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304cf3ef4d06dbc/Документы/"/>
    </mc:Choice>
  </mc:AlternateContent>
  <xr:revisionPtr revIDLastSave="0" documentId="8_{9EFFF2F0-DC8D-46A4-8803-701894D6A302}" xr6:coauthVersionLast="45" xr6:coauthVersionMax="45" xr10:uidLastSave="{00000000-0000-0000-0000-000000000000}"/>
  <bookViews>
    <workbookView xWindow="-120" yWindow="-120" windowWidth="24240" windowHeight="13140" tabRatio="949" firstSheet="7" activeTab="10" xr2:uid="{00000000-000D-0000-FFFF-FFFF00000000}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 builtInGroupCount="19"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StrategyTester!$A$1:$S$1603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91029"/>
  <pivotCaches>
    <pivotCache cacheId="112" r:id="rId20"/>
    <pivotCache cacheId="115" r:id="rId21"/>
    <pivotCache cacheId="118" r:id="rId22"/>
    <pivotCache cacheId="122" r:id="rId2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 l="1"/>
  <c r="N10" i="10" l="1"/>
  <c r="BM47" i="10" l="1"/>
  <c r="BM48" i="10"/>
  <c r="BM49" i="10"/>
  <c r="BM50" i="10"/>
  <c r="BM51" i="10"/>
  <c r="BM46" i="10"/>
  <c r="BB52" i="10"/>
  <c r="BC52" i="10"/>
  <c r="BD52" i="10"/>
  <c r="BE52" i="10"/>
  <c r="BF52" i="10"/>
  <c r="BG52" i="10"/>
  <c r="BH52" i="10"/>
  <c r="BI52" i="10"/>
  <c r="BJ52" i="10"/>
  <c r="BK52" i="10"/>
  <c r="BL52" i="10"/>
  <c r="BA52" i="10"/>
  <c r="AL52" i="10"/>
  <c r="AM52" i="10"/>
  <c r="AN52" i="10"/>
  <c r="AO52" i="10"/>
  <c r="AP52" i="10"/>
  <c r="AQ52" i="10"/>
  <c r="AR52" i="10"/>
  <c r="AS52" i="10"/>
  <c r="AT52" i="10"/>
  <c r="AU52" i="10"/>
  <c r="AV52" i="10"/>
  <c r="AK52" i="10"/>
  <c r="AX47" i="10"/>
  <c r="AX48" i="10"/>
  <c r="AX49" i="10"/>
  <c r="AX50" i="10"/>
  <c r="AX51" i="10"/>
  <c r="AX46" i="10"/>
  <c r="AW47" i="10"/>
  <c r="AW48" i="10"/>
  <c r="AW49" i="10"/>
  <c r="AW50" i="10"/>
  <c r="AW51" i="10"/>
  <c r="AW46" i="10"/>
  <c r="AX52" i="10" l="1"/>
  <c r="BM52" i="10"/>
  <c r="AW52" i="10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D372" i="17"/>
  <c r="D373" i="17"/>
  <c r="D374" i="17"/>
  <c r="D375" i="17"/>
  <c r="D376" i="17"/>
  <c r="D377" i="17"/>
  <c r="D378" i="17"/>
  <c r="D379" i="17"/>
  <c r="D380" i="17"/>
  <c r="D381" i="17"/>
  <c r="D382" i="17"/>
  <c r="D383" i="17"/>
  <c r="D384" i="17"/>
  <c r="D385" i="17"/>
  <c r="D386" i="17"/>
  <c r="D387" i="17"/>
  <c r="D388" i="17"/>
  <c r="D389" i="17"/>
  <c r="D390" i="17"/>
  <c r="D391" i="17"/>
  <c r="D392" i="17"/>
  <c r="D393" i="17"/>
  <c r="D394" i="17"/>
  <c r="D395" i="17"/>
  <c r="D396" i="17"/>
  <c r="D397" i="17"/>
  <c r="D398" i="17"/>
  <c r="D399" i="17"/>
  <c r="D400" i="17"/>
  <c r="D401" i="17"/>
  <c r="D402" i="17"/>
  <c r="D403" i="17"/>
  <c r="D404" i="17"/>
  <c r="D405" i="17"/>
  <c r="D406" i="17"/>
  <c r="D407" i="17"/>
  <c r="D408" i="17"/>
  <c r="D409" i="17"/>
  <c r="D410" i="17"/>
  <c r="D411" i="17"/>
  <c r="D412" i="17"/>
  <c r="D413" i="17"/>
  <c r="D414" i="17"/>
  <c r="D415" i="17"/>
  <c r="D416" i="17"/>
  <c r="D417" i="17"/>
  <c r="D418" i="17"/>
  <c r="D419" i="17"/>
  <c r="D420" i="17"/>
  <c r="D421" i="17"/>
  <c r="D422" i="17"/>
  <c r="D423" i="17"/>
  <c r="D424" i="17"/>
  <c r="D425" i="17"/>
  <c r="D426" i="17"/>
  <c r="D427" i="17"/>
  <c r="D428" i="17"/>
  <c r="D429" i="17"/>
  <c r="D430" i="17"/>
  <c r="D431" i="17"/>
  <c r="D432" i="17"/>
  <c r="D433" i="17"/>
  <c r="D434" i="17"/>
  <c r="D435" i="17"/>
  <c r="D436" i="17"/>
  <c r="D437" i="17"/>
  <c r="D438" i="17"/>
  <c r="D439" i="17"/>
  <c r="D440" i="17"/>
  <c r="D441" i="17"/>
  <c r="D442" i="17"/>
  <c r="D443" i="17"/>
  <c r="D444" i="17"/>
  <c r="D445" i="17"/>
  <c r="D446" i="17"/>
  <c r="D447" i="17"/>
  <c r="D448" i="17"/>
  <c r="D449" i="17"/>
  <c r="D450" i="17"/>
  <c r="D451" i="17"/>
  <c r="D452" i="17"/>
  <c r="D453" i="17"/>
  <c r="D454" i="17"/>
  <c r="D455" i="17"/>
  <c r="D456" i="17"/>
  <c r="D457" i="17"/>
  <c r="D458" i="17"/>
  <c r="D459" i="17"/>
  <c r="D460" i="17"/>
  <c r="D461" i="17"/>
  <c r="D462" i="17"/>
  <c r="D463" i="17"/>
  <c r="D464" i="17"/>
  <c r="D465" i="17"/>
  <c r="D466" i="17"/>
  <c r="D467" i="17"/>
  <c r="D468" i="17"/>
  <c r="D469" i="17"/>
  <c r="D470" i="17"/>
  <c r="D471" i="17"/>
  <c r="D472" i="17"/>
  <c r="D473" i="17"/>
  <c r="D474" i="17"/>
  <c r="D475" i="17"/>
  <c r="D476" i="17"/>
  <c r="D477" i="17"/>
  <c r="D478" i="17"/>
  <c r="D479" i="17"/>
  <c r="D480" i="17"/>
  <c r="D481" i="17"/>
  <c r="D482" i="17"/>
  <c r="D483" i="17"/>
  <c r="D484" i="17"/>
  <c r="D485" i="17"/>
  <c r="D486" i="17"/>
  <c r="D487" i="17"/>
  <c r="D488" i="17"/>
  <c r="D489" i="17"/>
  <c r="D490" i="17"/>
  <c r="D491" i="17"/>
  <c r="D492" i="17"/>
  <c r="D493" i="17"/>
  <c r="D494" i="17"/>
  <c r="D495" i="17"/>
  <c r="D496" i="17"/>
  <c r="D497" i="17"/>
  <c r="D498" i="17"/>
  <c r="D499" i="17"/>
  <c r="D500" i="17"/>
  <c r="D501" i="17"/>
  <c r="D502" i="17"/>
  <c r="D503" i="17"/>
  <c r="D504" i="17"/>
  <c r="D505" i="17"/>
  <c r="D506" i="17"/>
  <c r="D507" i="17"/>
  <c r="D508" i="17"/>
  <c r="D509" i="17"/>
  <c r="D510" i="17"/>
  <c r="D511" i="17"/>
  <c r="D512" i="17"/>
  <c r="D513" i="17"/>
  <c r="D514" i="17"/>
  <c r="D515" i="17"/>
  <c r="D516" i="17"/>
  <c r="D517" i="17"/>
  <c r="D518" i="17"/>
  <c r="D519" i="17"/>
  <c r="D520" i="17"/>
  <c r="D521" i="17"/>
  <c r="D522" i="17"/>
  <c r="D523" i="17"/>
  <c r="D524" i="17"/>
  <c r="D525" i="17"/>
  <c r="D526" i="17"/>
  <c r="D527" i="17"/>
  <c r="D528" i="17"/>
  <c r="D529" i="17"/>
  <c r="D530" i="17"/>
  <c r="D531" i="17"/>
  <c r="D532" i="17"/>
  <c r="D533" i="17"/>
  <c r="D534" i="17"/>
  <c r="D535" i="17"/>
  <c r="D536" i="17"/>
  <c r="D537" i="17"/>
  <c r="D538" i="17"/>
  <c r="D539" i="17"/>
  <c r="D540" i="17"/>
  <c r="D541" i="17"/>
  <c r="D542" i="17"/>
  <c r="D543" i="17"/>
  <c r="D544" i="17"/>
  <c r="D545" i="17"/>
  <c r="D546" i="17"/>
  <c r="D547" i="17"/>
  <c r="D548" i="17"/>
  <c r="D549" i="17"/>
  <c r="D550" i="17"/>
  <c r="D551" i="17"/>
  <c r="D552" i="17"/>
  <c r="D553" i="17"/>
  <c r="D554" i="17"/>
  <c r="D555" i="17"/>
  <c r="D556" i="17"/>
  <c r="D557" i="17"/>
  <c r="D558" i="17"/>
  <c r="D559" i="17"/>
  <c r="D560" i="17"/>
  <c r="D561" i="17"/>
  <c r="D562" i="17"/>
  <c r="D563" i="17"/>
  <c r="D564" i="17"/>
  <c r="D565" i="17"/>
  <c r="D566" i="17"/>
  <c r="D567" i="17"/>
  <c r="D568" i="17"/>
  <c r="D569" i="17"/>
  <c r="D570" i="17"/>
  <c r="D571" i="17"/>
  <c r="D572" i="17"/>
  <c r="D573" i="17"/>
  <c r="D574" i="17"/>
  <c r="D575" i="17"/>
  <c r="D576" i="17"/>
  <c r="D577" i="17"/>
  <c r="D578" i="17"/>
  <c r="D579" i="17"/>
  <c r="D580" i="17"/>
  <c r="D581" i="17"/>
  <c r="D582" i="17"/>
  <c r="D583" i="17"/>
  <c r="D584" i="17"/>
  <c r="D585" i="17"/>
  <c r="D586" i="17"/>
  <c r="D587" i="17"/>
  <c r="D588" i="17"/>
  <c r="D589" i="17"/>
  <c r="D590" i="17"/>
  <c r="D591" i="17"/>
  <c r="D592" i="17"/>
  <c r="D593" i="17"/>
  <c r="D594" i="17"/>
  <c r="D595" i="17"/>
  <c r="D596" i="17"/>
  <c r="D597" i="17"/>
  <c r="D598" i="17"/>
  <c r="D599" i="17"/>
  <c r="D600" i="17"/>
  <c r="D601" i="17"/>
  <c r="D602" i="17"/>
  <c r="D603" i="17"/>
  <c r="D604" i="17"/>
  <c r="D605" i="17"/>
  <c r="D606" i="17"/>
  <c r="D607" i="17"/>
  <c r="D608" i="17"/>
  <c r="D609" i="17"/>
  <c r="D610" i="17"/>
  <c r="D611" i="17"/>
  <c r="D612" i="17"/>
  <c r="D613" i="17"/>
  <c r="D614" i="17"/>
  <c r="D615" i="17"/>
  <c r="D616" i="17"/>
  <c r="D617" i="17"/>
  <c r="D618" i="17"/>
  <c r="D619" i="17"/>
  <c r="D620" i="17"/>
  <c r="D621" i="17"/>
  <c r="D622" i="17"/>
  <c r="D623" i="17"/>
  <c r="D624" i="17"/>
  <c r="D625" i="17"/>
  <c r="D626" i="17"/>
  <c r="D627" i="17"/>
  <c r="D628" i="17"/>
  <c r="D629" i="17"/>
  <c r="D630" i="17"/>
  <c r="D631" i="17"/>
  <c r="D632" i="17"/>
  <c r="D633" i="17"/>
  <c r="D634" i="17"/>
  <c r="D635" i="17"/>
  <c r="D636" i="17"/>
  <c r="D637" i="17"/>
  <c r="D638" i="17"/>
  <c r="D639" i="17"/>
  <c r="D640" i="17"/>
  <c r="D641" i="17"/>
  <c r="D642" i="17"/>
  <c r="D643" i="17"/>
  <c r="D644" i="17"/>
  <c r="D645" i="17"/>
  <c r="D646" i="17"/>
  <c r="D647" i="17"/>
  <c r="D648" i="17"/>
  <c r="D649" i="17"/>
  <c r="D650" i="17"/>
  <c r="D651" i="17"/>
  <c r="D652" i="17"/>
  <c r="D653" i="17"/>
  <c r="D654" i="17"/>
  <c r="D655" i="17"/>
  <c r="D656" i="17"/>
  <c r="D657" i="17"/>
  <c r="D658" i="17"/>
  <c r="D659" i="17"/>
  <c r="D660" i="17"/>
  <c r="D661" i="17"/>
  <c r="D662" i="17"/>
  <c r="D663" i="17"/>
  <c r="D664" i="17"/>
  <c r="D665" i="17"/>
  <c r="D666" i="17"/>
  <c r="D667" i="17"/>
  <c r="D668" i="17"/>
  <c r="D669" i="17"/>
  <c r="D670" i="17"/>
  <c r="D671" i="17"/>
  <c r="D672" i="17"/>
  <c r="D673" i="17"/>
  <c r="D674" i="17"/>
  <c r="D675" i="17"/>
  <c r="D676" i="17"/>
  <c r="D677" i="17"/>
  <c r="D678" i="17"/>
  <c r="D679" i="17"/>
  <c r="D680" i="17"/>
  <c r="D681" i="17"/>
  <c r="D682" i="17"/>
  <c r="D683" i="17"/>
  <c r="D684" i="17"/>
  <c r="D685" i="17"/>
  <c r="D686" i="17"/>
  <c r="D687" i="17"/>
  <c r="D688" i="17"/>
  <c r="D689" i="17"/>
  <c r="D690" i="17"/>
  <c r="D691" i="17"/>
  <c r="D692" i="17"/>
  <c r="D693" i="17"/>
  <c r="D694" i="17"/>
  <c r="D695" i="17"/>
  <c r="D696" i="17"/>
  <c r="D697" i="17"/>
  <c r="D698" i="17"/>
  <c r="D699" i="17"/>
  <c r="D700" i="17"/>
  <c r="D701" i="17"/>
  <c r="D702" i="17"/>
  <c r="D703" i="17"/>
  <c r="D704" i="17"/>
  <c r="D705" i="17"/>
  <c r="D706" i="17"/>
  <c r="D707" i="17"/>
  <c r="D708" i="17"/>
  <c r="D709" i="17"/>
  <c r="D710" i="17"/>
  <c r="D711" i="17"/>
  <c r="D712" i="17"/>
  <c r="D713" i="17"/>
  <c r="D714" i="17"/>
  <c r="D715" i="17"/>
  <c r="D716" i="17"/>
  <c r="D717" i="17"/>
  <c r="D718" i="17"/>
  <c r="D719" i="17"/>
  <c r="D720" i="17"/>
  <c r="D721" i="17"/>
  <c r="D722" i="17"/>
  <c r="D723" i="17"/>
  <c r="D724" i="17"/>
  <c r="D725" i="17"/>
  <c r="D726" i="17"/>
  <c r="D727" i="17"/>
  <c r="D728" i="17"/>
  <c r="D729" i="17"/>
  <c r="D730" i="17"/>
  <c r="D731" i="17"/>
  <c r="D732" i="17"/>
  <c r="D733" i="17"/>
  <c r="D734" i="17"/>
  <c r="D735" i="17"/>
  <c r="D736" i="17"/>
  <c r="D737" i="17"/>
  <c r="D738" i="17"/>
  <c r="D739" i="17"/>
  <c r="D740" i="17"/>
  <c r="D741" i="17"/>
  <c r="D742" i="17"/>
  <c r="D743" i="17"/>
  <c r="D744" i="17"/>
  <c r="D745" i="17"/>
  <c r="D746" i="17"/>
  <c r="D747" i="17"/>
  <c r="D748" i="17"/>
  <c r="D749" i="17"/>
  <c r="D750" i="17"/>
  <c r="D751" i="17"/>
  <c r="D752" i="17"/>
  <c r="D753" i="17"/>
  <c r="D754" i="17"/>
  <c r="D755" i="17"/>
  <c r="D756" i="17"/>
  <c r="D757" i="17"/>
  <c r="D758" i="17"/>
  <c r="D759" i="17"/>
  <c r="D760" i="17"/>
  <c r="D761" i="17"/>
  <c r="D762" i="17"/>
  <c r="D763" i="17"/>
  <c r="D764" i="17"/>
  <c r="D765" i="17"/>
  <c r="D766" i="17"/>
  <c r="D767" i="17"/>
  <c r="D768" i="17"/>
  <c r="D769" i="17"/>
  <c r="D770" i="17"/>
  <c r="D771" i="17"/>
  <c r="D772" i="17"/>
  <c r="D773" i="17"/>
  <c r="D774" i="17"/>
  <c r="D775" i="17"/>
  <c r="D776" i="17"/>
  <c r="D777" i="17"/>
  <c r="D778" i="17"/>
  <c r="D779" i="17"/>
  <c r="D780" i="17"/>
  <c r="D781" i="17"/>
  <c r="D782" i="17"/>
  <c r="D783" i="17"/>
  <c r="D784" i="17"/>
  <c r="D785" i="17"/>
  <c r="D786" i="17"/>
  <c r="D787" i="17"/>
  <c r="D788" i="17"/>
  <c r="D789" i="17"/>
  <c r="D790" i="17"/>
  <c r="D791" i="17"/>
  <c r="D792" i="17"/>
  <c r="D793" i="17"/>
  <c r="D794" i="17"/>
  <c r="D795" i="17"/>
  <c r="D796" i="17"/>
  <c r="D797" i="17"/>
  <c r="D798" i="17"/>
  <c r="D799" i="17"/>
  <c r="D800" i="17"/>
  <c r="D801" i="17"/>
  <c r="D802" i="17"/>
  <c r="D803" i="17"/>
  <c r="D804" i="17"/>
  <c r="D805" i="17"/>
  <c r="D806" i="17"/>
  <c r="D807" i="17"/>
  <c r="D808" i="17"/>
  <c r="D809" i="17"/>
  <c r="D810" i="17"/>
  <c r="D811" i="17"/>
  <c r="D812" i="17"/>
  <c r="D813" i="17"/>
  <c r="D814" i="17"/>
  <c r="D815" i="17"/>
  <c r="D816" i="17"/>
  <c r="D817" i="17"/>
  <c r="D818" i="17"/>
  <c r="D819" i="17"/>
  <c r="D820" i="17"/>
  <c r="D821" i="17"/>
  <c r="D822" i="17"/>
  <c r="D823" i="17"/>
  <c r="D824" i="17"/>
  <c r="D825" i="17"/>
  <c r="D826" i="17"/>
  <c r="D827" i="17"/>
  <c r="D828" i="17"/>
  <c r="D829" i="17"/>
  <c r="D830" i="17"/>
  <c r="D831" i="17"/>
  <c r="D832" i="17"/>
  <c r="D833" i="17"/>
  <c r="D834" i="17"/>
  <c r="D835" i="17"/>
  <c r="D836" i="17"/>
  <c r="D837" i="17"/>
  <c r="D838" i="17"/>
  <c r="D839" i="17"/>
  <c r="D840" i="17"/>
  <c r="D841" i="17"/>
  <c r="D842" i="17"/>
  <c r="D843" i="17"/>
  <c r="D844" i="17"/>
  <c r="D845" i="17"/>
  <c r="D846" i="17"/>
  <c r="D847" i="17"/>
  <c r="D848" i="17"/>
  <c r="D849" i="17"/>
  <c r="D850" i="17"/>
  <c r="D851" i="17"/>
  <c r="D852" i="17"/>
  <c r="D853" i="17"/>
  <c r="D854" i="17"/>
  <c r="D855" i="17"/>
  <c r="D856" i="17"/>
  <c r="D857" i="17"/>
  <c r="D858" i="17"/>
  <c r="D859" i="17"/>
  <c r="D860" i="17"/>
  <c r="D861" i="17"/>
  <c r="D862" i="17"/>
  <c r="D863" i="17"/>
  <c r="D864" i="17"/>
  <c r="D865" i="17"/>
  <c r="D866" i="17"/>
  <c r="D867" i="17"/>
  <c r="D868" i="17"/>
  <c r="D869" i="17"/>
  <c r="D870" i="17"/>
  <c r="D871" i="17"/>
  <c r="D872" i="17"/>
  <c r="D873" i="17"/>
  <c r="D874" i="17"/>
  <c r="D875" i="17"/>
  <c r="D876" i="17"/>
  <c r="D877" i="17"/>
  <c r="D878" i="17"/>
  <c r="D879" i="17"/>
  <c r="D880" i="17"/>
  <c r="D881" i="17"/>
  <c r="D882" i="17"/>
  <c r="D883" i="17"/>
  <c r="D884" i="17"/>
  <c r="D885" i="17"/>
  <c r="D886" i="17"/>
  <c r="D887" i="17"/>
  <c r="D888" i="17"/>
  <c r="D889" i="17"/>
  <c r="D890" i="17"/>
  <c r="D891" i="17"/>
  <c r="D892" i="17"/>
  <c r="D893" i="17"/>
  <c r="D894" i="17"/>
  <c r="D895" i="17"/>
  <c r="D896" i="17"/>
  <c r="D897" i="17"/>
  <c r="D898" i="17"/>
  <c r="D899" i="17"/>
  <c r="D900" i="17"/>
  <c r="D901" i="17"/>
  <c r="D902" i="17"/>
  <c r="D903" i="17"/>
  <c r="D904" i="17"/>
  <c r="D905" i="17"/>
  <c r="D906" i="17"/>
  <c r="D907" i="17"/>
  <c r="D908" i="17"/>
  <c r="D909" i="17"/>
  <c r="D910" i="17"/>
  <c r="D911" i="17"/>
  <c r="D912" i="17"/>
  <c r="D913" i="17"/>
  <c r="D914" i="17"/>
  <c r="D915" i="17"/>
  <c r="D916" i="17"/>
  <c r="D917" i="17"/>
  <c r="D918" i="17"/>
  <c r="D919" i="17"/>
  <c r="D920" i="17"/>
  <c r="D921" i="17"/>
  <c r="D922" i="17"/>
  <c r="D923" i="17"/>
  <c r="D924" i="17"/>
  <c r="D925" i="17"/>
  <c r="D926" i="17"/>
  <c r="D927" i="17"/>
  <c r="D928" i="17"/>
  <c r="D929" i="17"/>
  <c r="D930" i="17"/>
  <c r="D931" i="17"/>
  <c r="D932" i="17"/>
  <c r="D933" i="17"/>
  <c r="D934" i="17"/>
  <c r="D935" i="17"/>
  <c r="D936" i="17"/>
  <c r="D937" i="17"/>
  <c r="D938" i="17"/>
  <c r="D939" i="17"/>
  <c r="D940" i="17"/>
  <c r="D941" i="17"/>
  <c r="D942" i="17"/>
  <c r="D943" i="17"/>
  <c r="D944" i="17"/>
  <c r="D945" i="17"/>
  <c r="D946" i="17"/>
  <c r="D947" i="17"/>
  <c r="D948" i="17"/>
  <c r="D949" i="17"/>
  <c r="D950" i="17"/>
  <c r="D951" i="17"/>
  <c r="D952" i="17"/>
  <c r="D953" i="17"/>
  <c r="D954" i="17"/>
  <c r="D955" i="17"/>
  <c r="D956" i="17"/>
  <c r="D957" i="17"/>
  <c r="D958" i="17"/>
  <c r="D959" i="17"/>
  <c r="D960" i="17"/>
  <c r="D961" i="17"/>
  <c r="D962" i="17"/>
  <c r="D963" i="17"/>
  <c r="D964" i="17"/>
  <c r="D965" i="17"/>
  <c r="D966" i="17"/>
  <c r="D967" i="17"/>
  <c r="D968" i="17"/>
  <c r="D969" i="17"/>
  <c r="D970" i="17"/>
  <c r="D971" i="17"/>
  <c r="D972" i="17"/>
  <c r="D973" i="17"/>
  <c r="D974" i="17"/>
  <c r="D975" i="17"/>
  <c r="D976" i="17"/>
  <c r="D977" i="17"/>
  <c r="D978" i="17"/>
  <c r="D979" i="17"/>
  <c r="D980" i="17"/>
  <c r="D981" i="17"/>
  <c r="D982" i="17"/>
  <c r="D983" i="17"/>
  <c r="D984" i="17"/>
  <c r="D985" i="17"/>
  <c r="D986" i="17"/>
  <c r="D987" i="17"/>
  <c r="D988" i="17"/>
  <c r="D989" i="17"/>
  <c r="D990" i="17"/>
  <c r="D991" i="17"/>
  <c r="D992" i="17"/>
  <c r="D993" i="17"/>
  <c r="D994" i="17"/>
  <c r="D995" i="17"/>
  <c r="D996" i="17"/>
  <c r="D997" i="17"/>
  <c r="D998" i="17"/>
  <c r="D999" i="17"/>
  <c r="D1000" i="17"/>
  <c r="D1001" i="17"/>
  <c r="D1002" i="17"/>
  <c r="D1003" i="17"/>
  <c r="D1004" i="17"/>
  <c r="D1005" i="17"/>
  <c r="D1006" i="17"/>
  <c r="D1007" i="17"/>
  <c r="D1008" i="17"/>
  <c r="D1009" i="17"/>
  <c r="D1010" i="17"/>
  <c r="D1011" i="17"/>
  <c r="D1012" i="17"/>
  <c r="D1013" i="17"/>
  <c r="D1014" i="17"/>
  <c r="D1015" i="17"/>
  <c r="D1016" i="17"/>
  <c r="D1017" i="17"/>
  <c r="D1018" i="17"/>
  <c r="D1019" i="17"/>
  <c r="D1020" i="17"/>
  <c r="D1021" i="17"/>
  <c r="D1022" i="17"/>
  <c r="D1023" i="17"/>
  <c r="D1024" i="17"/>
  <c r="D1025" i="17"/>
  <c r="D1026" i="17"/>
  <c r="D1027" i="17"/>
  <c r="D1028" i="17"/>
  <c r="D1029" i="17"/>
  <c r="D1030" i="17"/>
  <c r="D1031" i="17"/>
  <c r="D1032" i="17"/>
  <c r="D1033" i="17"/>
  <c r="D1034" i="17"/>
  <c r="D1035" i="17"/>
  <c r="D1036" i="17"/>
  <c r="D1037" i="17"/>
  <c r="D1038" i="17"/>
  <c r="D1039" i="17"/>
  <c r="D1040" i="17"/>
  <c r="D1041" i="17"/>
  <c r="D1042" i="17"/>
  <c r="D1043" i="17"/>
  <c r="D1044" i="17"/>
  <c r="D1045" i="17"/>
  <c r="D1046" i="17"/>
  <c r="D1047" i="17"/>
  <c r="D1048" i="17"/>
  <c r="D1049" i="17"/>
  <c r="D1050" i="17"/>
  <c r="D1051" i="17"/>
  <c r="D1052" i="17"/>
  <c r="D1053" i="17"/>
  <c r="D1054" i="17"/>
  <c r="D1055" i="17"/>
  <c r="D1056" i="17"/>
  <c r="D1057" i="17"/>
  <c r="D1058" i="17"/>
  <c r="D1" i="17"/>
  <c r="F10" i="10" l="1"/>
  <c r="J9" i="10"/>
  <c r="B13" i="10"/>
  <c r="B12" i="10"/>
  <c r="B10" i="10"/>
  <c r="B9" i="10"/>
  <c r="B8" i="10"/>
  <c r="B7" i="10"/>
  <c r="B6" i="10"/>
  <c r="K13" i="8"/>
  <c r="K12" i="8"/>
  <c r="K10" i="8"/>
  <c r="K9" i="8"/>
  <c r="K8" i="8"/>
  <c r="K7" i="8"/>
  <c r="K6" i="8"/>
  <c r="K2" i="8"/>
  <c r="H13" i="8"/>
  <c r="H12" i="8"/>
  <c r="H10" i="8"/>
  <c r="H9" i="8"/>
  <c r="H8" i="8"/>
  <c r="H7" i="8"/>
  <c r="H6" i="8"/>
  <c r="H2" i="8"/>
  <c r="E13" i="8"/>
  <c r="E12" i="8"/>
  <c r="E10" i="8"/>
  <c r="E9" i="8"/>
  <c r="E8" i="8"/>
  <c r="E7" i="8"/>
  <c r="E6" i="8"/>
  <c r="E2" i="8"/>
  <c r="B12" i="8"/>
  <c r="B9" i="8"/>
  <c r="B6" i="8"/>
  <c r="B6" i="5"/>
  <c r="B8" i="8" l="1"/>
  <c r="N15" i="5"/>
  <c r="J15" i="5"/>
  <c r="F15" i="5"/>
  <c r="B15" i="5"/>
  <c r="F15" i="10"/>
  <c r="N8" i="5"/>
  <c r="J8" i="5"/>
  <c r="F8" i="5"/>
  <c r="B8" i="5"/>
  <c r="F8" i="10"/>
  <c r="J8" i="10"/>
  <c r="N8" i="1"/>
  <c r="J8" i="1"/>
  <c r="F8" i="1"/>
  <c r="B8" i="1"/>
  <c r="J15" i="10" l="1"/>
  <c r="N15" i="1"/>
  <c r="J15" i="1"/>
  <c r="F15" i="1"/>
  <c r="B15" i="1"/>
  <c r="J13" i="10" l="1"/>
  <c r="J12" i="10"/>
  <c r="J10" i="10"/>
  <c r="J7" i="10"/>
  <c r="J6" i="10"/>
  <c r="N13" i="1"/>
  <c r="N12" i="1"/>
  <c r="N10" i="1"/>
  <c r="N9" i="1"/>
  <c r="N7" i="1"/>
  <c r="N6" i="1"/>
  <c r="J13" i="1"/>
  <c r="J12" i="1"/>
  <c r="J10" i="1"/>
  <c r="J9" i="1"/>
  <c r="J7" i="1"/>
  <c r="J6" i="1"/>
  <c r="F13" i="1"/>
  <c r="F12" i="1"/>
  <c r="F10" i="1"/>
  <c r="F9" i="1"/>
  <c r="F7" i="1"/>
  <c r="F6" i="1"/>
  <c r="B12" i="1" l="1"/>
  <c r="B9" i="1"/>
  <c r="B6" i="1"/>
  <c r="F7" i="10"/>
  <c r="F6" i="10"/>
  <c r="F12" i="10"/>
  <c r="F9" i="10"/>
  <c r="F13" i="10"/>
  <c r="N13" i="5"/>
  <c r="N12" i="5"/>
  <c r="N10" i="5"/>
  <c r="N9" i="5"/>
  <c r="N7" i="5"/>
  <c r="N6" i="5"/>
  <c r="N2" i="5"/>
  <c r="J13" i="5"/>
  <c r="J12" i="5"/>
  <c r="J10" i="5"/>
  <c r="J9" i="5"/>
  <c r="J7" i="5"/>
  <c r="J6" i="5"/>
  <c r="J2" i="5"/>
  <c r="F13" i="5"/>
  <c r="F12" i="5"/>
  <c r="F10" i="5"/>
  <c r="F9" i="5"/>
  <c r="F7" i="5"/>
  <c r="F6" i="5"/>
  <c r="F2" i="5"/>
  <c r="B12" i="5"/>
  <c r="B9" i="5"/>
  <c r="B13" i="5"/>
  <c r="B10" i="5"/>
  <c r="B7" i="5"/>
  <c r="B2" i="5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31" i="10" l="1"/>
  <c r="AY31" i="10"/>
  <c r="BD31" i="10"/>
  <c r="BE24" i="10"/>
  <c r="AZ24" i="10"/>
  <c r="BJ24" i="10"/>
  <c r="BD22" i="10"/>
  <c r="AY22" i="10"/>
  <c r="BI22" i="10"/>
  <c r="AZ34" i="10"/>
  <c r="BE34" i="10"/>
  <c r="BJ34" i="10"/>
  <c r="AZ32" i="10"/>
  <c r="BJ32" i="10"/>
  <c r="BE32" i="10"/>
  <c r="BJ39" i="10"/>
  <c r="BE39" i="10"/>
  <c r="AZ39" i="10"/>
  <c r="AZ31" i="10"/>
  <c r="BJ31" i="10"/>
  <c r="BE31" i="10"/>
  <c r="AZ26" i="10"/>
  <c r="BJ26" i="10"/>
  <c r="BE26" i="10"/>
  <c r="BI30" i="10"/>
  <c r="AY30" i="10"/>
  <c r="BD30" i="10"/>
  <c r="AZ23" i="10"/>
  <c r="BJ23" i="10"/>
  <c r="BE23" i="10"/>
  <c r="AY37" i="10"/>
  <c r="BI37" i="10"/>
  <c r="BD37" i="10"/>
  <c r="AY29" i="10"/>
  <c r="BI29" i="10"/>
  <c r="BD29" i="10"/>
  <c r="BJ38" i="10"/>
  <c r="BE38" i="10"/>
  <c r="AZ38" i="10"/>
  <c r="BJ30" i="10"/>
  <c r="BE30" i="10"/>
  <c r="AZ30" i="10"/>
  <c r="AZ22" i="10"/>
  <c r="BJ22" i="10"/>
  <c r="BE22" i="10"/>
  <c r="BI33" i="10"/>
  <c r="BD33" i="10"/>
  <c r="AY33" i="10"/>
  <c r="BI39" i="10"/>
  <c r="AY39" i="10"/>
  <c r="BD39" i="10"/>
  <c r="AY38" i="10"/>
  <c r="BD38" i="10"/>
  <c r="BI38" i="10"/>
  <c r="BI28" i="10"/>
  <c r="BD28" i="10"/>
  <c r="AY28" i="10"/>
  <c r="BJ21" i="10"/>
  <c r="BE21" i="10"/>
  <c r="AZ21" i="10"/>
  <c r="BJ29" i="10"/>
  <c r="BE29" i="10"/>
  <c r="AZ29" i="10"/>
  <c r="BD20" i="10"/>
  <c r="AY20" i="10"/>
  <c r="BI20" i="10"/>
  <c r="AY35" i="10"/>
  <c r="BI35" i="10"/>
  <c r="BD35" i="10"/>
  <c r="AY27" i="10"/>
  <c r="BI27" i="10"/>
  <c r="BD27" i="10"/>
  <c r="AZ36" i="10"/>
  <c r="BJ36" i="10"/>
  <c r="BE36" i="10"/>
  <c r="BE28" i="10"/>
  <c r="AZ28" i="10"/>
  <c r="BJ28" i="10"/>
  <c r="BI25" i="10"/>
  <c r="BD25" i="10"/>
  <c r="AY25" i="10"/>
  <c r="BE20" i="10"/>
  <c r="BJ20" i="10"/>
  <c r="AZ20" i="10"/>
  <c r="BI36" i="10"/>
  <c r="BD36" i="10"/>
  <c r="AY36" i="10"/>
  <c r="BJ37" i="10"/>
  <c r="BE37" i="10"/>
  <c r="AZ37" i="10"/>
  <c r="BD23" i="10"/>
  <c r="AY23" i="10"/>
  <c r="BI23" i="10"/>
  <c r="BI34" i="10"/>
  <c r="BD34" i="10"/>
  <c r="AY34" i="10"/>
  <c r="AY26" i="10"/>
  <c r="BI26" i="10"/>
  <c r="BD26" i="10"/>
  <c r="BE35" i="10"/>
  <c r="AZ35" i="10"/>
  <c r="BJ35" i="10"/>
  <c r="AZ27" i="10"/>
  <c r="BE27" i="10"/>
  <c r="BJ27" i="10"/>
  <c r="AY21" i="10"/>
  <c r="BD21" i="10"/>
  <c r="BI21" i="10"/>
  <c r="BI32" i="10"/>
  <c r="AY32" i="10"/>
  <c r="BD32" i="10"/>
  <c r="AY24" i="10"/>
  <c r="BD24" i="10"/>
  <c r="BI24" i="10"/>
  <c r="BJ33" i="10"/>
  <c r="AZ33" i="10"/>
  <c r="BE33" i="10"/>
  <c r="BE25" i="10"/>
  <c r="BJ25" i="10"/>
  <c r="AZ25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BK39" i="10"/>
  <c r="BF39" i="10"/>
  <c r="BA39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BM39" i="10"/>
  <c r="BH39" i="10"/>
  <c r="BC39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V38" i="10" l="1"/>
  <c r="AW37" i="10"/>
  <c r="AX39" i="10"/>
  <c r="AV39" i="10"/>
  <c r="AW36" i="10"/>
  <c r="AX38" i="10"/>
  <c r="AW38" i="10"/>
  <c r="AV34" i="10"/>
  <c r="AV37" i="10"/>
  <c r="AX37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2" i="10"/>
  <c r="B2" i="10"/>
  <c r="B8" i="4"/>
  <c r="J8" i="4"/>
  <c r="B16" i="4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N16" i="1"/>
  <c r="N4" i="1"/>
  <c r="N3" i="1"/>
  <c r="N2" i="1"/>
  <c r="J16" i="1"/>
  <c r="J4" i="1"/>
  <c r="J3" i="1"/>
  <c r="J2" i="1"/>
  <c r="F16" i="1"/>
  <c r="F4" i="1"/>
  <c r="F3" i="1"/>
  <c r="F2" i="1"/>
  <c r="B16" i="1"/>
  <c r="B13" i="1"/>
  <c r="B10" i="1"/>
  <c r="B7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2" i="8"/>
  <c r="B13" i="8"/>
  <c r="B10" i="8"/>
  <c r="B7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F29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K21" i="10" l="1"/>
  <c r="O21" i="10" s="1"/>
  <c r="M21" i="10" s="1"/>
  <c r="N21" i="10" s="1"/>
  <c r="P21" i="10"/>
  <c r="Q21" i="10" s="1"/>
  <c r="P22" i="1"/>
  <c r="P23" i="1" s="1"/>
  <c r="P24" i="1" s="1"/>
  <c r="P25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W21" i="10" l="1"/>
  <c r="AG21" i="10" s="1"/>
  <c r="K22" i="10"/>
  <c r="O22" i="10" s="1"/>
  <c r="M22" i="10" s="1"/>
  <c r="N22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R21" i="10"/>
  <c r="T21" i="10" s="1"/>
  <c r="U21" i="10" s="1"/>
  <c r="C25" i="10"/>
  <c r="N28" i="1"/>
  <c r="O27" i="1"/>
  <c r="K23" i="10" l="1"/>
  <c r="O23" i="10" s="1"/>
  <c r="M23" i="10" s="1"/>
  <c r="N23" i="10" s="1"/>
  <c r="W22" i="10"/>
  <c r="AG22" i="10" s="1"/>
  <c r="X21" i="10"/>
  <c r="AA21" i="10" s="1"/>
  <c r="AF21" i="10"/>
  <c r="P27" i="1"/>
  <c r="P23" i="10"/>
  <c r="Q23" i="10" s="1"/>
  <c r="S21" i="10"/>
  <c r="O28" i="1"/>
  <c r="N29" i="1"/>
  <c r="C26" i="10"/>
  <c r="R22" i="10"/>
  <c r="P28" i="1" l="1"/>
  <c r="W23" i="10"/>
  <c r="AG23" i="10" s="1"/>
  <c r="K24" i="10"/>
  <c r="W24" i="10" s="1"/>
  <c r="AG24" i="10" s="1"/>
  <c r="X22" i="10"/>
  <c r="Z22" i="10" s="1"/>
  <c r="AB22" i="10" s="1"/>
  <c r="AC22" i="10" s="1"/>
  <c r="AF22" i="10"/>
  <c r="Z21" i="10"/>
  <c r="AB21" i="10" s="1"/>
  <c r="AC21" i="10" s="1"/>
  <c r="P24" i="10"/>
  <c r="R23" i="10"/>
  <c r="T23" i="10" s="1"/>
  <c r="U23" i="10" s="1"/>
  <c r="N30" i="1"/>
  <c r="O29" i="1"/>
  <c r="P29" i="1" s="1"/>
  <c r="T22" i="10"/>
  <c r="U22" i="10" s="1"/>
  <c r="S22" i="10"/>
  <c r="C27" i="10"/>
  <c r="O24" i="10" l="1"/>
  <c r="M24" i="10" s="1"/>
  <c r="N24" i="10" s="1"/>
  <c r="AF23" i="10"/>
  <c r="X23" i="10"/>
  <c r="AA23" i="10" s="1"/>
  <c r="K25" i="10"/>
  <c r="W25" i="10" s="1"/>
  <c r="AG25" i="10" s="1"/>
  <c r="P25" i="10"/>
  <c r="Q25" i="10" s="1"/>
  <c r="AA22" i="10"/>
  <c r="Q24" i="10"/>
  <c r="S23" i="10"/>
  <c r="AF24" i="10"/>
  <c r="X24" i="10"/>
  <c r="Z24" i="10" s="1"/>
  <c r="C28" i="10"/>
  <c r="N31" i="1"/>
  <c r="O30" i="1"/>
  <c r="P30" i="1" s="1"/>
  <c r="AB24" i="10" l="1"/>
  <c r="AC24" i="10" s="1"/>
  <c r="R24" i="10"/>
  <c r="T24" i="10" s="1"/>
  <c r="U24" i="10" s="1"/>
  <c r="K26" i="10"/>
  <c r="O26" i="10" s="1"/>
  <c r="M26" i="10" s="1"/>
  <c r="N26" i="10" s="1"/>
  <c r="P26" i="10"/>
  <c r="O25" i="10"/>
  <c r="M25" i="10" s="1"/>
  <c r="N25" i="10" s="1"/>
  <c r="Z23" i="10"/>
  <c r="AB23" i="10" s="1"/>
  <c r="AC23" i="10" s="1"/>
  <c r="X25" i="10"/>
  <c r="AA25" i="10" s="1"/>
  <c r="AA24" i="10"/>
  <c r="AF25" i="10"/>
  <c r="N32" i="1"/>
  <c r="O31" i="1"/>
  <c r="P31" i="1" s="1"/>
  <c r="C29" i="10"/>
  <c r="K27" i="10" l="1"/>
  <c r="K28" i="10" s="1"/>
  <c r="S24" i="10"/>
  <c r="P27" i="10"/>
  <c r="W26" i="10"/>
  <c r="AG26" i="10" s="1"/>
  <c r="R25" i="10"/>
  <c r="S25" i="10" s="1"/>
  <c r="Q26" i="10"/>
  <c r="Z25" i="10"/>
  <c r="AB25" i="10" s="1"/>
  <c r="AC25" i="10" s="1"/>
  <c r="N33" i="1"/>
  <c r="O32" i="1"/>
  <c r="P32" i="1" s="1"/>
  <c r="R26" i="10"/>
  <c r="C30" i="10"/>
  <c r="AF26" i="10" l="1"/>
  <c r="O27" i="10"/>
  <c r="M27" i="10" s="1"/>
  <c r="N27" i="10" s="1"/>
  <c r="W27" i="10"/>
  <c r="AG27" i="10" s="1"/>
  <c r="P28" i="10"/>
  <c r="Q28" i="10" s="1"/>
  <c r="X26" i="10"/>
  <c r="AA26" i="10" s="1"/>
  <c r="Q27" i="10"/>
  <c r="T25" i="10"/>
  <c r="U25" i="10" s="1"/>
  <c r="S26" i="10"/>
  <c r="T26" i="10"/>
  <c r="U26" i="10" s="1"/>
  <c r="K29" i="10"/>
  <c r="O28" i="10"/>
  <c r="M28" i="10" s="1"/>
  <c r="N28" i="10" s="1"/>
  <c r="W28" i="10"/>
  <c r="AG28" i="10" s="1"/>
  <c r="C31" i="10"/>
  <c r="N34" i="1"/>
  <c r="O33" i="1"/>
  <c r="P33" i="1" s="1"/>
  <c r="R27" i="10" l="1"/>
  <c r="T27" i="10" s="1"/>
  <c r="U27" i="10" s="1"/>
  <c r="AF27" i="10"/>
  <c r="X27" i="10"/>
  <c r="Z27" i="10" s="1"/>
  <c r="AB27" i="10" s="1"/>
  <c r="AC27" i="10" s="1"/>
  <c r="P29" i="10"/>
  <c r="Q29" i="10" s="1"/>
  <c r="Z26" i="10"/>
  <c r="AB26" i="10" s="1"/>
  <c r="AC26" i="10" s="1"/>
  <c r="AF28" i="10"/>
  <c r="X28" i="10"/>
  <c r="AA28" i="10" s="1"/>
  <c r="K30" i="10"/>
  <c r="O29" i="10"/>
  <c r="M29" i="10" s="1"/>
  <c r="N29" i="10" s="1"/>
  <c r="W29" i="10"/>
  <c r="AG29" i="10" s="1"/>
  <c r="O34" i="1"/>
  <c r="P34" i="1" s="1"/>
  <c r="N35" i="1"/>
  <c r="R28" i="10"/>
  <c r="C32" i="10"/>
  <c r="S27" i="10" l="1"/>
  <c r="AA27" i="10"/>
  <c r="P30" i="10"/>
  <c r="Q30" i="10" s="1"/>
  <c r="Z28" i="10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K31" i="10"/>
  <c r="O30" i="10"/>
  <c r="M30" i="10" s="1"/>
  <c r="N30" i="10" s="1"/>
  <c r="R29" i="10"/>
  <c r="X29" i="10"/>
  <c r="P31" i="10" l="1"/>
  <c r="P32" i="10" s="1"/>
  <c r="R30" i="10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C34" i="10"/>
  <c r="Z29" i="10"/>
  <c r="AB29" i="10" s="1"/>
  <c r="AC29" i="10" s="1"/>
  <c r="AA29" i="10"/>
  <c r="Q31" i="10" l="1"/>
  <c r="X31" i="10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 shapeId="0" xr:uid="{00000000-0006-0000-0A00-000001000000}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 shapeId="0" xr:uid="{00000000-0006-0000-0A00-000002000000}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 shapeId="0" xr:uid="{00000000-0006-0000-0A00-000003000000}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 shapeId="0" xr:uid="{00000000-0006-0000-0A00-000004000000}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 shapeId="0" xr:uid="{00000000-0006-0000-0A00-000005000000}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 shapeId="0" xr:uid="{00000000-0006-0000-0A00-000006000000}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 shapeId="0" xr:uid="{00000000-0006-0000-0A00-000007000000}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A00-000008000000}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 shapeId="0" xr:uid="{00000000-0006-0000-0A00-000009000000}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 shapeId="0" xr:uid="{00000000-0006-0000-0A00-00000A000000}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 shapeId="0" xr:uid="{00000000-0006-0000-0A00-00000B000000}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 shapeId="0" xr:uid="{00000000-0006-0000-0A00-00000C000000}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 shapeId="0" xr:uid="{00000000-0006-0000-0A00-00000D000000}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 shapeId="0" xr:uid="{00000000-0006-0000-0A00-00000E000000}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A00-00000F000000}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0000000-0006-0000-0A00-000010000000}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 shapeId="0" xr:uid="{00000000-0006-0000-0A00-000011000000}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 shapeId="0" xr:uid="{00000000-0006-0000-0A00-000012000000}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 shapeId="0" xr:uid="{00000000-0006-0000-0A00-000013000000}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00000000-0006-0000-0A00-000014000000}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 shapeId="0" xr:uid="{00000000-0006-0000-0A00-000015000000}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 shapeId="0" xr:uid="{00000000-0006-0000-0A00-000016000000}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 shapeId="0" xr:uid="{00000000-0006-0000-0A00-000017000000}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 shapeId="0" xr:uid="{00000000-0006-0000-0A00-000018000000}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 shapeId="0" xr:uid="{00000000-0006-0000-0A00-000019000000}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A00-00001A000000}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 shapeId="0" xr:uid="{00000000-0006-0000-0A00-00001B000000}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0000000-0006-0000-0A00-00001C000000}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A00-00001D000000}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A00-00001E000000}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A00-00001F000000}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A00-000020000000}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A00-000021000000}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A00-000022000000}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 shapeId="0" xr:uid="{00000000-0006-0000-0A00-000023000000}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A00-000024000000}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A00-000025000000}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A00-000026000000}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<sst xmlns="http://schemas.openxmlformats.org/spreadsheetml/2006/main" count="16995" uniqueCount="2162">
  <si>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</si>
  <si>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</si>
  <si>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</si>
  <si>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</si>
  <si>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</si>
  <si>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</si>
  <si>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</si>
  <si>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</si>
  <si>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</si>
  <si>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</si>
  <si>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</si>
  <si>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</si>
  <si>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</si>
  <si>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</si>
  <si>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</si>
  <si>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</si>
  <si>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</si>
  <si>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</si>
  <si>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</si>
  <si>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</si>
  <si>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</si>
  <si>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</si>
  <si>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</si>
  <si>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</si>
  <si>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</si>
  <si>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</si>
  <si>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</si>
  <si>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</si>
  <si>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</si>
  <si>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</si>
  <si>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</si>
  <si>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</si>
  <si>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</si>
  <si>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</si>
  <si>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</si>
  <si>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</si>
  <si>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</si>
  <si>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</si>
  <si>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</si>
  <si>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</si>
  <si>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</si>
  <si>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</si>
  <si>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</si>
  <si>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</si>
  <si>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</si>
  <si>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</si>
  <si>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</si>
  <si>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</si>
  <si>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</si>
  <si>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</si>
  <si>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</si>
  <si>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</si>
  <si>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</si>
  <si>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</si>
  <si>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</si>
  <si>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</si>
  <si>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</si>
  <si>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</si>
  <si>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</si>
  <si>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</si>
  <si>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</si>
  <si>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</si>
  <si>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</si>
  <si>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</si>
  <si>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</si>
  <si>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</si>
  <si>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</si>
  <si>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</si>
  <si>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</si>
  <si>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</si>
  <si>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</si>
  <si>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</si>
  <si>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</si>
  <si>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</si>
  <si>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</si>
  <si>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</si>
  <si>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</si>
  <si>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</si>
  <si>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</si>
  <si>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</si>
  <si>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</si>
  <si>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</si>
  <si>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</si>
  <si>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</si>
  <si>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</si>
  <si>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</si>
  <si>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</si>
  <si>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</si>
  <si>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</si>
  <si>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</si>
  <si>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</si>
  <si>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</si>
  <si>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</si>
  <si>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</si>
  <si>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</si>
  <si>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</si>
  <si>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</si>
  <si>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</si>
  <si>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</si>
  <si>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</si>
  <si>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</si>
  <si>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</si>
  <si>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</si>
  <si>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</si>
  <si>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</si>
  <si>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</si>
  <si>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</si>
  <si>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</si>
  <si>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</si>
  <si>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</si>
  <si>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</si>
  <si>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</si>
  <si>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</si>
  <si>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</si>
  <si>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</si>
  <si>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</si>
  <si>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</si>
  <si>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</si>
  <si>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</si>
  <si>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</si>
  <si>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</si>
  <si>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</si>
  <si>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</si>
  <si>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</si>
  <si>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</si>
  <si>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</si>
  <si>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</si>
  <si>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</si>
  <si>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</si>
  <si>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</si>
  <si>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</si>
  <si>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</si>
  <si>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</si>
  <si>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</si>
  <si>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</si>
  <si>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</si>
  <si>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</si>
  <si>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</si>
  <si>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</si>
  <si>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</si>
  <si>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</si>
  <si>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</si>
  <si>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</si>
  <si>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</si>
  <si>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</si>
  <si>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</si>
  <si>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</si>
  <si>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</si>
  <si>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</si>
  <si>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</si>
  <si>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</si>
  <si>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</si>
  <si>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</si>
  <si>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</si>
  <si>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</si>
  <si>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</si>
  <si>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</si>
  <si>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</si>
  <si>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</si>
  <si>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</si>
  <si>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</si>
  <si>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</si>
  <si>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</si>
  <si>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</si>
  <si>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</si>
  <si>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</si>
  <si>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</si>
  <si>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</si>
  <si>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</si>
  <si>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</si>
  <si>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</si>
  <si>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</si>
  <si>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</si>
  <si>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</si>
  <si>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</si>
  <si>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</si>
  <si>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</si>
  <si>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</si>
  <si>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</si>
  <si>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</si>
  <si>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</si>
  <si>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</si>
  <si>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</si>
  <si>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</si>
  <si>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</si>
  <si>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</si>
  <si>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</si>
  <si>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</si>
  <si>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</si>
  <si>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</si>
  <si>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</si>
  <si>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</si>
  <si>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</si>
  <si>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</si>
  <si>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</si>
  <si>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</si>
  <si>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</si>
  <si>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</si>
  <si>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</si>
  <si>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</si>
  <si>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</si>
  <si>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</si>
  <si>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</si>
  <si>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</si>
  <si>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</si>
  <si>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</si>
  <si>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</si>
  <si>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</si>
  <si>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</si>
  <si>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</si>
  <si>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</si>
  <si>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</si>
  <si>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</si>
  <si>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</si>
  <si>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</si>
  <si>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</si>
  <si>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</si>
  <si>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</si>
  <si>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</si>
  <si>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</si>
  <si>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</si>
  <si>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</si>
  <si>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</si>
  <si>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</si>
  <si>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</si>
  <si>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</si>
  <si>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</si>
  <si>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</si>
  <si>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</si>
  <si>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</si>
  <si>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</si>
  <si>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</si>
  <si>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</si>
  <si>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</si>
  <si>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</si>
  <si>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</si>
  <si>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</si>
  <si>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</si>
  <si>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</si>
  <si>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</si>
  <si>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</si>
  <si>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</si>
  <si>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</si>
  <si>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</si>
  <si>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</si>
  <si>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</si>
  <si>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</si>
  <si>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</si>
  <si>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</si>
  <si>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</si>
  <si>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</si>
  <si>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</si>
  <si>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</si>
  <si>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</si>
  <si>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</si>
  <si>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</si>
  <si>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</si>
  <si>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</si>
  <si>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</si>
  <si>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</si>
  <si>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</si>
  <si>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</si>
  <si>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</si>
  <si>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</si>
  <si>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</si>
  <si>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</si>
  <si>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</si>
  <si>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</si>
  <si>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</si>
  <si>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</si>
  <si>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</si>
  <si>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</si>
  <si>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</si>
  <si>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</si>
  <si>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</si>
  <si>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</si>
  <si>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</si>
  <si>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</si>
  <si>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</si>
  <si>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</si>
  <si>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</si>
  <si>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</si>
  <si>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</si>
  <si>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</si>
  <si>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</si>
  <si>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</si>
  <si>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</si>
  <si>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</si>
  <si>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</si>
  <si>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</si>
  <si>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</si>
  <si>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</si>
  <si>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</si>
  <si>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</si>
  <si>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</si>
  <si>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</si>
  <si>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</si>
  <si>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</si>
  <si>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</si>
  <si>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</si>
  <si>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</si>
  <si>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</si>
  <si>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</si>
  <si>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</si>
  <si>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</si>
  <si>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</si>
  <si>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</si>
  <si>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</si>
  <si>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</si>
  <si>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</si>
  <si>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</si>
  <si>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</si>
  <si>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</si>
  <si>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</si>
  <si>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</si>
  <si>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</si>
  <si>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</si>
  <si>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</si>
  <si>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</si>
  <si>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</si>
  <si>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</si>
  <si>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</si>
  <si>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</si>
  <si>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</si>
  <si>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</si>
  <si>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</si>
  <si>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</si>
  <si>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</si>
  <si>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</si>
  <si>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</si>
  <si>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</si>
  <si>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</si>
  <si>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</si>
  <si>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</si>
  <si>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</si>
  <si>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</si>
  <si>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</si>
  <si>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</si>
  <si>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</si>
  <si>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</si>
  <si>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</si>
  <si>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</si>
  <si>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</si>
  <si>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</si>
  <si>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</si>
  <si>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</si>
  <si>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</si>
  <si>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</si>
  <si>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</si>
  <si>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</si>
  <si>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</si>
  <si>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</si>
  <si>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</si>
  <si>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</si>
  <si>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</si>
  <si>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</si>
  <si>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</si>
  <si>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</si>
  <si>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</si>
  <si>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</si>
  <si>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</si>
  <si>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</si>
  <si>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</si>
  <si>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</si>
  <si>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</si>
  <si>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</si>
  <si>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</si>
  <si>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</si>
  <si>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</si>
  <si>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</si>
  <si>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</si>
  <si>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</si>
  <si>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</si>
  <si>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</si>
  <si>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</si>
  <si>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</si>
  <si>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</si>
  <si>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</si>
  <si>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</si>
  <si>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</si>
  <si>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</si>
  <si>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</si>
  <si>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</si>
  <si>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</si>
  <si>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</si>
  <si>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</si>
  <si>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</si>
  <si>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</si>
  <si>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</si>
  <si>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</si>
  <si>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</si>
  <si>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</si>
  <si>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</si>
  <si>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</si>
  <si>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</si>
  <si>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</si>
  <si>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</si>
  <si>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</si>
  <si>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</si>
  <si>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</si>
  <si>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</si>
  <si>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</si>
  <si>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</si>
  <si>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</si>
  <si>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</si>
  <si>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</si>
  <si>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</si>
  <si>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</si>
  <si>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</si>
  <si>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</si>
  <si>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</si>
  <si>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</si>
  <si>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</si>
  <si>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</si>
  <si>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</si>
  <si>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</si>
  <si>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</si>
  <si>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</si>
  <si>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</si>
  <si>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</si>
  <si>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</si>
  <si>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</si>
  <si>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</si>
  <si>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</si>
  <si>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</si>
  <si>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</si>
  <si>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</si>
  <si>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</si>
  <si>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</si>
  <si>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</si>
  <si>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</si>
  <si>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</si>
  <si>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</si>
  <si>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</si>
  <si>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</si>
  <si>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</si>
  <si>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</si>
  <si>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</si>
  <si>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</si>
  <si>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</si>
  <si>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</si>
  <si>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</si>
  <si>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</si>
  <si>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</si>
  <si>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</si>
  <si>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</si>
  <si>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</si>
  <si>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</si>
  <si>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</si>
  <si>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</si>
  <si>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</si>
  <si>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</si>
  <si>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</si>
  <si>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</si>
  <si>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</si>
  <si>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</si>
  <si>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</si>
  <si>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</si>
  <si>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</si>
  <si>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</si>
  <si>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</si>
  <si>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</si>
  <si>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</si>
  <si>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</si>
  <si>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</si>
  <si>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</si>
  <si>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</si>
  <si>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</si>
  <si>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</si>
  <si>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</si>
  <si>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</si>
  <si>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</si>
  <si>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</si>
  <si>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</si>
  <si>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</si>
  <si>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</si>
  <si>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</si>
  <si>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</si>
  <si>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</si>
  <si>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</si>
  <si>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</si>
  <si>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</si>
  <si>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</si>
  <si>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</si>
  <si>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</si>
  <si>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</si>
  <si>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</si>
  <si>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</si>
  <si>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</si>
  <si>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</si>
  <si>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</si>
  <si>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</si>
  <si>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</si>
  <si>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</si>
  <si>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</si>
  <si>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</si>
  <si>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</si>
  <si>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</si>
  <si>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</si>
  <si>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</si>
  <si>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</si>
  <si>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</si>
  <si>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</si>
  <si>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</si>
  <si>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</si>
  <si>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</si>
  <si>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</si>
  <si>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</si>
  <si>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</si>
  <si>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</si>
  <si>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</si>
  <si>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</si>
  <si>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</si>
  <si>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</si>
  <si>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</si>
  <si>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</si>
  <si>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</si>
  <si>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</si>
  <si>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</si>
  <si>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</si>
  <si>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</si>
  <si>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</si>
  <si>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</si>
  <si>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</si>
  <si>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</si>
  <si>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</si>
  <si>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</si>
  <si>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</si>
  <si>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</si>
  <si>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</si>
  <si>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</si>
  <si>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</si>
  <si>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</si>
  <si>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</si>
  <si>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</si>
  <si>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</si>
  <si>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</si>
  <si>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</si>
  <si>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</si>
  <si>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</si>
  <si>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</si>
  <si>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</si>
  <si>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</si>
  <si>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</si>
  <si>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</si>
  <si>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</si>
  <si>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</si>
  <si>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</si>
  <si>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</si>
  <si>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</si>
  <si>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</si>
  <si>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</si>
  <si>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</si>
  <si>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</si>
  <si>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</si>
  <si>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</si>
  <si>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</si>
  <si>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</si>
  <si>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</si>
  <si>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</si>
  <si>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</si>
  <si>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</si>
  <si>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</si>
  <si>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</si>
  <si>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</si>
  <si>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</si>
  <si>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</si>
  <si>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</si>
  <si>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</si>
  <si>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</si>
  <si>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</si>
  <si>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</si>
  <si>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</si>
  <si>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</si>
  <si>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</si>
  <si>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</si>
  <si>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</si>
  <si>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</si>
  <si>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</si>
  <si>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</si>
  <si>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</si>
  <si>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</si>
  <si>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</si>
  <si>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</si>
  <si>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</si>
  <si>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</si>
  <si>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</si>
  <si>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</si>
  <si>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</si>
  <si>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</si>
  <si>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</si>
  <si>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</si>
  <si>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</si>
  <si>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</si>
  <si>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</si>
  <si>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</si>
  <si>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</si>
  <si>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</si>
  <si>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</si>
  <si>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</si>
  <si>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</si>
  <si>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</si>
  <si>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</si>
  <si>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</si>
  <si>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</si>
  <si>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</si>
  <si>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</si>
  <si>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</si>
  <si>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</si>
  <si>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</si>
  <si>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</si>
  <si>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</si>
  <si>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</si>
  <si>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</si>
  <si>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</si>
  <si>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</si>
  <si>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</si>
  <si>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</si>
  <si>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</si>
  <si>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</si>
  <si>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</si>
  <si>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</si>
  <si>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</si>
  <si>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</si>
  <si>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</si>
  <si>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</si>
  <si>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</si>
  <si>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</si>
  <si>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</si>
  <si>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</si>
  <si>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</si>
  <si>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</si>
  <si>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</si>
  <si>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</si>
  <si>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</si>
  <si>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</si>
  <si>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</si>
  <si>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</si>
  <si>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</si>
  <si>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</si>
  <si>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</si>
  <si>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</si>
  <si>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</si>
  <si>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</si>
  <si>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</si>
  <si>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</si>
  <si>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</si>
  <si>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</si>
  <si>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</si>
  <si>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</si>
  <si>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</si>
  <si>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</si>
  <si>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</si>
  <si>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</si>
  <si>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</si>
  <si>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</si>
  <si>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</si>
  <si>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</si>
  <si>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</si>
  <si>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</si>
  <si>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</si>
  <si>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</si>
  <si>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</si>
  <si>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</si>
  <si>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</si>
  <si>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</si>
  <si>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</si>
  <si>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</si>
  <si>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</si>
  <si>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</si>
  <si>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</si>
  <si>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</si>
  <si>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</si>
  <si>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</si>
  <si>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</si>
  <si>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</si>
  <si>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</si>
  <si>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</si>
  <si>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</si>
  <si>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</si>
  <si>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</si>
  <si>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</si>
  <si>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</si>
  <si>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</si>
  <si>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</si>
  <si>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</si>
  <si>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</si>
  <si>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</si>
  <si>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</si>
  <si>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</si>
  <si>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</si>
  <si>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</si>
  <si>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</si>
  <si>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</si>
  <si>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</si>
  <si>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</si>
  <si>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</si>
  <si>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</si>
  <si>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</si>
  <si>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</si>
  <si>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</si>
  <si>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</si>
  <si>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</si>
  <si>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</si>
  <si>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</si>
  <si>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</si>
  <si>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</si>
  <si>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</si>
  <si>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</si>
  <si>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</si>
  <si>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</si>
  <si>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</si>
  <si>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</si>
  <si>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</si>
  <si>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</si>
  <si>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</si>
  <si>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</si>
  <si>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</si>
  <si>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</si>
  <si>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</si>
  <si>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</si>
  <si>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</si>
  <si>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</si>
  <si>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</si>
  <si>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</si>
  <si>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</si>
  <si>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</si>
  <si>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</si>
  <si>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</si>
  <si>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</si>
  <si>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</si>
  <si>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</si>
  <si>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</si>
  <si>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</si>
  <si>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</si>
  <si>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</si>
  <si>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</si>
  <si>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</si>
  <si>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</si>
  <si>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</si>
  <si>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</si>
  <si>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</si>
  <si>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</si>
  <si>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</si>
  <si>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</si>
  <si>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</si>
  <si>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</si>
  <si>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</si>
  <si>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</si>
  <si>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</si>
  <si>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</si>
  <si>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</si>
  <si>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</si>
  <si>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</si>
  <si>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</si>
  <si>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</si>
  <si>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</si>
  <si>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</si>
  <si>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</si>
  <si>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</si>
  <si>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</si>
  <si>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</si>
  <si>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</si>
  <si>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</si>
  <si>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</si>
  <si>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</si>
  <si>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</si>
  <si>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</si>
  <si>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</si>
  <si>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</si>
  <si>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</si>
  <si>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</si>
  <si>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</si>
  <si>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</si>
  <si>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</si>
  <si>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</si>
  <si>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</si>
  <si>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</si>
  <si>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</si>
  <si>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</si>
  <si>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</si>
  <si>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</si>
  <si>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</si>
  <si>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</si>
  <si>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</si>
  <si>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</si>
  <si>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</si>
  <si>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</si>
  <si>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</si>
  <si>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</si>
  <si>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</si>
  <si>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</si>
  <si>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</si>
  <si>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</si>
  <si>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</si>
  <si>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</si>
  <si>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</si>
  <si>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</si>
  <si>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</si>
  <si>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</si>
  <si>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</si>
  <si>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</si>
  <si>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</si>
  <si>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</si>
  <si>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</si>
  <si>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</si>
  <si>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</si>
  <si>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</si>
  <si>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</si>
  <si>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</si>
  <si>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</si>
  <si>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</si>
  <si>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</si>
  <si>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</si>
  <si>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</si>
  <si>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</si>
  <si>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</si>
  <si>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</si>
  <si>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</si>
  <si>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</si>
  <si>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</si>
  <si>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</si>
  <si>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</si>
  <si>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</si>
  <si>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</si>
  <si>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</si>
  <si>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</si>
  <si>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</si>
  <si>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</si>
  <si>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</si>
  <si>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</si>
  <si>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</si>
  <si>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</si>
  <si>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</si>
  <si>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</si>
  <si>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</si>
  <si>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</si>
  <si>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</si>
  <si>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</si>
  <si>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</si>
  <si>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</si>
  <si>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</si>
  <si>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</si>
  <si>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</si>
  <si>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</si>
  <si>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</si>
  <si>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</si>
  <si>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</si>
  <si>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</si>
  <si>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</si>
  <si>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</si>
  <si>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</si>
  <si>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</si>
  <si>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</si>
  <si>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</si>
  <si>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</si>
  <si>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</si>
  <si>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</si>
  <si>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</si>
  <si>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</si>
  <si>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</si>
  <si>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</si>
  <si>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</si>
  <si>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</si>
  <si>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</si>
  <si>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</si>
  <si>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</si>
  <si>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</si>
  <si>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</si>
  <si>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</si>
  <si>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</si>
  <si>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</si>
  <si>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</si>
  <si>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</si>
  <si>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</si>
  <si>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</si>
  <si>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</si>
  <si>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</si>
  <si>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</si>
  <si>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</si>
  <si>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</si>
  <si>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</si>
  <si>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</si>
  <si>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</si>
  <si>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</si>
  <si>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</si>
  <si>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</si>
  <si>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</si>
  <si>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</si>
  <si>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</si>
  <si>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</si>
  <si>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</si>
  <si>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</si>
  <si>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</si>
  <si>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</si>
  <si>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</si>
  <si>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</si>
  <si>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</si>
  <si>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</si>
  <si>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</si>
  <si>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</si>
  <si>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</si>
  <si>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</si>
  <si>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</si>
  <si>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</si>
  <si>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</si>
  <si>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</si>
  <si>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</si>
  <si>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</si>
  <si>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</si>
  <si>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</si>
  <si>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</si>
  <si>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</si>
  <si>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</si>
  <si>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</si>
  <si>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</si>
  <si>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</si>
  <si>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</si>
  <si>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</si>
  <si>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</si>
  <si>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</si>
  <si>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</si>
  <si>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</si>
  <si>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</si>
  <si>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</si>
  <si>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</si>
  <si>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</si>
  <si>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</si>
  <si>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</si>
  <si>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</si>
  <si>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</si>
  <si>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</si>
  <si>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</si>
  <si>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</si>
  <si>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</si>
  <si>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</si>
  <si>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</si>
  <si>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</si>
  <si>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</si>
  <si>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</si>
  <si>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</si>
  <si>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</si>
  <si>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</si>
  <si>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</si>
  <si>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</si>
  <si>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</si>
  <si>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</si>
  <si>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</si>
  <si>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</si>
  <si>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</si>
  <si>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</si>
  <si>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</si>
  <si>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</si>
  <si>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</si>
  <si>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</si>
  <si>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</si>
  <si>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</si>
  <si>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</si>
  <si>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</si>
  <si>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</si>
  <si>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</si>
  <si>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</si>
  <si>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</si>
  <si>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</si>
  <si>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</si>
  <si>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</si>
  <si>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</si>
  <si>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</si>
  <si>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</si>
  <si>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</si>
  <si>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</si>
  <si>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</si>
  <si>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</si>
  <si>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</si>
  <si>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</si>
  <si>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</si>
  <si>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</si>
  <si>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</si>
  <si>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</si>
  <si>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</si>
  <si>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</si>
  <si>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</si>
  <si>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</si>
  <si>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</si>
  <si>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</si>
  <si>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</si>
  <si>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</si>
  <si>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</si>
  <si>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</si>
  <si>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</si>
  <si>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</si>
  <si>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</si>
  <si>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</si>
  <si>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</si>
  <si>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</si>
  <si>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</si>
  <si>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</si>
  <si>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</si>
  <si>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</si>
  <si>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</si>
  <si>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</si>
  <si>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</si>
  <si>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</si>
  <si>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</si>
  <si>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</si>
  <si>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</si>
  <si>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</si>
  <si>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</si>
  <si>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</si>
  <si>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</si>
  <si>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</si>
  <si>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</si>
  <si>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</si>
  <si>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</si>
  <si>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</si>
  <si>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</si>
  <si>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</si>
  <si>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</si>
  <si>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</si>
  <si>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</si>
  <si>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</si>
  <si>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</si>
  <si>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</si>
  <si>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</si>
  <si>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</si>
  <si>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</si>
  <si>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</si>
  <si>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</si>
  <si>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</si>
  <si>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</si>
  <si>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</si>
  <si>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</si>
  <si>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</si>
  <si>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</si>
  <si>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</si>
  <si>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</si>
  <si>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</si>
  <si>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</si>
  <si>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</si>
  <si>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</si>
  <si>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</si>
  <si>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</si>
  <si>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</si>
  <si>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</si>
  <si>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</si>
  <si>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</si>
  <si>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</si>
  <si>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</si>
  <si>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</si>
  <si>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</si>
  <si>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</si>
  <si>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</si>
  <si>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</si>
  <si>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</si>
  <si>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</si>
  <si>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</si>
  <si>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</si>
  <si>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</si>
  <si>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</si>
  <si>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</si>
  <si>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</si>
  <si>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</si>
  <si>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</si>
  <si>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</si>
  <si>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</si>
  <si>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</si>
  <si>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</si>
  <si>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</si>
  <si>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</si>
  <si>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</si>
  <si>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</si>
  <si>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</si>
  <si>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</si>
  <si>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</si>
  <si>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</si>
  <si>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</si>
  <si>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</si>
  <si>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</si>
  <si>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</si>
  <si>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</si>
  <si>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</si>
  <si>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</si>
  <si>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</si>
  <si>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</si>
  <si>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</si>
  <si>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</si>
  <si>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</si>
  <si>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</si>
  <si>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</si>
  <si>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</si>
  <si>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</si>
  <si>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</si>
  <si>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</si>
  <si>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</si>
  <si>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</si>
  <si>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</si>
  <si>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</si>
  <si>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</si>
  <si>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</si>
  <si>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</si>
  <si>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</si>
  <si>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</si>
  <si>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</si>
  <si>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</si>
  <si>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</si>
  <si>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</si>
  <si>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</si>
  <si>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</si>
  <si>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</si>
  <si>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</si>
  <si>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</si>
  <si>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</si>
  <si>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</si>
  <si>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</si>
  <si>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</si>
  <si>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</si>
  <si>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</si>
  <si>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</si>
  <si>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</si>
  <si>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</si>
  <si>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</si>
  <si>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</si>
  <si>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</si>
  <si>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</si>
  <si>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</si>
  <si>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</si>
  <si>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</si>
  <si>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</si>
  <si>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</si>
  <si>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</si>
  <si>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</si>
  <si>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</si>
  <si>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</si>
  <si>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</si>
  <si>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</si>
  <si>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</si>
  <si>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</si>
  <si>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</si>
  <si>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</si>
  <si>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</si>
  <si>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</si>
  <si>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</si>
  <si>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</si>
  <si>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</si>
  <si>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</si>
  <si>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</si>
  <si>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</si>
  <si>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</si>
  <si>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</si>
  <si>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</si>
  <si>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</si>
  <si>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</si>
  <si>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</si>
  <si>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</si>
  <si>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</si>
  <si>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</si>
  <si>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</si>
  <si>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</si>
  <si>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</si>
  <si>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</si>
  <si>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</si>
  <si>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</si>
  <si>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</si>
  <si>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</si>
  <si>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</si>
  <si>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</si>
  <si>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</si>
  <si>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</si>
  <si>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</si>
  <si>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</si>
  <si>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</si>
  <si>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</si>
  <si>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</si>
  <si>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</si>
  <si>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</si>
  <si>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</si>
  <si>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</si>
  <si>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</si>
  <si>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</si>
  <si>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</si>
  <si>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</si>
  <si>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</si>
  <si>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</si>
  <si>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</si>
  <si>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</si>
  <si>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</si>
  <si>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</si>
  <si>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</si>
  <si>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</si>
  <si>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</si>
  <si>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</si>
  <si>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</si>
  <si>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</si>
  <si>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</si>
  <si>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</si>
  <si>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</si>
  <si>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</si>
  <si>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</si>
  <si>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</si>
  <si>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</si>
  <si>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</si>
  <si>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</si>
  <si>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</si>
  <si>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</si>
  <si>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</si>
  <si>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</si>
  <si>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</si>
  <si>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</si>
  <si>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</si>
  <si>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</si>
  <si>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</si>
  <si>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</si>
  <si>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</si>
  <si>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</si>
  <si>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</si>
  <si>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</si>
  <si>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</si>
  <si>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</si>
  <si>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</si>
  <si>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</si>
  <si>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</si>
  <si>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</si>
  <si>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</si>
  <si>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</si>
  <si>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</si>
  <si>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</si>
  <si>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</si>
  <si>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</si>
  <si>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</si>
  <si>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</si>
  <si>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</si>
  <si>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</si>
  <si>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</si>
  <si>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</si>
  <si>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</si>
  <si>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</si>
  <si>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</si>
  <si>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</si>
  <si>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</si>
  <si>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</si>
  <si>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</si>
  <si>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</si>
  <si>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</si>
  <si>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</si>
  <si>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</si>
  <si>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</si>
  <si>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</si>
  <si>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</si>
  <si>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</si>
  <si>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</si>
  <si>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</si>
  <si>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</si>
  <si>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</si>
  <si>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</si>
  <si>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</si>
  <si>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</si>
  <si>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</si>
  <si>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</si>
  <si>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</si>
  <si>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</si>
  <si>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</si>
  <si>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</si>
  <si>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</si>
  <si>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</si>
  <si>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</si>
  <si>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</si>
  <si>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</si>
  <si>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</si>
  <si>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</si>
  <si>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</si>
  <si>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</si>
  <si>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</si>
  <si>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</si>
  <si>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</si>
  <si>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</si>
  <si>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</si>
  <si>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</si>
  <si>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</si>
  <si>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</si>
  <si>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</si>
  <si>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</si>
  <si>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</si>
  <si>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</si>
  <si>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</si>
  <si>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</si>
  <si>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</si>
  <si>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</si>
  <si>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</si>
  <si>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</si>
  <si>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</si>
  <si>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</si>
  <si>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</si>
  <si>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</si>
  <si>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</si>
  <si>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</si>
  <si>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</si>
  <si>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</si>
  <si>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</si>
  <si>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</si>
  <si>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</si>
  <si>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</si>
  <si>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</si>
  <si>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</si>
  <si>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</si>
  <si>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</si>
  <si>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</si>
  <si>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</si>
  <si>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</si>
  <si>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</si>
  <si>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</si>
  <si>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</si>
  <si>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</si>
  <si>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</si>
  <si>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</si>
  <si>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</si>
  <si>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</si>
  <si>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</si>
  <si>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</si>
  <si>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</si>
  <si>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</si>
  <si>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</si>
  <si>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</si>
  <si>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</si>
  <si>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</si>
  <si>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</si>
  <si>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</si>
  <si>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</si>
  <si>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</si>
  <si>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</si>
  <si>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</si>
  <si>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</si>
  <si>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</si>
  <si>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</si>
  <si>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</si>
  <si>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</si>
  <si>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</si>
  <si>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</si>
  <si>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</si>
  <si>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</si>
  <si>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</si>
  <si>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</si>
  <si>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</si>
  <si>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</si>
  <si>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</si>
  <si>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</si>
  <si>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</si>
  <si>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</si>
  <si>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</si>
  <si>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</si>
  <si>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</si>
  <si>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</si>
  <si>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</si>
  <si>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</si>
  <si>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</si>
  <si>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</si>
  <si>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</si>
  <si>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</si>
  <si>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</si>
  <si>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</si>
  <si>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</si>
  <si>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</si>
  <si>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</si>
  <si>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</si>
  <si>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</si>
  <si>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</si>
  <si>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</si>
  <si>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</si>
  <si>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</si>
  <si>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</si>
  <si>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</si>
  <si>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</si>
  <si>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</si>
  <si>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</si>
  <si>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</si>
  <si>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</si>
  <si>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</si>
  <si>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</si>
  <si>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</si>
  <si>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</si>
  <si>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</si>
  <si>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</si>
  <si>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</si>
  <si>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</si>
  <si>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</si>
  <si>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</si>
  <si>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</si>
  <si>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</si>
  <si>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</si>
  <si>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</si>
  <si>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</si>
  <si>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</si>
  <si>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</si>
  <si>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</si>
  <si>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</si>
  <si>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</si>
  <si>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</si>
  <si>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</si>
  <si>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</si>
  <si>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</si>
  <si>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</si>
  <si>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</si>
  <si>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</si>
  <si>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</si>
  <si>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</si>
  <si>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</si>
  <si>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</si>
  <si>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</si>
  <si>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</si>
  <si>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</si>
  <si>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</si>
  <si>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</si>
  <si>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</si>
  <si>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</si>
  <si>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</si>
  <si>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</si>
  <si>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</si>
  <si>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</si>
  <si>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</si>
  <si>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</si>
  <si>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</si>
  <si>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</si>
  <si>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</si>
  <si>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</si>
  <si>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</si>
  <si>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</si>
  <si>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</si>
  <si>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</si>
  <si>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</si>
  <si>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</si>
  <si>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</si>
  <si>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</si>
  <si>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</si>
  <si>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</si>
  <si>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</si>
  <si>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</si>
  <si>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</si>
  <si>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</si>
  <si>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</si>
  <si>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</si>
  <si>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</si>
  <si>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</si>
  <si>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</si>
  <si>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</si>
  <si>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</si>
  <si>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</si>
  <si>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</si>
  <si>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</si>
  <si>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</si>
  <si>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</si>
  <si>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</si>
  <si>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</si>
  <si>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</si>
  <si>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</si>
  <si>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</si>
  <si>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</si>
  <si>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</si>
  <si>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</si>
  <si>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</si>
  <si>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</si>
  <si>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</si>
  <si>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</si>
  <si>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</si>
  <si>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</si>
  <si>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</si>
  <si>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</si>
  <si>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</si>
  <si>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</si>
  <si>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</si>
  <si>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</si>
  <si>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</si>
  <si>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</si>
  <si>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</si>
  <si>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</si>
  <si>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</si>
  <si>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</si>
  <si>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</si>
  <si>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</si>
  <si>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</si>
  <si>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</si>
  <si>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</si>
  <si>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</si>
  <si>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</si>
  <si>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</si>
  <si>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</si>
  <si>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</si>
  <si>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</si>
  <si>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</si>
  <si>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</si>
  <si>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</si>
  <si>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</si>
  <si>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</si>
  <si>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</si>
  <si>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</si>
  <si>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</si>
  <si>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</si>
  <si>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</si>
  <si>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</si>
  <si>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</si>
  <si>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</si>
  <si>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</si>
  <si>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</si>
  <si>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</si>
  <si>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</si>
  <si>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</si>
  <si>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</si>
  <si>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</si>
  <si>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</si>
  <si>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</si>
  <si>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</si>
  <si>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</si>
  <si>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</si>
  <si>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</si>
  <si>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</si>
  <si>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</si>
  <si>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</si>
  <si>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</si>
  <si>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</si>
  <si>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</si>
  <si>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</si>
  <si>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</si>
  <si>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</si>
  <si>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</si>
  <si>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</si>
  <si>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</si>
  <si>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</si>
  <si>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</si>
  <si>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</si>
  <si>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</si>
  <si>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</si>
  <si>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</si>
  <si>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</si>
  <si>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</si>
  <si>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</si>
  <si>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</si>
  <si>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</si>
  <si>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</si>
  <si>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</si>
  <si>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</si>
  <si>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</si>
  <si>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</si>
  <si>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</si>
  <si>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</si>
  <si>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</si>
  <si>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</si>
  <si>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</si>
  <si>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</si>
  <si>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</si>
  <si>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</si>
  <si>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</si>
  <si>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</si>
  <si>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</si>
  <si>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</si>
  <si>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</si>
  <si>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</si>
  <si>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</si>
  <si>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</si>
  <si>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</si>
  <si>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</si>
  <si>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</si>
  <si>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</si>
  <si>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</si>
  <si>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</si>
  <si>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</si>
  <si>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</si>
  <si>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</si>
  <si>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</si>
  <si>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</si>
  <si>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</si>
  <si>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</si>
  <si>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</si>
  <si>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</si>
  <si>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</si>
  <si>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</si>
  <si>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</si>
  <si>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</si>
  <si>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</si>
  <si>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</si>
  <si>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</si>
  <si>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</si>
  <si>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</si>
  <si>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</si>
  <si>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</si>
  <si>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</si>
  <si>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</si>
  <si>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</si>
  <si>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</si>
  <si>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</si>
  <si>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</si>
  <si>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</si>
  <si>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</si>
  <si>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</si>
  <si>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</si>
  <si>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</si>
  <si>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</si>
  <si>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</si>
  <si>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</si>
  <si>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</si>
  <si>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</si>
  <si>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</si>
  <si>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</si>
  <si>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</si>
  <si>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</si>
  <si>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</si>
  <si>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</si>
  <si>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</si>
  <si>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</si>
  <si>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</si>
  <si>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</si>
  <si>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</si>
  <si>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</si>
  <si>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</si>
  <si>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</si>
  <si>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</si>
  <si>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</si>
  <si>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</si>
  <si>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</si>
  <si>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</si>
  <si>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</si>
  <si>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</si>
  <si>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</si>
  <si>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</si>
  <si>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</si>
  <si>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</si>
  <si>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</si>
  <si>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</si>
  <si>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</si>
  <si>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</si>
  <si>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</si>
  <si>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</si>
  <si>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</si>
  <si>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</si>
  <si>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</si>
  <si>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</si>
  <si>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</si>
  <si>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</si>
  <si>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</si>
  <si>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</si>
  <si>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</si>
  <si>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</si>
  <si>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</si>
  <si>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</si>
  <si>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</si>
  <si>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</si>
  <si>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</si>
  <si>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</si>
  <si>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</si>
  <si>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</si>
  <si>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</si>
  <si>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</si>
  <si>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</si>
  <si>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</si>
  <si>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</si>
  <si>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</si>
  <si>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</si>
  <si>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</si>
  <si>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</si>
  <si>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</si>
  <si>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</si>
  <si>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</si>
  <si>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</si>
  <si>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</si>
  <si>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</si>
  <si>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</si>
  <si>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</si>
  <si>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</si>
  <si>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</si>
  <si>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</si>
  <si>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</si>
  <si>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</si>
  <si>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</si>
  <si>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</si>
  <si>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</si>
  <si>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</si>
  <si>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</si>
  <si>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</si>
  <si>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</si>
  <si>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</si>
  <si>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</si>
  <si>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</si>
  <si>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</si>
  <si>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</si>
  <si>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</si>
  <si>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</si>
  <si>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</si>
  <si>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</si>
  <si>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</si>
  <si>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</si>
  <si>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</si>
  <si>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</si>
  <si>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</si>
  <si>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</si>
  <si>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</si>
  <si>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</si>
  <si>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</si>
  <si>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</si>
  <si>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</si>
  <si>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</si>
  <si>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</si>
  <si>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</si>
  <si>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</si>
  <si>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</si>
  <si>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</si>
  <si>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</si>
  <si>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</si>
  <si>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</si>
  <si>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</si>
  <si>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</si>
  <si>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</si>
  <si>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</si>
  <si>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</si>
  <si>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</si>
  <si>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</si>
  <si>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</si>
  <si>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</si>
  <si>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</si>
  <si>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</si>
  <si>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</si>
  <si>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</si>
  <si>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</si>
  <si>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</si>
  <si>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</si>
  <si>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</si>
  <si>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</si>
  <si>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</si>
  <si>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</si>
  <si>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</si>
  <si>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</si>
  <si>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</si>
  <si>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</si>
  <si>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</si>
  <si>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</si>
  <si>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</si>
  <si>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</si>
  <si>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</si>
  <si>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</si>
  <si>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</si>
  <si>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</si>
  <si>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</si>
  <si>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</si>
  <si>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</si>
  <si>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</si>
  <si>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</si>
  <si>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</si>
  <si>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</si>
  <si>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</si>
  <si>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</si>
  <si>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</si>
  <si>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</si>
  <si>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</si>
  <si>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</si>
  <si>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</si>
  <si>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</si>
  <si>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</si>
  <si>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</si>
  <si>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</si>
  <si>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</si>
  <si>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</si>
  <si>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</si>
  <si>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</si>
  <si>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</si>
  <si>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</si>
  <si>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</si>
  <si>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</si>
  <si>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</si>
  <si>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</si>
  <si>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</si>
  <si>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</si>
  <si>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</si>
  <si>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</si>
  <si>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</si>
  <si>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</si>
  <si>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</si>
  <si>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</si>
  <si>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</si>
  <si>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</si>
  <si>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</si>
  <si>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</si>
  <si>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</si>
  <si>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</si>
  <si>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</si>
  <si>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</si>
  <si>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</si>
  <si>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</si>
  <si>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</si>
  <si>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</si>
  <si>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</si>
  <si>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</si>
  <si>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</si>
  <si>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</si>
  <si>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</si>
  <si>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</si>
  <si>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</si>
  <si>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</si>
  <si>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</si>
  <si>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</si>
  <si>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</si>
  <si>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</si>
  <si>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</si>
  <si>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</si>
  <si>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</si>
  <si>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</si>
  <si>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</si>
  <si>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</si>
  <si>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</si>
  <si>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</si>
  <si>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</si>
  <si>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</si>
  <si>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</si>
  <si>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</si>
  <si>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</si>
  <si>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</si>
  <si>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</si>
  <si>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</si>
  <si>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</si>
  <si>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</si>
  <si>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</si>
  <si>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</si>
  <si>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</si>
  <si>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</si>
  <si>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</si>
  <si>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</si>
  <si>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</si>
  <si>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</si>
  <si>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</si>
  <si>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</si>
  <si>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</si>
  <si>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</si>
  <si>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</si>
  <si>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</si>
  <si>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</si>
  <si>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</si>
  <si>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</si>
  <si>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</si>
  <si>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</si>
  <si>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</si>
  <si>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</si>
  <si>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</si>
  <si>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</si>
  <si>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</si>
  <si>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</si>
  <si>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</si>
  <si>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</si>
  <si>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</si>
  <si>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</si>
  <si>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</si>
  <si>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</si>
  <si>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</si>
  <si>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</si>
  <si>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</si>
  <si>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</si>
  <si>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</si>
  <si>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</si>
  <si>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</si>
  <si>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</si>
  <si>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</si>
  <si>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</si>
  <si>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</si>
  <si>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</si>
  <si>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</si>
  <si>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</si>
  <si>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</si>
  <si>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</si>
  <si>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</si>
  <si>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</si>
  <si>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</si>
  <si>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</si>
  <si>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</si>
  <si>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</si>
  <si>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</si>
  <si>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</si>
  <si>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</si>
  <si>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</si>
  <si>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</si>
  <si>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</si>
  <si>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</si>
  <si>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</si>
  <si>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</si>
  <si>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</si>
  <si>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</si>
  <si>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</si>
  <si>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</si>
  <si>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</si>
  <si>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</si>
  <si>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</si>
  <si>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</si>
  <si>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</si>
  <si>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</si>
  <si>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</si>
  <si>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</si>
  <si>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</si>
  <si>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</si>
  <si>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</si>
  <si>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</si>
  <si>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</si>
  <si>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</si>
  <si>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</si>
  <si>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</si>
  <si>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</si>
  <si>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</si>
  <si>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</si>
  <si>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</si>
  <si>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</si>
  <si>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</si>
  <si>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</si>
  <si>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</si>
  <si>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</si>
  <si>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</si>
  <si>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</si>
  <si>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</si>
  <si>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</si>
  <si>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</si>
  <si>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</si>
  <si>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</si>
  <si>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</si>
  <si>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</si>
  <si>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</si>
  <si>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</si>
  <si>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</si>
  <si>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</si>
  <si>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</si>
  <si>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</si>
  <si>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</si>
  <si>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</si>
  <si>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</si>
  <si>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</si>
  <si>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</si>
  <si>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</si>
  <si>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</si>
  <si>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</si>
  <si>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</si>
  <si>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</si>
  <si>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</si>
  <si>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</si>
  <si>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</si>
  <si>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</si>
  <si>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</si>
  <si>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</si>
  <si>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</si>
  <si>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</si>
  <si>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</si>
  <si>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</si>
  <si>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</si>
  <si>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</si>
  <si>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</si>
  <si>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</si>
  <si>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</si>
  <si>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</si>
  <si>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</si>
  <si>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</si>
  <si>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</si>
  <si>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</si>
  <si>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</si>
  <si>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</si>
  <si>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</si>
  <si>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</si>
  <si>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</si>
  <si>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</si>
  <si>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</si>
  <si>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</si>
  <si>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</si>
  <si>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</si>
  <si>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</si>
  <si>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</si>
  <si>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</si>
  <si>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</si>
  <si>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</si>
  <si>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</si>
  <si>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</si>
  <si>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</si>
  <si>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</si>
  <si>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</si>
  <si>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</si>
  <si>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</si>
  <si>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</si>
  <si>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</si>
  <si>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</si>
  <si>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</si>
  <si>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</si>
  <si>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</si>
  <si>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</si>
  <si>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</si>
  <si>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</si>
  <si>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</si>
  <si>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</si>
  <si>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</si>
  <si>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</si>
  <si>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</si>
  <si>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</si>
  <si>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</si>
  <si>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</si>
  <si>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</si>
  <si>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</si>
  <si>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</si>
  <si>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</si>
  <si>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</si>
  <si>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</si>
  <si>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</si>
  <si>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</si>
  <si>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</si>
  <si>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</si>
  <si>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</si>
  <si>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</si>
  <si>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</si>
  <si>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</si>
  <si>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</si>
  <si>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</si>
  <si>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</si>
  <si>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</si>
  <si>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</si>
  <si>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</si>
  <si>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</si>
  <si>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</si>
  <si>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</si>
  <si>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</si>
  <si>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</si>
  <si>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</si>
  <si>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</si>
  <si>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</si>
  <si>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</si>
  <si>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</si>
  <si>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</si>
  <si>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</si>
  <si>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</si>
  <si>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</si>
  <si>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</si>
  <si>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</si>
  <si>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</si>
  <si>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</si>
  <si>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</si>
  <si>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</si>
  <si>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</si>
  <si>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</si>
  <si>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</si>
  <si>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</si>
  <si>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</si>
  <si>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</si>
  <si>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</si>
  <si>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</si>
  <si>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</si>
  <si>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</si>
  <si>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</si>
  <si>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</si>
  <si>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</si>
  <si>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</si>
  <si>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</si>
  <si>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</si>
  <si>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</si>
  <si>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</si>
  <si>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</si>
  <si>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</si>
  <si>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</si>
  <si>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</si>
  <si>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</si>
  <si>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</si>
  <si>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</si>
  <si>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</si>
  <si>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</si>
  <si>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</si>
  <si>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</si>
  <si>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</si>
  <si>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</si>
  <si>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</si>
  <si>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</si>
  <si>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</si>
  <si>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</si>
  <si>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</si>
  <si>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</si>
  <si>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</si>
  <si>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</si>
  <si>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</si>
  <si>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</si>
  <si>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</si>
  <si>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</si>
  <si>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</si>
  <si>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</si>
  <si>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</si>
  <si>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</si>
  <si>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</si>
  <si>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</si>
  <si>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</si>
  <si>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</si>
  <si>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</si>
  <si>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</si>
  <si>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</si>
  <si>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</si>
  <si>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</si>
  <si>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</si>
  <si>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</si>
  <si>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</si>
  <si>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</si>
  <si>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</si>
  <si>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</si>
  <si>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IntraDay1StartHour</t>
  </si>
  <si>
    <t>SELL сетки: настройки TP (чистая прибыль) --&gt; [уровень_БУ]+ТР</t>
  </si>
  <si>
    <t>BUY сетки: настройки TP (прибыль) --&gt; [уровень_БУ]+ТР</t>
  </si>
  <si>
    <t>1970.01.01 00:00</t>
  </si>
  <si>
    <t>sell stop</t>
  </si>
  <si>
    <t>buy stop</t>
  </si>
  <si>
    <t>delete</t>
  </si>
  <si>
    <t>main_settings_1_43_1065_23_34_12_04_2017</t>
  </si>
  <si>
    <t>EURJPY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</si>
  <si>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</si>
  <si>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</si>
  <si>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</si>
  <si>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</si>
  <si>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</si>
  <si>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S_TakeProffitType</t>
  </si>
  <si>
    <t>buy_step_settings_1_43_1065_23_34_12_04_2017</t>
  </si>
  <si>
    <t>buy_lot_settings_1_43_1065_23_34_12_04_2017</t>
  </si>
  <si>
    <t>buy_tp_settings_1_43_1065_23_34_12_04_2017</t>
  </si>
  <si>
    <t>B_TakeProffitType</t>
  </si>
  <si>
    <t>without_indicator_settings_1_43_1065_23_34_12_04_2017</t>
  </si>
  <si>
    <t>OpenFirstOrderTF</t>
  </si>
  <si>
    <t>gap_settings_1_43_1065_23_34_12_04_2017</t>
  </si>
  <si>
    <t>GapControl</t>
  </si>
  <si>
    <t>vol_filter_settings_1_43_1065_23_34_12_04_2017</t>
  </si>
  <si>
    <t>VolCandleTF</t>
  </si>
  <si>
    <t>sheduler_settings_1_43_1065_23_34_12_04_2017</t>
  </si>
  <si>
    <t>sheduler_trade_week_settings_1_43_1065_23_34_12_04_2017</t>
  </si>
  <si>
    <t>TradeStartDay</t>
  </si>
  <si>
    <t>TradeEndDay</t>
  </si>
  <si>
    <t>sheduler_new_positio_pause_settings_1_43_1065_23_34_12_04_2017</t>
  </si>
  <si>
    <t>Статистика сеток отчета тестера стратегий MT4</t>
  </si>
  <si>
    <t>1 Минута (M1)</t>
  </si>
  <si>
    <t xml:space="preserve"> - </t>
  </si>
  <si>
    <t>Чистая прибыль пары</t>
  </si>
  <si>
    <t>Рентабельность (месяц)</t>
  </si>
  <si>
    <t>(год)</t>
  </si>
  <si>
    <t>К</t>
  </si>
  <si>
    <t>close at stop</t>
  </si>
  <si>
    <t>cancelled</t>
  </si>
  <si>
    <t>Прибыль,$</t>
  </si>
  <si>
    <t>Итог</t>
  </si>
  <si>
    <t>Данные</t>
  </si>
  <si>
    <t>Прибыль Buy,$</t>
  </si>
  <si>
    <t>Прибыль Sell,$</t>
  </si>
  <si>
    <t>2019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</si>
  <si>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</si>
  <si>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</si>
  <si>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</si>
  <si>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</si>
  <si>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</si>
  <si>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</si>
  <si>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</si>
  <si>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</si>
  <si>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</si>
  <si>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</si>
  <si>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</si>
  <si>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2019 Прибыль,$</t>
  </si>
  <si>
    <t>2019 Прибыль Buy,$</t>
  </si>
  <si>
    <t>2019 Прибыль Sell,$</t>
  </si>
  <si>
    <t>Sell+Buy %</t>
  </si>
  <si>
    <t>Sell %</t>
  </si>
  <si>
    <t>Buy %</t>
  </si>
  <si>
    <t>2019 Sell+Buy %</t>
  </si>
  <si>
    <t>2019 Sell %</t>
  </si>
  <si>
    <t>2019 Buy %</t>
  </si>
  <si>
    <t>Количество сеток</t>
  </si>
  <si>
    <t>2019 Итог</t>
  </si>
  <si>
    <t>Прибыль в $ за месяц (депо 2000)</t>
  </si>
  <si>
    <t>StrategyTesterTP22.htm</t>
  </si>
  <si>
    <t>strategytestertp22.htm.set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</si>
</sst>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6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0" fontId="34" fillId="0" borderId="0" xfId="0" applyFont="1" applyFill="1" applyAlignment="1" applyProtection="1">
      <alignment horizontal="right"/>
      <protection locked="0"/>
    </xf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3" xfId="0" applyNumberFormat="1" applyBorder="1"/>
    <xf numFmtId="0" fontId="0" fillId="0" borderId="55" xfId="0" applyBorder="1"/>
    <xf numFmtId="0" fontId="0" fillId="0" borderId="55" xfId="0" applyNumberFormat="1" applyBorder="1"/>
    <xf numFmtId="0" fontId="0" fillId="0" borderId="56" xfId="0" applyNumberFormat="1" applyBorder="1"/>
    <xf numFmtId="0" fontId="0" fillId="0" borderId="53" xfId="0" applyBorder="1"/>
    <xf numFmtId="0" fontId="0" fillId="0" borderId="54" xfId="0" applyBorder="1"/>
    <xf numFmtId="0" fontId="0" fillId="0" borderId="57" xfId="0" applyBorder="1"/>
    <xf numFmtId="0" fontId="0" fillId="0" borderId="58" xfId="0" applyNumberFormat="1" applyBorder="1"/>
    <xf numFmtId="10" fontId="0" fillId="0" borderId="55" xfId="0" applyNumberFormat="1" applyBorder="1"/>
    <xf numFmtId="10" fontId="0" fillId="0" borderId="56" xfId="0" applyNumberFormat="1" applyBorder="1"/>
    <xf numFmtId="10" fontId="0" fillId="0" borderId="58" xfId="0" applyNumberFormat="1" applyBorder="1"/>
    <xf numFmtId="0" fontId="0" fillId="0" borderId="59" xfId="0" applyBorder="1"/>
    <xf numFmtId="0" fontId="0" fillId="0" borderId="49" xfId="0" applyNumberFormat="1" applyBorder="1"/>
    <xf numFmtId="0" fontId="0" fillId="0" borderId="59" xfId="0" applyNumberFormat="1" applyBorder="1"/>
    <xf numFmtId="0" fontId="0" fillId="0" borderId="53" xfId="0" applyNumberFormat="1" applyBorder="1"/>
    <xf numFmtId="0" fontId="0" fillId="0" borderId="54" xfId="0" applyNumberFormat="1" applyBorder="1"/>
    <xf numFmtId="0" fontId="0" fillId="0" borderId="60" xfId="0" applyNumberFormat="1" applyBorder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3" fillId="17" borderId="5" xfId="0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101" fillId="18" borderId="40" xfId="4" applyFont="1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</cellXfs>
  <cellStyles count="17">
    <cellStyle name="Гиперссылка" xfId="9" builtinId="8"/>
    <cellStyle name="Обычный" xfId="0" builtinId="0"/>
    <cellStyle name="Обычный 2" xfId="2" xr:uid="{00000000-0005-0000-0000-000002000000}"/>
    <cellStyle name="Обычный 2 2" xfId="7" xr:uid="{00000000-0005-0000-0000-000003000000}"/>
    <cellStyle name="Обычный 2 2 2" xfId="14" xr:uid="{00000000-0005-0000-0000-000004000000}"/>
    <cellStyle name="Обычный 2 3" xfId="8" xr:uid="{00000000-0005-0000-0000-000005000000}"/>
    <cellStyle name="Обычный 2 3 2" xfId="15" xr:uid="{00000000-0005-0000-0000-000006000000}"/>
    <cellStyle name="Обычный 2 4" xfId="3" xr:uid="{00000000-0005-0000-0000-000007000000}"/>
    <cellStyle name="Обычный 2 4 2" xfId="12" xr:uid="{00000000-0005-0000-0000-000008000000}"/>
    <cellStyle name="Обычный 2 5" xfId="10" xr:uid="{00000000-0005-0000-0000-000009000000}"/>
    <cellStyle name="Обычный 2 5 2" xfId="16" xr:uid="{00000000-0005-0000-0000-00000A000000}"/>
    <cellStyle name="Обычный 2 6" xfId="11" xr:uid="{00000000-0005-0000-0000-00000B000000}"/>
    <cellStyle name="Обычный 3" xfId="5" xr:uid="{00000000-0005-0000-0000-00000C000000}"/>
    <cellStyle name="Обычный 4" xfId="4" xr:uid="{00000000-0005-0000-0000-00000D000000}"/>
    <cellStyle name="Обычный 4 2" xfId="13" xr:uid="{00000000-0005-0000-0000-00000E000000}"/>
    <cellStyle name="Процентный" xfId="1" builtinId="5"/>
    <cellStyle name="Процентный 2" xfId="6" xr:uid="{00000000-0005-0000-0000-000010000000}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v1.43^M - Анализатор статистики сеток - elavr-dagaz_v2.2.xlsm]Анализ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FD9E-40DE-A070-586843672A01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FD9E-40DE-A070-586843672A01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FD9E-40DE-A070-586843672A01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FD9E-40DE-A070-586843672A01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FD9E-40DE-A070-586843672A01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FD9E-40DE-A070-586843672A01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FD9E-40DE-A070-586843672A01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FD9E-40DE-A070-586843672A01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FD9E-40DE-A070-586843672A01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FD9E-40DE-A070-586843672A01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FD9E-40DE-A070-586843672A01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FD9E-40DE-A070-586843672A01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FD9E-40DE-A070-586843672A01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FD9E-40DE-A070-586843672A01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FD9E-40DE-A070-586843672A01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FD9E-40DE-A070-586843672A01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FD9E-40DE-A070-586843672A01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FD9E-40DE-A070-586843672A01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FD9E-40DE-A070-586843672A01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FD9E-40DE-A070-586843672A01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FD9E-40DE-A070-586843672A01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FD9E-40DE-A070-586843672A01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FD9E-40DE-A070-586843672A01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FD9E-40DE-A070-586843672A01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FD9E-40DE-A070-586843672A01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FD9E-40DE-A070-586843672A01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FD9E-40DE-A070-586843672A01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FD9E-40DE-A070-586843672A01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FD9E-40DE-A070-586843672A01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FD9E-40DE-A070-586843672A01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FD9E-40DE-A070-586843672A01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FD9E-40DE-A070-586843672A01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FD9E-40DE-A070-586843672A01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FD9E-40DE-A070-586843672A01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FD9E-40DE-A070-586843672A01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FD9E-40DE-A070-586843672A0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'Анализ результатов'!$R$3:$T$41</c:f>
              <c:multiLvlStrCache>
                <c:ptCount val="36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результатов'!$U$3:$U$41</c:f>
              <c:numCache>
                <c:formatCode>General</c:formatCode>
                <c:ptCount val="36"/>
                <c:pt idx="0">
                  <c:v>724.49000000000012</c:v>
                </c:pt>
                <c:pt idx="1">
                  <c:v>283.50999999999993</c:v>
                </c:pt>
                <c:pt idx="2">
                  <c:v>440.97999999999996</c:v>
                </c:pt>
                <c:pt idx="3">
                  <c:v>254.15000000000012</c:v>
                </c:pt>
                <c:pt idx="4">
                  <c:v>163.81000000000006</c:v>
                </c:pt>
                <c:pt idx="5">
                  <c:v>90.34</c:v>
                </c:pt>
                <c:pt idx="6">
                  <c:v>1278.3400000000004</c:v>
                </c:pt>
                <c:pt idx="7">
                  <c:v>698.94999999999993</c:v>
                </c:pt>
                <c:pt idx="8">
                  <c:v>579.3900000000001</c:v>
                </c:pt>
                <c:pt idx="9">
                  <c:v>485.75999999999982</c:v>
                </c:pt>
                <c:pt idx="10">
                  <c:v>63.88000000000001</c:v>
                </c:pt>
                <c:pt idx="11">
                  <c:v>421.87999999999994</c:v>
                </c:pt>
                <c:pt idx="12">
                  <c:v>932.07000000000016</c:v>
                </c:pt>
                <c:pt idx="13">
                  <c:v>715.90999999999985</c:v>
                </c:pt>
                <c:pt idx="14">
                  <c:v>216.15999999999997</c:v>
                </c:pt>
                <c:pt idx="15">
                  <c:v>486.65</c:v>
                </c:pt>
                <c:pt idx="16">
                  <c:v>337.62999999999994</c:v>
                </c:pt>
                <c:pt idx="17">
                  <c:v>149.02000000000001</c:v>
                </c:pt>
                <c:pt idx="18">
                  <c:v>605.74000000000024</c:v>
                </c:pt>
                <c:pt idx="19">
                  <c:v>397.63000000000005</c:v>
                </c:pt>
                <c:pt idx="20">
                  <c:v>208.11</c:v>
                </c:pt>
                <c:pt idx="21">
                  <c:v>1393.43</c:v>
                </c:pt>
                <c:pt idx="22">
                  <c:v>1048.5299999999997</c:v>
                </c:pt>
                <c:pt idx="23">
                  <c:v>344.90000000000003</c:v>
                </c:pt>
                <c:pt idx="24">
                  <c:v>890.31000000000017</c:v>
                </c:pt>
                <c:pt idx="25">
                  <c:v>256.12000000000006</c:v>
                </c:pt>
                <c:pt idx="26">
                  <c:v>634.19000000000017</c:v>
                </c:pt>
                <c:pt idx="27">
                  <c:v>350.0499999999999</c:v>
                </c:pt>
                <c:pt idx="28">
                  <c:v>313.32999999999987</c:v>
                </c:pt>
                <c:pt idx="29">
                  <c:v>36.72</c:v>
                </c:pt>
                <c:pt idx="30">
                  <c:v>897.9</c:v>
                </c:pt>
                <c:pt idx="31">
                  <c:v>142.52999999999997</c:v>
                </c:pt>
                <c:pt idx="32">
                  <c:v>755.37</c:v>
                </c:pt>
                <c:pt idx="33">
                  <c:v>283.87999999999994</c:v>
                </c:pt>
                <c:pt idx="34">
                  <c:v>122.39</c:v>
                </c:pt>
                <c:pt idx="35">
                  <c:v>161.48999999999998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9E-40DE-A070-586843672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5679824"/>
        <c:axId val="209167328"/>
      </c:barChart>
      <c:catAx>
        <c:axId val="63567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9167328"/>
        <c:crosses val="autoZero"/>
        <c:auto val="1"/>
        <c:lblAlgn val="ctr"/>
        <c:lblOffset val="100"/>
        <c:noMultiLvlLbl val="0"/>
      </c:catAx>
      <c:valAx>
        <c:axId val="209167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5679824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v1.43^M - Анализатор статистики сеток - elavr-dagaz_v2.2.xlsm]Анализ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FB5E-4802-8D1D-634D3F0E8E49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FB5E-4802-8D1D-634D3F0E8E49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FB5E-4802-8D1D-634D3F0E8E49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FB5E-4802-8D1D-634D3F0E8E49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FB5E-4802-8D1D-634D3F0E8E49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FB5E-4802-8D1D-634D3F0E8E49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FB5E-4802-8D1D-634D3F0E8E49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FB5E-4802-8D1D-634D3F0E8E49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FB5E-4802-8D1D-634D3F0E8E49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FB5E-4802-8D1D-634D3F0E8E49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FB5E-4802-8D1D-634D3F0E8E49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FB5E-4802-8D1D-634D3F0E8E49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FB5E-4802-8D1D-634D3F0E8E49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FB5E-4802-8D1D-634D3F0E8E49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FB5E-4802-8D1D-634D3F0E8E49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FB5E-4802-8D1D-634D3F0E8E49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FB5E-4802-8D1D-634D3F0E8E49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FB5E-4802-8D1D-634D3F0E8E49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FB5E-4802-8D1D-634D3F0E8E49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FB5E-4802-8D1D-634D3F0E8E49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FB5E-4802-8D1D-634D3F0E8E49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FB5E-4802-8D1D-634D3F0E8E49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FB5E-4802-8D1D-634D3F0E8E49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FB5E-4802-8D1D-634D3F0E8E49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FB5E-4802-8D1D-634D3F0E8E49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FB5E-4802-8D1D-634D3F0E8E49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FB5E-4802-8D1D-634D3F0E8E49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FB5E-4802-8D1D-634D3F0E8E49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FB5E-4802-8D1D-634D3F0E8E49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FB5E-4802-8D1D-634D3F0E8E49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FB5E-4802-8D1D-634D3F0E8E49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FB5E-4802-8D1D-634D3F0E8E49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FB5E-4802-8D1D-634D3F0E8E49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FB5E-4802-8D1D-634D3F0E8E49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FB5E-4802-8D1D-634D3F0E8E49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FB5E-4802-8D1D-634D3F0E8E49}"/>
              </c:ext>
            </c:extLst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'Анализ результатов'!$W$3:$Y$41</c:f>
              <c:multiLvlStrCache>
                <c:ptCount val="36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результатов'!$Z$3:$Z$41</c:f>
              <c:numCache>
                <c:formatCode>0.00%</c:formatCode>
                <c:ptCount val="36"/>
                <c:pt idx="0">
                  <c:v>0.36224499999999987</c:v>
                </c:pt>
                <c:pt idx="1">
                  <c:v>0.22048999999999999</c:v>
                </c:pt>
                <c:pt idx="2">
                  <c:v>0.14175500000000002</c:v>
                </c:pt>
                <c:pt idx="3">
                  <c:v>0.12707500000000002</c:v>
                </c:pt>
                <c:pt idx="4">
                  <c:v>4.5170000000000002E-2</c:v>
                </c:pt>
                <c:pt idx="5">
                  <c:v>8.1904999999999992E-2</c:v>
                </c:pt>
                <c:pt idx="6">
                  <c:v>0.63917000000000002</c:v>
                </c:pt>
                <c:pt idx="7">
                  <c:v>0.28969500000000015</c:v>
                </c:pt>
                <c:pt idx="8">
                  <c:v>0.34947499999999998</c:v>
                </c:pt>
                <c:pt idx="9">
                  <c:v>0.24288000000000001</c:v>
                </c:pt>
                <c:pt idx="10">
                  <c:v>0.21093999999999999</c:v>
                </c:pt>
                <c:pt idx="11">
                  <c:v>3.1940000000000003E-2</c:v>
                </c:pt>
                <c:pt idx="12">
                  <c:v>0.46603500000000003</c:v>
                </c:pt>
                <c:pt idx="13">
                  <c:v>0.10808</c:v>
                </c:pt>
                <c:pt idx="14">
                  <c:v>0.35795499999999991</c:v>
                </c:pt>
                <c:pt idx="15">
                  <c:v>0.24332500000000007</c:v>
                </c:pt>
                <c:pt idx="16">
                  <c:v>7.4510000000000007E-2</c:v>
                </c:pt>
                <c:pt idx="17">
                  <c:v>0.16881499999999999</c:v>
                </c:pt>
                <c:pt idx="18">
                  <c:v>0.30287000000000008</c:v>
                </c:pt>
                <c:pt idx="19">
                  <c:v>0.10405500000000001</c:v>
                </c:pt>
                <c:pt idx="20">
                  <c:v>0.19881500000000005</c:v>
                </c:pt>
                <c:pt idx="21">
                  <c:v>0.69671499999999964</c:v>
                </c:pt>
                <c:pt idx="22">
                  <c:v>0.17244999999999999</c:v>
                </c:pt>
                <c:pt idx="23">
                  <c:v>0.52426500000000009</c:v>
                </c:pt>
                <c:pt idx="24">
                  <c:v>0.44515500000000013</c:v>
                </c:pt>
                <c:pt idx="25">
                  <c:v>0.31709500000000007</c:v>
                </c:pt>
                <c:pt idx="26">
                  <c:v>0.12806000000000001</c:v>
                </c:pt>
                <c:pt idx="27">
                  <c:v>0.17502500000000007</c:v>
                </c:pt>
                <c:pt idx="28">
                  <c:v>1.8360000000000001E-2</c:v>
                </c:pt>
                <c:pt idx="29">
                  <c:v>0.15666500000000003</c:v>
                </c:pt>
                <c:pt idx="30">
                  <c:v>0.44895000000000002</c:v>
                </c:pt>
                <c:pt idx="31">
                  <c:v>0.37768499999999999</c:v>
                </c:pt>
                <c:pt idx="32">
                  <c:v>7.1264999999999995E-2</c:v>
                </c:pt>
                <c:pt idx="33">
                  <c:v>0.14194000000000001</c:v>
                </c:pt>
                <c:pt idx="34">
                  <c:v>8.0744999999999997E-2</c:v>
                </c:pt>
                <c:pt idx="35">
                  <c:v>6.1194999999999992E-2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5E-4802-8D1D-634D3F0E8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2211632"/>
        <c:axId val="626902272"/>
      </c:barChart>
      <c:catAx>
        <c:axId val="72221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26902272"/>
        <c:crosses val="autoZero"/>
        <c:auto val="1"/>
        <c:lblAlgn val="ctr"/>
        <c:lblOffset val="100"/>
        <c:noMultiLvlLbl val="0"/>
      </c:catAx>
      <c:valAx>
        <c:axId val="626902272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722211632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[(EA) - Setka v1.43^M - Анализатор статистики сеток - elavr-dagaz_v2.2.xlsm]Анализ результатов!PivotTableChartLegSizeByMonth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результатов'!$AD$4:$AD$17</c:f>
              <c:numCache>
                <c:formatCode>General</c:formatCode>
                <c:ptCount val="12"/>
                <c:pt idx="0">
                  <c:v>20</c:v>
                </c:pt>
                <c:pt idx="1">
                  <c:v>9</c:v>
                </c:pt>
                <c:pt idx="2">
                  <c:v>13</c:v>
                </c:pt>
                <c:pt idx="3">
                  <c:v>8</c:v>
                </c:pt>
                <c:pt idx="4">
                  <c:v>3</c:v>
                </c:pt>
                <c:pt idx="5">
                  <c:v>8</c:v>
                </c:pt>
                <c:pt idx="6">
                  <c:v>6</c:v>
                </c:pt>
                <c:pt idx="7">
                  <c:v>22</c:v>
                </c:pt>
                <c:pt idx="8">
                  <c:v>16</c:v>
                </c:pt>
                <c:pt idx="9">
                  <c:v>11</c:v>
                </c:pt>
                <c:pt idx="10">
                  <c:v>4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9F-4518-B4B3-6A6D217B7341}"/>
            </c:ext>
          </c:extLst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результатов'!$AE$4:$AE$17</c:f>
              <c:numCache>
                <c:formatCode>General</c:formatCode>
                <c:ptCount val="12"/>
                <c:pt idx="0">
                  <c:v>10</c:v>
                </c:pt>
                <c:pt idx="1">
                  <c:v>5</c:v>
                </c:pt>
                <c:pt idx="2">
                  <c:v>13</c:v>
                </c:pt>
                <c:pt idx="3">
                  <c:v>5</c:v>
                </c:pt>
                <c:pt idx="4">
                  <c:v>11</c:v>
                </c:pt>
                <c:pt idx="5">
                  <c:v>6</c:v>
                </c:pt>
                <c:pt idx="6">
                  <c:v>1</c:v>
                </c:pt>
                <c:pt idx="7">
                  <c:v>13</c:v>
                </c:pt>
                <c:pt idx="8">
                  <c:v>11</c:v>
                </c:pt>
                <c:pt idx="9">
                  <c:v>5</c:v>
                </c:pt>
                <c:pt idx="10">
                  <c:v>1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9F-4518-B4B3-6A6D217B7341}"/>
            </c:ext>
          </c:extLst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результатов'!$AF$4:$AF$17</c:f>
              <c:numCache>
                <c:formatCode>General</c:formatCode>
                <c:ptCount val="12"/>
                <c:pt idx="0">
                  <c:v>4</c:v>
                </c:pt>
                <c:pt idx="1">
                  <c:v>3</c:v>
                </c:pt>
                <c:pt idx="2">
                  <c:v>3</c:v>
                </c:pt>
                <c:pt idx="3">
                  <c:v>6</c:v>
                </c:pt>
                <c:pt idx="4">
                  <c:v>4</c:v>
                </c:pt>
                <c:pt idx="5">
                  <c:v>1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9F-4518-B4B3-6A6D217B7341}"/>
            </c:ext>
          </c:extLst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результатов'!$AG$4:$AG$17</c:f>
              <c:numCache>
                <c:formatCode>General</c:formatCode>
                <c:ptCount val="12"/>
                <c:pt idx="0">
                  <c:v>10</c:v>
                </c:pt>
                <c:pt idx="1">
                  <c:v>4</c:v>
                </c:pt>
                <c:pt idx="2">
                  <c:v>3</c:v>
                </c:pt>
                <c:pt idx="4">
                  <c:v>4</c:v>
                </c:pt>
                <c:pt idx="5">
                  <c:v>3</c:v>
                </c:pt>
                <c:pt idx="7">
                  <c:v>10</c:v>
                </c:pt>
                <c:pt idx="8">
                  <c:v>4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9F-4518-B4B3-6A6D217B7341}"/>
            </c:ext>
          </c:extLst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результатов'!$AH$4:$AH$17</c:f>
              <c:numCache>
                <c:formatCode>General</c:formatCode>
                <c:ptCount val="12"/>
                <c:pt idx="0">
                  <c:v>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99F-4518-B4B3-6A6D217B7341}"/>
            </c:ext>
          </c:extLst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результатов'!$AI$4:$AI$17</c:f>
              <c:numCache>
                <c:formatCode>General</c:formatCode>
                <c:ptCount val="12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99F-4518-B4B3-6A6D217B7341}"/>
            </c:ext>
          </c:extLst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результатов'!$AJ$4:$AJ$17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5">
                  <c:v>1</c:v>
                </c:pt>
                <c:pt idx="7">
                  <c:v>4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99F-4518-B4B3-6A6D217B7341}"/>
            </c:ext>
          </c:extLst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результатов'!$AK$4:$AK$17</c:f>
              <c:numCache>
                <c:formatCode>General</c:formatCode>
                <c:ptCount val="12"/>
                <c:pt idx="0">
                  <c:v>1</c:v>
                </c:pt>
                <c:pt idx="2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99F-4518-B4B3-6A6D217B7341}"/>
            </c:ext>
          </c:extLst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результатов'!$AL$4:$AL$17</c:f>
              <c:numCache>
                <c:formatCode>General</c:formatCode>
                <c:ptCount val="12"/>
                <c:pt idx="2">
                  <c:v>1</c:v>
                </c:pt>
                <c:pt idx="5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99F-4518-B4B3-6A6D217B7341}"/>
            </c:ext>
          </c:extLst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10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результатов'!$AM$4:$AM$17</c:f>
              <c:numCache>
                <c:formatCode>General</c:formatCode>
                <c:ptCount val="12"/>
                <c:pt idx="2">
                  <c:v>2</c:v>
                </c:pt>
                <c:pt idx="3">
                  <c:v>1</c:v>
                </c:pt>
                <c:pt idx="6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99F-4518-B4B3-6A6D217B7341}"/>
            </c:ext>
          </c:extLst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multiLvlStrRef>
              <c:f>'Анализ результатов'!$AB$4:$AC$17</c:f>
              <c:multiLvlStrCache>
                <c:ptCount val="1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'Анализ результатов'!$AN$4:$AN$17</c:f>
              <c:numCache>
                <c:formatCode>General</c:formatCode>
                <c:ptCount val="12"/>
                <c:pt idx="4">
                  <c:v>1</c:v>
                </c:pt>
                <c:pt idx="7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9F-4518-B4B3-6A6D217B73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23226768"/>
        <c:axId val="481771136"/>
      </c:barChart>
      <c:catAx>
        <c:axId val="623226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81771136"/>
        <c:crosses val="autoZero"/>
        <c:auto val="1"/>
        <c:lblAlgn val="ctr"/>
        <c:lblOffset val="100"/>
        <c:noMultiLvlLbl val="0"/>
      </c:catAx>
      <c:valAx>
        <c:axId val="4817711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623226768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hkar\AppData\Roaming\MetaQuotes\Terminal\2E8DC23981084565FA3E19C061F586B2\StrategyTesterTP22.gif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9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9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142875</xdr:rowOff>
        </xdr:from>
        <xdr:to>
          <xdr:col>17</xdr:col>
          <xdr:colOff>561975</xdr:colOff>
          <xdr:row>1</xdr:row>
          <xdr:rowOff>171450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9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A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A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A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A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A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13</xdr:row>
          <xdr:rowOff>9525</xdr:rowOff>
        </xdr:from>
        <xdr:to>
          <xdr:col>18</xdr:col>
          <xdr:colOff>161925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A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A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304800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A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9525</xdr:rowOff>
        </xdr:from>
        <xdr:to>
          <xdr:col>37</xdr:col>
          <xdr:colOff>304800</xdr:colOff>
          <xdr:row>9</xdr:row>
          <xdr:rowOff>19050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A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10</xdr:row>
          <xdr:rowOff>28575</xdr:rowOff>
        </xdr:from>
        <xdr:to>
          <xdr:col>37</xdr:col>
          <xdr:colOff>304800</xdr:colOff>
          <xdr:row>12</xdr:row>
          <xdr:rowOff>47625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A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0</xdr:colOff>
      <xdr:row>10</xdr:row>
      <xdr:rowOff>127000</xdr:rowOff>
    </xdr:to>
    <xdr:pic>
      <xdr:nvPicPr>
        <xdr:cNvPr id="19" name="Picture 1" descr="Graph">
          <a:extLst>
            <a:ext uri="{FF2B5EF4-FFF2-40B4-BE49-F238E27FC236}">
              <a16:creationId xmlns:a16="http://schemas.microsoft.com/office/drawing/2014/main" id="{F6CBF9BD-EF6A-492D-B5E2-DB8E5C6FF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73100" y="1651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23" name="ChartProfitMoneyByMonth">
          <a:extLst>
            <a:ext uri="{FF2B5EF4-FFF2-40B4-BE49-F238E27FC236}">
              <a16:creationId xmlns:a16="http://schemas.microsoft.com/office/drawing/2014/main" id="{442639A1-C2C1-4F23-83DA-859805DD25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24" name="ChartProfitByMonth">
          <a:extLst>
            <a:ext uri="{FF2B5EF4-FFF2-40B4-BE49-F238E27FC236}">
              <a16:creationId xmlns:a16="http://schemas.microsoft.com/office/drawing/2014/main" id="{7FCD547B-54C9-4061-9E06-3DF59C35FA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25" name="ChartLegSizeByMonth">
          <a:extLst>
            <a:ext uri="{FF2B5EF4-FFF2-40B4-BE49-F238E27FC236}">
              <a16:creationId xmlns:a16="http://schemas.microsoft.com/office/drawing/2014/main" id="{939C5E55-B9A3-4E34-B733-8B953F2C80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Владимир Шкарупин" refreshedDate="43861.576634143516" createdVersion="3" refreshedVersion="6" minRefreshableVersion="3" recordCount="366" xr:uid="{5E0BDB5F-2BDC-41B0-8947-EB5EA7F72153}">
  <cacheSource type="worksheet">
    <worksheetSource ref="A1:O367" sheet="Данные из терминала"/>
  </cacheSource>
  <cacheFields count="15">
    <cacheField name="№№ сетки" numFmtId="0">
      <sharedItems containsSemiMixedTypes="0" containsString="0" containsNumber="1" containsInteger="1" minValue="1" maxValue="366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1" count="11">
        <n v="2"/>
        <n v="1"/>
        <n v="5"/>
        <n v="6"/>
        <n v="3"/>
        <n v="4"/>
        <n v="8"/>
        <n v="7"/>
        <n v="10"/>
        <n v="9"/>
        <n v="11"/>
      </sharedItems>
    </cacheField>
    <cacheField name="Максимальный лот" numFmtId="0">
      <sharedItems containsSemiMixedTypes="0" containsString="0" containsNumber="1" minValue="0.01" maxValue="1.1000000000000001"/>
    </cacheField>
    <cacheField name="Общая лотность" numFmtId="0">
      <sharedItems containsSemiMixedTypes="0" containsString="0" containsNumber="1" minValue="0.01" maxValue="2.48"/>
    </cacheField>
    <cacheField name="Дата открытия" numFmtId="177">
      <sharedItems containsSemiMixedTypes="0" containsNonDate="0" containsDate="1" containsString="0" minDate="2019-01-03T00:02:00" maxDate="2019-12-27T14:08:00"/>
    </cacheField>
    <cacheField name="Цена открытия" numFmtId="0">
      <sharedItems containsSemiMixedTypes="0" containsString="0" containsNumber="1" minValue="116.09099999999999" maxValue="127.44799999999999"/>
    </cacheField>
    <cacheField name="Дальний ордер дата" numFmtId="177">
      <sharedItems containsSemiMixedTypes="0" containsNonDate="0" containsDate="1" containsString="0" minDate="2019-01-03T00:05:00" maxDate="2019-12-27T14:08:00"/>
    </cacheField>
    <cacheField name="Дальний ордер цена" numFmtId="0">
      <sharedItems containsSemiMixedTypes="0" containsString="0" containsNumber="1" minValue="115.88200000000001" maxValue="127.343"/>
    </cacheField>
    <cacheField name="Дата закрытия" numFmtId="177">
      <sharedItems containsSemiMixedTypes="0" containsNonDate="0" containsDate="1" containsString="0" minDate="2019-01-03T00:24:00" maxDate="2019-12-27T17:46:00"/>
    </cacheField>
    <cacheField name="Цена закрытия" numFmtId="0">
      <sharedItems containsSemiMixedTypes="0" containsString="0" containsNumber="1" minValue="116.105" maxValue="127.429"/>
    </cacheField>
    <cacheField name="Размер сетки пипс " numFmtId="0">
      <sharedItems containsSemiMixedTypes="0" containsString="0" containsNumber="1" minValue="0" maxValue="406.89999999999964"/>
    </cacheField>
    <cacheField name="Пипсов до TP" numFmtId="0">
      <sharedItems containsSemiMixedTypes="0" containsString="0" containsNumber="1" minValue="21.999999999998181" maxValue="105.19999999999891"/>
    </cacheField>
    <cacheField name="Прибыль" numFmtId="0">
      <sharedItems containsSemiMixedTypes="0" containsString="0" containsNumber="1" minValue="1.98" maxValue="726.58"/>
    </cacheField>
    <cacheField name="Время сетки" numFmtId="175">
      <sharedItems containsSemiMixedTypes="0" containsDate="1" containsString="0" containsMixedTypes="1" minDate="1900-01-08T11:01:11" maxDate="1900-01-24T22:18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Владимир Шкарупин" refreshedDate="43861.576681712962" createdVersion="2" refreshedVersion="6" recordCount="366" xr:uid="{13C49575-5AFA-42D7-90E0-8B7992A76BD1}">
  <cacheSource type="worksheet">
    <worksheetSource ref="J1:Q367" sheet="Данные из терминала"/>
  </cacheSource>
  <cacheFields count="9">
    <cacheField name="Дата закрытия" numFmtId="177">
      <sharedItems containsSemiMixedTypes="0" containsNonDate="0" containsDate="1" containsString="0" minDate="2019-01-03T00:24:00" maxDate="2019-12-27T17:46:00" count="365">
        <d v="2019-01-03T00:24:00"/>
        <d v="2019-01-03T00:33:00"/>
        <d v="2019-01-03T01:07:00"/>
        <d v="2019-01-03T01:01:00"/>
        <d v="2019-01-03T01:28:00"/>
        <d v="2019-01-03T02:43:00"/>
        <d v="2019-01-03T09:23:00"/>
        <d v="2019-01-03T03:42:00"/>
        <d v="2019-01-03T04:37:00"/>
        <d v="2019-01-03T07:26:00"/>
        <d v="2019-01-03T13:51:00"/>
        <d v="2019-01-03T10:14:00"/>
        <d v="2019-01-03T16:26:00"/>
        <d v="2019-01-03T22:13:00"/>
        <d v="2019-01-03T17:26:00"/>
        <d v="2019-01-03T18:36:00"/>
        <d v="2019-01-03T18:44:00"/>
        <d v="2019-01-04T03:52:00"/>
        <d v="2019-01-04T17:15:00"/>
        <d v="2019-01-04T05:22:00"/>
        <d v="2019-01-04T17:25:00"/>
        <d v="2019-01-14T03:50:00"/>
        <d v="2019-01-04T18:45:00"/>
        <d v="2019-01-04T19:54:00"/>
        <d v="2019-01-07T12:42:00"/>
        <d v="2019-01-07T15:44:00"/>
        <d v="2019-01-07T17:24:00"/>
        <d v="2019-01-07T19:58:00"/>
        <d v="2019-01-08T02:11:00"/>
        <d v="2019-01-09T04:42:00"/>
        <d v="2019-01-09T16:54:00"/>
        <d v="2019-01-09T18:52:00"/>
        <d v="2019-01-11T07:20:00"/>
        <d v="2019-01-15T07:16:00"/>
        <d v="2019-01-14T09:18:00"/>
        <d v="2019-01-15T11:15:00"/>
        <d v="2019-01-15T17:01:00"/>
        <d v="2019-01-15T13:53:00"/>
        <d v="2019-01-15T14:10:00"/>
        <d v="2019-01-15T19:28:00"/>
        <d v="2019-01-16T16:45:00"/>
        <d v="2019-01-17T09:24:00"/>
        <d v="2019-01-16T22:28:00"/>
        <d v="2019-01-17T21:40:00"/>
        <d v="2019-01-22T08:23:00"/>
        <d v="2019-01-17T21:44:00"/>
        <d v="2019-01-18T02:30:00"/>
        <d v="2019-01-18T10:55:00"/>
        <d v="2019-01-23T16:08:00"/>
        <d v="2019-01-24T15:32:00"/>
        <d v="2019-01-25T15:08:00"/>
        <d v="2019-01-24T19:19:00"/>
        <d v="2019-01-24T20:19:00"/>
        <d v="2019-01-31T12:00:00"/>
        <d v="2019-01-25T17:28:00"/>
        <d v="2019-01-25T19:30:00"/>
        <d v="2019-01-30T21:00:00"/>
        <d v="2019-02-01T16:10:00"/>
        <d v="2019-01-31T19:17:00"/>
        <d v="2019-02-06T09:08:00"/>
        <d v="2019-02-01T17:05:00"/>
        <d v="2019-02-01T18:08:00"/>
        <d v="2019-02-04T10:06:00"/>
        <d v="2019-02-12T18:16:00"/>
        <d v="2019-02-07T03:08:00"/>
        <d v="2019-02-07T12:14:00"/>
        <d v="2019-02-08T04:06:00"/>
        <d v="2019-02-08T18:06:00"/>
        <d v="2019-02-15T02:52:00"/>
        <d v="2019-02-13T03:13:00"/>
        <d v="2019-02-18T04:08:00"/>
        <d v="2019-02-15T09:38:00"/>
        <d v="2019-03-05T19:19:00"/>
        <d v="2019-02-19T10:25:00"/>
        <d v="2019-02-19T17:14:00"/>
        <d v="2019-02-20T02:52:00"/>
        <d v="2019-02-20T03:46:00"/>
        <d v="2019-02-20T10:07:00"/>
        <d v="2019-02-25T18:31:00"/>
        <d v="2019-02-25T19:49:00"/>
        <d v="2019-02-27T17:07:00"/>
        <d v="2019-02-28T12:43:00"/>
        <d v="2019-02-28T16:28:00"/>
        <d v="2019-02-28T17:55:00"/>
        <d v="2019-03-01T03:29:00"/>
        <d v="2019-03-01T11:17:00"/>
        <d v="2019-03-01T16:50:00"/>
        <d v="2019-03-12T00:13:00"/>
        <d v="2019-03-06T05:50:00"/>
        <d v="2019-03-07T14:45:00"/>
        <d v="2019-03-07T15:21:00"/>
        <d v="2019-03-07T16:26:00"/>
        <d v="2019-03-07T16:42:00"/>
        <d v="2019-03-07T18:11:00"/>
        <d v="2019-03-07T21:33:00"/>
        <d v="2019-03-07T21:46:00"/>
        <d v="2019-03-08T06:32:00"/>
        <d v="2019-03-08T08:20:00"/>
        <d v="2019-03-22T10:32:00"/>
        <d v="2019-03-12T10:50:00"/>
        <d v="2019-03-12T17:37:00"/>
        <d v="2019-03-13T10:30:00"/>
        <d v="2019-03-13T22:33:00"/>
        <d v="2019-03-14T03:49:00"/>
        <d v="2019-03-14T10:10:00"/>
        <d v="2019-03-15T02:54:00"/>
        <d v="2019-03-18T09:47:00"/>
        <d v="2019-03-19T15:07:00"/>
        <d v="2019-03-20T02:08:00"/>
        <d v="2019-03-26T11:29:00"/>
        <d v="2019-03-22T10:45:00"/>
        <d v="2019-03-22T13:14:00"/>
        <d v="2019-03-22T14:11:00"/>
        <d v="2019-03-22T15:58:00"/>
        <d v="2019-03-22T16:26:00"/>
        <d v="2019-03-22T16:59:00"/>
        <d v="2019-03-27T16:43:00"/>
        <d v="2019-03-29T02:54:00"/>
        <d v="2019-03-28T03:22:00"/>
        <d v="2019-03-28T09:53:00"/>
        <d v="2019-04-18T10:07:00"/>
        <d v="2019-03-31T23:11:00"/>
        <d v="2019-04-01T03:50:00"/>
        <d v="2019-04-03T02:42:00"/>
        <d v="2019-04-03T09:45:00"/>
        <d v="2019-04-05T02:04:00"/>
        <d v="2019-04-08T17:03:00"/>
        <d v="2019-04-11T09:02:00"/>
        <d v="2019-04-11T16:45:00"/>
        <d v="2019-04-12T02:34:00"/>
        <d v="2019-04-12T02:52:00"/>
        <d v="2019-04-12T09:43:00"/>
        <d v="2019-04-12T10:42:00"/>
        <d v="2019-04-17T09:24:00"/>
        <d v="2019-05-21T16:57:00"/>
        <d v="2019-04-23T02:59:00"/>
        <d v="2019-04-23T14:46:00"/>
        <d v="2019-04-23T16:33:00"/>
        <d v="2019-04-24T15:06:00"/>
        <d v="2019-04-24T18:30:00"/>
        <d v="2019-04-25T09:02:00"/>
        <d v="2019-04-25T12:43:00"/>
        <d v="2019-04-25T16:52:00"/>
        <d v="2019-05-03T11:08:00"/>
        <d v="2019-05-05T23:00:00"/>
        <d v="2019-05-06T02:37:00"/>
        <d v="2019-05-07T15:42:00"/>
        <d v="2019-05-07T18:00:00"/>
        <d v="2019-05-08T05:46:00"/>
        <d v="2019-05-09T02:29:00"/>
        <d v="2019-05-09T09:24:00"/>
        <d v="2019-05-13T15:18:00"/>
        <d v="2019-05-13T17:39:00"/>
        <d v="2019-05-14T14:32:00"/>
        <d v="2019-05-15T11:34:00"/>
        <d v="2019-05-15T12:26:00"/>
        <d v="2019-05-15T14:00:00"/>
        <d v="2019-05-17T13:45:00"/>
        <d v="2019-05-23T09:08:00"/>
        <d v="2019-06-04T17:28:00"/>
        <d v="2019-05-23T11:50:00"/>
        <d v="2019-05-23T15:10:00"/>
        <d v="2019-05-28T09:10:00"/>
        <d v="2019-05-28T21:12:00"/>
        <d v="2019-05-29T08:17:00"/>
        <d v="2019-05-29T17:21:00"/>
        <d v="2019-05-31T01:59:00"/>
        <d v="2019-05-31T06:21:00"/>
        <d v="2019-05-31T07:21:00"/>
        <d v="2019-05-31T16:58:00"/>
        <d v="2019-06-03T06:57:00"/>
        <d v="2019-06-14T11:13:00"/>
        <d v="2019-06-05T09:45:00"/>
        <d v="2019-06-05T10:48:00"/>
        <d v="2019-06-06T14:39:00"/>
        <d v="2019-06-06T17:28:00"/>
        <d v="2019-06-07T16:19:00"/>
        <d v="2019-06-07T19:59:00"/>
        <d v="2019-06-09T23:30:00"/>
        <d v="2019-06-11T09:24:00"/>
        <d v="2019-06-24T01:52:00"/>
        <d v="2019-06-14T16:59:00"/>
        <d v="2019-06-18T05:42:00"/>
        <d v="2019-06-18T10:01:00"/>
        <d v="2019-06-20T17:29:00"/>
        <d v="2019-06-21T04:55:00"/>
        <d v="2019-07-02T00:27:00"/>
        <d v="2019-06-25T02:12:00"/>
        <d v="2019-06-26T11:06:00"/>
        <d v="2019-06-26T17:29:00"/>
        <d v="2019-06-27T05:48:00"/>
        <d v="2019-06-30T23:00:00"/>
        <d v="2019-07-01T00:32:00"/>
        <d v="2019-07-25T15:49:00"/>
        <d v="2019-07-02T17:29:00"/>
        <d v="2019-07-02T20:11:00"/>
        <d v="2019-07-03T02:55:00"/>
        <d v="2019-07-03T09:13:00"/>
        <d v="2019-07-15T16:04:00"/>
        <d v="2019-07-16T11:31:00"/>
        <d v="2019-07-18T02:52:00"/>
        <d v="2019-07-18T12:32:00"/>
        <d v="2019-07-23T16:07:00"/>
        <d v="2019-07-24T09:15:00"/>
        <d v="2019-07-25T14:10:00"/>
        <d v="2019-07-31T20:45:00"/>
        <d v="2019-07-30T02:06:00"/>
        <d v="2019-08-05T19:05:00"/>
        <d v="2019-08-01T12:27:00"/>
        <d v="2019-08-01T14:43:00"/>
        <d v="2019-08-01T14:58:00"/>
        <d v="2019-08-01T16:53:00"/>
        <d v="2019-08-01T19:29:00"/>
        <d v="2019-08-01T19:41:00"/>
        <d v="2019-08-01T19:57:00"/>
        <d v="2019-08-02T02:53:00"/>
        <d v="2019-08-02T03:19:00"/>
        <d v="2019-08-02T14:30:00"/>
        <d v="2019-08-02T16:34:00"/>
        <d v="2019-08-05T02:16:00"/>
        <d v="2019-08-05T03:19:00"/>
        <d v="2019-08-05T03:36:00"/>
        <d v="2019-08-07T13:58:00"/>
        <d v="2019-08-06T02:36:00"/>
        <d v="2019-08-06T03:15:00"/>
        <d v="2019-08-06T06:02:00"/>
        <d v="2019-08-06T06:07:00"/>
        <d v="2019-08-13T15:46:00"/>
        <d v="2019-08-08T13:45:00"/>
        <d v="2019-08-08T15:51:00"/>
        <d v="2019-08-08T20:09:00"/>
        <d v="2019-08-08T23:09:00"/>
        <d v="2019-08-09T16:47:00"/>
        <d v="2019-08-12T01:30:00"/>
        <d v="2019-08-12T09:31:00"/>
        <d v="2019-08-12T10:08:00"/>
        <d v="2019-08-14T13:12:00"/>
        <d v="2019-08-13T16:19:00"/>
        <d v="2019-08-13T16:29:00"/>
        <d v="2019-08-15T08:38:00"/>
        <d v="2019-08-14T13:40:00"/>
        <d v="2019-08-14T16:11:00"/>
        <d v="2019-08-14T17:02:00"/>
        <d v="2019-08-15T12:38:00"/>
        <d v="2019-08-15T13:29:00"/>
        <d v="2019-08-15T15:42:00"/>
        <d v="2019-08-15T14:02:00"/>
        <d v="2019-08-19T10:11:00"/>
        <d v="2019-08-15T19:43:00"/>
        <d v="2019-08-16T16:08:00"/>
        <d v="2019-08-16T18:17:00"/>
        <d v="2019-08-20T10:17:00"/>
        <d v="2019-08-21T10:31:00"/>
        <d v="2019-08-20T15:10:00"/>
        <d v="2019-08-23T17:01:00"/>
        <d v="2019-08-26T04:49:00"/>
        <d v="2019-08-23T18:00:00"/>
        <d v="2019-08-25T23:00:00"/>
        <d v="2019-08-26T00:24:00"/>
        <d v="2019-08-28T02:34:00"/>
        <d v="2019-08-26T08:56:00"/>
        <d v="2019-08-26T14:57:00"/>
        <d v="2019-08-29T16:37:00"/>
        <d v="2019-08-30T14:09:00"/>
        <d v="2019-09-04T09:33:00"/>
        <d v="2019-08-30T16:56:00"/>
        <d v="2019-08-30T17:07:00"/>
        <d v="2019-09-01T23:01:00"/>
        <d v="2019-09-03T03:02:00"/>
        <d v="2019-09-03T09:10:00"/>
        <d v="2019-09-12T13:52:00"/>
        <d v="2019-09-04T11:05:00"/>
        <d v="2019-09-04T17:35:00"/>
        <d v="2019-09-05T02:09:00"/>
        <d v="2019-09-05T12:03:00"/>
        <d v="2019-09-05T13:16:00"/>
        <d v="2019-09-05T14:26:00"/>
        <d v="2019-09-05T15:39:00"/>
        <d v="2019-09-09T16:56:00"/>
        <d v="2019-09-10T03:19:00"/>
        <d v="2019-09-10T20:59:00"/>
        <d v="2019-09-11T02:18:00"/>
        <d v="2019-09-11T06:05:00"/>
        <d v="2019-09-12T01:47:00"/>
        <d v="2019-09-12T13:45:00"/>
        <d v="2019-09-12T14:34:00"/>
        <d v="2019-09-12T15:16:00"/>
        <d v="2019-09-12T14:40:00"/>
        <d v="2019-09-16T12:59:00"/>
        <d v="2019-09-12T15:44:00"/>
        <d v="2019-09-12T15:46:00"/>
        <d v="2019-09-12T16:10:00"/>
        <d v="2019-09-12T17:42:00"/>
        <d v="2019-09-12T17:54:00"/>
        <d v="2019-09-13T09:00:00"/>
        <d v="2019-09-17T15:40:00"/>
        <d v="2019-09-16T16:57:00"/>
        <d v="2019-09-19T03:56:00"/>
        <d v="2019-09-17T19:14:00"/>
        <d v="2019-10-10T03:36:00"/>
        <d v="2019-09-19T05:52:00"/>
        <d v="2019-09-20T14:52:00"/>
        <d v="2019-09-20T17:00:00"/>
        <d v="2019-09-20T20:11:00"/>
        <d v="2019-09-23T09:29:00"/>
        <d v="2019-09-23T09:33:00"/>
        <d v="2019-09-23T10:48:00"/>
        <d v="2019-09-25T02:52:00"/>
        <d v="2019-09-26T10:35:00"/>
        <d v="2019-09-27T02:37:00"/>
        <d v="2019-09-30T14:13:00"/>
        <d v="2019-10-02T09:10:00"/>
        <d v="2019-10-02T10:45:00"/>
        <d v="2019-10-03T13:52:00"/>
        <d v="2019-10-08T15:19:00"/>
        <d v="2019-11-13T14:19:00"/>
        <d v="2019-10-10T09:06:00"/>
        <d v="2019-10-10T14:36:00"/>
        <d v="2019-10-10T15:51:00"/>
        <d v="2019-10-11T11:09:00"/>
        <d v="2019-10-11T12:11:00"/>
        <d v="2019-10-11T13:04:00"/>
        <d v="2019-10-11T15:49:00"/>
        <d v="2019-10-15T16:32:00"/>
        <d v="2019-10-15T16:54:00"/>
        <d v="2019-10-16T08:15:00"/>
        <d v="2019-10-16T17:31:00"/>
        <d v="2019-10-17T10:37:00"/>
        <d v="2019-10-17T11:31:00"/>
        <d v="2019-10-17T11:38:00"/>
        <d v="2019-10-21T09:40:00"/>
        <d v="2019-10-21T10:20:00"/>
        <d v="2019-10-24T09:15:00"/>
        <d v="2019-10-30T12:41:00"/>
        <d v="2019-10-30T20:52:00"/>
        <d v="2019-11-04T14:11:00"/>
        <d v="2019-11-05T10:11:00"/>
        <d v="2019-11-07T12:53:00"/>
        <d v="2019-11-15T17:05:00"/>
        <d v="2019-11-14T09:18:00"/>
        <d v="2019-11-14T18:42:00"/>
        <d v="2019-11-22T21:25:00"/>
        <d v="2019-11-18T09:10:00"/>
        <d v="2019-11-18T12:08:00"/>
        <d v="2019-11-21T15:07:00"/>
        <d v="2019-11-22T10:30:00"/>
        <d v="2019-11-27T19:34:00"/>
        <d v="2019-12-04T09:37:00"/>
        <d v="2019-12-02T02:16:00"/>
        <d v="2019-12-02T16:12:00"/>
        <d v="2019-12-05T11:02:00"/>
        <d v="2019-12-06T17:35:00"/>
        <d v="2019-12-10T22:19:00"/>
        <d v="2019-12-20T15:15:00"/>
        <d v="2019-12-11T21:50:00"/>
        <d v="2019-12-12T15:38:00"/>
        <d v="2019-12-12T17:00:00"/>
        <d v="2019-12-12T22:05:00"/>
        <d v="2019-12-13T00:00:00"/>
        <d v="2019-12-13T10:15:00"/>
        <d v="2019-12-17T13:31:00"/>
        <d v="2019-12-27T09:08:00"/>
        <d v="2019-12-25T09:35:00"/>
        <d v="2019-12-27T14:08:00"/>
        <d v="2019-12-27T17:46:00"/>
      </sharedItems>
      <fieldGroup par="8" base="0">
        <rangePr groupBy="months" startDate="2019-01-03T00:24:00" endDate="2019-12-27T17:46:00"/>
        <groupItems count="14">
          <s v="&lt;03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7.12.2019"/>
        </groupItems>
      </fieldGroup>
    </cacheField>
    <cacheField name="Цена закрытия" numFmtId="0">
      <sharedItems containsSemiMixedTypes="0" containsString="0" containsNumber="1" minValue="116.105" maxValue="127.429"/>
    </cacheField>
    <cacheField name="Размер сетки пипс " numFmtId="0">
      <sharedItems containsSemiMixedTypes="0" containsString="0" containsNumber="1" minValue="0" maxValue="406.89999999999964"/>
    </cacheField>
    <cacheField name="Пипсов до TP" numFmtId="0">
      <sharedItems containsSemiMixedTypes="0" containsString="0" containsNumber="1" minValue="21.999999999998181" maxValue="105.19999999999891"/>
    </cacheField>
    <cacheField name="Прибыль" numFmtId="0">
      <sharedItems containsSemiMixedTypes="0" containsString="0" containsNumber="1" minValue="1.98" maxValue="726.58"/>
    </cacheField>
    <cacheField name="Время сетки" numFmtId="175">
      <sharedItems containsSemiMixedTypes="0" containsDate="1" containsString="0" containsMixedTypes="1" minDate="1900-01-08T11:01:11" maxDate="1900-01-24T22:18:00"/>
    </cacheField>
    <cacheField name="Profit Sell" numFmtId="2">
      <sharedItems containsSemiMixedTypes="0" containsString="0" containsNumber="1" minValue="0" maxValue="714.63"/>
    </cacheField>
    <cacheField name="Profit Buy" numFmtId="2">
      <sharedItems containsSemiMixedTypes="0" containsString="0" containsNumber="1" minValue="0" maxValue="726.58"/>
    </cacheField>
    <cacheField name="Годы" numFmtId="0" databaseField="0">
      <fieldGroup base="0">
        <rangePr groupBy="years" startDate="2019-01-03T00:24:00" endDate="2019-12-27T17:46:00"/>
        <groupItems count="3">
          <s v="&lt;03.01.2019"/>
          <s v="2019"/>
          <s v="&gt;27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Владимир Шкарупин" refreshedDate="43861.576692129631" createdVersion="2" refreshedVersion="6" recordCount="366" xr:uid="{DF56BF43-2313-413D-9AA2-1C6B1E2B22DA}">
  <cacheSource type="worksheet">
    <worksheetSource ref="J1:R367" sheet="Данные из терминала"/>
  </cacheSource>
  <cacheFields count="10">
    <cacheField name="Дата закрытия" numFmtId="177">
      <sharedItems containsSemiMixedTypes="0" containsNonDate="0" containsDate="1" containsString="0" minDate="2019-01-03T00:24:00" maxDate="2019-12-27T17:46:00" count="365">
        <d v="2019-01-03T00:24:00"/>
        <d v="2019-01-03T00:33:00"/>
        <d v="2019-01-03T01:07:00"/>
        <d v="2019-01-03T01:01:00"/>
        <d v="2019-01-03T01:28:00"/>
        <d v="2019-01-03T02:43:00"/>
        <d v="2019-01-03T09:23:00"/>
        <d v="2019-01-03T03:42:00"/>
        <d v="2019-01-03T04:37:00"/>
        <d v="2019-01-03T07:26:00"/>
        <d v="2019-01-03T13:51:00"/>
        <d v="2019-01-03T10:14:00"/>
        <d v="2019-01-03T16:26:00"/>
        <d v="2019-01-03T22:13:00"/>
        <d v="2019-01-03T17:26:00"/>
        <d v="2019-01-03T18:36:00"/>
        <d v="2019-01-03T18:44:00"/>
        <d v="2019-01-04T03:52:00"/>
        <d v="2019-01-04T17:15:00"/>
        <d v="2019-01-04T05:22:00"/>
        <d v="2019-01-04T17:25:00"/>
        <d v="2019-01-14T03:50:00"/>
        <d v="2019-01-04T18:45:00"/>
        <d v="2019-01-04T19:54:00"/>
        <d v="2019-01-07T12:42:00"/>
        <d v="2019-01-07T15:44:00"/>
        <d v="2019-01-07T17:24:00"/>
        <d v="2019-01-07T19:58:00"/>
        <d v="2019-01-08T02:11:00"/>
        <d v="2019-01-09T04:42:00"/>
        <d v="2019-01-09T16:54:00"/>
        <d v="2019-01-09T18:52:00"/>
        <d v="2019-01-11T07:20:00"/>
        <d v="2019-01-15T07:16:00"/>
        <d v="2019-01-14T09:18:00"/>
        <d v="2019-01-15T11:15:00"/>
        <d v="2019-01-15T17:01:00"/>
        <d v="2019-01-15T13:53:00"/>
        <d v="2019-01-15T14:10:00"/>
        <d v="2019-01-15T19:28:00"/>
        <d v="2019-01-16T16:45:00"/>
        <d v="2019-01-17T09:24:00"/>
        <d v="2019-01-16T22:28:00"/>
        <d v="2019-01-17T21:40:00"/>
        <d v="2019-01-22T08:23:00"/>
        <d v="2019-01-17T21:44:00"/>
        <d v="2019-01-18T02:30:00"/>
        <d v="2019-01-18T10:55:00"/>
        <d v="2019-01-23T16:08:00"/>
        <d v="2019-01-24T15:32:00"/>
        <d v="2019-01-25T15:08:00"/>
        <d v="2019-01-24T19:19:00"/>
        <d v="2019-01-24T20:19:00"/>
        <d v="2019-01-31T12:00:00"/>
        <d v="2019-01-25T17:28:00"/>
        <d v="2019-01-25T19:30:00"/>
        <d v="2019-01-30T21:00:00"/>
        <d v="2019-02-01T16:10:00"/>
        <d v="2019-01-31T19:17:00"/>
        <d v="2019-02-06T09:08:00"/>
        <d v="2019-02-01T17:05:00"/>
        <d v="2019-02-01T18:08:00"/>
        <d v="2019-02-04T10:06:00"/>
        <d v="2019-02-12T18:16:00"/>
        <d v="2019-02-07T03:08:00"/>
        <d v="2019-02-07T12:14:00"/>
        <d v="2019-02-08T04:06:00"/>
        <d v="2019-02-08T18:06:00"/>
        <d v="2019-02-15T02:52:00"/>
        <d v="2019-02-13T03:13:00"/>
        <d v="2019-02-18T04:08:00"/>
        <d v="2019-02-15T09:38:00"/>
        <d v="2019-03-05T19:19:00"/>
        <d v="2019-02-19T10:25:00"/>
        <d v="2019-02-19T17:14:00"/>
        <d v="2019-02-20T02:52:00"/>
        <d v="2019-02-20T03:46:00"/>
        <d v="2019-02-20T10:07:00"/>
        <d v="2019-02-25T18:31:00"/>
        <d v="2019-02-25T19:49:00"/>
        <d v="2019-02-27T17:07:00"/>
        <d v="2019-02-28T12:43:00"/>
        <d v="2019-02-28T16:28:00"/>
        <d v="2019-02-28T17:55:00"/>
        <d v="2019-03-01T03:29:00"/>
        <d v="2019-03-01T11:17:00"/>
        <d v="2019-03-01T16:50:00"/>
        <d v="2019-03-12T00:13:00"/>
        <d v="2019-03-06T05:50:00"/>
        <d v="2019-03-07T14:45:00"/>
        <d v="2019-03-07T15:21:00"/>
        <d v="2019-03-07T16:26:00"/>
        <d v="2019-03-07T16:42:00"/>
        <d v="2019-03-07T18:11:00"/>
        <d v="2019-03-07T21:33:00"/>
        <d v="2019-03-07T21:46:00"/>
        <d v="2019-03-08T06:32:00"/>
        <d v="2019-03-08T08:20:00"/>
        <d v="2019-03-22T10:32:00"/>
        <d v="2019-03-12T10:50:00"/>
        <d v="2019-03-12T17:37:00"/>
        <d v="2019-03-13T10:30:00"/>
        <d v="2019-03-13T22:33:00"/>
        <d v="2019-03-14T03:49:00"/>
        <d v="2019-03-14T10:10:00"/>
        <d v="2019-03-15T02:54:00"/>
        <d v="2019-03-18T09:47:00"/>
        <d v="2019-03-19T15:07:00"/>
        <d v="2019-03-20T02:08:00"/>
        <d v="2019-03-26T11:29:00"/>
        <d v="2019-03-22T10:45:00"/>
        <d v="2019-03-22T13:14:00"/>
        <d v="2019-03-22T14:11:00"/>
        <d v="2019-03-22T15:58:00"/>
        <d v="2019-03-22T16:26:00"/>
        <d v="2019-03-22T16:59:00"/>
        <d v="2019-03-27T16:43:00"/>
        <d v="2019-03-29T02:54:00"/>
        <d v="2019-03-28T03:22:00"/>
        <d v="2019-03-28T09:53:00"/>
        <d v="2019-04-18T10:07:00"/>
        <d v="2019-03-31T23:11:00"/>
        <d v="2019-04-01T03:50:00"/>
        <d v="2019-04-03T02:42:00"/>
        <d v="2019-04-03T09:45:00"/>
        <d v="2019-04-05T02:04:00"/>
        <d v="2019-04-08T17:03:00"/>
        <d v="2019-04-11T09:02:00"/>
        <d v="2019-04-11T16:45:00"/>
        <d v="2019-04-12T02:34:00"/>
        <d v="2019-04-12T02:52:00"/>
        <d v="2019-04-12T09:43:00"/>
        <d v="2019-04-12T10:42:00"/>
        <d v="2019-04-17T09:24:00"/>
        <d v="2019-05-21T16:57:00"/>
        <d v="2019-04-23T02:59:00"/>
        <d v="2019-04-23T14:46:00"/>
        <d v="2019-04-23T16:33:00"/>
        <d v="2019-04-24T15:06:00"/>
        <d v="2019-04-24T18:30:00"/>
        <d v="2019-04-25T09:02:00"/>
        <d v="2019-04-25T12:43:00"/>
        <d v="2019-04-25T16:52:00"/>
        <d v="2019-05-03T11:08:00"/>
        <d v="2019-05-05T23:00:00"/>
        <d v="2019-05-06T02:37:00"/>
        <d v="2019-05-07T15:42:00"/>
        <d v="2019-05-07T18:00:00"/>
        <d v="2019-05-08T05:46:00"/>
        <d v="2019-05-09T02:29:00"/>
        <d v="2019-05-09T09:24:00"/>
        <d v="2019-05-13T15:18:00"/>
        <d v="2019-05-13T17:39:00"/>
        <d v="2019-05-14T14:32:00"/>
        <d v="2019-05-15T11:34:00"/>
        <d v="2019-05-15T12:26:00"/>
        <d v="2019-05-15T14:00:00"/>
        <d v="2019-05-17T13:45:00"/>
        <d v="2019-05-23T09:08:00"/>
        <d v="2019-06-04T17:28:00"/>
        <d v="2019-05-23T11:50:00"/>
        <d v="2019-05-23T15:10:00"/>
        <d v="2019-05-28T09:10:00"/>
        <d v="2019-05-28T21:12:00"/>
        <d v="2019-05-29T08:17:00"/>
        <d v="2019-05-29T17:21:00"/>
        <d v="2019-05-31T01:59:00"/>
        <d v="2019-05-31T06:21:00"/>
        <d v="2019-05-31T07:21:00"/>
        <d v="2019-05-31T16:58:00"/>
        <d v="2019-06-03T06:57:00"/>
        <d v="2019-06-14T11:13:00"/>
        <d v="2019-06-05T09:45:00"/>
        <d v="2019-06-05T10:48:00"/>
        <d v="2019-06-06T14:39:00"/>
        <d v="2019-06-06T17:28:00"/>
        <d v="2019-06-07T16:19:00"/>
        <d v="2019-06-07T19:59:00"/>
        <d v="2019-06-09T23:30:00"/>
        <d v="2019-06-11T09:24:00"/>
        <d v="2019-06-24T01:52:00"/>
        <d v="2019-06-14T16:59:00"/>
        <d v="2019-06-18T05:42:00"/>
        <d v="2019-06-18T10:01:00"/>
        <d v="2019-06-20T17:29:00"/>
        <d v="2019-06-21T04:55:00"/>
        <d v="2019-07-02T00:27:00"/>
        <d v="2019-06-25T02:12:00"/>
        <d v="2019-06-26T11:06:00"/>
        <d v="2019-06-26T17:29:00"/>
        <d v="2019-06-27T05:48:00"/>
        <d v="2019-06-30T23:00:00"/>
        <d v="2019-07-01T00:32:00"/>
        <d v="2019-07-25T15:49:00"/>
        <d v="2019-07-02T17:29:00"/>
        <d v="2019-07-02T20:11:00"/>
        <d v="2019-07-03T02:55:00"/>
        <d v="2019-07-03T09:13:00"/>
        <d v="2019-07-15T16:04:00"/>
        <d v="2019-07-16T11:31:00"/>
        <d v="2019-07-18T02:52:00"/>
        <d v="2019-07-18T12:32:00"/>
        <d v="2019-07-23T16:07:00"/>
        <d v="2019-07-24T09:15:00"/>
        <d v="2019-07-25T14:10:00"/>
        <d v="2019-07-31T20:45:00"/>
        <d v="2019-07-30T02:06:00"/>
        <d v="2019-08-05T19:05:00"/>
        <d v="2019-08-01T12:27:00"/>
        <d v="2019-08-01T14:43:00"/>
        <d v="2019-08-01T14:58:00"/>
        <d v="2019-08-01T16:53:00"/>
        <d v="2019-08-01T19:29:00"/>
        <d v="2019-08-01T19:41:00"/>
        <d v="2019-08-01T19:57:00"/>
        <d v="2019-08-02T02:53:00"/>
        <d v="2019-08-02T03:19:00"/>
        <d v="2019-08-02T14:30:00"/>
        <d v="2019-08-02T16:34:00"/>
        <d v="2019-08-05T02:16:00"/>
        <d v="2019-08-05T03:19:00"/>
        <d v="2019-08-05T03:36:00"/>
        <d v="2019-08-07T13:58:00"/>
        <d v="2019-08-06T02:36:00"/>
        <d v="2019-08-06T03:15:00"/>
        <d v="2019-08-06T06:02:00"/>
        <d v="2019-08-06T06:07:00"/>
        <d v="2019-08-13T15:46:00"/>
        <d v="2019-08-08T13:45:00"/>
        <d v="2019-08-08T15:51:00"/>
        <d v="2019-08-08T20:09:00"/>
        <d v="2019-08-08T23:09:00"/>
        <d v="2019-08-09T16:47:00"/>
        <d v="2019-08-12T01:30:00"/>
        <d v="2019-08-12T09:31:00"/>
        <d v="2019-08-12T10:08:00"/>
        <d v="2019-08-14T13:12:00"/>
        <d v="2019-08-13T16:19:00"/>
        <d v="2019-08-13T16:29:00"/>
        <d v="2019-08-15T08:38:00"/>
        <d v="2019-08-14T13:40:00"/>
        <d v="2019-08-14T16:11:00"/>
        <d v="2019-08-14T17:02:00"/>
        <d v="2019-08-15T12:38:00"/>
        <d v="2019-08-15T13:29:00"/>
        <d v="2019-08-15T15:42:00"/>
        <d v="2019-08-15T14:02:00"/>
        <d v="2019-08-19T10:11:00"/>
        <d v="2019-08-15T19:43:00"/>
        <d v="2019-08-16T16:08:00"/>
        <d v="2019-08-16T18:17:00"/>
        <d v="2019-08-20T10:17:00"/>
        <d v="2019-08-21T10:31:00"/>
        <d v="2019-08-20T15:10:00"/>
        <d v="2019-08-23T17:01:00"/>
        <d v="2019-08-26T04:49:00"/>
        <d v="2019-08-23T18:00:00"/>
        <d v="2019-08-25T23:00:00"/>
        <d v="2019-08-26T00:24:00"/>
        <d v="2019-08-28T02:34:00"/>
        <d v="2019-08-26T08:56:00"/>
        <d v="2019-08-26T14:57:00"/>
        <d v="2019-08-29T16:37:00"/>
        <d v="2019-08-30T14:09:00"/>
        <d v="2019-09-04T09:33:00"/>
        <d v="2019-08-30T16:56:00"/>
        <d v="2019-08-30T17:07:00"/>
        <d v="2019-09-01T23:01:00"/>
        <d v="2019-09-03T03:02:00"/>
        <d v="2019-09-03T09:10:00"/>
        <d v="2019-09-12T13:52:00"/>
        <d v="2019-09-04T11:05:00"/>
        <d v="2019-09-04T17:35:00"/>
        <d v="2019-09-05T02:09:00"/>
        <d v="2019-09-05T12:03:00"/>
        <d v="2019-09-05T13:16:00"/>
        <d v="2019-09-05T14:26:00"/>
        <d v="2019-09-05T15:39:00"/>
        <d v="2019-09-09T16:56:00"/>
        <d v="2019-09-10T03:19:00"/>
        <d v="2019-09-10T20:59:00"/>
        <d v="2019-09-11T02:18:00"/>
        <d v="2019-09-11T06:05:00"/>
        <d v="2019-09-12T01:47:00"/>
        <d v="2019-09-12T13:45:00"/>
        <d v="2019-09-12T14:34:00"/>
        <d v="2019-09-12T15:16:00"/>
        <d v="2019-09-12T14:40:00"/>
        <d v="2019-09-16T12:59:00"/>
        <d v="2019-09-12T15:44:00"/>
        <d v="2019-09-12T15:46:00"/>
        <d v="2019-09-12T16:10:00"/>
        <d v="2019-09-12T17:42:00"/>
        <d v="2019-09-12T17:54:00"/>
        <d v="2019-09-13T09:00:00"/>
        <d v="2019-09-17T15:40:00"/>
        <d v="2019-09-16T16:57:00"/>
        <d v="2019-09-19T03:56:00"/>
        <d v="2019-09-17T19:14:00"/>
        <d v="2019-10-10T03:36:00"/>
        <d v="2019-09-19T05:52:00"/>
        <d v="2019-09-20T14:52:00"/>
        <d v="2019-09-20T17:00:00"/>
        <d v="2019-09-20T20:11:00"/>
        <d v="2019-09-23T09:29:00"/>
        <d v="2019-09-23T09:33:00"/>
        <d v="2019-09-23T10:48:00"/>
        <d v="2019-09-25T02:52:00"/>
        <d v="2019-09-26T10:35:00"/>
        <d v="2019-09-27T02:37:00"/>
        <d v="2019-09-30T14:13:00"/>
        <d v="2019-10-02T09:10:00"/>
        <d v="2019-10-02T10:45:00"/>
        <d v="2019-10-03T13:52:00"/>
        <d v="2019-10-08T15:19:00"/>
        <d v="2019-11-13T14:19:00"/>
        <d v="2019-10-10T09:06:00"/>
        <d v="2019-10-10T14:36:00"/>
        <d v="2019-10-10T15:51:00"/>
        <d v="2019-10-11T11:09:00"/>
        <d v="2019-10-11T12:11:00"/>
        <d v="2019-10-11T13:04:00"/>
        <d v="2019-10-11T15:49:00"/>
        <d v="2019-10-15T16:32:00"/>
        <d v="2019-10-15T16:54:00"/>
        <d v="2019-10-16T08:15:00"/>
        <d v="2019-10-16T17:31:00"/>
        <d v="2019-10-17T10:37:00"/>
        <d v="2019-10-17T11:31:00"/>
        <d v="2019-10-17T11:38:00"/>
        <d v="2019-10-21T09:40:00"/>
        <d v="2019-10-21T10:20:00"/>
        <d v="2019-10-24T09:15:00"/>
        <d v="2019-10-30T12:41:00"/>
        <d v="2019-10-30T20:52:00"/>
        <d v="2019-11-04T14:11:00"/>
        <d v="2019-11-05T10:11:00"/>
        <d v="2019-11-07T12:53:00"/>
        <d v="2019-11-15T17:05:00"/>
        <d v="2019-11-14T09:18:00"/>
        <d v="2019-11-14T18:42:00"/>
        <d v="2019-11-22T21:25:00"/>
        <d v="2019-11-18T09:10:00"/>
        <d v="2019-11-18T12:08:00"/>
        <d v="2019-11-21T15:07:00"/>
        <d v="2019-11-22T10:30:00"/>
        <d v="2019-11-27T19:34:00"/>
        <d v="2019-12-04T09:37:00"/>
        <d v="2019-12-02T02:16:00"/>
        <d v="2019-12-02T16:12:00"/>
        <d v="2019-12-05T11:02:00"/>
        <d v="2019-12-06T17:35:00"/>
        <d v="2019-12-10T22:19:00"/>
        <d v="2019-12-20T15:15:00"/>
        <d v="2019-12-11T21:50:00"/>
        <d v="2019-12-12T15:38:00"/>
        <d v="2019-12-12T17:00:00"/>
        <d v="2019-12-12T22:05:00"/>
        <d v="2019-12-13T00:00:00"/>
        <d v="2019-12-13T10:15:00"/>
        <d v="2019-12-17T13:31:00"/>
        <d v="2019-12-27T09:08:00"/>
        <d v="2019-12-25T09:35:00"/>
        <d v="2019-12-27T14:08:00"/>
        <d v="2019-12-27T17:46:00"/>
      </sharedItems>
      <fieldGroup par="9" base="0">
        <rangePr groupBy="months" startDate="2019-01-03T00:24:00" endDate="2019-12-27T17:46:00"/>
        <groupItems count="14">
          <s v="&lt;03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7.12.2019"/>
        </groupItems>
      </fieldGroup>
    </cacheField>
    <cacheField name="Цена закрытия" numFmtId="0">
      <sharedItems containsSemiMixedTypes="0" containsString="0" containsNumber="1" minValue="116.105" maxValue="127.429"/>
    </cacheField>
    <cacheField name="Размер сетки пипс " numFmtId="0">
      <sharedItems containsSemiMixedTypes="0" containsString="0" containsNumber="1" minValue="0" maxValue="406.89999999999964"/>
    </cacheField>
    <cacheField name="Пипсов до TP" numFmtId="0">
      <sharedItems containsSemiMixedTypes="0" containsString="0" containsNumber="1" minValue="21.999999999998181" maxValue="105.19999999999891"/>
    </cacheField>
    <cacheField name="Прибыль" numFmtId="0">
      <sharedItems containsSemiMixedTypes="0" containsString="0" containsNumber="1" minValue="1.98" maxValue="726.58"/>
    </cacheField>
    <cacheField name="Время сетки" numFmtId="175">
      <sharedItems containsSemiMixedTypes="0" containsDate="1" containsString="0" containsMixedTypes="1" minDate="1900-01-08T11:01:11" maxDate="1900-01-24T22:18:00"/>
    </cacheField>
    <cacheField name="Profit %" numFmtId="10">
      <sharedItems containsSemiMixedTypes="0" containsString="0" containsNumber="1" minValue="9.8999999999999999E-4" maxValue="0.36329"/>
    </cacheField>
    <cacheField name="Profit Sell %" numFmtId="10">
      <sharedItems containsSemiMixedTypes="0" containsString="0" containsNumber="1" minValue="0" maxValue="0.35731499999999999"/>
    </cacheField>
    <cacheField name="Profit Buy %" numFmtId="10">
      <sharedItems containsSemiMixedTypes="0" containsString="0" containsNumber="1" minValue="0" maxValue="0.36329"/>
    </cacheField>
    <cacheField name="Годы" numFmtId="0" databaseField="0">
      <fieldGroup base="0">
        <rangePr groupBy="years" startDate="2019-01-03T00:24:00" endDate="2019-12-27T17:46:00"/>
        <groupItems count="3">
          <s v="&lt;03.01.2019"/>
          <s v="2019"/>
          <s v="&gt;27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Владимир Шкарупин" refreshedDate="43861.576711574075" createdVersion="2" refreshedVersion="6" recordCount="366" xr:uid="{3494D927-AC41-4F1A-AF81-F4A931B5F0F8}">
  <cacheSource type="worksheet">
    <worksheetSource ref="B1:J367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1" count="11">
        <n v="2"/>
        <n v="1"/>
        <n v="5"/>
        <n v="6"/>
        <n v="3"/>
        <n v="4"/>
        <n v="8"/>
        <n v="7"/>
        <n v="10"/>
        <n v="9"/>
        <n v="11"/>
      </sharedItems>
    </cacheField>
    <cacheField name="Максимальный лот" numFmtId="0">
      <sharedItems containsSemiMixedTypes="0" containsString="0" containsNumber="1" minValue="0.01" maxValue="1.1000000000000001"/>
    </cacheField>
    <cacheField name="Общая лотность" numFmtId="0">
      <sharedItems containsSemiMixedTypes="0" containsString="0" containsNumber="1" minValue="0.01" maxValue="2.48"/>
    </cacheField>
    <cacheField name="Дата открытия" numFmtId="177">
      <sharedItems containsSemiMixedTypes="0" containsNonDate="0" containsDate="1" containsString="0" minDate="2019-01-03T00:02:00" maxDate="2019-12-27T14:08:00"/>
    </cacheField>
    <cacheField name="Цена открытия" numFmtId="0">
      <sharedItems containsSemiMixedTypes="0" containsString="0" containsNumber="1" minValue="116.09099999999999" maxValue="127.44799999999999"/>
    </cacheField>
    <cacheField name="Дальний ордер дата" numFmtId="177">
      <sharedItems containsSemiMixedTypes="0" containsNonDate="0" containsDate="1" containsString="0" minDate="2019-01-03T00:05:00" maxDate="2019-12-27T14:08:00"/>
    </cacheField>
    <cacheField name="Дальний ордер цена" numFmtId="0">
      <sharedItems containsSemiMixedTypes="0" containsString="0" containsNumber="1" minValue="115.88200000000001" maxValue="127.343"/>
    </cacheField>
    <cacheField name="Дата закрытия" numFmtId="177">
      <sharedItems containsSemiMixedTypes="0" containsNonDate="0" containsDate="1" containsString="0" minDate="2019-01-03T00:24:00" maxDate="2019-12-27T17:46:00" count="365">
        <d v="2019-01-03T00:24:00"/>
        <d v="2019-01-03T00:33:00"/>
        <d v="2019-01-03T01:07:00"/>
        <d v="2019-01-03T01:01:00"/>
        <d v="2019-01-03T01:28:00"/>
        <d v="2019-01-03T02:43:00"/>
        <d v="2019-01-03T09:23:00"/>
        <d v="2019-01-03T03:42:00"/>
        <d v="2019-01-03T04:37:00"/>
        <d v="2019-01-03T07:26:00"/>
        <d v="2019-01-03T13:51:00"/>
        <d v="2019-01-03T10:14:00"/>
        <d v="2019-01-03T16:26:00"/>
        <d v="2019-01-03T22:13:00"/>
        <d v="2019-01-03T17:26:00"/>
        <d v="2019-01-03T18:36:00"/>
        <d v="2019-01-03T18:44:00"/>
        <d v="2019-01-04T03:52:00"/>
        <d v="2019-01-04T17:15:00"/>
        <d v="2019-01-04T05:22:00"/>
        <d v="2019-01-04T17:25:00"/>
        <d v="2019-01-14T03:50:00"/>
        <d v="2019-01-04T18:45:00"/>
        <d v="2019-01-04T19:54:00"/>
        <d v="2019-01-07T12:42:00"/>
        <d v="2019-01-07T15:44:00"/>
        <d v="2019-01-07T17:24:00"/>
        <d v="2019-01-07T19:58:00"/>
        <d v="2019-01-08T02:11:00"/>
        <d v="2019-01-09T04:42:00"/>
        <d v="2019-01-09T16:54:00"/>
        <d v="2019-01-09T18:52:00"/>
        <d v="2019-01-11T07:20:00"/>
        <d v="2019-01-15T07:16:00"/>
        <d v="2019-01-14T09:18:00"/>
        <d v="2019-01-15T11:15:00"/>
        <d v="2019-01-15T17:01:00"/>
        <d v="2019-01-15T13:53:00"/>
        <d v="2019-01-15T14:10:00"/>
        <d v="2019-01-15T19:28:00"/>
        <d v="2019-01-16T16:45:00"/>
        <d v="2019-01-17T09:24:00"/>
        <d v="2019-01-16T22:28:00"/>
        <d v="2019-01-17T21:40:00"/>
        <d v="2019-01-22T08:23:00"/>
        <d v="2019-01-17T21:44:00"/>
        <d v="2019-01-18T02:30:00"/>
        <d v="2019-01-18T10:55:00"/>
        <d v="2019-01-23T16:08:00"/>
        <d v="2019-01-24T15:32:00"/>
        <d v="2019-01-25T15:08:00"/>
        <d v="2019-01-24T19:19:00"/>
        <d v="2019-01-24T20:19:00"/>
        <d v="2019-01-31T12:00:00"/>
        <d v="2019-01-25T17:28:00"/>
        <d v="2019-01-25T19:30:00"/>
        <d v="2019-01-30T21:00:00"/>
        <d v="2019-02-01T16:10:00"/>
        <d v="2019-01-31T19:17:00"/>
        <d v="2019-02-06T09:08:00"/>
        <d v="2019-02-01T17:05:00"/>
        <d v="2019-02-01T18:08:00"/>
        <d v="2019-02-04T10:06:00"/>
        <d v="2019-02-12T18:16:00"/>
        <d v="2019-02-07T03:08:00"/>
        <d v="2019-02-07T12:14:00"/>
        <d v="2019-02-08T04:06:00"/>
        <d v="2019-02-08T18:06:00"/>
        <d v="2019-02-15T02:52:00"/>
        <d v="2019-02-13T03:13:00"/>
        <d v="2019-02-18T04:08:00"/>
        <d v="2019-02-15T09:38:00"/>
        <d v="2019-03-05T19:19:00"/>
        <d v="2019-02-19T10:25:00"/>
        <d v="2019-02-19T17:14:00"/>
        <d v="2019-02-20T02:52:00"/>
        <d v="2019-02-20T03:46:00"/>
        <d v="2019-02-20T10:07:00"/>
        <d v="2019-02-25T18:31:00"/>
        <d v="2019-02-25T19:49:00"/>
        <d v="2019-02-27T17:07:00"/>
        <d v="2019-02-28T12:43:00"/>
        <d v="2019-02-28T16:28:00"/>
        <d v="2019-02-28T17:55:00"/>
        <d v="2019-03-01T03:29:00"/>
        <d v="2019-03-01T11:17:00"/>
        <d v="2019-03-01T16:50:00"/>
        <d v="2019-03-12T00:13:00"/>
        <d v="2019-03-06T05:50:00"/>
        <d v="2019-03-07T14:45:00"/>
        <d v="2019-03-07T15:21:00"/>
        <d v="2019-03-07T16:26:00"/>
        <d v="2019-03-07T16:42:00"/>
        <d v="2019-03-07T18:11:00"/>
        <d v="2019-03-07T21:33:00"/>
        <d v="2019-03-07T21:46:00"/>
        <d v="2019-03-08T06:32:00"/>
        <d v="2019-03-08T08:20:00"/>
        <d v="2019-03-22T10:32:00"/>
        <d v="2019-03-12T10:50:00"/>
        <d v="2019-03-12T17:37:00"/>
        <d v="2019-03-13T10:30:00"/>
        <d v="2019-03-13T22:33:00"/>
        <d v="2019-03-14T03:49:00"/>
        <d v="2019-03-14T10:10:00"/>
        <d v="2019-03-15T02:54:00"/>
        <d v="2019-03-18T09:47:00"/>
        <d v="2019-03-19T15:07:00"/>
        <d v="2019-03-20T02:08:00"/>
        <d v="2019-03-26T11:29:00"/>
        <d v="2019-03-22T10:45:00"/>
        <d v="2019-03-22T13:14:00"/>
        <d v="2019-03-22T14:11:00"/>
        <d v="2019-03-22T15:58:00"/>
        <d v="2019-03-22T16:26:00"/>
        <d v="2019-03-22T16:59:00"/>
        <d v="2019-03-27T16:43:00"/>
        <d v="2019-03-29T02:54:00"/>
        <d v="2019-03-28T03:22:00"/>
        <d v="2019-03-28T09:53:00"/>
        <d v="2019-04-18T10:07:00"/>
        <d v="2019-03-31T23:11:00"/>
        <d v="2019-04-01T03:50:00"/>
        <d v="2019-04-03T02:42:00"/>
        <d v="2019-04-03T09:45:00"/>
        <d v="2019-04-05T02:04:00"/>
        <d v="2019-04-08T17:03:00"/>
        <d v="2019-04-11T09:02:00"/>
        <d v="2019-04-11T16:45:00"/>
        <d v="2019-04-12T02:34:00"/>
        <d v="2019-04-12T02:52:00"/>
        <d v="2019-04-12T09:43:00"/>
        <d v="2019-04-12T10:42:00"/>
        <d v="2019-04-17T09:24:00"/>
        <d v="2019-05-21T16:57:00"/>
        <d v="2019-04-23T02:59:00"/>
        <d v="2019-04-23T14:46:00"/>
        <d v="2019-04-23T16:33:00"/>
        <d v="2019-04-24T15:06:00"/>
        <d v="2019-04-24T18:30:00"/>
        <d v="2019-04-25T09:02:00"/>
        <d v="2019-04-25T12:43:00"/>
        <d v="2019-04-25T16:52:00"/>
        <d v="2019-05-03T11:08:00"/>
        <d v="2019-05-05T23:00:00"/>
        <d v="2019-05-06T02:37:00"/>
        <d v="2019-05-07T15:42:00"/>
        <d v="2019-05-07T18:00:00"/>
        <d v="2019-05-08T05:46:00"/>
        <d v="2019-05-09T02:29:00"/>
        <d v="2019-05-09T09:24:00"/>
        <d v="2019-05-13T15:18:00"/>
        <d v="2019-05-13T17:39:00"/>
        <d v="2019-05-14T14:32:00"/>
        <d v="2019-05-15T11:34:00"/>
        <d v="2019-05-15T12:26:00"/>
        <d v="2019-05-15T14:00:00"/>
        <d v="2019-05-17T13:45:00"/>
        <d v="2019-05-23T09:08:00"/>
        <d v="2019-06-04T17:28:00"/>
        <d v="2019-05-23T11:50:00"/>
        <d v="2019-05-23T15:10:00"/>
        <d v="2019-05-28T09:10:00"/>
        <d v="2019-05-28T21:12:00"/>
        <d v="2019-05-29T08:17:00"/>
        <d v="2019-05-29T17:21:00"/>
        <d v="2019-05-31T01:59:00"/>
        <d v="2019-05-31T06:21:00"/>
        <d v="2019-05-31T07:21:00"/>
        <d v="2019-05-31T16:58:00"/>
        <d v="2019-06-03T06:57:00"/>
        <d v="2019-06-14T11:13:00"/>
        <d v="2019-06-05T09:45:00"/>
        <d v="2019-06-05T10:48:00"/>
        <d v="2019-06-06T14:39:00"/>
        <d v="2019-06-06T17:28:00"/>
        <d v="2019-06-07T16:19:00"/>
        <d v="2019-06-07T19:59:00"/>
        <d v="2019-06-09T23:30:00"/>
        <d v="2019-06-11T09:24:00"/>
        <d v="2019-06-24T01:52:00"/>
        <d v="2019-06-14T16:59:00"/>
        <d v="2019-06-18T05:42:00"/>
        <d v="2019-06-18T10:01:00"/>
        <d v="2019-06-20T17:29:00"/>
        <d v="2019-06-21T04:55:00"/>
        <d v="2019-07-02T00:27:00"/>
        <d v="2019-06-25T02:12:00"/>
        <d v="2019-06-26T11:06:00"/>
        <d v="2019-06-26T17:29:00"/>
        <d v="2019-06-27T05:48:00"/>
        <d v="2019-06-30T23:00:00"/>
        <d v="2019-07-01T00:32:00"/>
        <d v="2019-07-25T15:49:00"/>
        <d v="2019-07-02T17:29:00"/>
        <d v="2019-07-02T20:11:00"/>
        <d v="2019-07-03T02:55:00"/>
        <d v="2019-07-03T09:13:00"/>
        <d v="2019-07-15T16:04:00"/>
        <d v="2019-07-16T11:31:00"/>
        <d v="2019-07-18T02:52:00"/>
        <d v="2019-07-18T12:32:00"/>
        <d v="2019-07-23T16:07:00"/>
        <d v="2019-07-24T09:15:00"/>
        <d v="2019-07-25T14:10:00"/>
        <d v="2019-07-31T20:45:00"/>
        <d v="2019-07-30T02:06:00"/>
        <d v="2019-08-05T19:05:00"/>
        <d v="2019-08-01T12:27:00"/>
        <d v="2019-08-01T14:43:00"/>
        <d v="2019-08-01T14:58:00"/>
        <d v="2019-08-01T16:53:00"/>
        <d v="2019-08-01T19:29:00"/>
        <d v="2019-08-01T19:41:00"/>
        <d v="2019-08-01T19:57:00"/>
        <d v="2019-08-02T02:53:00"/>
        <d v="2019-08-02T03:19:00"/>
        <d v="2019-08-02T14:30:00"/>
        <d v="2019-08-02T16:34:00"/>
        <d v="2019-08-05T02:16:00"/>
        <d v="2019-08-05T03:19:00"/>
        <d v="2019-08-05T03:36:00"/>
        <d v="2019-08-07T13:58:00"/>
        <d v="2019-08-06T02:36:00"/>
        <d v="2019-08-06T03:15:00"/>
        <d v="2019-08-06T06:02:00"/>
        <d v="2019-08-06T06:07:00"/>
        <d v="2019-08-13T15:46:00"/>
        <d v="2019-08-08T13:45:00"/>
        <d v="2019-08-08T15:51:00"/>
        <d v="2019-08-08T20:09:00"/>
        <d v="2019-08-08T23:09:00"/>
        <d v="2019-08-09T16:47:00"/>
        <d v="2019-08-12T01:30:00"/>
        <d v="2019-08-12T09:31:00"/>
        <d v="2019-08-12T10:08:00"/>
        <d v="2019-08-14T13:12:00"/>
        <d v="2019-08-13T16:19:00"/>
        <d v="2019-08-13T16:29:00"/>
        <d v="2019-08-15T08:38:00"/>
        <d v="2019-08-14T13:40:00"/>
        <d v="2019-08-14T16:11:00"/>
        <d v="2019-08-14T17:02:00"/>
        <d v="2019-08-15T12:38:00"/>
        <d v="2019-08-15T13:29:00"/>
        <d v="2019-08-15T15:42:00"/>
        <d v="2019-08-15T14:02:00"/>
        <d v="2019-08-19T10:11:00"/>
        <d v="2019-08-15T19:43:00"/>
        <d v="2019-08-16T16:08:00"/>
        <d v="2019-08-16T18:17:00"/>
        <d v="2019-08-20T10:17:00"/>
        <d v="2019-08-21T10:31:00"/>
        <d v="2019-08-20T15:10:00"/>
        <d v="2019-08-23T17:01:00"/>
        <d v="2019-08-26T04:49:00"/>
        <d v="2019-08-23T18:00:00"/>
        <d v="2019-08-25T23:00:00"/>
        <d v="2019-08-26T00:24:00"/>
        <d v="2019-08-28T02:34:00"/>
        <d v="2019-08-26T08:56:00"/>
        <d v="2019-08-26T14:57:00"/>
        <d v="2019-08-29T16:37:00"/>
        <d v="2019-08-30T14:09:00"/>
        <d v="2019-09-04T09:33:00"/>
        <d v="2019-08-30T16:56:00"/>
        <d v="2019-08-30T17:07:00"/>
        <d v="2019-09-01T23:01:00"/>
        <d v="2019-09-03T03:02:00"/>
        <d v="2019-09-03T09:10:00"/>
        <d v="2019-09-12T13:52:00"/>
        <d v="2019-09-04T11:05:00"/>
        <d v="2019-09-04T17:35:00"/>
        <d v="2019-09-05T02:09:00"/>
        <d v="2019-09-05T12:03:00"/>
        <d v="2019-09-05T13:16:00"/>
        <d v="2019-09-05T14:26:00"/>
        <d v="2019-09-05T15:39:00"/>
        <d v="2019-09-09T16:56:00"/>
        <d v="2019-09-10T03:19:00"/>
        <d v="2019-09-10T20:59:00"/>
        <d v="2019-09-11T02:18:00"/>
        <d v="2019-09-11T06:05:00"/>
        <d v="2019-09-12T01:47:00"/>
        <d v="2019-09-12T13:45:00"/>
        <d v="2019-09-12T14:34:00"/>
        <d v="2019-09-12T15:16:00"/>
        <d v="2019-09-12T14:40:00"/>
        <d v="2019-09-16T12:59:00"/>
        <d v="2019-09-12T15:44:00"/>
        <d v="2019-09-12T15:46:00"/>
        <d v="2019-09-12T16:10:00"/>
        <d v="2019-09-12T17:42:00"/>
        <d v="2019-09-12T17:54:00"/>
        <d v="2019-09-13T09:00:00"/>
        <d v="2019-09-17T15:40:00"/>
        <d v="2019-09-16T16:57:00"/>
        <d v="2019-09-19T03:56:00"/>
        <d v="2019-09-17T19:14:00"/>
        <d v="2019-10-10T03:36:00"/>
        <d v="2019-09-19T05:52:00"/>
        <d v="2019-09-20T14:52:00"/>
        <d v="2019-09-20T17:00:00"/>
        <d v="2019-09-20T20:11:00"/>
        <d v="2019-09-23T09:29:00"/>
        <d v="2019-09-23T09:33:00"/>
        <d v="2019-09-23T10:48:00"/>
        <d v="2019-09-25T02:52:00"/>
        <d v="2019-09-26T10:35:00"/>
        <d v="2019-09-27T02:37:00"/>
        <d v="2019-09-30T14:13:00"/>
        <d v="2019-10-02T09:10:00"/>
        <d v="2019-10-02T10:45:00"/>
        <d v="2019-10-03T13:52:00"/>
        <d v="2019-10-08T15:19:00"/>
        <d v="2019-11-13T14:19:00"/>
        <d v="2019-10-10T09:06:00"/>
        <d v="2019-10-10T14:36:00"/>
        <d v="2019-10-10T15:51:00"/>
        <d v="2019-10-11T11:09:00"/>
        <d v="2019-10-11T12:11:00"/>
        <d v="2019-10-11T13:04:00"/>
        <d v="2019-10-11T15:49:00"/>
        <d v="2019-10-15T16:32:00"/>
        <d v="2019-10-15T16:54:00"/>
        <d v="2019-10-16T08:15:00"/>
        <d v="2019-10-16T17:31:00"/>
        <d v="2019-10-17T10:37:00"/>
        <d v="2019-10-17T11:31:00"/>
        <d v="2019-10-17T11:38:00"/>
        <d v="2019-10-21T09:40:00"/>
        <d v="2019-10-21T10:20:00"/>
        <d v="2019-10-24T09:15:00"/>
        <d v="2019-10-30T12:41:00"/>
        <d v="2019-10-30T20:52:00"/>
        <d v="2019-11-04T14:11:00"/>
        <d v="2019-11-05T10:11:00"/>
        <d v="2019-11-07T12:53:00"/>
        <d v="2019-11-15T17:05:00"/>
        <d v="2019-11-14T09:18:00"/>
        <d v="2019-11-14T18:42:00"/>
        <d v="2019-11-22T21:25:00"/>
        <d v="2019-11-18T09:10:00"/>
        <d v="2019-11-18T12:08:00"/>
        <d v="2019-11-21T15:07:00"/>
        <d v="2019-11-22T10:30:00"/>
        <d v="2019-11-27T19:34:00"/>
        <d v="2019-12-04T09:37:00"/>
        <d v="2019-12-02T02:16:00"/>
        <d v="2019-12-02T16:12:00"/>
        <d v="2019-12-05T11:02:00"/>
        <d v="2019-12-06T17:35:00"/>
        <d v="2019-12-10T22:19:00"/>
        <d v="2019-12-20T15:15:00"/>
        <d v="2019-12-11T21:50:00"/>
        <d v="2019-12-12T15:38:00"/>
        <d v="2019-12-12T17:00:00"/>
        <d v="2019-12-12T22:05:00"/>
        <d v="2019-12-13T00:00:00"/>
        <d v="2019-12-13T10:15:00"/>
        <d v="2019-12-17T13:31:00"/>
        <d v="2019-12-27T09:08:00"/>
        <d v="2019-12-25T09:35:00"/>
        <d v="2019-12-27T14:08:00"/>
        <d v="2019-12-27T17:46:00"/>
      </sharedItems>
      <fieldGroup par="9" base="8">
        <rangePr groupBy="months" startDate="2019-01-03T00:24:00" endDate="2019-12-27T17:46:00"/>
        <groupItems count="14">
          <s v="&lt;03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7.12.2019"/>
        </groupItems>
      </fieldGroup>
    </cacheField>
    <cacheField name="Годы" numFmtId="0" databaseField="0">
      <fieldGroup base="8">
        <rangePr groupBy="years" startDate="2019-01-03T00:24:00" endDate="2019-12-27T17:46:00"/>
        <groupItems count="3">
          <s v="&lt;03.01.2019"/>
          <s v="2019"/>
          <s v="&gt;27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x v="0"/>
    <n v="123.244"/>
    <n v="12.5"/>
    <n v="29.200000000000728"/>
    <n v="4.21"/>
    <d v="1899-12-30T00:22:00"/>
    <n v="4.21"/>
    <n v="0"/>
  </r>
  <r>
    <x v="1"/>
    <n v="122.931"/>
    <n v="0"/>
    <n v="22"/>
    <n v="2.02"/>
    <d v="1899-12-30T00:04:00"/>
    <n v="2.02"/>
    <n v="0"/>
  </r>
  <r>
    <x v="2"/>
    <n v="121.04600000000001"/>
    <n v="103.09999999999854"/>
    <n v="65.299999999999272"/>
    <n v="19.099999999999998"/>
    <d v="1899-12-30T00:17:00"/>
    <n v="19.099999999999998"/>
    <n v="0"/>
  </r>
  <r>
    <x v="3"/>
    <n v="121.23099999999999"/>
    <n v="0"/>
    <n v="21.999999999998181"/>
    <n v="2.0099999999999998"/>
    <d v="1899-12-30T00:04:00"/>
    <n v="0"/>
    <n v="2.0099999999999998"/>
  </r>
  <r>
    <x v="4"/>
    <n v="121.801"/>
    <n v="0"/>
    <n v="22"/>
    <n v="2.0099999999999998"/>
    <d v="1899-12-30T00:04:00"/>
    <n v="0"/>
    <n v="2.0099999999999998"/>
  </r>
  <r>
    <x v="5"/>
    <n v="121.88500000000001"/>
    <n v="12.5"/>
    <n v="29.200000000000728"/>
    <n v="4.21"/>
    <d v="1899-12-30T00:32:00"/>
    <n v="4.21"/>
    <n v="0"/>
  </r>
  <r>
    <x v="6"/>
    <n v="122.01"/>
    <n v="79.299999999999272"/>
    <n v="57.5"/>
    <n v="19.100000000000001"/>
    <d v="1899-12-30T07:04:00"/>
    <n v="0"/>
    <n v="19.100000000000001"/>
  </r>
  <r>
    <x v="7"/>
    <n v="121.965"/>
    <n v="0"/>
    <n v="22"/>
    <n v="2.02"/>
    <d v="1899-12-30T00:31:00"/>
    <n v="2.02"/>
    <n v="0"/>
  </r>
  <r>
    <x v="8"/>
    <n v="121.762"/>
    <n v="0"/>
    <n v="22"/>
    <n v="2.02"/>
    <d v="1899-12-30T00:54:00"/>
    <n v="2.02"/>
    <n v="0"/>
  </r>
  <r>
    <x v="9"/>
    <n v="121.51900000000001"/>
    <n v="12"/>
    <n v="28.999999999998181"/>
    <n v="4.2200000000000006"/>
    <d v="1899-12-30T02:48:00"/>
    <n v="4.2200000000000006"/>
    <n v="0"/>
  </r>
  <r>
    <x v="10"/>
    <n v="122.005"/>
    <n v="134.20000000000073"/>
    <n v="74.5"/>
    <n v="34.68"/>
    <d v="1899-12-30T06:10:00"/>
    <n v="34.68"/>
    <n v="0"/>
  </r>
  <r>
    <x v="11"/>
    <n v="122.373"/>
    <n v="0"/>
    <n v="22"/>
    <n v="2.02"/>
    <d v="1899-12-30T00:34:00"/>
    <n v="0"/>
    <n v="2.02"/>
  </r>
  <r>
    <x v="12"/>
    <n v="122.598"/>
    <n v="75.600000000000364"/>
    <n v="56.099999999998545"/>
    <n v="19.11"/>
    <d v="1899-12-30T05:54:00"/>
    <n v="0"/>
    <n v="19.11"/>
  </r>
  <r>
    <x v="13"/>
    <n v="122.471"/>
    <n v="113.69999999999891"/>
    <n v="65.699999999998909"/>
    <n v="34.709999999999994"/>
    <d v="1899-12-30T08:21:00"/>
    <n v="34.709999999999994"/>
    <n v="0"/>
  </r>
  <r>
    <x v="14"/>
    <n v="122.729"/>
    <n v="40.399999999999636"/>
    <n v="46.899999999999636"/>
    <n v="6.58"/>
    <d v="1899-12-30T00:58:00"/>
    <n v="0"/>
    <n v="6.58"/>
  </r>
  <r>
    <x v="14"/>
    <n v="122.96599999999999"/>
    <n v="0"/>
    <n v="21.999999999998181"/>
    <n v="2.02"/>
    <d v="1899-12-30T00:00:00"/>
    <n v="0"/>
    <n v="2.02"/>
  </r>
  <r>
    <x v="15"/>
    <n v="122.86799999999999"/>
    <n v="12.199999999998909"/>
    <n v="29.099999999998545"/>
    <n v="4.22"/>
    <d v="1899-12-30T00:55:00"/>
    <n v="0"/>
    <n v="4.22"/>
  </r>
  <r>
    <x v="16"/>
    <n v="123.105"/>
    <n v="0"/>
    <n v="22"/>
    <n v="2.0099999999999998"/>
    <d v="1899-12-30T00:08:00"/>
    <n v="0"/>
    <n v="2.0099999999999998"/>
  </r>
  <r>
    <x v="17"/>
    <n v="123.07899999999999"/>
    <n v="53.700000000000728"/>
    <n v="49.399999999999636"/>
    <n v="11.440000000000001"/>
    <d v="1899-12-30T08:28:00"/>
    <n v="0"/>
    <n v="11.440000000000001"/>
  </r>
  <r>
    <x v="18"/>
    <n v="122.898"/>
    <n v="110.29999999999927"/>
    <n v="63.700000000000728"/>
    <n v="34.67"/>
    <d v="1899-12-30T19:00:00"/>
    <n v="34.67"/>
    <n v="0"/>
  </r>
  <r>
    <x v="19"/>
    <n v="123.369"/>
    <n v="0"/>
    <n v="22"/>
    <n v="2.0099999999999998"/>
    <d v="1899-12-30T00:58:00"/>
    <n v="0"/>
    <n v="2.0099999999999998"/>
  </r>
  <r>
    <x v="20"/>
    <n v="123.36199999999999"/>
    <n v="48.800000000001091"/>
    <n v="46.299999999999272"/>
    <n v="11.48"/>
    <d v="1899-12-30T12:02:00"/>
    <n v="0"/>
    <n v="11.48"/>
  </r>
  <r>
    <x v="21"/>
    <n v="124.19"/>
    <n v="211.89999999999964"/>
    <n v="83"/>
    <n v="113.79000000000002"/>
    <d v="1900-01-04T10:34:00"/>
    <n v="113.79000000000002"/>
    <n v="0"/>
  </r>
  <r>
    <x v="22"/>
    <n v="123.604"/>
    <n v="12.199999999998909"/>
    <n v="29.099999999998545"/>
    <n v="4.22"/>
    <d v="1899-12-30T01:14:00"/>
    <n v="0"/>
    <n v="4.22"/>
  </r>
  <r>
    <x v="23"/>
    <n v="123.791"/>
    <n v="12"/>
    <n v="29"/>
    <n v="4.2200000000000006"/>
    <d v="1899-12-30T01:09:00"/>
    <n v="0"/>
    <n v="4.2200000000000006"/>
  </r>
  <r>
    <x v="24"/>
    <n v="123.871"/>
    <n v="28.5"/>
    <n v="39.100000000000364"/>
    <n v="6.6"/>
    <d v="1899-12-30T16:37:00"/>
    <n v="0"/>
    <n v="6.6"/>
  </r>
  <r>
    <x v="25"/>
    <n v="124.108"/>
    <n v="0"/>
    <n v="22"/>
    <n v="2.02"/>
    <d v="1899-12-30T03:02:00"/>
    <n v="0"/>
    <n v="2.02"/>
  </r>
  <r>
    <x v="26"/>
    <n v="124.34099999999999"/>
    <n v="0"/>
    <n v="21.999999999998181"/>
    <n v="2.02"/>
    <d v="1899-12-30T01:39:00"/>
    <n v="0"/>
    <n v="2.02"/>
  </r>
  <r>
    <x v="27"/>
    <n v="124.578"/>
    <n v="0"/>
    <n v="22"/>
    <n v="2.0099999999999998"/>
    <d v="1899-12-30T02:34:00"/>
    <n v="0"/>
    <n v="2.0099999999999998"/>
  </r>
  <r>
    <x v="28"/>
    <n v="124.818"/>
    <n v="0"/>
    <n v="22.399999999999636"/>
    <n v="2.0099999999999998"/>
    <d v="1899-12-30T06:12:00"/>
    <n v="0"/>
    <n v="2.0099999999999998"/>
  </r>
  <r>
    <x v="29"/>
    <n v="124.813"/>
    <n v="48.399999999999636"/>
    <n v="46.300000000001091"/>
    <n v="11.43"/>
    <d v="1899-12-31T02:30:00"/>
    <n v="0"/>
    <n v="11.43"/>
  </r>
  <r>
    <x v="30"/>
    <n v="124.98"/>
    <n v="12.100000000000364"/>
    <n v="29.100000000000364"/>
    <n v="4.2300000000000004"/>
    <d v="1899-12-30T11:44:00"/>
    <n v="0"/>
    <n v="4.2300000000000004"/>
  </r>
  <r>
    <x v="31"/>
    <n v="124.953"/>
    <n v="33"/>
    <n v="42.000000000001819"/>
    <n v="6.59"/>
    <d v="1899-12-30T01:32:00"/>
    <n v="0"/>
    <n v="6.59"/>
  </r>
  <r>
    <x v="32"/>
    <n v="124.90600000000001"/>
    <n v="48.199999999998909"/>
    <n v="46.799999999999272"/>
    <n v="11.44"/>
    <d v="1899-12-31T11:22:00"/>
    <n v="0"/>
    <n v="11.44"/>
  </r>
  <r>
    <x v="33"/>
    <n v="124.694"/>
    <n v="84.200000000000728"/>
    <n v="60"/>
    <n v="19.080000000000002"/>
    <d v="1899-12-31T23:54:00"/>
    <n v="0"/>
    <n v="19.080000000000002"/>
  </r>
  <r>
    <x v="34"/>
    <n v="123.949"/>
    <n v="0"/>
    <n v="22"/>
    <n v="2.02"/>
    <d v="1899-12-30T05:28:00"/>
    <n v="2.02"/>
    <n v="0"/>
  </r>
  <r>
    <x v="35"/>
    <n v="124.125"/>
    <n v="75.399999999999636"/>
    <n v="56.100000000000364"/>
    <n v="19.079999999999998"/>
    <d v="1899-12-31T01:57:00"/>
    <n v="19.079999999999998"/>
    <n v="0"/>
  </r>
  <r>
    <x v="36"/>
    <n v="124.30800000000001"/>
    <n v="109.89999999999964"/>
    <n v="63.700000000000728"/>
    <n v="34.71"/>
    <d v="1899-12-30T09:44:00"/>
    <n v="0"/>
    <n v="34.71"/>
  </r>
  <r>
    <x v="37"/>
    <n v="123.937"/>
    <n v="12.100000000002183"/>
    <n v="29.000000000001819"/>
    <n v="4.21"/>
    <d v="1899-12-30T02:38:00"/>
    <n v="4.21"/>
    <n v="0"/>
  </r>
  <r>
    <x v="38"/>
    <n v="123.702"/>
    <n v="0"/>
    <n v="21.999999999998181"/>
    <n v="2.02"/>
    <d v="1899-12-30T00:16:00"/>
    <n v="2.02"/>
    <n v="0"/>
  </r>
  <r>
    <x v="39"/>
    <n v="123.708"/>
    <n v="48.300000000001091"/>
    <n v="46.000000000001819"/>
    <n v="11.48"/>
    <d v="1899-12-30T05:18:00"/>
    <n v="11.48"/>
    <n v="0"/>
  </r>
  <r>
    <x v="40"/>
    <n v="124.122"/>
    <n v="77.600000000000364"/>
    <n v="56.800000000001091"/>
    <n v="19.03"/>
    <d v="1899-12-30T23:43:00"/>
    <n v="0"/>
    <n v="19.03"/>
  </r>
  <r>
    <x v="41"/>
    <n v="123.806"/>
    <n v="76.899999999999636"/>
    <n v="57.299999999999272"/>
    <n v="18.990000000000002"/>
    <d v="1899-12-31T12:38:00"/>
    <n v="18.990000000000002"/>
    <n v="0"/>
  </r>
  <r>
    <x v="42"/>
    <n v="124.321"/>
    <n v="12"/>
    <n v="29"/>
    <n v="4.2200000000000006"/>
    <d v="1899-12-30T05:42:00"/>
    <n v="0"/>
    <n v="4.2200000000000006"/>
  </r>
  <r>
    <x v="43"/>
    <n v="124.264"/>
    <n v="48.700000000000728"/>
    <n v="46.399999999999636"/>
    <n v="11.469999999999999"/>
    <d v="1899-12-30T22:22:00"/>
    <n v="0"/>
    <n v="11.469999999999999"/>
  </r>
  <r>
    <x v="44"/>
    <n v="124.242"/>
    <n v="109.5"/>
    <n v="64.199999999998909"/>
    <n v="34.57"/>
    <d v="1900-01-01T22:59:00"/>
    <n v="34.57"/>
    <n v="0"/>
  </r>
  <r>
    <x v="45"/>
    <n v="124.506"/>
    <n v="0"/>
    <n v="22"/>
    <n v="2.0099999999999998"/>
    <d v="1899-12-30T00:04:00"/>
    <n v="0"/>
    <n v="2.0099999999999998"/>
  </r>
  <r>
    <x v="46"/>
    <n v="124.544"/>
    <n v="12.000000000001819"/>
    <n v="29.200000000000728"/>
    <n v="4.2"/>
    <d v="1899-12-30T04:08:00"/>
    <n v="0"/>
    <n v="4.2"/>
  </r>
  <r>
    <x v="47"/>
    <n v="124.776"/>
    <n v="0"/>
    <n v="22"/>
    <n v="2.0099999999999998"/>
    <d v="1899-12-30T08:24:00"/>
    <n v="0"/>
    <n v="2.0099999999999998"/>
  </r>
  <r>
    <x v="48"/>
    <n v="124.798"/>
    <n v="48.699999999998909"/>
    <n v="46.999999999998181"/>
    <n v="11.45"/>
    <d v="1900-01-02T05:01:00"/>
    <n v="0"/>
    <n v="11.45"/>
  </r>
  <r>
    <x v="49"/>
    <n v="124.248"/>
    <n v="52.399999999999636"/>
    <n v="49.099999999998545"/>
    <n v="11.42"/>
    <d v="1900-01-01T07:06:00"/>
    <n v="11.42"/>
    <n v="0"/>
  </r>
  <r>
    <x v="50"/>
    <n v="124.70699999999999"/>
    <n v="76.899999999999636"/>
    <n v="57.699999999998909"/>
    <n v="19.059999999999999"/>
    <d v="1899-12-31T22:32:00"/>
    <n v="0"/>
    <n v="19.059999999999999"/>
  </r>
  <r>
    <x v="51"/>
    <n v="124.077"/>
    <n v="48.399999999999636"/>
    <n v="45.899999999999636"/>
    <n v="11.45"/>
    <d v="1899-12-30T03:26:00"/>
    <n v="11.45"/>
    <n v="0"/>
  </r>
  <r>
    <x v="52"/>
    <n v="123.82"/>
    <n v="0"/>
    <n v="22"/>
    <n v="2.0099999999999998"/>
    <d v="1899-12-30T00:57:00"/>
    <n v="2.0099999999999998"/>
    <n v="0"/>
  </r>
  <r>
    <x v="53"/>
    <n v="124.654"/>
    <n v="150.60000000000036"/>
    <n v="74.5"/>
    <n v="61.490000000000009"/>
    <d v="1900-01-03T14:55:00"/>
    <n v="61.490000000000009"/>
    <n v="0"/>
  </r>
  <r>
    <x v="54"/>
    <n v="125.018"/>
    <n v="0"/>
    <n v="22"/>
    <n v="2.0099999999999998"/>
    <d v="1899-12-30T01:53:00"/>
    <n v="0"/>
    <n v="2.0099999999999998"/>
  </r>
  <r>
    <x v="55"/>
    <n v="125.23"/>
    <n v="0"/>
    <n v="22"/>
    <n v="2.02"/>
    <d v="1899-12-30T01:52:00"/>
    <n v="0"/>
    <n v="2.02"/>
  </r>
  <r>
    <x v="56"/>
    <n v="125.292"/>
    <n v="48.600000000000364"/>
    <n v="47.100000000000364"/>
    <n v="11.440000000000001"/>
    <d v="1900-01-02T01:29:00"/>
    <n v="0"/>
    <n v="11.440000000000001"/>
  </r>
  <r>
    <x v="57"/>
    <n v="125.122"/>
    <n v="48.399999999999636"/>
    <n v="46.600000000000364"/>
    <n v="11.450000000000001"/>
    <d v="1899-12-31T18:25:00"/>
    <n v="0"/>
    <n v="11.450000000000001"/>
  </r>
  <r>
    <x v="58"/>
    <n v="124.53100000000001"/>
    <n v="28.100000000000364"/>
    <n v="38.700000000000728"/>
    <n v="6.59"/>
    <d v="1899-12-30T07:17:00"/>
    <n v="6.59"/>
    <n v="0"/>
  </r>
  <r>
    <x v="59"/>
    <n v="124.976"/>
    <n v="109.60000000000036"/>
    <n v="64.399999999999636"/>
    <n v="34.580000000000005"/>
    <d v="1900-01-02T13:50:00"/>
    <n v="34.580000000000005"/>
    <n v="0"/>
  </r>
  <r>
    <x v="60"/>
    <n v="125.319"/>
    <n v="0"/>
    <n v="22"/>
    <n v="2.02"/>
    <d v="1899-12-30T00:37:00"/>
    <n v="0"/>
    <n v="2.02"/>
  </r>
  <r>
    <x v="61"/>
    <n v="125.54600000000001"/>
    <n v="0"/>
    <n v="22.000000000001819"/>
    <n v="2.02"/>
    <d v="1899-12-30T01:02:00"/>
    <n v="0"/>
    <n v="2.02"/>
  </r>
  <r>
    <x v="62"/>
    <n v="125.73699999999999"/>
    <n v="12.000000000001819"/>
    <n v="29.399999999999636"/>
    <n v="4.2200000000000006"/>
    <d v="1899-12-30T15:58:00"/>
    <n v="0"/>
    <n v="4.2200000000000006"/>
  </r>
  <r>
    <x v="63"/>
    <n v="125.024"/>
    <n v="151.10000000000036"/>
    <n v="74.899999999999636"/>
    <n v="61.28"/>
    <d v="1900-01-05T08:09:00"/>
    <n v="0"/>
    <n v="61.28"/>
  </r>
  <r>
    <x v="64"/>
    <n v="124.78100000000001"/>
    <n v="12.000000000001819"/>
    <n v="29.700000000000728"/>
    <n v="4.2"/>
    <d v="1899-12-30T18:00:00"/>
    <n v="4.2"/>
    <n v="0"/>
  </r>
  <r>
    <x v="65"/>
    <n v="124.59099999999999"/>
    <n v="12"/>
    <n v="29.000000000001819"/>
    <n v="4.2200000000000006"/>
    <d v="1899-12-30T09:06:00"/>
    <n v="4.2200000000000006"/>
    <n v="0"/>
  </r>
  <r>
    <x v="66"/>
    <n v="124.373"/>
    <n v="12"/>
    <n v="29.199999999998909"/>
    <n v="4.2200000000000006"/>
    <d v="1899-12-30T15:51:00"/>
    <n v="4.2200000000000006"/>
    <n v="0"/>
  </r>
  <r>
    <x v="67"/>
    <n v="124.241"/>
    <n v="28.299999999999272"/>
    <n v="38.799999999999272"/>
    <n v="6.6"/>
    <d v="1899-12-30T13:59:00"/>
    <n v="6.6"/>
    <n v="0"/>
  </r>
  <r>
    <x v="68"/>
    <n v="124.672"/>
    <n v="109.29999999999927"/>
    <n v="64.700000000000728"/>
    <n v="34.5"/>
    <d v="1900-01-03T08:30:00"/>
    <n v="34.5"/>
    <n v="0"/>
  </r>
  <r>
    <x v="69"/>
    <n v="125.33"/>
    <n v="0"/>
    <n v="22.400000000001455"/>
    <n v="2.0099999999999998"/>
    <d v="1899-12-30T08:29:00"/>
    <n v="0"/>
    <n v="2.0099999999999998"/>
  </r>
  <r>
    <x v="70"/>
    <n v="125.14"/>
    <n v="78.5"/>
    <n v="58.5"/>
    <n v="19.02"/>
    <d v="1900-01-02T00:30:00"/>
    <n v="0"/>
    <n v="19.02"/>
  </r>
  <r>
    <x v="71"/>
    <n v="124.452"/>
    <n v="0"/>
    <n v="21.999999999998181"/>
    <n v="2.02"/>
    <d v="1899-12-30T06:45:00"/>
    <n v="2.02"/>
    <n v="0"/>
  </r>
  <r>
    <x v="72"/>
    <n v="126.441"/>
    <n v="296.80000000000109"/>
    <n v="90.200000000000728"/>
    <n v="390.74"/>
    <d v="1900-01-11T09:15:00"/>
    <n v="390.74"/>
    <n v="0"/>
  </r>
  <r>
    <x v="73"/>
    <n v="125.26300000000001"/>
    <n v="28.199999999998909"/>
    <n v="39"/>
    <n v="6.59"/>
    <d v="1899-12-31T06:16:00"/>
    <n v="0"/>
    <n v="6.59"/>
  </r>
  <r>
    <x v="74"/>
    <n v="125.354"/>
    <n v="48.299999999999272"/>
    <n v="45.899999999999636"/>
    <n v="11.46"/>
    <d v="1899-12-30T06:43:00"/>
    <n v="0"/>
    <n v="11.46"/>
  </r>
  <r>
    <x v="75"/>
    <n v="125.55800000000001"/>
    <n v="12"/>
    <n v="29.400000000001455"/>
    <n v="4.2200000000000006"/>
    <d v="1899-12-30T09:36:00"/>
    <n v="0"/>
    <n v="4.2200000000000006"/>
  </r>
  <r>
    <x v="76"/>
    <n v="125.922"/>
    <n v="0"/>
    <n v="21.999999999998181"/>
    <n v="2.02"/>
    <d v="1899-12-30T00:51:00"/>
    <n v="0"/>
    <n v="2.02"/>
  </r>
  <r>
    <x v="77"/>
    <n v="125.896"/>
    <n v="0"/>
    <n v="22"/>
    <n v="2.02"/>
    <d v="1899-12-30T04:19:00"/>
    <n v="0"/>
    <n v="2.02"/>
  </r>
  <r>
    <x v="78"/>
    <n v="125.90300000000001"/>
    <n v="48.600000000000364"/>
    <n v="47.500000000001819"/>
    <n v="11.41"/>
    <d v="1900-01-02T08:24:00"/>
    <n v="0"/>
    <n v="11.41"/>
  </r>
  <r>
    <x v="79"/>
    <n v="126.205"/>
    <n v="0"/>
    <n v="22"/>
    <n v="2.02"/>
    <d v="1899-12-30T01:16:00"/>
    <n v="0"/>
    <n v="2.02"/>
  </r>
  <r>
    <x v="80"/>
    <n v="126.203"/>
    <n v="48.299999999999272"/>
    <n v="46.400000000001455"/>
    <n v="11.43"/>
    <d v="1899-12-31T21:18:00"/>
    <n v="0"/>
    <n v="11.43"/>
  </r>
  <r>
    <x v="81"/>
    <n v="126.322"/>
    <n v="29.200000000000728"/>
    <n v="39.900000000001455"/>
    <n v="6.58"/>
    <d v="1899-12-30T19:35:00"/>
    <n v="0"/>
    <n v="6.58"/>
  </r>
  <r>
    <x v="82"/>
    <n v="126.53100000000001"/>
    <n v="0"/>
    <n v="22"/>
    <n v="2.02"/>
    <d v="1899-12-30T03:44:00"/>
    <n v="0"/>
    <n v="2.02"/>
  </r>
  <r>
    <x v="83"/>
    <n v="126.79"/>
    <n v="0"/>
    <n v="22"/>
    <n v="2.02"/>
    <d v="1899-12-30T01:26:00"/>
    <n v="0"/>
    <n v="2.02"/>
  </r>
  <r>
    <x v="84"/>
    <n v="126.971"/>
    <n v="11.999999999998181"/>
    <n v="29.399999999999636"/>
    <n v="4.2200000000000006"/>
    <d v="1899-12-30T09:33:00"/>
    <n v="0"/>
    <n v="4.2200000000000006"/>
  </r>
  <r>
    <x v="85"/>
    <n v="127.241"/>
    <n v="0"/>
    <n v="22"/>
    <n v="2.0099999999999998"/>
    <d v="1899-12-30T07:31:00"/>
    <n v="0"/>
    <n v="2.0099999999999998"/>
  </r>
  <r>
    <x v="86"/>
    <n v="127.429"/>
    <n v="12"/>
    <n v="29"/>
    <n v="4.2200000000000006"/>
    <d v="1899-12-30T05:33:00"/>
    <n v="0"/>
    <n v="4.2200000000000006"/>
  </r>
  <r>
    <x v="87"/>
    <n v="125.4"/>
    <n v="295.19999999999891"/>
    <n v="90.399999999999636"/>
    <n v="390.45"/>
    <d v="1900-01-05T07:23:00"/>
    <n v="0"/>
    <n v="390.45"/>
  </r>
  <r>
    <x v="88"/>
    <n v="126.218"/>
    <n v="12.100000000000364"/>
    <n v="29.299999999999272"/>
    <n v="4.2300000000000004"/>
    <d v="1899-12-30T10:30:00"/>
    <n v="4.2300000000000004"/>
    <n v="0"/>
  </r>
  <r>
    <x v="89"/>
    <n v="126.146"/>
    <n v="12"/>
    <n v="29.699999999998909"/>
    <n v="4.2200000000000006"/>
    <d v="1899-12-31T05:42:00"/>
    <n v="4.2200000000000006"/>
    <n v="0"/>
  </r>
  <r>
    <x v="90"/>
    <n v="125.911"/>
    <n v="0"/>
    <n v="22"/>
    <n v="2.0099999999999998"/>
    <d v="1899-12-30T00:23:00"/>
    <n v="2.0099999999999998"/>
    <n v="0"/>
  </r>
  <r>
    <x v="91"/>
    <n v="125.676"/>
    <n v="0"/>
    <n v="22"/>
    <n v="2.02"/>
    <d v="1899-12-30T00:49:00"/>
    <n v="2.02"/>
    <n v="0"/>
  </r>
  <r>
    <x v="92"/>
    <n v="125.43600000000001"/>
    <n v="0"/>
    <n v="22"/>
    <n v="2.02"/>
    <d v="1899-12-30T00:16:00"/>
    <n v="2.02"/>
    <n v="0"/>
  </r>
  <r>
    <x v="93"/>
    <n v="125.19199999999999"/>
    <n v="0"/>
    <n v="22.000000000001819"/>
    <n v="2.02"/>
    <d v="1899-12-30T01:27:00"/>
    <n v="2.02"/>
    <n v="0"/>
  </r>
  <r>
    <x v="94"/>
    <n v="125.027"/>
    <n v="0"/>
    <n v="22"/>
    <n v="2.02"/>
    <d v="1899-12-30T02:56:00"/>
    <n v="2.02"/>
    <n v="0"/>
  </r>
  <r>
    <x v="95"/>
    <n v="124.744"/>
    <n v="0"/>
    <n v="22"/>
    <n v="2.02"/>
    <d v="1899-12-30T00:07:00"/>
    <n v="2.02"/>
    <n v="0"/>
  </r>
  <r>
    <x v="96"/>
    <n v="124.614"/>
    <n v="28.600000000000364"/>
    <n v="39.100000000000364"/>
    <n v="6.6099999999999994"/>
    <d v="1899-12-30T08:32:00"/>
    <n v="6.6099999999999994"/>
    <n v="0"/>
  </r>
  <r>
    <x v="97"/>
    <n v="124.352"/>
    <n v="0"/>
    <n v="22"/>
    <n v="2.02"/>
    <d v="1899-12-30T01:46:00"/>
    <n v="2.02"/>
    <n v="0"/>
  </r>
  <r>
    <x v="98"/>
    <n v="125.488"/>
    <n v="199.10000000000036"/>
    <n v="83.5"/>
    <n v="113.33999999999999"/>
    <d v="1900-01-09T01:21:00"/>
    <n v="113.33999999999999"/>
    <n v="0"/>
  </r>
  <r>
    <x v="99"/>
    <n v="125.59"/>
    <n v="12"/>
    <n v="29"/>
    <n v="4.2200000000000006"/>
    <d v="1899-12-30T10:37:00"/>
    <n v="0"/>
    <n v="4.2200000000000006"/>
  </r>
  <r>
    <x v="100"/>
    <n v="125.59"/>
    <n v="48.5"/>
    <n v="46"/>
    <n v="11.459999999999999"/>
    <d v="1899-12-30T06:46:00"/>
    <n v="0"/>
    <n v="11.459999999999999"/>
  </r>
  <r>
    <x v="101"/>
    <n v="125.783"/>
    <n v="12.100000000000364"/>
    <n v="29.299999999999272"/>
    <n v="4.21"/>
    <d v="1899-12-30T16:52:00"/>
    <n v="0"/>
    <n v="4.21"/>
  </r>
  <r>
    <x v="102"/>
    <n v="125.999"/>
    <n v="12.200000000000728"/>
    <n v="29.100000000000364"/>
    <n v="4.22"/>
    <d v="1899-12-30T12:01:00"/>
    <n v="0"/>
    <n v="4.22"/>
  </r>
  <r>
    <x v="103"/>
    <n v="126.217"/>
    <n v="0"/>
    <n v="23.200000000000728"/>
    <n v="2"/>
    <d v="1899-12-30T04:43:00"/>
    <n v="0"/>
    <n v="2"/>
  </r>
  <r>
    <x v="104"/>
    <n v="126.48699999999999"/>
    <n v="0"/>
    <n v="22"/>
    <n v="2.02"/>
    <d v="1899-12-30T06:19:00"/>
    <n v="0"/>
    <n v="2.02"/>
  </r>
  <r>
    <x v="105"/>
    <n v="126.496"/>
    <n v="48.200000000000728"/>
    <n v="46.300000000001091"/>
    <n v="11.44"/>
    <d v="1899-12-30T16:43:00"/>
    <n v="0"/>
    <n v="11.44"/>
  </r>
  <r>
    <x v="106"/>
    <n v="126.566"/>
    <n v="31.600000000000364"/>
    <n v="40.300000000001091"/>
    <n v="6.58"/>
    <d v="1899-12-31T04:58:00"/>
    <n v="0"/>
    <n v="6.58"/>
  </r>
  <r>
    <x v="107"/>
    <n v="126.57299999999999"/>
    <n v="48.5"/>
    <n v="46.199999999998909"/>
    <n v="11.45"/>
    <d v="1899-12-31T05:19:00"/>
    <n v="0"/>
    <n v="11.45"/>
  </r>
  <r>
    <x v="108"/>
    <n v="126.63200000000001"/>
    <n v="12.099999999998545"/>
    <n v="29.5"/>
    <n v="4.2300000000000004"/>
    <d v="1899-12-30T10:05:00"/>
    <n v="0"/>
    <n v="4.2300000000000004"/>
  </r>
  <r>
    <x v="109"/>
    <n v="124.827"/>
    <n v="267.60000000000036"/>
    <n v="82.500000000001819"/>
    <n v="195.08"/>
    <d v="1900-01-03T08:36:00"/>
    <n v="0"/>
    <n v="195.08"/>
  </r>
  <r>
    <x v="110"/>
    <n v="124.992"/>
    <n v="12.099999999998545"/>
    <n v="28.999999999998181"/>
    <n v="4.21"/>
    <d v="1899-12-30T00:08:00"/>
    <n v="4.21"/>
    <n v="0"/>
  </r>
  <r>
    <x v="111"/>
    <n v="124.785"/>
    <n v="12.299999999997453"/>
    <n v="29.099999999998545"/>
    <n v="4.21"/>
    <d v="1899-12-30T02:28:00"/>
    <n v="4.21"/>
    <n v="0"/>
  </r>
  <r>
    <x v="112"/>
    <n v="124.548"/>
    <n v="0"/>
    <n v="22"/>
    <n v="2.02"/>
    <d v="1899-12-30T00:57:00"/>
    <n v="2.02"/>
    <n v="0"/>
  </r>
  <r>
    <x v="113"/>
    <n v="124.423"/>
    <n v="0"/>
    <n v="22"/>
    <n v="2.0099999999999998"/>
    <d v="1899-12-30T01:01:00"/>
    <n v="2.0099999999999998"/>
    <n v="0"/>
  </r>
  <r>
    <x v="114"/>
    <n v="124.226"/>
    <n v="12"/>
    <n v="29"/>
    <n v="4.2200000000000006"/>
    <d v="1899-12-30T00:26:00"/>
    <n v="4.2200000000000006"/>
    <n v="0"/>
  </r>
  <r>
    <x v="115"/>
    <n v="123.971"/>
    <n v="0"/>
    <n v="22"/>
    <n v="2.02"/>
    <d v="1899-12-30T00:32:00"/>
    <n v="2.02"/>
    <n v="0"/>
  </r>
  <r>
    <x v="116"/>
    <n v="124.145"/>
    <n v="76.099999999998545"/>
    <n v="56.899999999999636"/>
    <n v="19.02"/>
    <d v="1900-01-01T23:44:00"/>
    <n v="19.02"/>
    <n v="0"/>
  </r>
  <r>
    <x v="117"/>
    <n v="124.54900000000001"/>
    <n v="109.60000000000036"/>
    <n v="64.900000000001455"/>
    <n v="34.549999999999997"/>
    <d v="1900-01-01T14:25:00"/>
    <n v="0"/>
    <n v="34.549999999999997"/>
  </r>
  <r>
    <x v="118"/>
    <n v="123.952"/>
    <n v="12.100000000000364"/>
    <n v="29.699999999998909"/>
    <n v="4.1899999999999995"/>
    <d v="1899-12-30T10:39:00"/>
    <n v="4.1899999999999995"/>
    <n v="0"/>
  </r>
  <r>
    <x v="119"/>
    <n v="123.759"/>
    <n v="12.000000000001819"/>
    <n v="29.000000000001819"/>
    <n v="4.2200000000000006"/>
    <d v="1899-12-30T06:05:00"/>
    <n v="4.2200000000000006"/>
    <n v="0"/>
  </r>
  <r>
    <x v="120"/>
    <n v="125.788"/>
    <n v="295.80000000000109"/>
    <n v="90.900000000001455"/>
    <n v="390.01"/>
    <d v="1900-01-13T23:47:00"/>
    <n v="390.01"/>
    <n v="0"/>
  </r>
  <r>
    <x v="121"/>
    <n v="124.67"/>
    <n v="28.400000000001455"/>
    <n v="38.800000000001091"/>
    <n v="6.59"/>
    <d v="1899-12-30T20:17:00"/>
    <n v="0"/>
    <n v="6.59"/>
  </r>
  <r>
    <x v="122"/>
    <n v="124.791"/>
    <n v="0"/>
    <n v="22"/>
    <n v="2.02"/>
    <d v="1899-12-30T03:09:00"/>
    <n v="0"/>
    <n v="2.02"/>
  </r>
  <r>
    <x v="123"/>
    <n v="124.934"/>
    <n v="28.200000000000728"/>
    <n v="39.5"/>
    <n v="6.58"/>
    <d v="1899-12-31T22:51:00"/>
    <n v="0"/>
    <n v="6.58"/>
  </r>
  <r>
    <x v="124"/>
    <n v="125.253"/>
    <n v="0"/>
    <n v="22"/>
    <n v="2.02"/>
    <d v="1899-12-30T06:30:00"/>
    <n v="0"/>
    <n v="2.02"/>
  </r>
  <r>
    <x v="125"/>
    <n v="125.432"/>
    <n v="28.200000000000728"/>
    <n v="40.000000000001819"/>
    <n v="6.58"/>
    <d v="1899-12-31T16:17:00"/>
    <n v="0"/>
    <n v="6.58"/>
  </r>
  <r>
    <x v="126"/>
    <n v="125.55800000000001"/>
    <n v="28.099999999998545"/>
    <n v="39"/>
    <n v="6.6"/>
    <d v="1899-12-31T14:59:00"/>
    <n v="0"/>
    <n v="6.6"/>
  </r>
  <r>
    <x v="127"/>
    <n v="125.396"/>
    <n v="75.299999999999272"/>
    <n v="57.399999999999636"/>
    <n v="19"/>
    <d v="1900-01-01T15:59:00"/>
    <n v="0"/>
    <n v="19"/>
  </r>
  <r>
    <x v="128"/>
    <n v="125.629"/>
    <n v="12.299999999999272"/>
    <n v="29.199999999998909"/>
    <n v="4.2300000000000004"/>
    <d v="1899-12-30T07:34:00"/>
    <n v="0"/>
    <n v="4.2300000000000004"/>
  </r>
  <r>
    <x v="129"/>
    <n v="125.83199999999999"/>
    <n v="12.099999999998545"/>
    <n v="29.499999999998181"/>
    <n v="4.21"/>
    <d v="1899-12-30T09:47:00"/>
    <n v="0"/>
    <n v="4.21"/>
  </r>
  <r>
    <x v="130"/>
    <n v="126.08"/>
    <n v="0"/>
    <n v="22"/>
    <n v="2.02"/>
    <d v="1899-12-30T00:17:00"/>
    <n v="0"/>
    <n v="2.02"/>
  </r>
  <r>
    <x v="131"/>
    <n v="126.318"/>
    <n v="0"/>
    <n v="22"/>
    <n v="2.02"/>
    <d v="1899-12-30T06:51:00"/>
    <n v="0"/>
    <n v="2.02"/>
  </r>
  <r>
    <x v="132"/>
    <n v="126.607"/>
    <n v="0"/>
    <n v="22"/>
    <n v="2.02"/>
    <d v="1899-12-30T00:38:00"/>
    <n v="0"/>
    <n v="2.02"/>
  </r>
  <r>
    <x v="133"/>
    <n v="126.699"/>
    <n v="28.400000000001455"/>
    <n v="39.600000000000364"/>
    <n v="6.58"/>
    <d v="1900-01-01T22:25:00"/>
    <n v="0"/>
    <n v="6.58"/>
  </r>
  <r>
    <x v="134"/>
    <n v="123.738"/>
    <n v="406.89999999999964"/>
    <n v="105.19999999999891"/>
    <n v="715.90999999999985"/>
    <d v="1900-01-23T05:22:00"/>
    <n v="0"/>
    <n v="715.90999999999985"/>
  </r>
  <r>
    <x v="135"/>
    <n v="125.624"/>
    <n v="28.399999999999636"/>
    <n v="39.399999999999636"/>
    <n v="6.59"/>
    <d v="1900-01-01T16:51:00"/>
    <n v="6.59"/>
    <n v="0"/>
  </r>
  <r>
    <x v="136"/>
    <n v="125.646"/>
    <n v="12"/>
    <n v="29"/>
    <n v="4.2200000000000006"/>
    <d v="1899-12-30T06:11:00"/>
    <n v="4.2200000000000006"/>
    <n v="0"/>
  </r>
  <r>
    <x v="137"/>
    <n v="125.319"/>
    <n v="0"/>
    <n v="22"/>
    <n v="2.0099999999999998"/>
    <d v="1899-12-30T01:23:00"/>
    <n v="2.0099999999999998"/>
    <n v="0"/>
  </r>
  <r>
    <x v="138"/>
    <n v="125.182"/>
    <n v="12"/>
    <n v="29.199999999998909"/>
    <n v="4.2200000000000006"/>
    <d v="1899-12-30T20:15:00"/>
    <n v="4.2200000000000006"/>
    <n v="0"/>
  </r>
  <r>
    <x v="139"/>
    <n v="124.937"/>
    <n v="12.100000000002183"/>
    <n v="29.000000000001819"/>
    <n v="4.21"/>
    <d v="1899-12-30T03:16:00"/>
    <n v="4.21"/>
    <n v="0"/>
  </r>
  <r>
    <x v="140"/>
    <n v="124.828"/>
    <n v="29.899999999999636"/>
    <n v="40.599999999998545"/>
    <n v="6.59"/>
    <d v="1899-12-30T14:31:00"/>
    <n v="6.59"/>
    <n v="0"/>
  </r>
  <r>
    <x v="141"/>
    <n v="124.583"/>
    <n v="0"/>
    <n v="22"/>
    <n v="2.0099999999999998"/>
    <d v="1899-12-30T03:40:00"/>
    <n v="2.0099999999999998"/>
    <n v="0"/>
  </r>
  <r>
    <x v="142"/>
    <n v="124.289"/>
    <n v="0"/>
    <n v="22"/>
    <n v="2.02"/>
    <d v="1899-12-30T03:33:00"/>
    <n v="2.02"/>
    <n v="0"/>
  </r>
  <r>
    <x v="143"/>
    <n v="124.45099999999999"/>
    <n v="77.299999999999272"/>
    <n v="58.700000000000728"/>
    <n v="18.93"/>
    <d v="1900-01-04T18:15:00"/>
    <n v="18.93"/>
    <n v="0"/>
  </r>
  <r>
    <x v="144"/>
    <n v="124.175"/>
    <n v="12.199999999998909"/>
    <n v="29.099999999998545"/>
    <n v="4.22"/>
    <d v="1899-12-30T08:29:00"/>
    <n v="4.22"/>
    <n v="0"/>
  </r>
  <r>
    <x v="145"/>
    <n v="123.589"/>
    <n v="36.100000000000364"/>
    <n v="41.5"/>
    <n v="6.62"/>
    <n v="-0.87013888888759539"/>
    <n v="6.62"/>
    <n v="0"/>
  </r>
  <r>
    <x v="146"/>
    <n v="123.59099999999999"/>
    <n v="48.100000000000364"/>
    <n v="46.100000000002183"/>
    <n v="11.48"/>
    <d v="1899-12-31T13:05:00"/>
    <n v="11.48"/>
    <n v="0"/>
  </r>
  <r>
    <x v="147"/>
    <n v="123.34399999999999"/>
    <n v="0"/>
    <n v="22"/>
    <n v="2.02"/>
    <d v="1899-12-30T02:11:00"/>
    <n v="2.02"/>
    <n v="0"/>
  </r>
  <r>
    <x v="148"/>
    <n v="123.155"/>
    <n v="12"/>
    <n v="29.200000000000728"/>
    <n v="4.2200000000000006"/>
    <d v="1899-12-30T11:46:00"/>
    <n v="4.2200000000000006"/>
    <n v="0"/>
  </r>
  <r>
    <x v="149"/>
    <n v="123.026"/>
    <n v="28.199999999998909"/>
    <n v="39.399999999999636"/>
    <n v="6.5600000000000005"/>
    <d v="1899-12-30T20:43:00"/>
    <n v="6.5600000000000005"/>
    <n v="0"/>
  </r>
  <r>
    <x v="150"/>
    <n v="122.833"/>
    <n v="12.100000000002183"/>
    <n v="29.000000000001819"/>
    <n v="4.21"/>
    <d v="1899-12-30T06:45:00"/>
    <n v="4.21"/>
    <n v="0"/>
  </r>
  <r>
    <x v="151"/>
    <n v="122.803"/>
    <n v="76.900000000001455"/>
    <n v="57.000000000001819"/>
    <n v="19.009999999999998"/>
    <d v="1900-01-01T05:06:00"/>
    <n v="19.009999999999998"/>
    <n v="0"/>
  </r>
  <r>
    <x v="152"/>
    <n v="122.61499999999999"/>
    <n v="12"/>
    <n v="29"/>
    <n v="4.2200000000000006"/>
    <d v="1899-12-30T02:20:00"/>
    <n v="4.2200000000000006"/>
    <n v="0"/>
  </r>
  <r>
    <x v="153"/>
    <n v="122.746"/>
    <n v="75.300000000001091"/>
    <n v="56.100000000000364"/>
    <n v="19.079999999999998"/>
    <d v="1899-12-30T20:36:00"/>
    <n v="19.079999999999998"/>
    <n v="0"/>
  </r>
  <r>
    <x v="154"/>
    <n v="122.629"/>
    <n v="28.300000000001091"/>
    <n v="39.000000000001819"/>
    <n v="6.6"/>
    <d v="1899-12-30T21:01:00"/>
    <n v="6.6"/>
    <n v="0"/>
  </r>
  <r>
    <x v="155"/>
    <n v="122.378"/>
    <n v="0"/>
    <n v="22"/>
    <n v="2.02"/>
    <d v="1899-12-30T00:51:00"/>
    <n v="2.02"/>
    <n v="0"/>
  </r>
  <r>
    <x v="156"/>
    <n v="122.20399999999999"/>
    <n v="12.099999999998545"/>
    <n v="29"/>
    <n v="4.21"/>
    <d v="1899-12-30T01:33:00"/>
    <n v="4.21"/>
    <n v="0"/>
  </r>
  <r>
    <x v="157"/>
    <n v="122.306"/>
    <n v="63.300000000001091"/>
    <n v="52.799999999999272"/>
    <n v="11.44"/>
    <d v="1899-12-31T23:14:00"/>
    <n v="11.44"/>
    <n v="0"/>
  </r>
  <r>
    <x v="158"/>
    <n v="122.73699999999999"/>
    <n v="109.60000000000036"/>
    <n v="64.800000000001091"/>
    <n v="34.51"/>
    <d v="1900-01-02T19:22:00"/>
    <n v="34.51"/>
    <n v="0"/>
  </r>
  <r>
    <x v="159"/>
    <n v="121.77500000000001"/>
    <n v="250.5"/>
    <n v="89.5"/>
    <n v="210.57"/>
    <d v="1900-01-08T18:57:00"/>
    <n v="0"/>
    <n v="210.57"/>
  </r>
  <r>
    <x v="160"/>
    <n v="122.512"/>
    <n v="12"/>
    <n v="29"/>
    <n v="4.2200000000000006"/>
    <d v="1899-12-30T02:37:00"/>
    <n v="4.2200000000000006"/>
    <n v="0"/>
  </r>
  <r>
    <x v="161"/>
    <n v="122.324"/>
    <n v="12"/>
    <n v="29"/>
    <n v="4.2200000000000006"/>
    <d v="1899-12-30T03:20:00"/>
    <n v="4.2200000000000006"/>
    <n v="0"/>
  </r>
  <r>
    <x v="162"/>
    <n v="122.315"/>
    <n v="48.899999999999636"/>
    <n v="46.600000000000364"/>
    <n v="11.420000000000002"/>
    <d v="1900-01-01T17:58:00"/>
    <n v="11.420000000000002"/>
    <n v="0"/>
  </r>
  <r>
    <x v="163"/>
    <n v="122.193"/>
    <n v="28.5"/>
    <n v="39"/>
    <n v="6.6"/>
    <d v="1899-12-30T12:02:00"/>
    <n v="6.6"/>
    <n v="0"/>
  </r>
  <r>
    <x v="164"/>
    <n v="121.92100000000001"/>
    <n v="12.000000000001819"/>
    <n v="29"/>
    <n v="4.2200000000000006"/>
    <d v="1899-12-30T06:07:00"/>
    <n v="4.2200000000000006"/>
    <n v="0"/>
  </r>
  <r>
    <x v="165"/>
    <n v="121.70699999999999"/>
    <n v="12.000000000001819"/>
    <n v="29.000000000001819"/>
    <n v="4.2200000000000006"/>
    <d v="1899-12-30T09:00:00"/>
    <n v="4.2200000000000006"/>
    <n v="0"/>
  </r>
  <r>
    <x v="166"/>
    <n v="121.708"/>
    <n v="48.100000000000364"/>
    <n v="46.5"/>
    <n v="11.45"/>
    <d v="1899-12-31T08:37:00"/>
    <n v="11.45"/>
    <n v="0"/>
  </r>
  <r>
    <x v="167"/>
    <n v="121.48099999999999"/>
    <n v="12"/>
    <n v="29.000000000001819"/>
    <n v="4.2200000000000006"/>
    <d v="1899-12-30T04:20:00"/>
    <n v="4.2200000000000006"/>
    <n v="0"/>
  </r>
  <r>
    <x v="168"/>
    <n v="121.224"/>
    <n v="0"/>
    <n v="22"/>
    <n v="2.02"/>
    <d v="1899-12-30T00:57:00"/>
    <n v="2.02"/>
    <n v="0"/>
  </r>
  <r>
    <x v="169"/>
    <n v="121.04"/>
    <n v="12"/>
    <n v="29"/>
    <n v="4.2200000000000006"/>
    <d v="1899-12-30T09:36:00"/>
    <n v="4.2200000000000006"/>
    <n v="0"/>
  </r>
  <r>
    <x v="170"/>
    <n v="120.851"/>
    <n v="12.100000000002183"/>
    <n v="29.300000000001091"/>
    <n v="4.2300000000000004"/>
    <d v="1899-12-30T13:59:00"/>
    <n v="4.2300000000000004"/>
    <n v="0"/>
  </r>
  <r>
    <x v="171"/>
    <n v="121.977"/>
    <n v="203.10000000000036"/>
    <n v="85.799999999999272"/>
    <n v="113.69"/>
    <d v="1900-01-08T04:14:00"/>
    <n v="113.69"/>
    <n v="0"/>
  </r>
  <r>
    <x v="172"/>
    <n v="121.92700000000001"/>
    <n v="0"/>
    <n v="22.399999999999636"/>
    <n v="2.02"/>
    <d v="1899-12-30T14:52:00"/>
    <n v="0"/>
    <n v="2.02"/>
  </r>
  <r>
    <x v="173"/>
    <n v="122.175"/>
    <n v="0"/>
    <n v="22"/>
    <n v="2.02"/>
    <d v="1899-12-30T01:02:00"/>
    <n v="0"/>
    <n v="2.02"/>
  </r>
  <r>
    <x v="174"/>
    <n v="122.02"/>
    <n v="75.299999999999272"/>
    <n v="56.799999999999272"/>
    <n v="19.060000000000002"/>
    <d v="1899-12-31T03:23:00"/>
    <n v="0"/>
    <n v="19.060000000000002"/>
  </r>
  <r>
    <x v="175"/>
    <n v="122.20699999999999"/>
    <n v="12.100000000000364"/>
    <n v="29.099999999998545"/>
    <n v="4.2300000000000004"/>
    <d v="1899-12-30T02:49:00"/>
    <n v="0"/>
    <n v="4.2300000000000004"/>
  </r>
  <r>
    <x v="176"/>
    <n v="122.42"/>
    <n v="0"/>
    <n v="22.399999999999636"/>
    <n v="2.02"/>
    <d v="1899-12-30T21:54:00"/>
    <n v="0"/>
    <n v="2.02"/>
  </r>
  <r>
    <x v="177"/>
    <n v="122.667"/>
    <n v="0"/>
    <n v="22"/>
    <n v="2.0099999999999998"/>
    <d v="1899-12-30T03:39:00"/>
    <n v="0"/>
    <n v="2.0099999999999998"/>
  </r>
  <r>
    <x v="178"/>
    <n v="122.872"/>
    <n v="12.100000000000364"/>
    <n v="29.100000000000364"/>
    <n v="4.2300000000000004"/>
    <d v="1899-12-30T03:11:00"/>
    <n v="0"/>
    <n v="4.2300000000000004"/>
  </r>
  <r>
    <x v="179"/>
    <n v="123.012"/>
    <n v="12.099999999998545"/>
    <n v="29.5"/>
    <n v="4.2300000000000004"/>
    <d v="1899-12-31T07:18:00"/>
    <n v="0"/>
    <n v="4.2300000000000004"/>
  </r>
  <r>
    <x v="180"/>
    <n v="122.215"/>
    <n v="159.89999999999964"/>
    <n v="81.899999999999636"/>
    <n v="60.92"/>
    <d v="1900-01-07T14:35:00"/>
    <n v="0"/>
    <n v="60.92"/>
  </r>
  <r>
    <x v="181"/>
    <n v="121.702"/>
    <n v="0"/>
    <n v="21.999999999998181"/>
    <n v="2.0099999999999998"/>
    <d v="1899-12-30T05:44:00"/>
    <n v="2.0099999999999998"/>
    <n v="0"/>
  </r>
  <r>
    <x v="182"/>
    <n v="121.654"/>
    <n v="48.399999999999636"/>
    <n v="46.200000000000728"/>
    <n v="11.43"/>
    <d v="1899-12-30T05:49:00"/>
    <n v="11.43"/>
    <n v="0"/>
  </r>
  <r>
    <x v="183"/>
    <n v="121.473"/>
    <n v="0"/>
    <n v="22"/>
    <n v="2.0099999999999998"/>
    <d v="1899-12-30T02:45:00"/>
    <n v="2.0099999999999998"/>
    <n v="0"/>
  </r>
  <r>
    <x v="184"/>
    <n v="121.22799999999999"/>
    <n v="53.399999999999636"/>
    <n v="48.5"/>
    <n v="11.43"/>
    <d v="1900-01-01T07:08:00"/>
    <n v="11.43"/>
    <n v="0"/>
  </r>
  <r>
    <x v="185"/>
    <n v="121.00700000000001"/>
    <n v="12.000000000001819"/>
    <n v="29.200000000000728"/>
    <n v="4.2200000000000006"/>
    <d v="1899-12-30T11:25:00"/>
    <n v="4.2200000000000006"/>
    <n v="0"/>
  </r>
  <r>
    <x v="186"/>
    <n v="122.21899999999999"/>
    <n v="205.5"/>
    <n v="82.600000000000364"/>
    <n v="113.89000000000001"/>
    <d v="1900-01-05T19:32:00"/>
    <n v="113.89000000000001"/>
    <n v="0"/>
  </r>
  <r>
    <x v="187"/>
    <n v="122.459"/>
    <n v="0"/>
    <n v="22.399999999999636"/>
    <n v="2.02"/>
    <d v="1899-12-31T00:07:00"/>
    <n v="0"/>
    <n v="2.02"/>
  </r>
  <r>
    <x v="188"/>
    <n v="122.27500000000001"/>
    <n v="48.200000000000728"/>
    <n v="46.300000000001091"/>
    <n v="11.48"/>
    <d v="1899-12-31T07:48:00"/>
    <n v="0"/>
    <n v="11.48"/>
  </r>
  <r>
    <x v="189"/>
    <n v="122.512"/>
    <n v="0"/>
    <n v="22"/>
    <n v="2.02"/>
    <d v="1899-12-30T06:21:00"/>
    <n v="0"/>
    <n v="2.02"/>
  </r>
  <r>
    <x v="190"/>
    <n v="122.768"/>
    <n v="12.300000000001091"/>
    <n v="30.399999999999636"/>
    <n v="4.21"/>
    <d v="1899-12-30T12:11:00"/>
    <n v="0"/>
    <n v="4.21"/>
  </r>
  <r>
    <x v="191"/>
    <n v="122.85299999999999"/>
    <n v="28.5"/>
    <n v="39.299999999999272"/>
    <n v="6.59"/>
    <d v="1899-12-31T15:18:00"/>
    <n v="0"/>
    <n v="6.59"/>
  </r>
  <r>
    <x v="192"/>
    <n v="123.23699999999999"/>
    <n v="0"/>
    <n v="22.399999999997817"/>
    <n v="2.0099999999999998"/>
    <n v="-0.96180555555474712"/>
    <n v="0"/>
    <n v="2.0099999999999998"/>
  </r>
  <r>
    <x v="193"/>
    <n v="121.21"/>
    <n v="299.70000000000073"/>
    <n v="95.200000000000728"/>
    <n v="389.05000000000007"/>
    <d v="1900-01-17T15:17:00"/>
    <n v="0"/>
    <n v="389.05000000000007"/>
  </r>
  <r>
    <x v="194"/>
    <n v="122.08199999999999"/>
    <n v="28.099999999998545"/>
    <n v="38.700000000000728"/>
    <n v="6.59"/>
    <d v="1899-12-30T17:00:00"/>
    <n v="6.59"/>
    <n v="0"/>
  </r>
  <r>
    <x v="195"/>
    <n v="121.83499999999999"/>
    <n v="0"/>
    <n v="22"/>
    <n v="2.02"/>
    <d v="1899-12-30T02:41:00"/>
    <n v="2.02"/>
    <n v="0"/>
  </r>
  <r>
    <x v="196"/>
    <n v="121.607"/>
    <n v="0"/>
    <n v="22.199999999998909"/>
    <n v="2.02"/>
    <d v="1899-12-30T06:43:00"/>
    <n v="2.02"/>
    <n v="0"/>
  </r>
  <r>
    <x v="197"/>
    <n v="121.352"/>
    <n v="0"/>
    <n v="22"/>
    <n v="2.02"/>
    <d v="1899-12-30T06:17:00"/>
    <n v="2.02"/>
    <n v="0"/>
  </r>
  <r>
    <x v="198"/>
    <n v="121.506"/>
    <n v="75.600000000000364"/>
    <n v="58.100000000000364"/>
    <n v="18.990000000000002"/>
    <d v="1900-01-07T06:50:00"/>
    <n v="18.990000000000002"/>
    <n v="0"/>
  </r>
  <r>
    <x v="199"/>
    <n v="121.301"/>
    <n v="12.100000000000364"/>
    <n v="29.299999999999272"/>
    <n v="4.21"/>
    <d v="1899-12-30T19:24:00"/>
    <n v="4.21"/>
    <n v="0"/>
  </r>
  <r>
    <x v="200"/>
    <n v="121.1"/>
    <n v="28.200000000000728"/>
    <n v="39.700000000000728"/>
    <n v="6.6"/>
    <d v="1899-12-31T14:57:00"/>
    <n v="6.6"/>
    <n v="0"/>
  </r>
  <r>
    <x v="201"/>
    <n v="120.849"/>
    <n v="0"/>
    <n v="22"/>
    <n v="2.02"/>
    <d v="1899-12-30T09:39:00"/>
    <n v="2.02"/>
    <n v="0"/>
  </r>
  <r>
    <x v="202"/>
    <n v="120.71899999999999"/>
    <n v="28.299999999999272"/>
    <n v="39.5"/>
    <n v="6.58"/>
    <d v="1900-01-02T03:35:00"/>
    <n v="6.58"/>
    <n v="0"/>
  </r>
  <r>
    <x v="203"/>
    <n v="120.45699999999999"/>
    <n v="0"/>
    <n v="22.200000000000728"/>
    <n v="2.0099999999999998"/>
    <d v="1899-12-30T17:07:00"/>
    <n v="2.0099999999999998"/>
    <n v="0"/>
  </r>
  <r>
    <x v="204"/>
    <n v="120.128"/>
    <n v="28.100000000000364"/>
    <n v="39.400000000001455"/>
    <n v="6.57"/>
    <d v="1899-12-31T04:39:00"/>
    <n v="6.57"/>
    <n v="0"/>
  </r>
  <r>
    <x v="205"/>
    <n v="120.628"/>
    <n v="117.39999999999964"/>
    <n v="65.700000000000728"/>
    <n v="34.590000000000003"/>
    <d v="1900-01-03T06:35:00"/>
    <n v="34.590000000000003"/>
    <n v="0"/>
  </r>
  <r>
    <x v="206"/>
    <n v="121.346"/>
    <n v="28.100000000000364"/>
    <n v="39.800000000001091"/>
    <n v="6.57"/>
    <d v="1900-01-01T10:17:00"/>
    <n v="0"/>
    <n v="6.57"/>
  </r>
  <r>
    <x v="207"/>
    <n v="118.848"/>
    <n v="345.39999999999964"/>
    <n v="91.799999999999272"/>
    <n v="726.58"/>
    <d v="1900-01-03T16:57:00"/>
    <n v="0"/>
    <n v="726.58"/>
  </r>
  <r>
    <x v="208"/>
    <n v="120.34399999999999"/>
    <n v="12"/>
    <n v="29.700000000000728"/>
    <n v="4.2"/>
    <d v="1899-12-30T15:37:00"/>
    <n v="4.2"/>
    <n v="0"/>
  </r>
  <r>
    <x v="209"/>
    <n v="120.04900000000001"/>
    <n v="0"/>
    <n v="22"/>
    <n v="2.02"/>
    <d v="1899-12-30T02:09:00"/>
    <n v="2.02"/>
    <n v="0"/>
  </r>
  <r>
    <x v="210"/>
    <n v="119.78700000000001"/>
    <n v="0"/>
    <n v="22"/>
    <n v="2.02"/>
    <d v="1899-12-30T00:13:00"/>
    <n v="2.02"/>
    <n v="0"/>
  </r>
  <r>
    <x v="211"/>
    <n v="119.578"/>
    <n v="0"/>
    <n v="21.999999999998181"/>
    <n v="2.02"/>
    <d v="1899-12-30T01:46:00"/>
    <n v="2.02"/>
    <n v="0"/>
  </r>
  <r>
    <x v="212"/>
    <n v="119.51600000000001"/>
    <n v="12.100000000000364"/>
    <n v="29"/>
    <n v="4.21"/>
    <d v="1899-12-30T02:11:00"/>
    <n v="4.21"/>
    <n v="0"/>
  </r>
  <r>
    <x v="213"/>
    <n v="119.26900000000001"/>
    <n v="0"/>
    <n v="21.999999999998181"/>
    <n v="2.02"/>
    <d v="1899-12-30T00:11:00"/>
    <n v="2.02"/>
    <n v="0"/>
  </r>
  <r>
    <x v="214"/>
    <n v="119.044"/>
    <n v="0"/>
    <n v="22"/>
    <n v="2.0099999999999998"/>
    <d v="1899-12-30T00:15:00"/>
    <n v="2.0099999999999998"/>
    <n v="0"/>
  </r>
  <r>
    <x v="215"/>
    <n v="118.815"/>
    <n v="17.600000000000364"/>
    <n v="32"/>
    <n v="4.21"/>
    <d v="1899-12-30T06:40:00"/>
    <n v="4.21"/>
    <n v="0"/>
  </r>
  <r>
    <x v="216"/>
    <n v="118.578"/>
    <n v="0"/>
    <n v="21.999999999998181"/>
    <n v="2.02"/>
    <d v="1899-12-30T00:26:00"/>
    <n v="2.02"/>
    <n v="0"/>
  </r>
  <r>
    <x v="217"/>
    <n v="118.41200000000001"/>
    <n v="28.100000000002183"/>
    <n v="38.700000000000728"/>
    <n v="6.59"/>
    <d v="1899-12-30T11:10:00"/>
    <n v="6.59"/>
    <n v="0"/>
  </r>
  <r>
    <x v="218"/>
    <n v="118.337"/>
    <n v="38.799999999999272"/>
    <n v="45.699999999998909"/>
    <n v="6.59"/>
    <d v="1899-12-30T01:59:00"/>
    <n v="6.59"/>
    <n v="0"/>
  </r>
  <r>
    <x v="219"/>
    <n v="118.206"/>
    <n v="12.000000000001819"/>
    <n v="29.200000000000728"/>
    <n v="4.2200000000000006"/>
    <d v="1899-12-30T09:25:00"/>
    <n v="4.2200000000000006"/>
    <n v="0"/>
  </r>
  <r>
    <x v="220"/>
    <n v="118.018"/>
    <n v="12"/>
    <n v="29.000000000001819"/>
    <n v="4.2200000000000006"/>
    <d v="1899-12-30T01:03:00"/>
    <n v="4.2200000000000006"/>
    <n v="0"/>
  </r>
  <r>
    <x v="221"/>
    <n v="117.77500000000001"/>
    <n v="0"/>
    <n v="22"/>
    <n v="2.02"/>
    <d v="1899-12-30T00:16:00"/>
    <n v="2.02"/>
    <n v="0"/>
  </r>
  <r>
    <x v="222"/>
    <n v="118.601"/>
    <n v="165.10000000000218"/>
    <n v="80.800000000001091"/>
    <n v="61.529999999999994"/>
    <d v="1900-01-01T10:22:00"/>
    <n v="61.529999999999994"/>
    <n v="0"/>
  </r>
  <r>
    <x v="223"/>
    <n v="118.895"/>
    <n v="34.800000000001091"/>
    <n v="43.5"/>
    <n v="6.59"/>
    <d v="1899-12-30T06:29:00"/>
    <n v="0"/>
    <n v="6.59"/>
  </r>
  <r>
    <x v="224"/>
    <n v="119.244"/>
    <n v="0"/>
    <n v="22"/>
    <n v="2.02"/>
    <d v="1899-12-30T00:31:00"/>
    <n v="0"/>
    <n v="2.02"/>
  </r>
  <r>
    <x v="225"/>
    <n v="119.52500000000001"/>
    <n v="0"/>
    <n v="22"/>
    <n v="2.02"/>
    <d v="1899-12-30T00:23:00"/>
    <n v="0"/>
    <n v="2.02"/>
  </r>
  <r>
    <x v="226"/>
    <n v="119.839"/>
    <n v="0"/>
    <n v="22"/>
    <n v="2.02"/>
    <d v="1899-12-30T00:04:00"/>
    <n v="0"/>
    <n v="2.02"/>
  </r>
  <r>
    <x v="227"/>
    <n v="118.61"/>
    <n v="198.89999999999964"/>
    <n v="82.5"/>
    <n v="114.14000000000001"/>
    <d v="1900-01-04T09:38:00"/>
    <n v="0"/>
    <n v="114.14000000000001"/>
  </r>
  <r>
    <x v="228"/>
    <n v="118.601"/>
    <n v="50.400000000001455"/>
    <n v="47"/>
    <n v="11.42"/>
    <d v="1899-12-30T23:46:00"/>
    <n v="11.42"/>
    <n v="0"/>
  </r>
  <r>
    <x v="229"/>
    <n v="118.65600000000001"/>
    <n v="56.5"/>
    <n v="49.299999999999272"/>
    <n v="11.479999999999999"/>
    <d v="1899-12-30T02:06:00"/>
    <n v="11.479999999999999"/>
    <n v="0"/>
  </r>
  <r>
    <x v="230"/>
    <n v="118.66500000000001"/>
    <n v="12.100000000000364"/>
    <n v="29"/>
    <n v="4.21"/>
    <d v="1899-12-30T03:44:00"/>
    <n v="4.21"/>
    <n v="0"/>
  </r>
  <r>
    <x v="231"/>
    <n v="118.40600000000001"/>
    <n v="0"/>
    <n v="22"/>
    <n v="2.02"/>
    <d v="1899-12-30T02:59:00"/>
    <n v="2.02"/>
    <n v="0"/>
  </r>
  <r>
    <x v="232"/>
    <n v="118.248"/>
    <n v="28.200000000002547"/>
    <n v="39"/>
    <n v="6.6099999999999994"/>
    <d v="1899-12-30T17:37:00"/>
    <n v="6.6099999999999994"/>
    <n v="0"/>
  </r>
  <r>
    <x v="233"/>
    <n v="118.1"/>
    <n v="0"/>
    <n v="22.200000000000728"/>
    <n v="2.0099999999999998"/>
    <d v="1899-12-30T08:27:00"/>
    <n v="2.0099999999999998"/>
    <n v="0"/>
  </r>
  <r>
    <x v="234"/>
    <n v="117.90600000000001"/>
    <n v="12.100000000000364"/>
    <n v="29"/>
    <n v="4.21"/>
    <d v="1899-12-30T07:46:00"/>
    <n v="4.21"/>
    <n v="0"/>
  </r>
  <r>
    <x v="235"/>
    <n v="117.633"/>
    <n v="0"/>
    <n v="22"/>
    <n v="2.02"/>
    <d v="1899-12-30T00:20:00"/>
    <n v="2.02"/>
    <n v="0"/>
  </r>
  <r>
    <x v="236"/>
    <n v="118.571"/>
    <n v="178.20000000000255"/>
    <n v="80.200000000000728"/>
    <n v="61.489999999999995"/>
    <d v="1900-01-01T03:03:00"/>
    <n v="61.489999999999995"/>
    <n v="0"/>
  </r>
  <r>
    <x v="237"/>
    <n v="119.289"/>
    <n v="24.300000000001091"/>
    <n v="35.200000000000728"/>
    <n v="4.2200000000000006"/>
    <d v="1899-12-30T00:19:00"/>
    <n v="0"/>
    <n v="4.2200000000000006"/>
  </r>
  <r>
    <x v="238"/>
    <n v="119.527"/>
    <n v="0"/>
    <n v="22"/>
    <n v="2.02"/>
    <d v="1899-12-30T00:10:00"/>
    <n v="0"/>
    <n v="2.02"/>
  </r>
  <r>
    <x v="239"/>
    <n v="118.56399999999999"/>
    <n v="150.79999999999927"/>
    <n v="74.600000000000364"/>
    <n v="61.33"/>
    <d v="1899-12-31T15:44:00"/>
    <n v="0"/>
    <n v="61.33"/>
  </r>
  <r>
    <x v="240"/>
    <n v="118.363"/>
    <n v="0"/>
    <n v="22"/>
    <n v="2.02"/>
    <d v="1899-12-30T00:19:00"/>
    <n v="2.02"/>
    <n v="0"/>
  </r>
  <r>
    <x v="241"/>
    <n v="118.154"/>
    <n v="12.100000000000364"/>
    <n v="29"/>
    <n v="4.21"/>
    <d v="1899-12-30T02:30:00"/>
    <n v="4.21"/>
    <n v="0"/>
  </r>
  <r>
    <x v="242"/>
    <n v="117.89100000000001"/>
    <n v="0"/>
    <n v="22"/>
    <n v="2.02"/>
    <d v="1899-12-30T00:50:00"/>
    <n v="2.02"/>
    <n v="0"/>
  </r>
  <r>
    <x v="243"/>
    <n v="117.941"/>
    <n v="63.699999999998909"/>
    <n v="55.399999999999636"/>
    <n v="11.46"/>
    <d v="1899-12-30T19:33:00"/>
    <n v="11.46"/>
    <n v="0"/>
  </r>
  <r>
    <x v="244"/>
    <n v="118.557"/>
    <n v="58.400000000001455"/>
    <n v="51.800000000001091"/>
    <n v="11.469999999999999"/>
    <d v="1899-12-30T04:34:00"/>
    <n v="0"/>
    <n v="11.469999999999999"/>
  </r>
  <r>
    <x v="245"/>
    <n v="118.009"/>
    <n v="57.199999999998909"/>
    <n v="49.5"/>
    <n v="11.5"/>
    <d v="1899-12-30T03:03:00"/>
    <n v="11.5"/>
    <n v="0"/>
  </r>
  <r>
    <x v="246"/>
    <n v="118.52500000000001"/>
    <n v="0"/>
    <n v="22"/>
    <n v="2.02"/>
    <d v="1899-12-30T00:16:00"/>
    <n v="0"/>
    <n v="2.02"/>
  </r>
  <r>
    <x v="247"/>
    <n v="118.301"/>
    <n v="75.499999999998181"/>
    <n v="56.799999999999272"/>
    <n v="18.990000000000002"/>
    <d v="1899-12-31T20:08:00"/>
    <n v="0"/>
    <n v="18.990000000000002"/>
  </r>
  <r>
    <x v="248"/>
    <n v="117.72"/>
    <n v="0"/>
    <n v="22"/>
    <n v="2.02"/>
    <d v="1899-12-30T03:24:00"/>
    <n v="2.02"/>
    <n v="0"/>
  </r>
  <r>
    <x v="249"/>
    <n v="117.62"/>
    <n v="28.200000000000728"/>
    <n v="39"/>
    <n v="6.6099999999999994"/>
    <d v="1899-12-30T20:24:00"/>
    <n v="6.6099999999999994"/>
    <n v="0"/>
  </r>
  <r>
    <x v="250"/>
    <n v="117.863"/>
    <n v="12.000000000001819"/>
    <n v="29.000000000001819"/>
    <n v="4.2200000000000006"/>
    <d v="1899-12-30T01:25:00"/>
    <n v="4.2200000000000006"/>
    <n v="0"/>
  </r>
  <r>
    <x v="251"/>
    <n v="117.86799999999999"/>
    <n v="48.5"/>
    <n v="46.300000000001091"/>
    <n v="11.42"/>
    <d v="1899-12-31T16:00:00"/>
    <n v="11.42"/>
    <n v="0"/>
  </r>
  <r>
    <x v="252"/>
    <n v="118.301"/>
    <n v="48.099999999998545"/>
    <n v="46.399999999999636"/>
    <n v="11.43"/>
    <d v="1900-01-01T00:20:00"/>
    <n v="0"/>
    <n v="11.43"/>
  </r>
  <r>
    <x v="253"/>
    <n v="117.614"/>
    <n v="0"/>
    <n v="22"/>
    <n v="2.02"/>
    <d v="1899-12-30T04:52:00"/>
    <n v="2.02"/>
    <n v="0"/>
  </r>
  <r>
    <x v="254"/>
    <n v="117.614"/>
    <n v="49.900000000001455"/>
    <n v="47.600000000000364"/>
    <n v="11.440000000000001"/>
    <d v="1900-01-02T01:51:00"/>
    <n v="11.440000000000001"/>
    <n v="0"/>
  </r>
  <r>
    <x v="255"/>
    <n v="117.48399999999999"/>
    <n v="162.00000000000182"/>
    <n v="77.600000000000364"/>
    <n v="61.5"/>
    <d v="1900-01-01T18:07:00"/>
    <n v="0"/>
    <n v="61.5"/>
  </r>
  <r>
    <x v="256"/>
    <n v="117.303"/>
    <n v="12.100000000002183"/>
    <n v="29.000000000001819"/>
    <n v="4.21"/>
    <d v="1899-12-30T00:51:00"/>
    <n v="4.21"/>
    <n v="0"/>
  </r>
  <r>
    <x v="257"/>
    <n v="117.187"/>
    <n v="12"/>
    <n v="29.000000000001819"/>
    <n v="4.2200000000000006"/>
    <d v="1899-12-30T04:53:00"/>
    <n v="4.2200000000000006"/>
    <n v="0"/>
  </r>
  <r>
    <x v="258"/>
    <n v="116.749"/>
    <n v="0"/>
    <n v="22.200000000000728"/>
    <n v="2.0099999999999998"/>
    <n v="-0.95069444444379769"/>
    <n v="2.0099999999999998"/>
    <n v="0"/>
  </r>
  <r>
    <x v="259"/>
    <n v="117.185"/>
    <n v="109.70000000000073"/>
    <n v="64.200000000000728"/>
    <n v="34.67"/>
    <d v="1900-01-01T02:10:00"/>
    <n v="34.67"/>
    <n v="0"/>
  </r>
  <r>
    <x v="260"/>
    <n v="117.645"/>
    <n v="28.100000000000364"/>
    <n v="38.700000000000728"/>
    <n v="6.59"/>
    <d v="1899-12-30T03:32:00"/>
    <n v="0"/>
    <n v="6.59"/>
  </r>
  <r>
    <x v="261"/>
    <n v="117.879"/>
    <n v="14.399999999999636"/>
    <n v="30.199999999998909"/>
    <n v="4.22"/>
    <d v="1899-12-30T05:55:00"/>
    <n v="0"/>
    <n v="4.22"/>
  </r>
  <r>
    <x v="262"/>
    <n v="117.851"/>
    <n v="48.099999999998545"/>
    <n v="47.600000000000364"/>
    <n v="11.370000000000001"/>
    <d v="1900-01-01T22:27:00"/>
    <n v="0"/>
    <n v="11.370000000000001"/>
  </r>
  <r>
    <x v="263"/>
    <n v="117.28100000000001"/>
    <n v="49.100000000000364"/>
    <n v="46.899999999999636"/>
    <n v="11.440000000000001"/>
    <d v="1900-01-01T03:54:00"/>
    <n v="11.440000000000001"/>
    <n v="0"/>
  </r>
  <r>
    <x v="264"/>
    <n v="116.70099999999999"/>
    <n v="198.89999999999964"/>
    <n v="81.899999999997817"/>
    <n v="114.14000000000001"/>
    <d v="1900-01-02T16:08:00"/>
    <n v="0"/>
    <n v="114.14000000000001"/>
  </r>
  <r>
    <x v="265"/>
    <n v="117.04600000000001"/>
    <n v="0"/>
    <n v="22"/>
    <n v="2.02"/>
    <d v="1899-12-30T02:46:00"/>
    <n v="2.02"/>
    <n v="0"/>
  </r>
  <r>
    <x v="266"/>
    <n v="116.71599999999999"/>
    <n v="0"/>
    <n v="22.000000000001819"/>
    <n v="2.02"/>
    <d v="1899-12-30T00:09:00"/>
    <n v="2.02"/>
    <n v="0"/>
  </r>
  <r>
    <x v="267"/>
    <n v="116.56100000000001"/>
    <n v="12.100000000000364"/>
    <n v="29"/>
    <n v="4.21"/>
    <d v="1899-12-30T05:43:00"/>
    <n v="4.21"/>
    <n v="0"/>
  </r>
  <r>
    <x v="268"/>
    <n v="116.346"/>
    <n v="28.599999999998545"/>
    <n v="39.199999999998909"/>
    <n v="6.59"/>
    <d v="1899-12-30T03:46:00"/>
    <n v="6.59"/>
    <n v="0"/>
  </r>
  <r>
    <x v="269"/>
    <n v="116.105"/>
    <n v="0"/>
    <n v="22"/>
    <n v="2.0099999999999998"/>
    <d v="1899-12-30T06:06:00"/>
    <n v="2.0099999999999998"/>
    <n v="0"/>
  </r>
  <r>
    <x v="270"/>
    <n v="118.17400000000001"/>
    <n v="298.80000000000109"/>
    <n v="90.499999999998181"/>
    <n v="390.52"/>
    <d v="1900-01-06T04:41:00"/>
    <n v="390.52"/>
    <n v="0"/>
  </r>
  <r>
    <x v="271"/>
    <n v="116.964"/>
    <n v="0"/>
    <n v="22"/>
    <n v="2.0099999999999998"/>
    <d v="1899-12-30T01:31:00"/>
    <n v="0"/>
    <n v="2.0099999999999998"/>
  </r>
  <r>
    <x v="272"/>
    <n v="117.202"/>
    <n v="0"/>
    <n v="22"/>
    <n v="2.02"/>
    <d v="1899-12-30T06:30:00"/>
    <n v="0"/>
    <n v="2.02"/>
  </r>
  <r>
    <x v="273"/>
    <n v="117.446"/>
    <n v="0"/>
    <n v="23.200000000000728"/>
    <n v="2.0099999999999998"/>
    <d v="1899-12-30T08:33:00"/>
    <n v="0"/>
    <n v="2.0099999999999998"/>
  </r>
  <r>
    <x v="274"/>
    <n v="117.718"/>
    <n v="28.199999999998909"/>
    <n v="38.800000000001091"/>
    <n v="6.6"/>
    <d v="1899-12-30T08:31:00"/>
    <n v="0"/>
    <n v="6.6"/>
  </r>
  <r>
    <x v="275"/>
    <n v="117.93899999999999"/>
    <n v="0"/>
    <n v="22"/>
    <n v="2.02"/>
    <d v="1899-12-30T01:12:00"/>
    <n v="0"/>
    <n v="2.02"/>
  </r>
  <r>
    <x v="276"/>
    <n v="118.194"/>
    <n v="0"/>
    <n v="22"/>
    <n v="2.02"/>
    <d v="1899-12-30T01:08:00"/>
    <n v="0"/>
    <n v="2.02"/>
  </r>
  <r>
    <x v="277"/>
    <n v="118.43300000000001"/>
    <n v="12.100000000002183"/>
    <n v="29.100000000002183"/>
    <n v="4.2300000000000004"/>
    <d v="1899-12-30T00:58:00"/>
    <n v="0"/>
    <n v="4.2300000000000004"/>
  </r>
  <r>
    <x v="278"/>
    <n v="118.43600000000001"/>
    <n v="48.100000000000364"/>
    <n v="46.700000000000728"/>
    <n v="11.46"/>
    <d v="1900-01-01T01:17:00"/>
    <n v="0"/>
    <n v="11.46"/>
  </r>
  <r>
    <x v="279"/>
    <n v="118.694"/>
    <n v="0"/>
    <n v="22.399999999999636"/>
    <n v="2.02"/>
    <d v="1899-12-30T10:21:00"/>
    <n v="0"/>
    <n v="2.02"/>
  </r>
  <r>
    <x v="280"/>
    <n v="118.681"/>
    <n v="28.100000000000364"/>
    <n v="38.700000000000728"/>
    <n v="6.6099999999999994"/>
    <d v="1899-12-30T12:30:00"/>
    <n v="0"/>
    <n v="6.6099999999999994"/>
  </r>
  <r>
    <x v="281"/>
    <n v="118.91500000000001"/>
    <n v="0"/>
    <n v="22.399999999999636"/>
    <n v="2.0099999999999998"/>
    <d v="1899-12-30T05:00:00"/>
    <n v="0"/>
    <n v="2.0099999999999998"/>
  </r>
  <r>
    <x v="282"/>
    <n v="119.127"/>
    <n v="11.999999999998181"/>
    <n v="28.999999999998181"/>
    <n v="4.2200000000000006"/>
    <d v="1899-12-30T03:36:00"/>
    <n v="0"/>
    <n v="4.2200000000000006"/>
  </r>
  <r>
    <x v="283"/>
    <n v="118.964"/>
    <n v="75.399999999999636"/>
    <n v="57.299999999999272"/>
    <n v="19.010000000000002"/>
    <d v="1899-12-30T19:41:00"/>
    <n v="0"/>
    <n v="19.010000000000002"/>
  </r>
  <r>
    <x v="284"/>
    <n v="119.166"/>
    <n v="12"/>
    <n v="29"/>
    <n v="4.2200000000000006"/>
    <d v="1899-12-30T11:46:00"/>
    <n v="0"/>
    <n v="4.2200000000000006"/>
  </r>
  <r>
    <x v="285"/>
    <n v="117.9"/>
    <n v="12"/>
    <n v="29"/>
    <n v="4.2200000000000006"/>
    <d v="1899-12-30T00:22:00"/>
    <n v="4.2200000000000006"/>
    <n v="0"/>
  </r>
  <r>
    <x v="286"/>
    <n v="118.116"/>
    <n v="48.300000000001091"/>
    <n v="45.900000000001455"/>
    <n v="11.46"/>
    <d v="1899-12-30T01:01:00"/>
    <n v="0"/>
    <n v="11.46"/>
  </r>
  <r>
    <x v="287"/>
    <n v="117.66200000000001"/>
    <n v="0"/>
    <n v="22"/>
    <n v="2.02"/>
    <d v="1899-12-30T00:06:00"/>
    <n v="2.02"/>
    <n v="0"/>
  </r>
  <r>
    <x v="288"/>
    <n v="118.97499999999999"/>
    <n v="216.10000000000036"/>
    <n v="84.299999999999272"/>
    <n v="114.38"/>
    <d v="1899-12-31T22:18:00"/>
    <n v="114.38"/>
    <n v="0"/>
  </r>
  <r>
    <x v="289"/>
    <n v="118.622"/>
    <n v="0"/>
    <n v="22"/>
    <n v="2.02"/>
    <d v="1899-12-30T00:06:00"/>
    <n v="0"/>
    <n v="2.02"/>
  </r>
  <r>
    <x v="290"/>
    <n v="118.861"/>
    <n v="0"/>
    <n v="22"/>
    <n v="2.02"/>
    <d v="1899-12-30T00:02:00"/>
    <n v="0"/>
    <n v="2.02"/>
  </r>
  <r>
    <x v="291"/>
    <n v="119.10899999999999"/>
    <n v="14.199999999998909"/>
    <n v="30.099999999998545"/>
    <n v="4.22"/>
    <d v="1899-12-30T00:21:00"/>
    <n v="0"/>
    <n v="4.22"/>
  </r>
  <r>
    <x v="292"/>
    <n v="119.374"/>
    <n v="30.700000000000728"/>
    <n v="40.5"/>
    <n v="6.6"/>
    <d v="1899-12-30T01:14:00"/>
    <n v="0"/>
    <n v="6.6"/>
  </r>
  <r>
    <x v="293"/>
    <n v="119.715"/>
    <n v="0"/>
    <n v="22"/>
    <n v="2.02"/>
    <d v="1899-12-30T00:07:00"/>
    <n v="0"/>
    <n v="2.02"/>
  </r>
  <r>
    <x v="294"/>
    <n v="119.843"/>
    <n v="28.200000000002547"/>
    <n v="39.200000000002547"/>
    <n v="6.6099999999999994"/>
    <d v="1899-12-30T15:06:00"/>
    <n v="0"/>
    <n v="6.6099999999999994"/>
  </r>
  <r>
    <x v="295"/>
    <n v="119.413"/>
    <n v="111.79999999999927"/>
    <n v="64.699999999998909"/>
    <n v="34.549999999999997"/>
    <d v="1900-01-01T06:36:00"/>
    <n v="0"/>
    <n v="34.549999999999997"/>
  </r>
  <r>
    <x v="296"/>
    <n v="118.741"/>
    <n v="0"/>
    <n v="22"/>
    <n v="2.02"/>
    <d v="1899-12-30T03:45:00"/>
    <n v="2.02"/>
    <n v="0"/>
  </r>
  <r>
    <x v="297"/>
    <n v="119.163"/>
    <n v="109.40000000000146"/>
    <n v="64.500000000001819"/>
    <n v="34.6"/>
    <d v="1900-01-01T10:52:00"/>
    <n v="34.6"/>
    <n v="0"/>
  </r>
  <r>
    <x v="298"/>
    <n v="119.667"/>
    <n v="0"/>
    <n v="22"/>
    <n v="2.02"/>
    <d v="1899-12-30T03:32:00"/>
    <n v="0"/>
    <n v="2.02"/>
  </r>
  <r>
    <x v="299"/>
    <n v="118.122"/>
    <n v="247.60000000000036"/>
    <n v="91.300000000001091"/>
    <n v="208.74999999999997"/>
    <d v="1900-01-14T18:31:00"/>
    <n v="0"/>
    <n v="208.74999999999997"/>
  </r>
  <r>
    <x v="300"/>
    <n v="118.976"/>
    <n v="12"/>
    <n v="29"/>
    <n v="4.2200000000000006"/>
    <d v="1899-12-30T01:56:00"/>
    <n v="4.2200000000000006"/>
    <n v="0"/>
  </r>
  <r>
    <x v="301"/>
    <n v="118.995"/>
    <n v="48.200000000000728"/>
    <n v="46.100000000000364"/>
    <n v="11.45"/>
    <d v="1899-12-31T08:55:00"/>
    <n v="11.45"/>
    <n v="0"/>
  </r>
  <r>
    <x v="302"/>
    <n v="118.785"/>
    <n v="0"/>
    <n v="22"/>
    <n v="2.02"/>
    <d v="1899-12-30T00:54:00"/>
    <n v="2.02"/>
    <n v="0"/>
  </r>
  <r>
    <x v="303"/>
    <n v="118.598"/>
    <n v="12.000000000001819"/>
    <n v="29.000000000001819"/>
    <n v="4.21"/>
    <d v="1899-12-30T03:11:00"/>
    <n v="4.21"/>
    <n v="0"/>
  </r>
  <r>
    <x v="304"/>
    <n v="118.39100000000001"/>
    <n v="12"/>
    <n v="29.200000000000728"/>
    <n v="4.21"/>
    <d v="1899-12-30T12:28:00"/>
    <n v="4.21"/>
    <n v="0"/>
  </r>
  <r>
    <x v="305"/>
    <n v="118.143"/>
    <n v="0"/>
    <n v="22"/>
    <n v="2.02"/>
    <d v="1899-12-30T00:03:00"/>
    <n v="2.02"/>
    <n v="0"/>
  </r>
  <r>
    <x v="306"/>
    <n v="117.8"/>
    <n v="12"/>
    <n v="29"/>
    <n v="4.21"/>
    <d v="1899-12-30T00:50:00"/>
    <n v="4.21"/>
    <n v="0"/>
  </r>
  <r>
    <x v="307"/>
    <n v="117.833"/>
    <n v="48.299999999999272"/>
    <n v="46.300000000001091"/>
    <n v="11.42"/>
    <d v="1899-12-31T15:27:00"/>
    <n v="11.42"/>
    <n v="0"/>
  </r>
  <r>
    <x v="308"/>
    <n v="117.703"/>
    <n v="28.099999999998545"/>
    <n v="39.399999999997817"/>
    <n v="6.5600000000000005"/>
    <d v="1899-12-31T07:43:00"/>
    <n v="6.5600000000000005"/>
    <n v="0"/>
  </r>
  <r>
    <x v="309"/>
    <n v="117.517"/>
    <n v="12.599999999998545"/>
    <n v="29.5"/>
    <n v="4.22"/>
    <d v="1899-12-30T16:02:00"/>
    <n v="4.22"/>
    <n v="0"/>
  </r>
  <r>
    <x v="310"/>
    <n v="117.679"/>
    <n v="75.500000000001819"/>
    <n v="56.300000000001091"/>
    <n v="19.079999999999998"/>
    <d v="1899-12-31T11:35:00"/>
    <n v="19.079999999999998"/>
    <n v="0"/>
  </r>
  <r>
    <x v="311"/>
    <n v="117.65300000000001"/>
    <n v="48.300000000001091"/>
    <n v="46.299999999999272"/>
    <n v="11.43"/>
    <d v="1899-12-31T18:56:00"/>
    <n v="11.43"/>
    <n v="0"/>
  </r>
  <r>
    <x v="312"/>
    <n v="117.41500000000001"/>
    <n v="0"/>
    <n v="22"/>
    <n v="2.02"/>
    <d v="1899-12-30T01:35:00"/>
    <n v="2.02"/>
    <n v="0"/>
  </r>
  <r>
    <x v="313"/>
    <n v="117.221"/>
    <n v="12.099999999998545"/>
    <n v="29.699999999998909"/>
    <n v="4.21"/>
    <d v="1899-12-31T03:07:00"/>
    <n v="4.21"/>
    <n v="0"/>
  </r>
  <r>
    <x v="314"/>
    <n v="117.355"/>
    <n v="75.699999999998909"/>
    <n v="56.399999999999636"/>
    <n v="19.059999999999999"/>
    <d v="1900-01-02T01:25:00"/>
    <n v="19.059999999999999"/>
    <n v="0"/>
  </r>
  <r>
    <x v="315"/>
    <n v="119.849"/>
    <n v="352"/>
    <n v="99.5"/>
    <n v="714.63"/>
    <d v="1900-01-24T22:18:00"/>
    <n v="714.63"/>
    <n v="0"/>
  </r>
  <r>
    <x v="316"/>
    <n v="118.428"/>
    <n v="12.099999999998545"/>
    <n v="29.099999999998545"/>
    <n v="4.2300000000000004"/>
    <d v="1899-12-30T05:28:00"/>
    <n v="0"/>
    <n v="4.2300000000000004"/>
  </r>
  <r>
    <x v="317"/>
    <n v="118.593"/>
    <n v="12"/>
    <n v="29.000000000001819"/>
    <n v="4.2200000000000006"/>
    <d v="1899-12-30T05:29:00"/>
    <n v="0"/>
    <n v="4.2200000000000006"/>
  </r>
  <r>
    <x v="318"/>
    <n v="118.82599999999999"/>
    <n v="0"/>
    <n v="22"/>
    <n v="2.02"/>
    <d v="1899-12-30T01:14:00"/>
    <n v="0"/>
    <n v="2.02"/>
  </r>
  <r>
    <x v="319"/>
    <n v="119.05800000000001"/>
    <n v="0"/>
    <n v="22.400000000001455"/>
    <n v="2.02"/>
    <d v="1899-12-30T18:56:00"/>
    <n v="0"/>
    <n v="2.02"/>
  </r>
  <r>
    <x v="320"/>
    <n v="119.282"/>
    <n v="0"/>
    <n v="22"/>
    <n v="2.02"/>
    <d v="1899-12-30T01:01:00"/>
    <n v="0"/>
    <n v="2.02"/>
  </r>
  <r>
    <x v="321"/>
    <n v="119.51900000000001"/>
    <n v="0"/>
    <n v="22"/>
    <n v="2.0099999999999998"/>
    <d v="1899-12-30T00:53:00"/>
    <n v="0"/>
    <n v="2.0099999999999998"/>
  </r>
  <r>
    <x v="322"/>
    <n v="119.92700000000001"/>
    <n v="0"/>
    <n v="22.000000000001819"/>
    <n v="2.02"/>
    <d v="1899-12-30T02:30:00"/>
    <n v="0"/>
    <n v="2.02"/>
  </r>
  <r>
    <x v="323"/>
    <n v="119.738"/>
    <n v="75.399999999997817"/>
    <n v="56.399999999997817"/>
    <n v="19.04"/>
    <d v="1900-01-01T00:12:00"/>
    <n v="0"/>
    <n v="19.04"/>
  </r>
  <r>
    <x v="324"/>
    <n v="119.979"/>
    <n v="0"/>
    <n v="22"/>
    <n v="2.0099999999999998"/>
    <d v="1899-12-30T00:22:00"/>
    <n v="0"/>
    <n v="2.0099999999999998"/>
  </r>
  <r>
    <x v="325"/>
    <n v="120.18899999999999"/>
    <n v="12.099999999998545"/>
    <n v="29.299999999999272"/>
    <n v="4.2300000000000004"/>
    <d v="1899-12-30T15:20:00"/>
    <n v="0"/>
    <n v="4.2300000000000004"/>
  </r>
  <r>
    <x v="326"/>
    <n v="120.29300000000001"/>
    <n v="34.199999999998909"/>
    <n v="42.700000000000728"/>
    <n v="6.6"/>
    <d v="1899-12-30T09:05:00"/>
    <n v="0"/>
    <n v="6.6"/>
  </r>
  <r>
    <x v="327"/>
    <n v="120.61799999999999"/>
    <n v="12.100000000000364"/>
    <n v="30.299999999999272"/>
    <n v="4.21"/>
    <d v="1899-12-30T14:54:00"/>
    <n v="0"/>
    <n v="4.21"/>
  </r>
  <r>
    <x v="328"/>
    <n v="120.857"/>
    <n v="0"/>
    <n v="22"/>
    <n v="2.02"/>
    <d v="1899-12-30T00:54:00"/>
    <n v="0"/>
    <n v="2.02"/>
  </r>
  <r>
    <x v="329"/>
    <n v="121.24"/>
    <n v="0"/>
    <n v="22"/>
    <n v="2.0099999999999998"/>
    <d v="1899-12-30T00:02:00"/>
    <n v="0"/>
    <n v="2.0099999999999998"/>
  </r>
  <r>
    <x v="330"/>
    <n v="121.167"/>
    <n v="48.400000000001455"/>
    <n v="46.800000000001091"/>
    <n v="11.45"/>
    <d v="1899-12-31T21:55:00"/>
    <n v="0"/>
    <n v="11.45"/>
  </r>
  <r>
    <x v="331"/>
    <n v="121.422"/>
    <n v="0"/>
    <n v="21.999999999998181"/>
    <n v="2.02"/>
    <d v="1899-12-30T00:39:00"/>
    <n v="0"/>
    <n v="2.02"/>
  </r>
  <r>
    <x v="332"/>
    <n v="121.28100000000001"/>
    <n v="75.299999999999272"/>
    <n v="57.899999999999636"/>
    <n v="19"/>
    <d v="1900-01-01T22:50:00"/>
    <n v="0"/>
    <n v="19"/>
  </r>
  <r>
    <x v="333"/>
    <n v="121.11199999999999"/>
    <n v="50"/>
    <n v="48.099999999998545"/>
    <n v="11.43"/>
    <d v="1900-01-03T02:51:00"/>
    <n v="0"/>
    <n v="11.43"/>
  </r>
  <r>
    <x v="334"/>
    <n v="121.224"/>
    <n v="0"/>
    <n v="22"/>
    <n v="2.02"/>
    <d v="1899-12-30T05:54:00"/>
    <n v="0"/>
    <n v="2.02"/>
  </r>
  <r>
    <x v="335"/>
    <n v="121.09399999999999"/>
    <n v="77.199999999998909"/>
    <n v="57.799999999999272"/>
    <n v="19.02"/>
    <d v="1900-01-01T17:07:00"/>
    <n v="0"/>
    <n v="19.02"/>
  </r>
  <r>
    <x v="336"/>
    <n v="121.22499999999999"/>
    <n v="28.100000000000364"/>
    <n v="39.100000000000364"/>
    <n v="6.57"/>
    <d v="1899-12-30T19:59:00"/>
    <n v="0"/>
    <n v="6.57"/>
  </r>
  <r>
    <x v="337"/>
    <n v="121.066"/>
    <n v="75.800000000001091"/>
    <n v="57.800000000001091"/>
    <n v="19.02"/>
    <d v="1900-01-01T02:41:00"/>
    <n v="0"/>
    <n v="19.02"/>
  </r>
  <r>
    <x v="338"/>
    <n v="120.122"/>
    <n v="158.10000000000036"/>
    <n v="76.000000000001819"/>
    <n v="61.44"/>
    <d v="1900-01-05T02:56:00"/>
    <n v="0"/>
    <n v="61.44"/>
  </r>
  <r>
    <x v="339"/>
    <n v="119.526"/>
    <n v="0"/>
    <n v="22.699999999998909"/>
    <n v="2.0099999999999998"/>
    <d v="1899-12-30T18:37:00"/>
    <n v="2.0099999999999998"/>
    <n v="0"/>
  </r>
  <r>
    <x v="340"/>
    <n v="119.35"/>
    <n v="12.099999999998545"/>
    <n v="29"/>
    <n v="4.21"/>
    <d v="1899-12-30T09:23:00"/>
    <n v="4.21"/>
    <n v="0"/>
  </r>
  <r>
    <x v="341"/>
    <n v="119.746"/>
    <n v="109.40000000000146"/>
    <n v="65.100000000000364"/>
    <n v="34.519999999999996"/>
    <d v="1900-01-05T02:41:00"/>
    <n v="34.519999999999996"/>
    <n v="0"/>
  </r>
  <r>
    <x v="342"/>
    <n v="120.435"/>
    <n v="0"/>
    <n v="22.399999999999636"/>
    <n v="2.02"/>
    <d v="1899-12-30T15:47:00"/>
    <n v="0"/>
    <n v="2.02"/>
  </r>
  <r>
    <x v="343"/>
    <n v="120.664"/>
    <n v="0"/>
    <n v="22"/>
    <n v="2.02"/>
    <d v="1899-12-30T02:57:00"/>
    <n v="0"/>
    <n v="2.02"/>
  </r>
  <r>
    <x v="344"/>
    <n v="120.495"/>
    <n v="75.199999999998909"/>
    <n v="57.699999999998909"/>
    <n v="19.010000000000002"/>
    <d v="1900-01-02T02:50:00"/>
    <n v="0"/>
    <n v="19.010000000000002"/>
  </r>
  <r>
    <x v="345"/>
    <n v="120.355"/>
    <n v="0"/>
    <n v="22.399999999999636"/>
    <n v="2.0099999999999998"/>
    <d v="1899-12-30T13:22:00"/>
    <n v="0"/>
    <n v="2.0099999999999998"/>
  </r>
  <r>
    <x v="346"/>
    <n v="120.367"/>
    <n v="55.200000000000728"/>
    <n v="49.900000000001455"/>
    <n v="11.42"/>
    <d v="1900-01-02T09:03:00"/>
    <n v="0"/>
    <n v="11.42"/>
  </r>
  <r>
    <x v="347"/>
    <n v="120.116"/>
    <n v="109.60000000000036"/>
    <n v="64.899999999999636"/>
    <n v="34.479999999999997"/>
    <d v="1900-01-06T09:35:00"/>
    <n v="34.479999999999997"/>
    <n v="0"/>
  </r>
  <r>
    <x v="348"/>
    <n v="120.795"/>
    <n v="12.100000000000364"/>
    <n v="31.100000000000364"/>
    <n v="4.1899999999999995"/>
    <d v="1900-01-01T04:16:00"/>
    <n v="0"/>
    <n v="4.1899999999999995"/>
  </r>
  <r>
    <x v="349"/>
    <n v="120.983"/>
    <n v="12.000000000001819"/>
    <n v="29.000000000001819"/>
    <n v="4.2200000000000006"/>
    <d v="1899-12-30T06:09:00"/>
    <n v="0"/>
    <n v="4.2200000000000006"/>
  </r>
  <r>
    <x v="350"/>
    <n v="120.824"/>
    <n v="75.199999999998909"/>
    <n v="57.599999999998545"/>
    <n v="19.009999999999998"/>
    <d v="1900-01-01T18:50:00"/>
    <n v="0"/>
    <n v="19.009999999999998"/>
  </r>
  <r>
    <x v="351"/>
    <n v="120.2"/>
    <n v="54.100000000000364"/>
    <n v="49.100000000000364"/>
    <n v="11.42"/>
    <d v="1900-01-01T07:29:00"/>
    <n v="11.42"/>
    <n v="0"/>
  </r>
  <r>
    <x v="352"/>
    <n v="120.655"/>
    <n v="76.200000000000728"/>
    <n v="57.5"/>
    <n v="19.059999999999999"/>
    <d v="1900-01-02T11:17:00"/>
    <n v="0"/>
    <n v="19.059999999999999"/>
  </r>
  <r>
    <x v="353"/>
    <n v="121.303"/>
    <n v="208.60000000000036"/>
    <n v="88.200000000000728"/>
    <n v="113.57999999999998"/>
    <d v="1900-01-08T21:31:00"/>
    <n v="113.57999999999998"/>
    <n v="0"/>
  </r>
  <r>
    <x v="354"/>
    <n v="120.825"/>
    <n v="12"/>
    <n v="29"/>
    <n v="4.21"/>
    <d v="1899-12-30T21:36:00"/>
    <n v="0"/>
    <n v="4.21"/>
  </r>
  <r>
    <x v="355"/>
    <n v="121.074"/>
    <n v="0"/>
    <n v="23.199999999998909"/>
    <n v="2.0099999999999998"/>
    <d v="1899-12-30T17:48:00"/>
    <n v="0"/>
    <n v="2.0099999999999998"/>
  </r>
  <r>
    <x v="356"/>
    <n v="121.282"/>
    <n v="11.999999999998181"/>
    <n v="28.999999999998181"/>
    <n v="4.2200000000000006"/>
    <d v="1899-12-30T01:21:00"/>
    <n v="0"/>
    <n v="4.2200000000000006"/>
  </r>
  <r>
    <x v="357"/>
    <n v="121.572"/>
    <n v="0"/>
    <n v="22"/>
    <n v="2.02"/>
    <d v="1899-12-30T05:03:00"/>
    <n v="0"/>
    <n v="2.02"/>
  </r>
  <r>
    <x v="358"/>
    <n v="121.816"/>
    <n v="0"/>
    <n v="22"/>
    <n v="1.98"/>
    <d v="1899-12-30T01:54:00"/>
    <n v="0"/>
    <n v="1.98"/>
  </r>
  <r>
    <x v="359"/>
    <n v="122.551"/>
    <n v="12.200000000000728"/>
    <n v="29.100000000000364"/>
    <n v="4.22"/>
    <d v="1899-12-30T09:58:00"/>
    <n v="0"/>
    <n v="4.22"/>
  </r>
  <r>
    <x v="360"/>
    <n v="122.31699999999999"/>
    <n v="85.600000000000364"/>
    <n v="59.399999999999636"/>
    <n v="18.990000000000002"/>
    <d v="1900-01-01T03:15:00"/>
    <n v="0"/>
    <n v="18.990000000000002"/>
  </r>
  <r>
    <x v="361"/>
    <n v="121.923"/>
    <n v="109.5"/>
    <n v="67.199999999998909"/>
    <n v="34.230000000000004"/>
    <d v="1900-01-06T19:35:00"/>
    <n v="0"/>
    <n v="34.230000000000004"/>
  </r>
  <r>
    <x v="362"/>
    <n v="121.033"/>
    <n v="0"/>
    <n v="22.700000000000728"/>
    <n v="2.0099999999999998"/>
    <d v="1900-01-01T18:18:00"/>
    <n v="2.0099999999999998"/>
    <n v="0"/>
  </r>
  <r>
    <x v="363"/>
    <n v="122.208"/>
    <n v="0"/>
    <n v="22"/>
    <n v="2.02"/>
    <d v="1899-12-30T04:27:00"/>
    <n v="0"/>
    <n v="2.02"/>
  </r>
  <r>
    <x v="364"/>
    <n v="122.44799999999999"/>
    <n v="0"/>
    <n v="22"/>
    <n v="2.0099999999999998"/>
    <d v="1899-12-30T03:38:00"/>
    <n v="0"/>
    <n v="2.00999999999999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x v="0"/>
    <n v="123.244"/>
    <n v="12.5"/>
    <n v="29.200000000000728"/>
    <n v="4.21"/>
    <d v="1899-12-30T00:22:00"/>
    <n v="2.1050000000000001E-3"/>
    <n v="2.1050000000000001E-3"/>
    <n v="0"/>
  </r>
  <r>
    <x v="1"/>
    <n v="122.931"/>
    <n v="0"/>
    <n v="22"/>
    <n v="2.02"/>
    <d v="1899-12-30T00:04:00"/>
    <n v="1.01E-3"/>
    <n v="1.01E-3"/>
    <n v="0"/>
  </r>
  <r>
    <x v="2"/>
    <n v="121.04600000000001"/>
    <n v="103.09999999999854"/>
    <n v="65.299999999999272"/>
    <n v="19.099999999999998"/>
    <d v="1899-12-30T00:17:00"/>
    <n v="9.5499999999999995E-3"/>
    <n v="9.5499999999999995E-3"/>
    <n v="0"/>
  </r>
  <r>
    <x v="3"/>
    <n v="121.23099999999999"/>
    <n v="0"/>
    <n v="21.999999999998181"/>
    <n v="2.0099999999999998"/>
    <d v="1899-12-30T00:04:00"/>
    <n v="1.0049999999999998E-3"/>
    <n v="0"/>
    <n v="1.0049999999999998E-3"/>
  </r>
  <r>
    <x v="4"/>
    <n v="121.801"/>
    <n v="0"/>
    <n v="22"/>
    <n v="2.0099999999999998"/>
    <d v="1899-12-30T00:04:00"/>
    <n v="1.0049999999999998E-3"/>
    <n v="0"/>
    <n v="1.0049999999999998E-3"/>
  </r>
  <r>
    <x v="5"/>
    <n v="121.88500000000001"/>
    <n v="12.5"/>
    <n v="29.200000000000728"/>
    <n v="4.21"/>
    <d v="1899-12-30T00:32:00"/>
    <n v="2.1050000000000001E-3"/>
    <n v="2.1050000000000001E-3"/>
    <n v="0"/>
  </r>
  <r>
    <x v="6"/>
    <n v="122.01"/>
    <n v="79.299999999999272"/>
    <n v="57.5"/>
    <n v="19.100000000000001"/>
    <d v="1899-12-30T07:04:00"/>
    <n v="9.5500000000000012E-3"/>
    <n v="0"/>
    <n v="9.5500000000000012E-3"/>
  </r>
  <r>
    <x v="7"/>
    <n v="121.965"/>
    <n v="0"/>
    <n v="22"/>
    <n v="2.02"/>
    <d v="1899-12-30T00:31:00"/>
    <n v="1.01E-3"/>
    <n v="1.01E-3"/>
    <n v="0"/>
  </r>
  <r>
    <x v="8"/>
    <n v="121.762"/>
    <n v="0"/>
    <n v="22"/>
    <n v="2.02"/>
    <d v="1899-12-30T00:54:00"/>
    <n v="1.01E-3"/>
    <n v="1.01E-3"/>
    <n v="0"/>
  </r>
  <r>
    <x v="9"/>
    <n v="121.51900000000001"/>
    <n v="12"/>
    <n v="28.999999999998181"/>
    <n v="4.2200000000000006"/>
    <d v="1899-12-30T02:48:00"/>
    <n v="2.1100000000000003E-3"/>
    <n v="2.1100000000000003E-3"/>
    <n v="0"/>
  </r>
  <r>
    <x v="10"/>
    <n v="122.005"/>
    <n v="134.20000000000073"/>
    <n v="74.5"/>
    <n v="34.68"/>
    <d v="1899-12-30T06:10:00"/>
    <n v="1.7340000000000001E-2"/>
    <n v="1.7340000000000001E-2"/>
    <n v="0"/>
  </r>
  <r>
    <x v="11"/>
    <n v="122.373"/>
    <n v="0"/>
    <n v="22"/>
    <n v="2.02"/>
    <d v="1899-12-30T00:34:00"/>
    <n v="1.01E-3"/>
    <n v="0"/>
    <n v="1.01E-3"/>
  </r>
  <r>
    <x v="12"/>
    <n v="122.598"/>
    <n v="75.600000000000364"/>
    <n v="56.099999999998545"/>
    <n v="19.11"/>
    <d v="1899-12-30T05:54:00"/>
    <n v="9.5549999999999993E-3"/>
    <n v="0"/>
    <n v="9.5549999999999993E-3"/>
  </r>
  <r>
    <x v="13"/>
    <n v="122.471"/>
    <n v="113.69999999999891"/>
    <n v="65.699999999998909"/>
    <n v="34.709999999999994"/>
    <d v="1899-12-30T08:21:00"/>
    <n v="1.7354999999999995E-2"/>
    <n v="1.7354999999999995E-2"/>
    <n v="0"/>
  </r>
  <r>
    <x v="14"/>
    <n v="122.729"/>
    <n v="40.399999999999636"/>
    <n v="46.899999999999636"/>
    <n v="6.58"/>
    <d v="1899-12-30T00:58:00"/>
    <n v="3.29E-3"/>
    <n v="0"/>
    <n v="3.29E-3"/>
  </r>
  <r>
    <x v="14"/>
    <n v="122.96599999999999"/>
    <n v="0"/>
    <n v="21.999999999998181"/>
    <n v="2.02"/>
    <d v="1899-12-30T00:00:00"/>
    <n v="1.01E-3"/>
    <n v="0"/>
    <n v="1.01E-3"/>
  </r>
  <r>
    <x v="15"/>
    <n v="122.86799999999999"/>
    <n v="12.199999999998909"/>
    <n v="29.099999999998545"/>
    <n v="4.22"/>
    <d v="1899-12-30T00:55:00"/>
    <n v="2.1099999999999999E-3"/>
    <n v="0"/>
    <n v="2.1099999999999999E-3"/>
  </r>
  <r>
    <x v="16"/>
    <n v="123.105"/>
    <n v="0"/>
    <n v="22"/>
    <n v="2.0099999999999998"/>
    <d v="1899-12-30T00:08:00"/>
    <n v="1.0049999999999998E-3"/>
    <n v="0"/>
    <n v="1.0049999999999998E-3"/>
  </r>
  <r>
    <x v="17"/>
    <n v="123.07899999999999"/>
    <n v="53.700000000000728"/>
    <n v="49.399999999999636"/>
    <n v="11.440000000000001"/>
    <d v="1899-12-30T08:28:00"/>
    <n v="5.7200000000000003E-3"/>
    <n v="0"/>
    <n v="5.7200000000000003E-3"/>
  </r>
  <r>
    <x v="18"/>
    <n v="122.898"/>
    <n v="110.29999999999927"/>
    <n v="63.700000000000728"/>
    <n v="34.67"/>
    <d v="1899-12-30T19:00:00"/>
    <n v="1.7335E-2"/>
    <n v="1.7335E-2"/>
    <n v="0"/>
  </r>
  <r>
    <x v="19"/>
    <n v="123.369"/>
    <n v="0"/>
    <n v="22"/>
    <n v="2.0099999999999998"/>
    <d v="1899-12-30T00:58:00"/>
    <n v="1.0049999999999998E-3"/>
    <n v="0"/>
    <n v="1.0049999999999998E-3"/>
  </r>
  <r>
    <x v="20"/>
    <n v="123.36199999999999"/>
    <n v="48.800000000001091"/>
    <n v="46.299999999999272"/>
    <n v="11.48"/>
    <d v="1899-12-30T12:02:00"/>
    <n v="5.7400000000000003E-3"/>
    <n v="0"/>
    <n v="5.7400000000000003E-3"/>
  </r>
  <r>
    <x v="21"/>
    <n v="124.19"/>
    <n v="211.89999999999964"/>
    <n v="83"/>
    <n v="113.79000000000002"/>
    <d v="1900-01-04T10:34:00"/>
    <n v="5.6895000000000008E-2"/>
    <n v="5.6895000000000008E-2"/>
    <n v="0"/>
  </r>
  <r>
    <x v="22"/>
    <n v="123.604"/>
    <n v="12.199999999998909"/>
    <n v="29.099999999998545"/>
    <n v="4.22"/>
    <d v="1899-12-30T01:14:00"/>
    <n v="2.1099999999999999E-3"/>
    <n v="0"/>
    <n v="2.1099999999999999E-3"/>
  </r>
  <r>
    <x v="23"/>
    <n v="123.791"/>
    <n v="12"/>
    <n v="29"/>
    <n v="4.2200000000000006"/>
    <d v="1899-12-30T01:09:00"/>
    <n v="2.1100000000000003E-3"/>
    <n v="0"/>
    <n v="2.1100000000000003E-3"/>
  </r>
  <r>
    <x v="24"/>
    <n v="123.871"/>
    <n v="28.5"/>
    <n v="39.100000000000364"/>
    <n v="6.6"/>
    <d v="1899-12-30T16:37:00"/>
    <n v="3.3E-3"/>
    <n v="0"/>
    <n v="3.3E-3"/>
  </r>
  <r>
    <x v="25"/>
    <n v="124.108"/>
    <n v="0"/>
    <n v="22"/>
    <n v="2.02"/>
    <d v="1899-12-30T03:02:00"/>
    <n v="1.01E-3"/>
    <n v="0"/>
    <n v="1.01E-3"/>
  </r>
  <r>
    <x v="26"/>
    <n v="124.34099999999999"/>
    <n v="0"/>
    <n v="21.999999999998181"/>
    <n v="2.02"/>
    <d v="1899-12-30T01:39:00"/>
    <n v="1.01E-3"/>
    <n v="0"/>
    <n v="1.01E-3"/>
  </r>
  <r>
    <x v="27"/>
    <n v="124.578"/>
    <n v="0"/>
    <n v="22"/>
    <n v="2.0099999999999998"/>
    <d v="1899-12-30T02:34:00"/>
    <n v="1.0049999999999998E-3"/>
    <n v="0"/>
    <n v="1.0049999999999998E-3"/>
  </r>
  <r>
    <x v="28"/>
    <n v="124.818"/>
    <n v="0"/>
    <n v="22.399999999999636"/>
    <n v="2.0099999999999998"/>
    <d v="1899-12-30T06:12:00"/>
    <n v="1.0049999999999998E-3"/>
    <n v="0"/>
    <n v="1.0049999999999998E-3"/>
  </r>
  <r>
    <x v="29"/>
    <n v="124.813"/>
    <n v="48.399999999999636"/>
    <n v="46.300000000001091"/>
    <n v="11.43"/>
    <d v="1899-12-31T02:30:00"/>
    <n v="5.7149999999999996E-3"/>
    <n v="0"/>
    <n v="5.7149999999999996E-3"/>
  </r>
  <r>
    <x v="30"/>
    <n v="124.98"/>
    <n v="12.100000000000364"/>
    <n v="29.100000000000364"/>
    <n v="4.2300000000000004"/>
    <d v="1899-12-30T11:44:00"/>
    <n v="2.1150000000000001E-3"/>
    <n v="0"/>
    <n v="2.1150000000000001E-3"/>
  </r>
  <r>
    <x v="31"/>
    <n v="124.953"/>
    <n v="33"/>
    <n v="42.000000000001819"/>
    <n v="6.59"/>
    <d v="1899-12-30T01:32:00"/>
    <n v="3.2949999999999998E-3"/>
    <n v="0"/>
    <n v="3.2949999999999998E-3"/>
  </r>
  <r>
    <x v="32"/>
    <n v="124.90600000000001"/>
    <n v="48.199999999998909"/>
    <n v="46.799999999999272"/>
    <n v="11.44"/>
    <d v="1899-12-31T11:22:00"/>
    <n v="5.7199999999999994E-3"/>
    <n v="0"/>
    <n v="5.7199999999999994E-3"/>
  </r>
  <r>
    <x v="33"/>
    <n v="124.694"/>
    <n v="84.200000000000728"/>
    <n v="60"/>
    <n v="19.080000000000002"/>
    <d v="1899-12-31T23:54:00"/>
    <n v="9.5400000000000016E-3"/>
    <n v="0"/>
    <n v="9.5400000000000016E-3"/>
  </r>
  <r>
    <x v="34"/>
    <n v="123.949"/>
    <n v="0"/>
    <n v="22"/>
    <n v="2.02"/>
    <d v="1899-12-30T05:28:00"/>
    <n v="1.01E-3"/>
    <n v="1.01E-3"/>
    <n v="0"/>
  </r>
  <r>
    <x v="35"/>
    <n v="124.125"/>
    <n v="75.399999999999636"/>
    <n v="56.100000000000364"/>
    <n v="19.079999999999998"/>
    <d v="1899-12-31T01:57:00"/>
    <n v="9.5399999999999999E-3"/>
    <n v="9.5399999999999999E-3"/>
    <n v="0"/>
  </r>
  <r>
    <x v="36"/>
    <n v="124.30800000000001"/>
    <n v="109.89999999999964"/>
    <n v="63.700000000000728"/>
    <n v="34.71"/>
    <d v="1899-12-30T09:44:00"/>
    <n v="1.7354999999999999E-2"/>
    <n v="0"/>
    <n v="1.7354999999999999E-2"/>
  </r>
  <r>
    <x v="37"/>
    <n v="123.937"/>
    <n v="12.100000000002183"/>
    <n v="29.000000000001819"/>
    <n v="4.21"/>
    <d v="1899-12-30T02:38:00"/>
    <n v="2.1050000000000001E-3"/>
    <n v="2.1050000000000001E-3"/>
    <n v="0"/>
  </r>
  <r>
    <x v="38"/>
    <n v="123.702"/>
    <n v="0"/>
    <n v="21.999999999998181"/>
    <n v="2.02"/>
    <d v="1899-12-30T00:16:00"/>
    <n v="1.01E-3"/>
    <n v="1.01E-3"/>
    <n v="0"/>
  </r>
  <r>
    <x v="39"/>
    <n v="123.708"/>
    <n v="48.300000000001091"/>
    <n v="46.000000000001819"/>
    <n v="11.48"/>
    <d v="1899-12-30T05:18:00"/>
    <n v="5.7400000000000003E-3"/>
    <n v="5.7400000000000003E-3"/>
    <n v="0"/>
  </r>
  <r>
    <x v="40"/>
    <n v="124.122"/>
    <n v="77.600000000000364"/>
    <n v="56.800000000001091"/>
    <n v="19.03"/>
    <d v="1899-12-30T23:43:00"/>
    <n v="9.5150000000000009E-3"/>
    <n v="0"/>
    <n v="9.5150000000000009E-3"/>
  </r>
  <r>
    <x v="41"/>
    <n v="123.806"/>
    <n v="76.899999999999636"/>
    <n v="57.299999999999272"/>
    <n v="18.990000000000002"/>
    <d v="1899-12-31T12:38:00"/>
    <n v="9.4950000000000017E-3"/>
    <n v="9.4950000000000017E-3"/>
    <n v="0"/>
  </r>
  <r>
    <x v="42"/>
    <n v="124.321"/>
    <n v="12"/>
    <n v="29"/>
    <n v="4.2200000000000006"/>
    <d v="1899-12-30T05:42:00"/>
    <n v="2.1100000000000003E-3"/>
    <n v="0"/>
    <n v="2.1100000000000003E-3"/>
  </r>
  <r>
    <x v="43"/>
    <n v="124.264"/>
    <n v="48.700000000000728"/>
    <n v="46.399999999999636"/>
    <n v="11.469999999999999"/>
    <d v="1899-12-30T22:22:00"/>
    <n v="5.7349999999999996E-3"/>
    <n v="0"/>
    <n v="5.7349999999999996E-3"/>
  </r>
  <r>
    <x v="44"/>
    <n v="124.242"/>
    <n v="109.5"/>
    <n v="64.199999999998909"/>
    <n v="34.57"/>
    <d v="1900-01-01T22:59:00"/>
    <n v="1.7285000000000002E-2"/>
    <n v="1.7285000000000002E-2"/>
    <n v="0"/>
  </r>
  <r>
    <x v="45"/>
    <n v="124.506"/>
    <n v="0"/>
    <n v="22"/>
    <n v="2.0099999999999998"/>
    <d v="1899-12-30T00:04:00"/>
    <n v="1.0049999999999998E-3"/>
    <n v="0"/>
    <n v="1.0049999999999998E-3"/>
  </r>
  <r>
    <x v="46"/>
    <n v="124.544"/>
    <n v="12.000000000001819"/>
    <n v="29.200000000000728"/>
    <n v="4.2"/>
    <d v="1899-12-30T04:08:00"/>
    <n v="2.1000000000000003E-3"/>
    <n v="0"/>
    <n v="2.1000000000000003E-3"/>
  </r>
  <r>
    <x v="47"/>
    <n v="124.776"/>
    <n v="0"/>
    <n v="22"/>
    <n v="2.0099999999999998"/>
    <d v="1899-12-30T08:24:00"/>
    <n v="1.0049999999999998E-3"/>
    <n v="0"/>
    <n v="1.0049999999999998E-3"/>
  </r>
  <r>
    <x v="48"/>
    <n v="124.798"/>
    <n v="48.699999999998909"/>
    <n v="46.999999999998181"/>
    <n v="11.45"/>
    <d v="1900-01-02T05:01:00"/>
    <n v="5.7250000000000001E-3"/>
    <n v="0"/>
    <n v="5.7250000000000001E-3"/>
  </r>
  <r>
    <x v="49"/>
    <n v="124.248"/>
    <n v="52.399999999999636"/>
    <n v="49.099999999998545"/>
    <n v="11.42"/>
    <d v="1900-01-01T07:06:00"/>
    <n v="5.7099999999999998E-3"/>
    <n v="5.7099999999999998E-3"/>
    <n v="0"/>
  </r>
  <r>
    <x v="50"/>
    <n v="124.70699999999999"/>
    <n v="76.899999999999636"/>
    <n v="57.699999999998909"/>
    <n v="19.059999999999999"/>
    <d v="1899-12-31T22:32:00"/>
    <n v="9.5299999999999985E-3"/>
    <n v="0"/>
    <n v="9.5299999999999985E-3"/>
  </r>
  <r>
    <x v="51"/>
    <n v="124.077"/>
    <n v="48.399999999999636"/>
    <n v="45.899999999999636"/>
    <n v="11.45"/>
    <d v="1899-12-30T03:26:00"/>
    <n v="5.7250000000000001E-3"/>
    <n v="5.7250000000000001E-3"/>
    <n v="0"/>
  </r>
  <r>
    <x v="52"/>
    <n v="123.82"/>
    <n v="0"/>
    <n v="22"/>
    <n v="2.0099999999999998"/>
    <d v="1899-12-30T00:57:00"/>
    <n v="1.0049999999999998E-3"/>
    <n v="1.0049999999999998E-3"/>
    <n v="0"/>
  </r>
  <r>
    <x v="53"/>
    <n v="124.654"/>
    <n v="150.60000000000036"/>
    <n v="74.5"/>
    <n v="61.490000000000009"/>
    <d v="1900-01-03T14:55:00"/>
    <n v="3.0745000000000005E-2"/>
    <n v="3.0745000000000005E-2"/>
    <n v="0"/>
  </r>
  <r>
    <x v="54"/>
    <n v="125.018"/>
    <n v="0"/>
    <n v="22"/>
    <n v="2.0099999999999998"/>
    <d v="1899-12-30T01:53:00"/>
    <n v="1.0049999999999998E-3"/>
    <n v="0"/>
    <n v="1.0049999999999998E-3"/>
  </r>
  <r>
    <x v="55"/>
    <n v="125.23"/>
    <n v="0"/>
    <n v="22"/>
    <n v="2.02"/>
    <d v="1899-12-30T01:52:00"/>
    <n v="1.01E-3"/>
    <n v="0"/>
    <n v="1.01E-3"/>
  </r>
  <r>
    <x v="56"/>
    <n v="125.292"/>
    <n v="48.600000000000364"/>
    <n v="47.100000000000364"/>
    <n v="11.440000000000001"/>
    <d v="1900-01-02T01:29:00"/>
    <n v="5.7200000000000003E-3"/>
    <n v="0"/>
    <n v="5.7200000000000003E-3"/>
  </r>
  <r>
    <x v="57"/>
    <n v="125.122"/>
    <n v="48.399999999999636"/>
    <n v="46.600000000000364"/>
    <n v="11.450000000000001"/>
    <d v="1899-12-31T18:25:00"/>
    <n v="5.7250000000000009E-3"/>
    <n v="0"/>
    <n v="5.7250000000000009E-3"/>
  </r>
  <r>
    <x v="58"/>
    <n v="124.53100000000001"/>
    <n v="28.100000000000364"/>
    <n v="38.700000000000728"/>
    <n v="6.59"/>
    <d v="1899-12-30T07:17:00"/>
    <n v="3.2949999999999998E-3"/>
    <n v="3.2949999999999998E-3"/>
    <n v="0"/>
  </r>
  <r>
    <x v="59"/>
    <n v="124.976"/>
    <n v="109.60000000000036"/>
    <n v="64.399999999999636"/>
    <n v="34.580000000000005"/>
    <d v="1900-01-02T13:50:00"/>
    <n v="1.7290000000000003E-2"/>
    <n v="1.7290000000000003E-2"/>
    <n v="0"/>
  </r>
  <r>
    <x v="60"/>
    <n v="125.319"/>
    <n v="0"/>
    <n v="22"/>
    <n v="2.02"/>
    <d v="1899-12-30T00:37:00"/>
    <n v="1.01E-3"/>
    <n v="0"/>
    <n v="1.01E-3"/>
  </r>
  <r>
    <x v="61"/>
    <n v="125.54600000000001"/>
    <n v="0"/>
    <n v="22.000000000001819"/>
    <n v="2.02"/>
    <d v="1899-12-30T01:02:00"/>
    <n v="1.01E-3"/>
    <n v="0"/>
    <n v="1.01E-3"/>
  </r>
  <r>
    <x v="62"/>
    <n v="125.73699999999999"/>
    <n v="12.000000000001819"/>
    <n v="29.399999999999636"/>
    <n v="4.2200000000000006"/>
    <d v="1899-12-30T15:58:00"/>
    <n v="2.1100000000000003E-3"/>
    <n v="0"/>
    <n v="2.1100000000000003E-3"/>
  </r>
  <r>
    <x v="63"/>
    <n v="125.024"/>
    <n v="151.10000000000036"/>
    <n v="74.899999999999636"/>
    <n v="61.28"/>
    <d v="1900-01-05T08:09:00"/>
    <n v="3.0640000000000001E-2"/>
    <n v="0"/>
    <n v="3.0640000000000001E-2"/>
  </r>
  <r>
    <x v="64"/>
    <n v="124.78100000000001"/>
    <n v="12.000000000001819"/>
    <n v="29.700000000000728"/>
    <n v="4.2"/>
    <d v="1899-12-30T18:00:00"/>
    <n v="2.1000000000000003E-3"/>
    <n v="2.1000000000000003E-3"/>
    <n v="0"/>
  </r>
  <r>
    <x v="65"/>
    <n v="124.59099999999999"/>
    <n v="12"/>
    <n v="29.000000000001819"/>
    <n v="4.2200000000000006"/>
    <d v="1899-12-30T09:06:00"/>
    <n v="2.1100000000000003E-3"/>
    <n v="2.1100000000000003E-3"/>
    <n v="0"/>
  </r>
  <r>
    <x v="66"/>
    <n v="124.373"/>
    <n v="12"/>
    <n v="29.199999999998909"/>
    <n v="4.2200000000000006"/>
    <d v="1899-12-30T15:51:00"/>
    <n v="2.1100000000000003E-3"/>
    <n v="2.1100000000000003E-3"/>
    <n v="0"/>
  </r>
  <r>
    <x v="67"/>
    <n v="124.241"/>
    <n v="28.299999999999272"/>
    <n v="38.799999999999272"/>
    <n v="6.6"/>
    <d v="1899-12-30T13:59:00"/>
    <n v="3.3E-3"/>
    <n v="3.3E-3"/>
    <n v="0"/>
  </r>
  <r>
    <x v="68"/>
    <n v="124.672"/>
    <n v="109.29999999999927"/>
    <n v="64.700000000000728"/>
    <n v="34.5"/>
    <d v="1900-01-03T08:30:00"/>
    <n v="1.7250000000000001E-2"/>
    <n v="1.7250000000000001E-2"/>
    <n v="0"/>
  </r>
  <r>
    <x v="69"/>
    <n v="125.33"/>
    <n v="0"/>
    <n v="22.400000000001455"/>
    <n v="2.0099999999999998"/>
    <d v="1899-12-30T08:29:00"/>
    <n v="1.0049999999999998E-3"/>
    <n v="0"/>
    <n v="1.0049999999999998E-3"/>
  </r>
  <r>
    <x v="70"/>
    <n v="125.14"/>
    <n v="78.5"/>
    <n v="58.5"/>
    <n v="19.02"/>
    <d v="1900-01-02T00:30:00"/>
    <n v="9.5099999999999994E-3"/>
    <n v="0"/>
    <n v="9.5099999999999994E-3"/>
  </r>
  <r>
    <x v="71"/>
    <n v="124.452"/>
    <n v="0"/>
    <n v="21.999999999998181"/>
    <n v="2.02"/>
    <d v="1899-12-30T06:45:00"/>
    <n v="1.01E-3"/>
    <n v="1.01E-3"/>
    <n v="0"/>
  </r>
  <r>
    <x v="72"/>
    <n v="126.441"/>
    <n v="296.80000000000109"/>
    <n v="90.200000000000728"/>
    <n v="390.74"/>
    <d v="1900-01-11T09:15:00"/>
    <n v="0.19537000000000002"/>
    <n v="0.19537000000000002"/>
    <n v="0"/>
  </r>
  <r>
    <x v="73"/>
    <n v="125.26300000000001"/>
    <n v="28.199999999998909"/>
    <n v="39"/>
    <n v="6.59"/>
    <d v="1899-12-31T06:16:00"/>
    <n v="3.2949999999999998E-3"/>
    <n v="0"/>
    <n v="3.2949999999999998E-3"/>
  </r>
  <r>
    <x v="74"/>
    <n v="125.354"/>
    <n v="48.299999999999272"/>
    <n v="45.899999999999636"/>
    <n v="11.46"/>
    <d v="1899-12-30T06:43:00"/>
    <n v="5.7300000000000007E-3"/>
    <n v="0"/>
    <n v="5.7300000000000007E-3"/>
  </r>
  <r>
    <x v="75"/>
    <n v="125.55800000000001"/>
    <n v="12"/>
    <n v="29.400000000001455"/>
    <n v="4.2200000000000006"/>
    <d v="1899-12-30T09:36:00"/>
    <n v="2.1100000000000003E-3"/>
    <n v="0"/>
    <n v="2.1100000000000003E-3"/>
  </r>
  <r>
    <x v="76"/>
    <n v="125.922"/>
    <n v="0"/>
    <n v="21.999999999998181"/>
    <n v="2.02"/>
    <d v="1899-12-30T00:51:00"/>
    <n v="1.01E-3"/>
    <n v="0"/>
    <n v="1.01E-3"/>
  </r>
  <r>
    <x v="77"/>
    <n v="125.896"/>
    <n v="0"/>
    <n v="22"/>
    <n v="2.02"/>
    <d v="1899-12-30T04:19:00"/>
    <n v="1.01E-3"/>
    <n v="0"/>
    <n v="1.01E-3"/>
  </r>
  <r>
    <x v="78"/>
    <n v="125.90300000000001"/>
    <n v="48.600000000000364"/>
    <n v="47.500000000001819"/>
    <n v="11.41"/>
    <d v="1900-01-02T08:24:00"/>
    <n v="5.705E-3"/>
    <n v="0"/>
    <n v="5.705E-3"/>
  </r>
  <r>
    <x v="79"/>
    <n v="126.205"/>
    <n v="0"/>
    <n v="22"/>
    <n v="2.02"/>
    <d v="1899-12-30T01:16:00"/>
    <n v="1.01E-3"/>
    <n v="0"/>
    <n v="1.01E-3"/>
  </r>
  <r>
    <x v="80"/>
    <n v="126.203"/>
    <n v="48.299999999999272"/>
    <n v="46.400000000001455"/>
    <n v="11.43"/>
    <d v="1899-12-31T21:18:00"/>
    <n v="5.7149999999999996E-3"/>
    <n v="0"/>
    <n v="5.7149999999999996E-3"/>
  </r>
  <r>
    <x v="81"/>
    <n v="126.322"/>
    <n v="29.200000000000728"/>
    <n v="39.900000000001455"/>
    <n v="6.58"/>
    <d v="1899-12-30T19:35:00"/>
    <n v="3.29E-3"/>
    <n v="0"/>
    <n v="3.29E-3"/>
  </r>
  <r>
    <x v="82"/>
    <n v="126.53100000000001"/>
    <n v="0"/>
    <n v="22"/>
    <n v="2.02"/>
    <d v="1899-12-30T03:44:00"/>
    <n v="1.01E-3"/>
    <n v="0"/>
    <n v="1.01E-3"/>
  </r>
  <r>
    <x v="83"/>
    <n v="126.79"/>
    <n v="0"/>
    <n v="22"/>
    <n v="2.02"/>
    <d v="1899-12-30T01:26:00"/>
    <n v="1.01E-3"/>
    <n v="0"/>
    <n v="1.01E-3"/>
  </r>
  <r>
    <x v="84"/>
    <n v="126.971"/>
    <n v="11.999999999998181"/>
    <n v="29.399999999999636"/>
    <n v="4.2200000000000006"/>
    <d v="1899-12-30T09:33:00"/>
    <n v="2.1100000000000003E-3"/>
    <n v="0"/>
    <n v="2.1100000000000003E-3"/>
  </r>
  <r>
    <x v="85"/>
    <n v="127.241"/>
    <n v="0"/>
    <n v="22"/>
    <n v="2.0099999999999998"/>
    <d v="1899-12-30T07:31:00"/>
    <n v="1.0049999999999998E-3"/>
    <n v="0"/>
    <n v="1.0049999999999998E-3"/>
  </r>
  <r>
    <x v="86"/>
    <n v="127.429"/>
    <n v="12"/>
    <n v="29"/>
    <n v="4.2200000000000006"/>
    <d v="1899-12-30T05:33:00"/>
    <n v="2.1100000000000003E-3"/>
    <n v="0"/>
    <n v="2.1100000000000003E-3"/>
  </r>
  <r>
    <x v="87"/>
    <n v="125.4"/>
    <n v="295.19999999999891"/>
    <n v="90.399999999999636"/>
    <n v="390.45"/>
    <d v="1900-01-05T07:23:00"/>
    <n v="0.19522499999999998"/>
    <n v="0"/>
    <n v="0.19522499999999998"/>
  </r>
  <r>
    <x v="88"/>
    <n v="126.218"/>
    <n v="12.100000000000364"/>
    <n v="29.299999999999272"/>
    <n v="4.2300000000000004"/>
    <d v="1899-12-30T10:30:00"/>
    <n v="2.1150000000000001E-3"/>
    <n v="2.1150000000000001E-3"/>
    <n v="0"/>
  </r>
  <r>
    <x v="89"/>
    <n v="126.146"/>
    <n v="12"/>
    <n v="29.699999999998909"/>
    <n v="4.2200000000000006"/>
    <d v="1899-12-31T05:42:00"/>
    <n v="2.1100000000000003E-3"/>
    <n v="2.1100000000000003E-3"/>
    <n v="0"/>
  </r>
  <r>
    <x v="90"/>
    <n v="125.911"/>
    <n v="0"/>
    <n v="22"/>
    <n v="2.0099999999999998"/>
    <d v="1899-12-30T00:23:00"/>
    <n v="1.0049999999999998E-3"/>
    <n v="1.0049999999999998E-3"/>
    <n v="0"/>
  </r>
  <r>
    <x v="91"/>
    <n v="125.676"/>
    <n v="0"/>
    <n v="22"/>
    <n v="2.02"/>
    <d v="1899-12-30T00:49:00"/>
    <n v="1.01E-3"/>
    <n v="1.01E-3"/>
    <n v="0"/>
  </r>
  <r>
    <x v="92"/>
    <n v="125.43600000000001"/>
    <n v="0"/>
    <n v="22"/>
    <n v="2.02"/>
    <d v="1899-12-30T00:16:00"/>
    <n v="1.01E-3"/>
    <n v="1.01E-3"/>
    <n v="0"/>
  </r>
  <r>
    <x v="93"/>
    <n v="125.19199999999999"/>
    <n v="0"/>
    <n v="22.000000000001819"/>
    <n v="2.02"/>
    <d v="1899-12-30T01:27:00"/>
    <n v="1.01E-3"/>
    <n v="1.01E-3"/>
    <n v="0"/>
  </r>
  <r>
    <x v="94"/>
    <n v="125.027"/>
    <n v="0"/>
    <n v="22"/>
    <n v="2.02"/>
    <d v="1899-12-30T02:56:00"/>
    <n v="1.01E-3"/>
    <n v="1.01E-3"/>
    <n v="0"/>
  </r>
  <r>
    <x v="95"/>
    <n v="124.744"/>
    <n v="0"/>
    <n v="22"/>
    <n v="2.02"/>
    <d v="1899-12-30T00:07:00"/>
    <n v="1.01E-3"/>
    <n v="1.01E-3"/>
    <n v="0"/>
  </r>
  <r>
    <x v="96"/>
    <n v="124.614"/>
    <n v="28.600000000000364"/>
    <n v="39.100000000000364"/>
    <n v="6.6099999999999994"/>
    <d v="1899-12-30T08:32:00"/>
    <n v="3.3049999999999998E-3"/>
    <n v="3.3049999999999998E-3"/>
    <n v="0"/>
  </r>
  <r>
    <x v="97"/>
    <n v="124.352"/>
    <n v="0"/>
    <n v="22"/>
    <n v="2.02"/>
    <d v="1899-12-30T01:46:00"/>
    <n v="1.01E-3"/>
    <n v="1.01E-3"/>
    <n v="0"/>
  </r>
  <r>
    <x v="98"/>
    <n v="125.488"/>
    <n v="199.10000000000036"/>
    <n v="83.5"/>
    <n v="113.33999999999999"/>
    <d v="1900-01-09T01:21:00"/>
    <n v="5.6669999999999991E-2"/>
    <n v="5.6669999999999991E-2"/>
    <n v="0"/>
  </r>
  <r>
    <x v="99"/>
    <n v="125.59"/>
    <n v="12"/>
    <n v="29"/>
    <n v="4.2200000000000006"/>
    <d v="1899-12-30T10:37:00"/>
    <n v="2.1100000000000003E-3"/>
    <n v="0"/>
    <n v="2.1100000000000003E-3"/>
  </r>
  <r>
    <x v="100"/>
    <n v="125.59"/>
    <n v="48.5"/>
    <n v="46"/>
    <n v="11.459999999999999"/>
    <d v="1899-12-30T06:46:00"/>
    <n v="5.7299999999999999E-3"/>
    <n v="0"/>
    <n v="5.7299999999999999E-3"/>
  </r>
  <r>
    <x v="101"/>
    <n v="125.783"/>
    <n v="12.100000000000364"/>
    <n v="29.299999999999272"/>
    <n v="4.21"/>
    <d v="1899-12-30T16:52:00"/>
    <n v="2.1050000000000001E-3"/>
    <n v="0"/>
    <n v="2.1050000000000001E-3"/>
  </r>
  <r>
    <x v="102"/>
    <n v="125.999"/>
    <n v="12.200000000000728"/>
    <n v="29.100000000000364"/>
    <n v="4.22"/>
    <d v="1899-12-30T12:01:00"/>
    <n v="2.1099999999999999E-3"/>
    <n v="0"/>
    <n v="2.1099999999999999E-3"/>
  </r>
  <r>
    <x v="103"/>
    <n v="126.217"/>
    <n v="0"/>
    <n v="23.200000000000728"/>
    <n v="2"/>
    <d v="1899-12-30T04:43:00"/>
    <n v="1E-3"/>
    <n v="0"/>
    <n v="1E-3"/>
  </r>
  <r>
    <x v="104"/>
    <n v="126.48699999999999"/>
    <n v="0"/>
    <n v="22"/>
    <n v="2.02"/>
    <d v="1899-12-30T06:19:00"/>
    <n v="1.01E-3"/>
    <n v="0"/>
    <n v="1.01E-3"/>
  </r>
  <r>
    <x v="105"/>
    <n v="126.496"/>
    <n v="48.200000000000728"/>
    <n v="46.300000000001091"/>
    <n v="11.44"/>
    <d v="1899-12-30T16:43:00"/>
    <n v="5.7199999999999994E-3"/>
    <n v="0"/>
    <n v="5.7199999999999994E-3"/>
  </r>
  <r>
    <x v="106"/>
    <n v="126.566"/>
    <n v="31.600000000000364"/>
    <n v="40.300000000001091"/>
    <n v="6.58"/>
    <d v="1899-12-31T04:58:00"/>
    <n v="3.29E-3"/>
    <n v="0"/>
    <n v="3.29E-3"/>
  </r>
  <r>
    <x v="107"/>
    <n v="126.57299999999999"/>
    <n v="48.5"/>
    <n v="46.199999999998909"/>
    <n v="11.45"/>
    <d v="1899-12-31T05:19:00"/>
    <n v="5.7250000000000001E-3"/>
    <n v="0"/>
    <n v="5.7250000000000001E-3"/>
  </r>
  <r>
    <x v="108"/>
    <n v="126.63200000000001"/>
    <n v="12.099999999998545"/>
    <n v="29.5"/>
    <n v="4.2300000000000004"/>
    <d v="1899-12-30T10:05:00"/>
    <n v="2.1150000000000001E-3"/>
    <n v="0"/>
    <n v="2.1150000000000001E-3"/>
  </r>
  <r>
    <x v="109"/>
    <n v="124.827"/>
    <n v="267.60000000000036"/>
    <n v="82.500000000001819"/>
    <n v="195.08"/>
    <d v="1900-01-03T08:36:00"/>
    <n v="9.7540000000000002E-2"/>
    <n v="0"/>
    <n v="9.7540000000000002E-2"/>
  </r>
  <r>
    <x v="110"/>
    <n v="124.992"/>
    <n v="12.099999999998545"/>
    <n v="28.999999999998181"/>
    <n v="4.21"/>
    <d v="1899-12-30T00:08:00"/>
    <n v="2.1050000000000001E-3"/>
    <n v="2.1050000000000001E-3"/>
    <n v="0"/>
  </r>
  <r>
    <x v="111"/>
    <n v="124.785"/>
    <n v="12.299999999997453"/>
    <n v="29.099999999998545"/>
    <n v="4.21"/>
    <d v="1899-12-30T02:28:00"/>
    <n v="2.1050000000000001E-3"/>
    <n v="2.1050000000000001E-3"/>
    <n v="0"/>
  </r>
  <r>
    <x v="112"/>
    <n v="124.548"/>
    <n v="0"/>
    <n v="22"/>
    <n v="2.02"/>
    <d v="1899-12-30T00:57:00"/>
    <n v="1.01E-3"/>
    <n v="1.01E-3"/>
    <n v="0"/>
  </r>
  <r>
    <x v="113"/>
    <n v="124.423"/>
    <n v="0"/>
    <n v="22"/>
    <n v="2.0099999999999998"/>
    <d v="1899-12-30T01:01:00"/>
    <n v="1.0049999999999998E-3"/>
    <n v="1.0049999999999998E-3"/>
    <n v="0"/>
  </r>
  <r>
    <x v="114"/>
    <n v="124.226"/>
    <n v="12"/>
    <n v="29"/>
    <n v="4.2200000000000006"/>
    <d v="1899-12-30T00:26:00"/>
    <n v="2.1100000000000003E-3"/>
    <n v="2.1100000000000003E-3"/>
    <n v="0"/>
  </r>
  <r>
    <x v="115"/>
    <n v="123.971"/>
    <n v="0"/>
    <n v="22"/>
    <n v="2.02"/>
    <d v="1899-12-30T00:32:00"/>
    <n v="1.01E-3"/>
    <n v="1.01E-3"/>
    <n v="0"/>
  </r>
  <r>
    <x v="116"/>
    <n v="124.145"/>
    <n v="76.099999999998545"/>
    <n v="56.899999999999636"/>
    <n v="19.02"/>
    <d v="1900-01-01T23:44:00"/>
    <n v="9.5099999999999994E-3"/>
    <n v="9.5099999999999994E-3"/>
    <n v="0"/>
  </r>
  <r>
    <x v="117"/>
    <n v="124.54900000000001"/>
    <n v="109.60000000000036"/>
    <n v="64.900000000001455"/>
    <n v="34.549999999999997"/>
    <d v="1900-01-01T14:25:00"/>
    <n v="1.7274999999999999E-2"/>
    <n v="0"/>
    <n v="1.7274999999999999E-2"/>
  </r>
  <r>
    <x v="118"/>
    <n v="123.952"/>
    <n v="12.100000000000364"/>
    <n v="29.699999999998909"/>
    <n v="4.1899999999999995"/>
    <d v="1899-12-30T10:39:00"/>
    <n v="2.0949999999999996E-3"/>
    <n v="2.0949999999999996E-3"/>
    <n v="0"/>
  </r>
  <r>
    <x v="119"/>
    <n v="123.759"/>
    <n v="12.000000000001819"/>
    <n v="29.000000000001819"/>
    <n v="4.2200000000000006"/>
    <d v="1899-12-30T06:05:00"/>
    <n v="2.1100000000000003E-3"/>
    <n v="2.1100000000000003E-3"/>
    <n v="0"/>
  </r>
  <r>
    <x v="120"/>
    <n v="125.788"/>
    <n v="295.80000000000109"/>
    <n v="90.900000000001455"/>
    <n v="390.01"/>
    <d v="1900-01-13T23:47:00"/>
    <n v="0.19500499999999998"/>
    <n v="0.19500499999999998"/>
    <n v="0"/>
  </r>
  <r>
    <x v="121"/>
    <n v="124.67"/>
    <n v="28.400000000001455"/>
    <n v="38.800000000001091"/>
    <n v="6.59"/>
    <d v="1899-12-30T20:17:00"/>
    <n v="3.2949999999999998E-3"/>
    <n v="0"/>
    <n v="3.2949999999999998E-3"/>
  </r>
  <r>
    <x v="122"/>
    <n v="124.791"/>
    <n v="0"/>
    <n v="22"/>
    <n v="2.02"/>
    <d v="1899-12-30T03:09:00"/>
    <n v="1.01E-3"/>
    <n v="0"/>
    <n v="1.01E-3"/>
  </r>
  <r>
    <x v="123"/>
    <n v="124.934"/>
    <n v="28.200000000000728"/>
    <n v="39.5"/>
    <n v="6.58"/>
    <d v="1899-12-31T22:51:00"/>
    <n v="3.29E-3"/>
    <n v="0"/>
    <n v="3.29E-3"/>
  </r>
  <r>
    <x v="124"/>
    <n v="125.253"/>
    <n v="0"/>
    <n v="22"/>
    <n v="2.02"/>
    <d v="1899-12-30T06:30:00"/>
    <n v="1.01E-3"/>
    <n v="0"/>
    <n v="1.01E-3"/>
  </r>
  <r>
    <x v="125"/>
    <n v="125.432"/>
    <n v="28.200000000000728"/>
    <n v="40.000000000001819"/>
    <n v="6.58"/>
    <d v="1899-12-31T16:17:00"/>
    <n v="3.29E-3"/>
    <n v="0"/>
    <n v="3.29E-3"/>
  </r>
  <r>
    <x v="126"/>
    <n v="125.55800000000001"/>
    <n v="28.099999999998545"/>
    <n v="39"/>
    <n v="6.6"/>
    <d v="1899-12-31T14:59:00"/>
    <n v="3.3E-3"/>
    <n v="0"/>
    <n v="3.3E-3"/>
  </r>
  <r>
    <x v="127"/>
    <n v="125.396"/>
    <n v="75.299999999999272"/>
    <n v="57.399999999999636"/>
    <n v="19"/>
    <d v="1900-01-01T15:59:00"/>
    <n v="9.4999999999999998E-3"/>
    <n v="0"/>
    <n v="9.4999999999999998E-3"/>
  </r>
  <r>
    <x v="128"/>
    <n v="125.629"/>
    <n v="12.299999999999272"/>
    <n v="29.199999999998909"/>
    <n v="4.2300000000000004"/>
    <d v="1899-12-30T07:34:00"/>
    <n v="2.1150000000000001E-3"/>
    <n v="0"/>
    <n v="2.1150000000000001E-3"/>
  </r>
  <r>
    <x v="129"/>
    <n v="125.83199999999999"/>
    <n v="12.099999999998545"/>
    <n v="29.499999999998181"/>
    <n v="4.21"/>
    <d v="1899-12-30T09:47:00"/>
    <n v="2.1050000000000001E-3"/>
    <n v="0"/>
    <n v="2.1050000000000001E-3"/>
  </r>
  <r>
    <x v="130"/>
    <n v="126.08"/>
    <n v="0"/>
    <n v="22"/>
    <n v="2.02"/>
    <d v="1899-12-30T00:17:00"/>
    <n v="1.01E-3"/>
    <n v="0"/>
    <n v="1.01E-3"/>
  </r>
  <r>
    <x v="131"/>
    <n v="126.318"/>
    <n v="0"/>
    <n v="22"/>
    <n v="2.02"/>
    <d v="1899-12-30T06:51:00"/>
    <n v="1.01E-3"/>
    <n v="0"/>
    <n v="1.01E-3"/>
  </r>
  <r>
    <x v="132"/>
    <n v="126.607"/>
    <n v="0"/>
    <n v="22"/>
    <n v="2.02"/>
    <d v="1899-12-30T00:38:00"/>
    <n v="1.01E-3"/>
    <n v="0"/>
    <n v="1.01E-3"/>
  </r>
  <r>
    <x v="133"/>
    <n v="126.699"/>
    <n v="28.400000000001455"/>
    <n v="39.600000000000364"/>
    <n v="6.58"/>
    <d v="1900-01-01T22:25:00"/>
    <n v="3.29E-3"/>
    <n v="0"/>
    <n v="3.29E-3"/>
  </r>
  <r>
    <x v="134"/>
    <n v="123.738"/>
    <n v="406.89999999999964"/>
    <n v="105.19999999999891"/>
    <n v="715.90999999999985"/>
    <d v="1900-01-23T05:22:00"/>
    <n v="0.35795499999999991"/>
    <n v="0"/>
    <n v="0.35795499999999991"/>
  </r>
  <r>
    <x v="135"/>
    <n v="125.624"/>
    <n v="28.399999999999636"/>
    <n v="39.399999999999636"/>
    <n v="6.59"/>
    <d v="1900-01-01T16:51:00"/>
    <n v="3.2949999999999998E-3"/>
    <n v="3.2949999999999998E-3"/>
    <n v="0"/>
  </r>
  <r>
    <x v="136"/>
    <n v="125.646"/>
    <n v="12"/>
    <n v="29"/>
    <n v="4.2200000000000006"/>
    <d v="1899-12-30T06:11:00"/>
    <n v="2.1100000000000003E-3"/>
    <n v="2.1100000000000003E-3"/>
    <n v="0"/>
  </r>
  <r>
    <x v="137"/>
    <n v="125.319"/>
    <n v="0"/>
    <n v="22"/>
    <n v="2.0099999999999998"/>
    <d v="1899-12-30T01:23:00"/>
    <n v="1.0049999999999998E-3"/>
    <n v="1.0049999999999998E-3"/>
    <n v="0"/>
  </r>
  <r>
    <x v="138"/>
    <n v="125.182"/>
    <n v="12"/>
    <n v="29.199999999998909"/>
    <n v="4.2200000000000006"/>
    <d v="1899-12-30T20:15:00"/>
    <n v="2.1100000000000003E-3"/>
    <n v="2.1100000000000003E-3"/>
    <n v="0"/>
  </r>
  <r>
    <x v="139"/>
    <n v="124.937"/>
    <n v="12.100000000002183"/>
    <n v="29.000000000001819"/>
    <n v="4.21"/>
    <d v="1899-12-30T03:16:00"/>
    <n v="2.1050000000000001E-3"/>
    <n v="2.1050000000000001E-3"/>
    <n v="0"/>
  </r>
  <r>
    <x v="140"/>
    <n v="124.828"/>
    <n v="29.899999999999636"/>
    <n v="40.599999999998545"/>
    <n v="6.59"/>
    <d v="1899-12-30T14:31:00"/>
    <n v="3.2949999999999998E-3"/>
    <n v="3.2949999999999998E-3"/>
    <n v="0"/>
  </r>
  <r>
    <x v="141"/>
    <n v="124.583"/>
    <n v="0"/>
    <n v="22"/>
    <n v="2.0099999999999998"/>
    <d v="1899-12-30T03:40:00"/>
    <n v="1.0049999999999998E-3"/>
    <n v="1.0049999999999998E-3"/>
    <n v="0"/>
  </r>
  <r>
    <x v="142"/>
    <n v="124.289"/>
    <n v="0"/>
    <n v="22"/>
    <n v="2.02"/>
    <d v="1899-12-30T03:33:00"/>
    <n v="1.01E-3"/>
    <n v="1.01E-3"/>
    <n v="0"/>
  </r>
  <r>
    <x v="143"/>
    <n v="124.45099999999999"/>
    <n v="77.299999999999272"/>
    <n v="58.700000000000728"/>
    <n v="18.93"/>
    <d v="1900-01-04T18:15:00"/>
    <n v="9.4649999999999995E-3"/>
    <n v="9.4649999999999995E-3"/>
    <n v="0"/>
  </r>
  <r>
    <x v="144"/>
    <n v="124.175"/>
    <n v="12.199999999998909"/>
    <n v="29.099999999998545"/>
    <n v="4.22"/>
    <d v="1899-12-30T08:29:00"/>
    <n v="2.1099999999999999E-3"/>
    <n v="2.1099999999999999E-3"/>
    <n v="0"/>
  </r>
  <r>
    <x v="145"/>
    <n v="123.589"/>
    <n v="36.100000000000364"/>
    <n v="41.5"/>
    <n v="6.62"/>
    <n v="-0.87013888888759539"/>
    <n v="3.31E-3"/>
    <n v="3.31E-3"/>
    <n v="0"/>
  </r>
  <r>
    <x v="146"/>
    <n v="123.59099999999999"/>
    <n v="48.100000000000364"/>
    <n v="46.100000000002183"/>
    <n v="11.48"/>
    <d v="1899-12-31T13:05:00"/>
    <n v="5.7400000000000003E-3"/>
    <n v="5.7400000000000003E-3"/>
    <n v="0"/>
  </r>
  <r>
    <x v="147"/>
    <n v="123.34399999999999"/>
    <n v="0"/>
    <n v="22"/>
    <n v="2.02"/>
    <d v="1899-12-30T02:11:00"/>
    <n v="1.01E-3"/>
    <n v="1.01E-3"/>
    <n v="0"/>
  </r>
  <r>
    <x v="148"/>
    <n v="123.155"/>
    <n v="12"/>
    <n v="29.200000000000728"/>
    <n v="4.2200000000000006"/>
    <d v="1899-12-30T11:46:00"/>
    <n v="2.1100000000000003E-3"/>
    <n v="2.1100000000000003E-3"/>
    <n v="0"/>
  </r>
  <r>
    <x v="149"/>
    <n v="123.026"/>
    <n v="28.199999999998909"/>
    <n v="39.399999999999636"/>
    <n v="6.5600000000000005"/>
    <d v="1899-12-30T20:43:00"/>
    <n v="3.2800000000000004E-3"/>
    <n v="3.2800000000000004E-3"/>
    <n v="0"/>
  </r>
  <r>
    <x v="150"/>
    <n v="122.833"/>
    <n v="12.100000000002183"/>
    <n v="29.000000000001819"/>
    <n v="4.21"/>
    <d v="1899-12-30T06:45:00"/>
    <n v="2.1050000000000001E-3"/>
    <n v="2.1050000000000001E-3"/>
    <n v="0"/>
  </r>
  <r>
    <x v="151"/>
    <n v="122.803"/>
    <n v="76.900000000001455"/>
    <n v="57.000000000001819"/>
    <n v="19.009999999999998"/>
    <d v="1900-01-01T05:06:00"/>
    <n v="9.5049999999999996E-3"/>
    <n v="9.5049999999999996E-3"/>
    <n v="0"/>
  </r>
  <r>
    <x v="152"/>
    <n v="122.61499999999999"/>
    <n v="12"/>
    <n v="29"/>
    <n v="4.2200000000000006"/>
    <d v="1899-12-30T02:20:00"/>
    <n v="2.1100000000000003E-3"/>
    <n v="2.1100000000000003E-3"/>
    <n v="0"/>
  </r>
  <r>
    <x v="153"/>
    <n v="122.746"/>
    <n v="75.300000000001091"/>
    <n v="56.100000000000364"/>
    <n v="19.079999999999998"/>
    <d v="1899-12-30T20:36:00"/>
    <n v="9.5399999999999999E-3"/>
    <n v="9.5399999999999999E-3"/>
    <n v="0"/>
  </r>
  <r>
    <x v="154"/>
    <n v="122.629"/>
    <n v="28.300000000001091"/>
    <n v="39.000000000001819"/>
    <n v="6.6"/>
    <d v="1899-12-30T21:01:00"/>
    <n v="3.3E-3"/>
    <n v="3.3E-3"/>
    <n v="0"/>
  </r>
  <r>
    <x v="155"/>
    <n v="122.378"/>
    <n v="0"/>
    <n v="22"/>
    <n v="2.02"/>
    <d v="1899-12-30T00:51:00"/>
    <n v="1.01E-3"/>
    <n v="1.01E-3"/>
    <n v="0"/>
  </r>
  <r>
    <x v="156"/>
    <n v="122.20399999999999"/>
    <n v="12.099999999998545"/>
    <n v="29"/>
    <n v="4.21"/>
    <d v="1899-12-30T01:33:00"/>
    <n v="2.1050000000000001E-3"/>
    <n v="2.1050000000000001E-3"/>
    <n v="0"/>
  </r>
  <r>
    <x v="157"/>
    <n v="122.306"/>
    <n v="63.300000000001091"/>
    <n v="52.799999999999272"/>
    <n v="11.44"/>
    <d v="1899-12-31T23:14:00"/>
    <n v="5.7199999999999994E-3"/>
    <n v="5.7199999999999994E-3"/>
    <n v="0"/>
  </r>
  <r>
    <x v="158"/>
    <n v="122.73699999999999"/>
    <n v="109.60000000000036"/>
    <n v="64.800000000001091"/>
    <n v="34.51"/>
    <d v="1900-01-02T19:22:00"/>
    <n v="1.7255E-2"/>
    <n v="1.7255E-2"/>
    <n v="0"/>
  </r>
  <r>
    <x v="159"/>
    <n v="121.77500000000001"/>
    <n v="250.5"/>
    <n v="89.5"/>
    <n v="210.57"/>
    <d v="1900-01-08T18:57:00"/>
    <n v="0.10528499999999999"/>
    <n v="0"/>
    <n v="0.10528499999999999"/>
  </r>
  <r>
    <x v="160"/>
    <n v="122.512"/>
    <n v="12"/>
    <n v="29"/>
    <n v="4.2200000000000006"/>
    <d v="1899-12-30T02:37:00"/>
    <n v="2.1100000000000003E-3"/>
    <n v="2.1100000000000003E-3"/>
    <n v="0"/>
  </r>
  <r>
    <x v="161"/>
    <n v="122.324"/>
    <n v="12"/>
    <n v="29"/>
    <n v="4.2200000000000006"/>
    <d v="1899-12-30T03:20:00"/>
    <n v="2.1100000000000003E-3"/>
    <n v="2.1100000000000003E-3"/>
    <n v="0"/>
  </r>
  <r>
    <x v="162"/>
    <n v="122.315"/>
    <n v="48.899999999999636"/>
    <n v="46.600000000000364"/>
    <n v="11.420000000000002"/>
    <d v="1900-01-01T17:58:00"/>
    <n v="5.7100000000000007E-3"/>
    <n v="5.7100000000000007E-3"/>
    <n v="0"/>
  </r>
  <r>
    <x v="163"/>
    <n v="122.193"/>
    <n v="28.5"/>
    <n v="39"/>
    <n v="6.6"/>
    <d v="1899-12-30T12:02:00"/>
    <n v="3.3E-3"/>
    <n v="3.3E-3"/>
    <n v="0"/>
  </r>
  <r>
    <x v="164"/>
    <n v="121.92100000000001"/>
    <n v="12.000000000001819"/>
    <n v="29"/>
    <n v="4.2200000000000006"/>
    <d v="1899-12-30T06:07:00"/>
    <n v="2.1100000000000003E-3"/>
    <n v="2.1100000000000003E-3"/>
    <n v="0"/>
  </r>
  <r>
    <x v="165"/>
    <n v="121.70699999999999"/>
    <n v="12.000000000001819"/>
    <n v="29.000000000001819"/>
    <n v="4.2200000000000006"/>
    <d v="1899-12-30T09:00:00"/>
    <n v="2.1100000000000003E-3"/>
    <n v="2.1100000000000003E-3"/>
    <n v="0"/>
  </r>
  <r>
    <x v="166"/>
    <n v="121.708"/>
    <n v="48.100000000000364"/>
    <n v="46.5"/>
    <n v="11.45"/>
    <d v="1899-12-31T08:37:00"/>
    <n v="5.7250000000000001E-3"/>
    <n v="5.7250000000000001E-3"/>
    <n v="0"/>
  </r>
  <r>
    <x v="167"/>
    <n v="121.48099999999999"/>
    <n v="12"/>
    <n v="29.000000000001819"/>
    <n v="4.2200000000000006"/>
    <d v="1899-12-30T04:20:00"/>
    <n v="2.1100000000000003E-3"/>
    <n v="2.1100000000000003E-3"/>
    <n v="0"/>
  </r>
  <r>
    <x v="168"/>
    <n v="121.224"/>
    <n v="0"/>
    <n v="22"/>
    <n v="2.02"/>
    <d v="1899-12-30T00:57:00"/>
    <n v="1.01E-3"/>
    <n v="1.01E-3"/>
    <n v="0"/>
  </r>
  <r>
    <x v="169"/>
    <n v="121.04"/>
    <n v="12"/>
    <n v="29"/>
    <n v="4.2200000000000006"/>
    <d v="1899-12-30T09:36:00"/>
    <n v="2.1100000000000003E-3"/>
    <n v="2.1100000000000003E-3"/>
    <n v="0"/>
  </r>
  <r>
    <x v="170"/>
    <n v="120.851"/>
    <n v="12.100000000002183"/>
    <n v="29.300000000001091"/>
    <n v="4.2300000000000004"/>
    <d v="1899-12-30T13:59:00"/>
    <n v="2.1150000000000001E-3"/>
    <n v="2.1150000000000001E-3"/>
    <n v="0"/>
  </r>
  <r>
    <x v="171"/>
    <n v="121.977"/>
    <n v="203.10000000000036"/>
    <n v="85.799999999999272"/>
    <n v="113.69"/>
    <d v="1900-01-08T04:14:00"/>
    <n v="5.6845E-2"/>
    <n v="5.6845E-2"/>
    <n v="0"/>
  </r>
  <r>
    <x v="172"/>
    <n v="121.92700000000001"/>
    <n v="0"/>
    <n v="22.399999999999636"/>
    <n v="2.02"/>
    <d v="1899-12-30T14:52:00"/>
    <n v="1.01E-3"/>
    <n v="0"/>
    <n v="1.01E-3"/>
  </r>
  <r>
    <x v="173"/>
    <n v="122.175"/>
    <n v="0"/>
    <n v="22"/>
    <n v="2.02"/>
    <d v="1899-12-30T01:02:00"/>
    <n v="1.01E-3"/>
    <n v="0"/>
    <n v="1.01E-3"/>
  </r>
  <r>
    <x v="174"/>
    <n v="122.02"/>
    <n v="75.299999999999272"/>
    <n v="56.799999999999272"/>
    <n v="19.060000000000002"/>
    <d v="1899-12-31T03:23:00"/>
    <n v="9.5300000000000003E-3"/>
    <n v="0"/>
    <n v="9.5300000000000003E-3"/>
  </r>
  <r>
    <x v="175"/>
    <n v="122.20699999999999"/>
    <n v="12.100000000000364"/>
    <n v="29.099999999998545"/>
    <n v="4.2300000000000004"/>
    <d v="1899-12-30T02:49:00"/>
    <n v="2.1150000000000001E-3"/>
    <n v="0"/>
    <n v="2.1150000000000001E-3"/>
  </r>
  <r>
    <x v="176"/>
    <n v="122.42"/>
    <n v="0"/>
    <n v="22.399999999999636"/>
    <n v="2.02"/>
    <d v="1899-12-30T21:54:00"/>
    <n v="1.01E-3"/>
    <n v="0"/>
    <n v="1.01E-3"/>
  </r>
  <r>
    <x v="177"/>
    <n v="122.667"/>
    <n v="0"/>
    <n v="22"/>
    <n v="2.0099999999999998"/>
    <d v="1899-12-30T03:39:00"/>
    <n v="1.0049999999999998E-3"/>
    <n v="0"/>
    <n v="1.0049999999999998E-3"/>
  </r>
  <r>
    <x v="178"/>
    <n v="122.872"/>
    <n v="12.100000000000364"/>
    <n v="29.100000000000364"/>
    <n v="4.2300000000000004"/>
    <d v="1899-12-30T03:11:00"/>
    <n v="2.1150000000000001E-3"/>
    <n v="0"/>
    <n v="2.1150000000000001E-3"/>
  </r>
  <r>
    <x v="179"/>
    <n v="123.012"/>
    <n v="12.099999999998545"/>
    <n v="29.5"/>
    <n v="4.2300000000000004"/>
    <d v="1899-12-31T07:18:00"/>
    <n v="2.1150000000000001E-3"/>
    <n v="0"/>
    <n v="2.1150000000000001E-3"/>
  </r>
  <r>
    <x v="180"/>
    <n v="122.215"/>
    <n v="159.89999999999964"/>
    <n v="81.899999999999636"/>
    <n v="60.92"/>
    <d v="1900-01-07T14:35:00"/>
    <n v="3.0460000000000001E-2"/>
    <n v="0"/>
    <n v="3.0460000000000001E-2"/>
  </r>
  <r>
    <x v="181"/>
    <n v="121.702"/>
    <n v="0"/>
    <n v="21.999999999998181"/>
    <n v="2.0099999999999998"/>
    <d v="1899-12-30T05:44:00"/>
    <n v="1.0049999999999998E-3"/>
    <n v="1.0049999999999998E-3"/>
    <n v="0"/>
  </r>
  <r>
    <x v="182"/>
    <n v="121.654"/>
    <n v="48.399999999999636"/>
    <n v="46.200000000000728"/>
    <n v="11.43"/>
    <d v="1899-12-30T05:49:00"/>
    <n v="5.7149999999999996E-3"/>
    <n v="5.7149999999999996E-3"/>
    <n v="0"/>
  </r>
  <r>
    <x v="183"/>
    <n v="121.473"/>
    <n v="0"/>
    <n v="22"/>
    <n v="2.0099999999999998"/>
    <d v="1899-12-30T02:45:00"/>
    <n v="1.0049999999999998E-3"/>
    <n v="1.0049999999999998E-3"/>
    <n v="0"/>
  </r>
  <r>
    <x v="184"/>
    <n v="121.22799999999999"/>
    <n v="53.399999999999636"/>
    <n v="48.5"/>
    <n v="11.43"/>
    <d v="1900-01-01T07:08:00"/>
    <n v="5.7149999999999996E-3"/>
    <n v="5.7149999999999996E-3"/>
    <n v="0"/>
  </r>
  <r>
    <x v="185"/>
    <n v="121.00700000000001"/>
    <n v="12.000000000001819"/>
    <n v="29.200000000000728"/>
    <n v="4.2200000000000006"/>
    <d v="1899-12-30T11:25:00"/>
    <n v="2.1100000000000003E-3"/>
    <n v="2.1100000000000003E-3"/>
    <n v="0"/>
  </r>
  <r>
    <x v="186"/>
    <n v="122.21899999999999"/>
    <n v="205.5"/>
    <n v="82.600000000000364"/>
    <n v="113.89000000000001"/>
    <d v="1900-01-05T19:32:00"/>
    <n v="5.6945000000000009E-2"/>
    <n v="5.6945000000000009E-2"/>
    <n v="0"/>
  </r>
  <r>
    <x v="187"/>
    <n v="122.459"/>
    <n v="0"/>
    <n v="22.399999999999636"/>
    <n v="2.02"/>
    <d v="1899-12-31T00:07:00"/>
    <n v="1.01E-3"/>
    <n v="0"/>
    <n v="1.01E-3"/>
  </r>
  <r>
    <x v="188"/>
    <n v="122.27500000000001"/>
    <n v="48.200000000000728"/>
    <n v="46.300000000001091"/>
    <n v="11.48"/>
    <d v="1899-12-31T07:48:00"/>
    <n v="5.7400000000000003E-3"/>
    <n v="0"/>
    <n v="5.7400000000000003E-3"/>
  </r>
  <r>
    <x v="189"/>
    <n v="122.512"/>
    <n v="0"/>
    <n v="22"/>
    <n v="2.02"/>
    <d v="1899-12-30T06:21:00"/>
    <n v="1.01E-3"/>
    <n v="0"/>
    <n v="1.01E-3"/>
  </r>
  <r>
    <x v="190"/>
    <n v="122.768"/>
    <n v="12.300000000001091"/>
    <n v="30.399999999999636"/>
    <n v="4.21"/>
    <d v="1899-12-30T12:11:00"/>
    <n v="2.1050000000000001E-3"/>
    <n v="0"/>
    <n v="2.1050000000000001E-3"/>
  </r>
  <r>
    <x v="191"/>
    <n v="122.85299999999999"/>
    <n v="28.5"/>
    <n v="39.299999999999272"/>
    <n v="6.59"/>
    <d v="1899-12-31T15:18:00"/>
    <n v="3.2949999999999998E-3"/>
    <n v="0"/>
    <n v="3.2949999999999998E-3"/>
  </r>
  <r>
    <x v="192"/>
    <n v="123.23699999999999"/>
    <n v="0"/>
    <n v="22.399999999997817"/>
    <n v="2.0099999999999998"/>
    <n v="-0.96180555555474712"/>
    <n v="1.0049999999999998E-3"/>
    <n v="0"/>
    <n v="1.0049999999999998E-3"/>
  </r>
  <r>
    <x v="193"/>
    <n v="121.21"/>
    <n v="299.70000000000073"/>
    <n v="95.200000000000728"/>
    <n v="389.05000000000007"/>
    <d v="1900-01-17T15:17:00"/>
    <n v="0.19452500000000003"/>
    <n v="0"/>
    <n v="0.19452500000000003"/>
  </r>
  <r>
    <x v="194"/>
    <n v="122.08199999999999"/>
    <n v="28.099999999998545"/>
    <n v="38.700000000000728"/>
    <n v="6.59"/>
    <d v="1899-12-30T17:00:00"/>
    <n v="3.2949999999999998E-3"/>
    <n v="3.2949999999999998E-3"/>
    <n v="0"/>
  </r>
  <r>
    <x v="195"/>
    <n v="121.83499999999999"/>
    <n v="0"/>
    <n v="22"/>
    <n v="2.02"/>
    <d v="1899-12-30T02:41:00"/>
    <n v="1.01E-3"/>
    <n v="1.01E-3"/>
    <n v="0"/>
  </r>
  <r>
    <x v="196"/>
    <n v="121.607"/>
    <n v="0"/>
    <n v="22.199999999998909"/>
    <n v="2.02"/>
    <d v="1899-12-30T06:43:00"/>
    <n v="1.01E-3"/>
    <n v="1.01E-3"/>
    <n v="0"/>
  </r>
  <r>
    <x v="197"/>
    <n v="121.352"/>
    <n v="0"/>
    <n v="22"/>
    <n v="2.02"/>
    <d v="1899-12-30T06:17:00"/>
    <n v="1.01E-3"/>
    <n v="1.01E-3"/>
    <n v="0"/>
  </r>
  <r>
    <x v="198"/>
    <n v="121.506"/>
    <n v="75.600000000000364"/>
    <n v="58.100000000000364"/>
    <n v="18.990000000000002"/>
    <d v="1900-01-07T06:50:00"/>
    <n v="9.4950000000000017E-3"/>
    <n v="9.4950000000000017E-3"/>
    <n v="0"/>
  </r>
  <r>
    <x v="199"/>
    <n v="121.301"/>
    <n v="12.100000000000364"/>
    <n v="29.299999999999272"/>
    <n v="4.21"/>
    <d v="1899-12-30T19:24:00"/>
    <n v="2.1050000000000001E-3"/>
    <n v="2.1050000000000001E-3"/>
    <n v="0"/>
  </r>
  <r>
    <x v="200"/>
    <n v="121.1"/>
    <n v="28.200000000000728"/>
    <n v="39.700000000000728"/>
    <n v="6.6"/>
    <d v="1899-12-31T14:57:00"/>
    <n v="3.3E-3"/>
    <n v="3.3E-3"/>
    <n v="0"/>
  </r>
  <r>
    <x v="201"/>
    <n v="120.849"/>
    <n v="0"/>
    <n v="22"/>
    <n v="2.02"/>
    <d v="1899-12-30T09:39:00"/>
    <n v="1.01E-3"/>
    <n v="1.01E-3"/>
    <n v="0"/>
  </r>
  <r>
    <x v="202"/>
    <n v="120.71899999999999"/>
    <n v="28.299999999999272"/>
    <n v="39.5"/>
    <n v="6.58"/>
    <d v="1900-01-02T03:35:00"/>
    <n v="3.29E-3"/>
    <n v="3.29E-3"/>
    <n v="0"/>
  </r>
  <r>
    <x v="203"/>
    <n v="120.45699999999999"/>
    <n v="0"/>
    <n v="22.200000000000728"/>
    <n v="2.0099999999999998"/>
    <d v="1899-12-30T17:07:00"/>
    <n v="1.0049999999999998E-3"/>
    <n v="1.0049999999999998E-3"/>
    <n v="0"/>
  </r>
  <r>
    <x v="204"/>
    <n v="120.128"/>
    <n v="28.100000000000364"/>
    <n v="39.400000000001455"/>
    <n v="6.57"/>
    <d v="1899-12-31T04:39:00"/>
    <n v="3.2850000000000002E-3"/>
    <n v="3.2850000000000002E-3"/>
    <n v="0"/>
  </r>
  <r>
    <x v="205"/>
    <n v="120.628"/>
    <n v="117.39999999999964"/>
    <n v="65.700000000000728"/>
    <n v="34.590000000000003"/>
    <d v="1900-01-03T06:35:00"/>
    <n v="1.7295000000000001E-2"/>
    <n v="1.7295000000000001E-2"/>
    <n v="0"/>
  </r>
  <r>
    <x v="206"/>
    <n v="121.346"/>
    <n v="28.100000000000364"/>
    <n v="39.800000000001091"/>
    <n v="6.57"/>
    <d v="1900-01-01T10:17:00"/>
    <n v="3.2850000000000002E-3"/>
    <n v="0"/>
    <n v="3.2850000000000002E-3"/>
  </r>
  <r>
    <x v="207"/>
    <n v="118.848"/>
    <n v="345.39999999999964"/>
    <n v="91.799999999999272"/>
    <n v="726.58"/>
    <d v="1900-01-03T16:57:00"/>
    <n v="0.36329"/>
    <n v="0"/>
    <n v="0.36329"/>
  </r>
  <r>
    <x v="208"/>
    <n v="120.34399999999999"/>
    <n v="12"/>
    <n v="29.700000000000728"/>
    <n v="4.2"/>
    <d v="1899-12-30T15:37:00"/>
    <n v="2.1000000000000003E-3"/>
    <n v="2.1000000000000003E-3"/>
    <n v="0"/>
  </r>
  <r>
    <x v="209"/>
    <n v="120.04900000000001"/>
    <n v="0"/>
    <n v="22"/>
    <n v="2.02"/>
    <d v="1899-12-30T02:09:00"/>
    <n v="1.01E-3"/>
    <n v="1.01E-3"/>
    <n v="0"/>
  </r>
  <r>
    <x v="210"/>
    <n v="119.78700000000001"/>
    <n v="0"/>
    <n v="22"/>
    <n v="2.02"/>
    <d v="1899-12-30T00:13:00"/>
    <n v="1.01E-3"/>
    <n v="1.01E-3"/>
    <n v="0"/>
  </r>
  <r>
    <x v="211"/>
    <n v="119.578"/>
    <n v="0"/>
    <n v="21.999999999998181"/>
    <n v="2.02"/>
    <d v="1899-12-30T01:46:00"/>
    <n v="1.01E-3"/>
    <n v="1.01E-3"/>
    <n v="0"/>
  </r>
  <r>
    <x v="212"/>
    <n v="119.51600000000001"/>
    <n v="12.100000000000364"/>
    <n v="29"/>
    <n v="4.21"/>
    <d v="1899-12-30T02:11:00"/>
    <n v="2.1050000000000001E-3"/>
    <n v="2.1050000000000001E-3"/>
    <n v="0"/>
  </r>
  <r>
    <x v="213"/>
    <n v="119.26900000000001"/>
    <n v="0"/>
    <n v="21.999999999998181"/>
    <n v="2.02"/>
    <d v="1899-12-30T00:11:00"/>
    <n v="1.01E-3"/>
    <n v="1.01E-3"/>
    <n v="0"/>
  </r>
  <r>
    <x v="214"/>
    <n v="119.044"/>
    <n v="0"/>
    <n v="22"/>
    <n v="2.0099999999999998"/>
    <d v="1899-12-30T00:15:00"/>
    <n v="1.0049999999999998E-3"/>
    <n v="1.0049999999999998E-3"/>
    <n v="0"/>
  </r>
  <r>
    <x v="215"/>
    <n v="118.815"/>
    <n v="17.600000000000364"/>
    <n v="32"/>
    <n v="4.21"/>
    <d v="1899-12-30T06:40:00"/>
    <n v="2.1050000000000001E-3"/>
    <n v="2.1050000000000001E-3"/>
    <n v="0"/>
  </r>
  <r>
    <x v="216"/>
    <n v="118.578"/>
    <n v="0"/>
    <n v="21.999999999998181"/>
    <n v="2.02"/>
    <d v="1899-12-30T00:26:00"/>
    <n v="1.01E-3"/>
    <n v="1.01E-3"/>
    <n v="0"/>
  </r>
  <r>
    <x v="217"/>
    <n v="118.41200000000001"/>
    <n v="28.100000000002183"/>
    <n v="38.700000000000728"/>
    <n v="6.59"/>
    <d v="1899-12-30T11:10:00"/>
    <n v="3.2949999999999998E-3"/>
    <n v="3.2949999999999998E-3"/>
    <n v="0"/>
  </r>
  <r>
    <x v="218"/>
    <n v="118.337"/>
    <n v="38.799999999999272"/>
    <n v="45.699999999998909"/>
    <n v="6.59"/>
    <d v="1899-12-30T01:59:00"/>
    <n v="3.2949999999999998E-3"/>
    <n v="3.2949999999999998E-3"/>
    <n v="0"/>
  </r>
  <r>
    <x v="219"/>
    <n v="118.206"/>
    <n v="12.000000000001819"/>
    <n v="29.200000000000728"/>
    <n v="4.2200000000000006"/>
    <d v="1899-12-30T09:25:00"/>
    <n v="2.1100000000000003E-3"/>
    <n v="2.1100000000000003E-3"/>
    <n v="0"/>
  </r>
  <r>
    <x v="220"/>
    <n v="118.018"/>
    <n v="12"/>
    <n v="29.000000000001819"/>
    <n v="4.2200000000000006"/>
    <d v="1899-12-30T01:03:00"/>
    <n v="2.1100000000000003E-3"/>
    <n v="2.1100000000000003E-3"/>
    <n v="0"/>
  </r>
  <r>
    <x v="221"/>
    <n v="117.77500000000001"/>
    <n v="0"/>
    <n v="22"/>
    <n v="2.02"/>
    <d v="1899-12-30T00:16:00"/>
    <n v="1.01E-3"/>
    <n v="1.01E-3"/>
    <n v="0"/>
  </r>
  <r>
    <x v="222"/>
    <n v="118.601"/>
    <n v="165.10000000000218"/>
    <n v="80.800000000001091"/>
    <n v="61.529999999999994"/>
    <d v="1900-01-01T10:22:00"/>
    <n v="3.0764999999999997E-2"/>
    <n v="3.0764999999999997E-2"/>
    <n v="0"/>
  </r>
  <r>
    <x v="223"/>
    <n v="118.895"/>
    <n v="34.800000000001091"/>
    <n v="43.5"/>
    <n v="6.59"/>
    <d v="1899-12-30T06:29:00"/>
    <n v="3.2949999999999998E-3"/>
    <n v="0"/>
    <n v="3.2949999999999998E-3"/>
  </r>
  <r>
    <x v="224"/>
    <n v="119.244"/>
    <n v="0"/>
    <n v="22"/>
    <n v="2.02"/>
    <d v="1899-12-30T00:31:00"/>
    <n v="1.01E-3"/>
    <n v="0"/>
    <n v="1.01E-3"/>
  </r>
  <r>
    <x v="225"/>
    <n v="119.52500000000001"/>
    <n v="0"/>
    <n v="22"/>
    <n v="2.02"/>
    <d v="1899-12-30T00:23:00"/>
    <n v="1.01E-3"/>
    <n v="0"/>
    <n v="1.01E-3"/>
  </r>
  <r>
    <x v="226"/>
    <n v="119.839"/>
    <n v="0"/>
    <n v="22"/>
    <n v="2.02"/>
    <d v="1899-12-30T00:04:00"/>
    <n v="1.01E-3"/>
    <n v="0"/>
    <n v="1.01E-3"/>
  </r>
  <r>
    <x v="227"/>
    <n v="118.61"/>
    <n v="198.89999999999964"/>
    <n v="82.5"/>
    <n v="114.14000000000001"/>
    <d v="1900-01-04T09:38:00"/>
    <n v="5.707000000000001E-2"/>
    <n v="0"/>
    <n v="5.707000000000001E-2"/>
  </r>
  <r>
    <x v="228"/>
    <n v="118.601"/>
    <n v="50.400000000001455"/>
    <n v="47"/>
    <n v="11.42"/>
    <d v="1899-12-30T23:46:00"/>
    <n v="5.7099999999999998E-3"/>
    <n v="5.7099999999999998E-3"/>
    <n v="0"/>
  </r>
  <r>
    <x v="229"/>
    <n v="118.65600000000001"/>
    <n v="56.5"/>
    <n v="49.299999999999272"/>
    <n v="11.479999999999999"/>
    <d v="1899-12-30T02:06:00"/>
    <n v="5.7399999999999994E-3"/>
    <n v="5.7399999999999994E-3"/>
    <n v="0"/>
  </r>
  <r>
    <x v="230"/>
    <n v="118.66500000000001"/>
    <n v="12.100000000000364"/>
    <n v="29"/>
    <n v="4.21"/>
    <d v="1899-12-30T03:44:00"/>
    <n v="2.1050000000000001E-3"/>
    <n v="2.1050000000000001E-3"/>
    <n v="0"/>
  </r>
  <r>
    <x v="231"/>
    <n v="118.40600000000001"/>
    <n v="0"/>
    <n v="22"/>
    <n v="2.02"/>
    <d v="1899-12-30T02:59:00"/>
    <n v="1.01E-3"/>
    <n v="1.01E-3"/>
    <n v="0"/>
  </r>
  <r>
    <x v="232"/>
    <n v="118.248"/>
    <n v="28.200000000002547"/>
    <n v="39"/>
    <n v="6.6099999999999994"/>
    <d v="1899-12-30T17:37:00"/>
    <n v="3.3049999999999998E-3"/>
    <n v="3.3049999999999998E-3"/>
    <n v="0"/>
  </r>
  <r>
    <x v="233"/>
    <n v="118.1"/>
    <n v="0"/>
    <n v="22.200000000000728"/>
    <n v="2.0099999999999998"/>
    <d v="1899-12-30T08:27:00"/>
    <n v="1.0049999999999998E-3"/>
    <n v="1.0049999999999998E-3"/>
    <n v="0"/>
  </r>
  <r>
    <x v="234"/>
    <n v="117.90600000000001"/>
    <n v="12.100000000000364"/>
    <n v="29"/>
    <n v="4.21"/>
    <d v="1899-12-30T07:46:00"/>
    <n v="2.1050000000000001E-3"/>
    <n v="2.1050000000000001E-3"/>
    <n v="0"/>
  </r>
  <r>
    <x v="235"/>
    <n v="117.633"/>
    <n v="0"/>
    <n v="22"/>
    <n v="2.02"/>
    <d v="1899-12-30T00:20:00"/>
    <n v="1.01E-3"/>
    <n v="1.01E-3"/>
    <n v="0"/>
  </r>
  <r>
    <x v="236"/>
    <n v="118.571"/>
    <n v="178.20000000000255"/>
    <n v="80.200000000000728"/>
    <n v="61.489999999999995"/>
    <d v="1900-01-01T03:03:00"/>
    <n v="3.0744999999999998E-2"/>
    <n v="3.0744999999999998E-2"/>
    <n v="0"/>
  </r>
  <r>
    <x v="237"/>
    <n v="119.289"/>
    <n v="24.300000000001091"/>
    <n v="35.200000000000728"/>
    <n v="4.2200000000000006"/>
    <d v="1899-12-30T00:19:00"/>
    <n v="2.1100000000000003E-3"/>
    <n v="0"/>
    <n v="2.1100000000000003E-3"/>
  </r>
  <r>
    <x v="238"/>
    <n v="119.527"/>
    <n v="0"/>
    <n v="22"/>
    <n v="2.02"/>
    <d v="1899-12-30T00:10:00"/>
    <n v="1.01E-3"/>
    <n v="0"/>
    <n v="1.01E-3"/>
  </r>
  <r>
    <x v="239"/>
    <n v="118.56399999999999"/>
    <n v="150.79999999999927"/>
    <n v="74.600000000000364"/>
    <n v="61.33"/>
    <d v="1899-12-31T15:44:00"/>
    <n v="3.0664999999999998E-2"/>
    <n v="0"/>
    <n v="3.0664999999999998E-2"/>
  </r>
  <r>
    <x v="240"/>
    <n v="118.363"/>
    <n v="0"/>
    <n v="22"/>
    <n v="2.02"/>
    <d v="1899-12-30T00:19:00"/>
    <n v="1.01E-3"/>
    <n v="1.01E-3"/>
    <n v="0"/>
  </r>
  <r>
    <x v="241"/>
    <n v="118.154"/>
    <n v="12.100000000000364"/>
    <n v="29"/>
    <n v="4.21"/>
    <d v="1899-12-30T02:30:00"/>
    <n v="2.1050000000000001E-3"/>
    <n v="2.1050000000000001E-3"/>
    <n v="0"/>
  </r>
  <r>
    <x v="242"/>
    <n v="117.89100000000001"/>
    <n v="0"/>
    <n v="22"/>
    <n v="2.02"/>
    <d v="1899-12-30T00:50:00"/>
    <n v="1.01E-3"/>
    <n v="1.01E-3"/>
    <n v="0"/>
  </r>
  <r>
    <x v="243"/>
    <n v="117.941"/>
    <n v="63.699999999998909"/>
    <n v="55.399999999999636"/>
    <n v="11.46"/>
    <d v="1899-12-30T19:33:00"/>
    <n v="5.7300000000000007E-3"/>
    <n v="5.7300000000000007E-3"/>
    <n v="0"/>
  </r>
  <r>
    <x v="244"/>
    <n v="118.557"/>
    <n v="58.400000000001455"/>
    <n v="51.800000000001091"/>
    <n v="11.469999999999999"/>
    <d v="1899-12-30T04:34:00"/>
    <n v="5.7349999999999996E-3"/>
    <n v="0"/>
    <n v="5.7349999999999996E-3"/>
  </r>
  <r>
    <x v="245"/>
    <n v="118.009"/>
    <n v="57.199999999998909"/>
    <n v="49.5"/>
    <n v="11.5"/>
    <d v="1899-12-30T03:03:00"/>
    <n v="5.7499999999999999E-3"/>
    <n v="5.7499999999999999E-3"/>
    <n v="0"/>
  </r>
  <r>
    <x v="246"/>
    <n v="118.52500000000001"/>
    <n v="0"/>
    <n v="22"/>
    <n v="2.02"/>
    <d v="1899-12-30T00:16:00"/>
    <n v="1.01E-3"/>
    <n v="0"/>
    <n v="1.01E-3"/>
  </r>
  <r>
    <x v="247"/>
    <n v="118.301"/>
    <n v="75.499999999998181"/>
    <n v="56.799999999999272"/>
    <n v="18.990000000000002"/>
    <d v="1899-12-31T20:08:00"/>
    <n v="9.4950000000000017E-3"/>
    <n v="0"/>
    <n v="9.4950000000000017E-3"/>
  </r>
  <r>
    <x v="248"/>
    <n v="117.72"/>
    <n v="0"/>
    <n v="22"/>
    <n v="2.02"/>
    <d v="1899-12-30T03:24:00"/>
    <n v="1.01E-3"/>
    <n v="1.01E-3"/>
    <n v="0"/>
  </r>
  <r>
    <x v="249"/>
    <n v="117.62"/>
    <n v="28.200000000000728"/>
    <n v="39"/>
    <n v="6.6099999999999994"/>
    <d v="1899-12-30T20:24:00"/>
    <n v="3.3049999999999998E-3"/>
    <n v="3.3049999999999998E-3"/>
    <n v="0"/>
  </r>
  <r>
    <x v="250"/>
    <n v="117.863"/>
    <n v="12.000000000001819"/>
    <n v="29.000000000001819"/>
    <n v="4.2200000000000006"/>
    <d v="1899-12-30T01:25:00"/>
    <n v="2.1100000000000003E-3"/>
    <n v="2.1100000000000003E-3"/>
    <n v="0"/>
  </r>
  <r>
    <x v="251"/>
    <n v="117.86799999999999"/>
    <n v="48.5"/>
    <n v="46.300000000001091"/>
    <n v="11.42"/>
    <d v="1899-12-31T16:00:00"/>
    <n v="5.7099999999999998E-3"/>
    <n v="5.7099999999999998E-3"/>
    <n v="0"/>
  </r>
  <r>
    <x v="252"/>
    <n v="118.301"/>
    <n v="48.099999999998545"/>
    <n v="46.399999999999636"/>
    <n v="11.43"/>
    <d v="1900-01-01T00:20:00"/>
    <n v="5.7149999999999996E-3"/>
    <n v="0"/>
    <n v="5.7149999999999996E-3"/>
  </r>
  <r>
    <x v="253"/>
    <n v="117.614"/>
    <n v="0"/>
    <n v="22"/>
    <n v="2.02"/>
    <d v="1899-12-30T04:52:00"/>
    <n v="1.01E-3"/>
    <n v="1.01E-3"/>
    <n v="0"/>
  </r>
  <r>
    <x v="254"/>
    <n v="117.614"/>
    <n v="49.900000000001455"/>
    <n v="47.600000000000364"/>
    <n v="11.440000000000001"/>
    <d v="1900-01-02T01:51:00"/>
    <n v="5.7200000000000003E-3"/>
    <n v="5.7200000000000003E-3"/>
    <n v="0"/>
  </r>
  <r>
    <x v="255"/>
    <n v="117.48399999999999"/>
    <n v="162.00000000000182"/>
    <n v="77.600000000000364"/>
    <n v="61.5"/>
    <d v="1900-01-01T18:07:00"/>
    <n v="3.075E-2"/>
    <n v="0"/>
    <n v="3.075E-2"/>
  </r>
  <r>
    <x v="256"/>
    <n v="117.303"/>
    <n v="12.100000000002183"/>
    <n v="29.000000000001819"/>
    <n v="4.21"/>
    <d v="1899-12-30T00:51:00"/>
    <n v="2.1050000000000001E-3"/>
    <n v="2.1050000000000001E-3"/>
    <n v="0"/>
  </r>
  <r>
    <x v="257"/>
    <n v="117.187"/>
    <n v="12"/>
    <n v="29.000000000001819"/>
    <n v="4.2200000000000006"/>
    <d v="1899-12-30T04:53:00"/>
    <n v="2.1100000000000003E-3"/>
    <n v="2.1100000000000003E-3"/>
    <n v="0"/>
  </r>
  <r>
    <x v="258"/>
    <n v="116.749"/>
    <n v="0"/>
    <n v="22.200000000000728"/>
    <n v="2.0099999999999998"/>
    <n v="-0.95069444444379769"/>
    <n v="1.0049999999999998E-3"/>
    <n v="1.0049999999999998E-3"/>
    <n v="0"/>
  </r>
  <r>
    <x v="259"/>
    <n v="117.185"/>
    <n v="109.70000000000073"/>
    <n v="64.200000000000728"/>
    <n v="34.67"/>
    <d v="1900-01-01T02:10:00"/>
    <n v="1.7335E-2"/>
    <n v="1.7335E-2"/>
    <n v="0"/>
  </r>
  <r>
    <x v="260"/>
    <n v="117.645"/>
    <n v="28.100000000000364"/>
    <n v="38.700000000000728"/>
    <n v="6.59"/>
    <d v="1899-12-30T03:32:00"/>
    <n v="3.2949999999999998E-3"/>
    <n v="0"/>
    <n v="3.2949999999999998E-3"/>
  </r>
  <r>
    <x v="261"/>
    <n v="117.879"/>
    <n v="14.399999999999636"/>
    <n v="30.199999999998909"/>
    <n v="4.22"/>
    <d v="1899-12-30T05:55:00"/>
    <n v="2.1099999999999999E-3"/>
    <n v="0"/>
    <n v="2.1099999999999999E-3"/>
  </r>
  <r>
    <x v="262"/>
    <n v="117.851"/>
    <n v="48.099999999998545"/>
    <n v="47.600000000000364"/>
    <n v="11.370000000000001"/>
    <d v="1900-01-01T22:27:00"/>
    <n v="5.6850000000000008E-3"/>
    <n v="0"/>
    <n v="5.6850000000000008E-3"/>
  </r>
  <r>
    <x v="263"/>
    <n v="117.28100000000001"/>
    <n v="49.100000000000364"/>
    <n v="46.899999999999636"/>
    <n v="11.440000000000001"/>
    <d v="1900-01-01T03:54:00"/>
    <n v="5.7200000000000003E-3"/>
    <n v="5.7200000000000003E-3"/>
    <n v="0"/>
  </r>
  <r>
    <x v="264"/>
    <n v="116.70099999999999"/>
    <n v="198.89999999999964"/>
    <n v="81.899999999997817"/>
    <n v="114.14000000000001"/>
    <d v="1900-01-02T16:08:00"/>
    <n v="5.707000000000001E-2"/>
    <n v="0"/>
    <n v="5.707000000000001E-2"/>
  </r>
  <r>
    <x v="265"/>
    <n v="117.04600000000001"/>
    <n v="0"/>
    <n v="22"/>
    <n v="2.02"/>
    <d v="1899-12-30T02:46:00"/>
    <n v="1.01E-3"/>
    <n v="1.01E-3"/>
    <n v="0"/>
  </r>
  <r>
    <x v="266"/>
    <n v="116.71599999999999"/>
    <n v="0"/>
    <n v="22.000000000001819"/>
    <n v="2.02"/>
    <d v="1899-12-30T00:09:00"/>
    <n v="1.01E-3"/>
    <n v="1.01E-3"/>
    <n v="0"/>
  </r>
  <r>
    <x v="267"/>
    <n v="116.56100000000001"/>
    <n v="12.100000000000364"/>
    <n v="29"/>
    <n v="4.21"/>
    <d v="1899-12-30T05:43:00"/>
    <n v="2.1050000000000001E-3"/>
    <n v="2.1050000000000001E-3"/>
    <n v="0"/>
  </r>
  <r>
    <x v="268"/>
    <n v="116.346"/>
    <n v="28.599999999998545"/>
    <n v="39.199999999998909"/>
    <n v="6.59"/>
    <d v="1899-12-30T03:46:00"/>
    <n v="3.2949999999999998E-3"/>
    <n v="3.2949999999999998E-3"/>
    <n v="0"/>
  </r>
  <r>
    <x v="269"/>
    <n v="116.105"/>
    <n v="0"/>
    <n v="22"/>
    <n v="2.0099999999999998"/>
    <d v="1899-12-30T06:06:00"/>
    <n v="1.0049999999999998E-3"/>
    <n v="1.0049999999999998E-3"/>
    <n v="0"/>
  </r>
  <r>
    <x v="270"/>
    <n v="118.17400000000001"/>
    <n v="298.80000000000109"/>
    <n v="90.499999999998181"/>
    <n v="390.52"/>
    <d v="1900-01-06T04:41:00"/>
    <n v="0.19525999999999999"/>
    <n v="0.19525999999999999"/>
    <n v="0"/>
  </r>
  <r>
    <x v="271"/>
    <n v="116.964"/>
    <n v="0"/>
    <n v="22"/>
    <n v="2.0099999999999998"/>
    <d v="1899-12-30T01:31:00"/>
    <n v="1.0049999999999998E-3"/>
    <n v="0"/>
    <n v="1.0049999999999998E-3"/>
  </r>
  <r>
    <x v="272"/>
    <n v="117.202"/>
    <n v="0"/>
    <n v="22"/>
    <n v="2.02"/>
    <d v="1899-12-30T06:30:00"/>
    <n v="1.01E-3"/>
    <n v="0"/>
    <n v="1.01E-3"/>
  </r>
  <r>
    <x v="273"/>
    <n v="117.446"/>
    <n v="0"/>
    <n v="23.200000000000728"/>
    <n v="2.0099999999999998"/>
    <d v="1899-12-30T08:33:00"/>
    <n v="1.0049999999999998E-3"/>
    <n v="0"/>
    <n v="1.0049999999999998E-3"/>
  </r>
  <r>
    <x v="274"/>
    <n v="117.718"/>
    <n v="28.199999999998909"/>
    <n v="38.800000000001091"/>
    <n v="6.6"/>
    <d v="1899-12-30T08:31:00"/>
    <n v="3.3E-3"/>
    <n v="0"/>
    <n v="3.3E-3"/>
  </r>
  <r>
    <x v="275"/>
    <n v="117.93899999999999"/>
    <n v="0"/>
    <n v="22"/>
    <n v="2.02"/>
    <d v="1899-12-30T01:12:00"/>
    <n v="1.01E-3"/>
    <n v="0"/>
    <n v="1.01E-3"/>
  </r>
  <r>
    <x v="276"/>
    <n v="118.194"/>
    <n v="0"/>
    <n v="22"/>
    <n v="2.02"/>
    <d v="1899-12-30T01:08:00"/>
    <n v="1.01E-3"/>
    <n v="0"/>
    <n v="1.01E-3"/>
  </r>
  <r>
    <x v="277"/>
    <n v="118.43300000000001"/>
    <n v="12.100000000002183"/>
    <n v="29.100000000002183"/>
    <n v="4.2300000000000004"/>
    <d v="1899-12-30T00:58:00"/>
    <n v="2.1150000000000001E-3"/>
    <n v="0"/>
    <n v="2.1150000000000001E-3"/>
  </r>
  <r>
    <x v="278"/>
    <n v="118.43600000000001"/>
    <n v="48.100000000000364"/>
    <n v="46.700000000000728"/>
    <n v="11.46"/>
    <d v="1900-01-01T01:17:00"/>
    <n v="5.7300000000000007E-3"/>
    <n v="0"/>
    <n v="5.7300000000000007E-3"/>
  </r>
  <r>
    <x v="279"/>
    <n v="118.694"/>
    <n v="0"/>
    <n v="22.399999999999636"/>
    <n v="2.02"/>
    <d v="1899-12-30T10:21:00"/>
    <n v="1.01E-3"/>
    <n v="0"/>
    <n v="1.01E-3"/>
  </r>
  <r>
    <x v="280"/>
    <n v="118.681"/>
    <n v="28.100000000000364"/>
    <n v="38.700000000000728"/>
    <n v="6.6099999999999994"/>
    <d v="1899-12-30T12:30:00"/>
    <n v="3.3049999999999998E-3"/>
    <n v="0"/>
    <n v="3.3049999999999998E-3"/>
  </r>
  <r>
    <x v="281"/>
    <n v="118.91500000000001"/>
    <n v="0"/>
    <n v="22.399999999999636"/>
    <n v="2.0099999999999998"/>
    <d v="1899-12-30T05:00:00"/>
    <n v="1.0049999999999998E-3"/>
    <n v="0"/>
    <n v="1.0049999999999998E-3"/>
  </r>
  <r>
    <x v="282"/>
    <n v="119.127"/>
    <n v="11.999999999998181"/>
    <n v="28.999999999998181"/>
    <n v="4.2200000000000006"/>
    <d v="1899-12-30T03:36:00"/>
    <n v="2.1100000000000003E-3"/>
    <n v="0"/>
    <n v="2.1100000000000003E-3"/>
  </r>
  <r>
    <x v="283"/>
    <n v="118.964"/>
    <n v="75.399999999999636"/>
    <n v="57.299999999999272"/>
    <n v="19.010000000000002"/>
    <d v="1899-12-30T19:41:00"/>
    <n v="9.5050000000000013E-3"/>
    <n v="0"/>
    <n v="9.5050000000000013E-3"/>
  </r>
  <r>
    <x v="284"/>
    <n v="119.166"/>
    <n v="12"/>
    <n v="29"/>
    <n v="4.2200000000000006"/>
    <d v="1899-12-30T11:46:00"/>
    <n v="2.1100000000000003E-3"/>
    <n v="0"/>
    <n v="2.1100000000000003E-3"/>
  </r>
  <r>
    <x v="285"/>
    <n v="117.9"/>
    <n v="12"/>
    <n v="29"/>
    <n v="4.2200000000000006"/>
    <d v="1899-12-30T00:22:00"/>
    <n v="2.1100000000000003E-3"/>
    <n v="2.1100000000000003E-3"/>
    <n v="0"/>
  </r>
  <r>
    <x v="286"/>
    <n v="118.116"/>
    <n v="48.300000000001091"/>
    <n v="45.900000000001455"/>
    <n v="11.46"/>
    <d v="1899-12-30T01:01:00"/>
    <n v="5.7300000000000007E-3"/>
    <n v="0"/>
    <n v="5.7300000000000007E-3"/>
  </r>
  <r>
    <x v="287"/>
    <n v="117.66200000000001"/>
    <n v="0"/>
    <n v="22"/>
    <n v="2.02"/>
    <d v="1899-12-30T00:06:00"/>
    <n v="1.01E-3"/>
    <n v="1.01E-3"/>
    <n v="0"/>
  </r>
  <r>
    <x v="288"/>
    <n v="118.97499999999999"/>
    <n v="216.10000000000036"/>
    <n v="84.299999999999272"/>
    <n v="114.38"/>
    <d v="1899-12-31T22:18:00"/>
    <n v="5.7189999999999998E-2"/>
    <n v="5.7189999999999998E-2"/>
    <n v="0"/>
  </r>
  <r>
    <x v="289"/>
    <n v="118.622"/>
    <n v="0"/>
    <n v="22"/>
    <n v="2.02"/>
    <d v="1899-12-30T00:06:00"/>
    <n v="1.01E-3"/>
    <n v="0"/>
    <n v="1.01E-3"/>
  </r>
  <r>
    <x v="290"/>
    <n v="118.861"/>
    <n v="0"/>
    <n v="22"/>
    <n v="2.02"/>
    <d v="1899-12-30T00:02:00"/>
    <n v="1.01E-3"/>
    <n v="0"/>
    <n v="1.01E-3"/>
  </r>
  <r>
    <x v="291"/>
    <n v="119.10899999999999"/>
    <n v="14.199999999998909"/>
    <n v="30.099999999998545"/>
    <n v="4.22"/>
    <d v="1899-12-30T00:21:00"/>
    <n v="2.1099999999999999E-3"/>
    <n v="0"/>
    <n v="2.1099999999999999E-3"/>
  </r>
  <r>
    <x v="292"/>
    <n v="119.374"/>
    <n v="30.700000000000728"/>
    <n v="40.5"/>
    <n v="6.6"/>
    <d v="1899-12-30T01:14:00"/>
    <n v="3.3E-3"/>
    <n v="0"/>
    <n v="3.3E-3"/>
  </r>
  <r>
    <x v="293"/>
    <n v="119.715"/>
    <n v="0"/>
    <n v="22"/>
    <n v="2.02"/>
    <d v="1899-12-30T00:07:00"/>
    <n v="1.01E-3"/>
    <n v="0"/>
    <n v="1.01E-3"/>
  </r>
  <r>
    <x v="294"/>
    <n v="119.843"/>
    <n v="28.200000000002547"/>
    <n v="39.200000000002547"/>
    <n v="6.6099999999999994"/>
    <d v="1899-12-30T15:06:00"/>
    <n v="3.3049999999999998E-3"/>
    <n v="0"/>
    <n v="3.3049999999999998E-3"/>
  </r>
  <r>
    <x v="295"/>
    <n v="119.413"/>
    <n v="111.79999999999927"/>
    <n v="64.699999999998909"/>
    <n v="34.549999999999997"/>
    <d v="1900-01-01T06:36:00"/>
    <n v="1.7274999999999999E-2"/>
    <n v="0"/>
    <n v="1.7274999999999999E-2"/>
  </r>
  <r>
    <x v="296"/>
    <n v="118.741"/>
    <n v="0"/>
    <n v="22"/>
    <n v="2.02"/>
    <d v="1899-12-30T03:45:00"/>
    <n v="1.01E-3"/>
    <n v="1.01E-3"/>
    <n v="0"/>
  </r>
  <r>
    <x v="297"/>
    <n v="119.163"/>
    <n v="109.40000000000146"/>
    <n v="64.500000000001819"/>
    <n v="34.6"/>
    <d v="1900-01-01T10:52:00"/>
    <n v="1.7299999999999999E-2"/>
    <n v="1.7299999999999999E-2"/>
    <n v="0"/>
  </r>
  <r>
    <x v="298"/>
    <n v="119.667"/>
    <n v="0"/>
    <n v="22"/>
    <n v="2.02"/>
    <d v="1899-12-30T03:32:00"/>
    <n v="1.01E-3"/>
    <n v="0"/>
    <n v="1.01E-3"/>
  </r>
  <r>
    <x v="299"/>
    <n v="118.122"/>
    <n v="247.60000000000036"/>
    <n v="91.300000000001091"/>
    <n v="208.74999999999997"/>
    <d v="1900-01-14T18:31:00"/>
    <n v="0.10437499999999998"/>
    <n v="0"/>
    <n v="0.10437499999999998"/>
  </r>
  <r>
    <x v="300"/>
    <n v="118.976"/>
    <n v="12"/>
    <n v="29"/>
    <n v="4.2200000000000006"/>
    <d v="1899-12-30T01:56:00"/>
    <n v="2.1100000000000003E-3"/>
    <n v="2.1100000000000003E-3"/>
    <n v="0"/>
  </r>
  <r>
    <x v="301"/>
    <n v="118.995"/>
    <n v="48.200000000000728"/>
    <n v="46.100000000000364"/>
    <n v="11.45"/>
    <d v="1899-12-31T08:55:00"/>
    <n v="5.7250000000000001E-3"/>
    <n v="5.7250000000000001E-3"/>
    <n v="0"/>
  </r>
  <r>
    <x v="302"/>
    <n v="118.785"/>
    <n v="0"/>
    <n v="22"/>
    <n v="2.02"/>
    <d v="1899-12-30T00:54:00"/>
    <n v="1.01E-3"/>
    <n v="1.01E-3"/>
    <n v="0"/>
  </r>
  <r>
    <x v="303"/>
    <n v="118.598"/>
    <n v="12.000000000001819"/>
    <n v="29.000000000001819"/>
    <n v="4.21"/>
    <d v="1899-12-30T03:11:00"/>
    <n v="2.1050000000000001E-3"/>
    <n v="2.1050000000000001E-3"/>
    <n v="0"/>
  </r>
  <r>
    <x v="304"/>
    <n v="118.39100000000001"/>
    <n v="12"/>
    <n v="29.200000000000728"/>
    <n v="4.21"/>
    <d v="1899-12-30T12:28:00"/>
    <n v="2.1050000000000001E-3"/>
    <n v="2.1050000000000001E-3"/>
    <n v="0"/>
  </r>
  <r>
    <x v="305"/>
    <n v="118.143"/>
    <n v="0"/>
    <n v="22"/>
    <n v="2.02"/>
    <d v="1899-12-30T00:03:00"/>
    <n v="1.01E-3"/>
    <n v="1.01E-3"/>
    <n v="0"/>
  </r>
  <r>
    <x v="306"/>
    <n v="117.8"/>
    <n v="12"/>
    <n v="29"/>
    <n v="4.21"/>
    <d v="1899-12-30T00:50:00"/>
    <n v="2.1050000000000001E-3"/>
    <n v="2.1050000000000001E-3"/>
    <n v="0"/>
  </r>
  <r>
    <x v="307"/>
    <n v="117.833"/>
    <n v="48.299999999999272"/>
    <n v="46.300000000001091"/>
    <n v="11.42"/>
    <d v="1899-12-31T15:27:00"/>
    <n v="5.7099999999999998E-3"/>
    <n v="5.7099999999999998E-3"/>
    <n v="0"/>
  </r>
  <r>
    <x v="308"/>
    <n v="117.703"/>
    <n v="28.099999999998545"/>
    <n v="39.399999999997817"/>
    <n v="6.5600000000000005"/>
    <d v="1899-12-31T07:43:00"/>
    <n v="3.2800000000000004E-3"/>
    <n v="3.2800000000000004E-3"/>
    <n v="0"/>
  </r>
  <r>
    <x v="309"/>
    <n v="117.517"/>
    <n v="12.599999999998545"/>
    <n v="29.5"/>
    <n v="4.22"/>
    <d v="1899-12-30T16:02:00"/>
    <n v="2.1099999999999999E-3"/>
    <n v="2.1099999999999999E-3"/>
    <n v="0"/>
  </r>
  <r>
    <x v="310"/>
    <n v="117.679"/>
    <n v="75.500000000001819"/>
    <n v="56.300000000001091"/>
    <n v="19.079999999999998"/>
    <d v="1899-12-31T11:35:00"/>
    <n v="9.5399999999999999E-3"/>
    <n v="9.5399999999999999E-3"/>
    <n v="0"/>
  </r>
  <r>
    <x v="311"/>
    <n v="117.65300000000001"/>
    <n v="48.300000000001091"/>
    <n v="46.299999999999272"/>
    <n v="11.43"/>
    <d v="1899-12-31T18:56:00"/>
    <n v="5.7149999999999996E-3"/>
    <n v="5.7149999999999996E-3"/>
    <n v="0"/>
  </r>
  <r>
    <x v="312"/>
    <n v="117.41500000000001"/>
    <n v="0"/>
    <n v="22"/>
    <n v="2.02"/>
    <d v="1899-12-30T01:35:00"/>
    <n v="1.01E-3"/>
    <n v="1.01E-3"/>
    <n v="0"/>
  </r>
  <r>
    <x v="313"/>
    <n v="117.221"/>
    <n v="12.099999999998545"/>
    <n v="29.699999999998909"/>
    <n v="4.21"/>
    <d v="1899-12-31T03:07:00"/>
    <n v="2.1050000000000001E-3"/>
    <n v="2.1050000000000001E-3"/>
    <n v="0"/>
  </r>
  <r>
    <x v="314"/>
    <n v="117.355"/>
    <n v="75.699999999998909"/>
    <n v="56.399999999999636"/>
    <n v="19.059999999999999"/>
    <d v="1900-01-02T01:25:00"/>
    <n v="9.5299999999999985E-3"/>
    <n v="9.5299999999999985E-3"/>
    <n v="0"/>
  </r>
  <r>
    <x v="315"/>
    <n v="119.849"/>
    <n v="352"/>
    <n v="99.5"/>
    <n v="714.63"/>
    <d v="1900-01-24T22:18:00"/>
    <n v="0.35731499999999999"/>
    <n v="0.35731499999999999"/>
    <n v="0"/>
  </r>
  <r>
    <x v="316"/>
    <n v="118.428"/>
    <n v="12.099999999998545"/>
    <n v="29.099999999998545"/>
    <n v="4.2300000000000004"/>
    <d v="1899-12-30T05:28:00"/>
    <n v="2.1150000000000001E-3"/>
    <n v="0"/>
    <n v="2.1150000000000001E-3"/>
  </r>
  <r>
    <x v="317"/>
    <n v="118.593"/>
    <n v="12"/>
    <n v="29.000000000001819"/>
    <n v="4.2200000000000006"/>
    <d v="1899-12-30T05:29:00"/>
    <n v="2.1100000000000003E-3"/>
    <n v="0"/>
    <n v="2.1100000000000003E-3"/>
  </r>
  <r>
    <x v="318"/>
    <n v="118.82599999999999"/>
    <n v="0"/>
    <n v="22"/>
    <n v="2.02"/>
    <d v="1899-12-30T01:14:00"/>
    <n v="1.01E-3"/>
    <n v="0"/>
    <n v="1.01E-3"/>
  </r>
  <r>
    <x v="319"/>
    <n v="119.05800000000001"/>
    <n v="0"/>
    <n v="22.400000000001455"/>
    <n v="2.02"/>
    <d v="1899-12-30T18:56:00"/>
    <n v="1.01E-3"/>
    <n v="0"/>
    <n v="1.01E-3"/>
  </r>
  <r>
    <x v="320"/>
    <n v="119.282"/>
    <n v="0"/>
    <n v="22"/>
    <n v="2.02"/>
    <d v="1899-12-30T01:01:00"/>
    <n v="1.01E-3"/>
    <n v="0"/>
    <n v="1.01E-3"/>
  </r>
  <r>
    <x v="321"/>
    <n v="119.51900000000001"/>
    <n v="0"/>
    <n v="22"/>
    <n v="2.0099999999999998"/>
    <d v="1899-12-30T00:53:00"/>
    <n v="1.0049999999999998E-3"/>
    <n v="0"/>
    <n v="1.0049999999999998E-3"/>
  </r>
  <r>
    <x v="322"/>
    <n v="119.92700000000001"/>
    <n v="0"/>
    <n v="22.000000000001819"/>
    <n v="2.02"/>
    <d v="1899-12-30T02:30:00"/>
    <n v="1.01E-3"/>
    <n v="0"/>
    <n v="1.01E-3"/>
  </r>
  <r>
    <x v="323"/>
    <n v="119.738"/>
    <n v="75.399999999997817"/>
    <n v="56.399999999997817"/>
    <n v="19.04"/>
    <d v="1900-01-01T00:12:00"/>
    <n v="9.5199999999999989E-3"/>
    <n v="0"/>
    <n v="9.5199999999999989E-3"/>
  </r>
  <r>
    <x v="324"/>
    <n v="119.979"/>
    <n v="0"/>
    <n v="22"/>
    <n v="2.0099999999999998"/>
    <d v="1899-12-30T00:22:00"/>
    <n v="1.0049999999999998E-3"/>
    <n v="0"/>
    <n v="1.0049999999999998E-3"/>
  </r>
  <r>
    <x v="325"/>
    <n v="120.18899999999999"/>
    <n v="12.099999999998545"/>
    <n v="29.299999999999272"/>
    <n v="4.2300000000000004"/>
    <d v="1899-12-30T15:20:00"/>
    <n v="2.1150000000000001E-3"/>
    <n v="0"/>
    <n v="2.1150000000000001E-3"/>
  </r>
  <r>
    <x v="326"/>
    <n v="120.29300000000001"/>
    <n v="34.199999999998909"/>
    <n v="42.700000000000728"/>
    <n v="6.6"/>
    <d v="1899-12-30T09:05:00"/>
    <n v="3.3E-3"/>
    <n v="0"/>
    <n v="3.3E-3"/>
  </r>
  <r>
    <x v="327"/>
    <n v="120.61799999999999"/>
    <n v="12.100000000000364"/>
    <n v="30.299999999999272"/>
    <n v="4.21"/>
    <d v="1899-12-30T14:54:00"/>
    <n v="2.1050000000000001E-3"/>
    <n v="0"/>
    <n v="2.1050000000000001E-3"/>
  </r>
  <r>
    <x v="328"/>
    <n v="120.857"/>
    <n v="0"/>
    <n v="22"/>
    <n v="2.02"/>
    <d v="1899-12-30T00:54:00"/>
    <n v="1.01E-3"/>
    <n v="0"/>
    <n v="1.01E-3"/>
  </r>
  <r>
    <x v="329"/>
    <n v="121.24"/>
    <n v="0"/>
    <n v="22"/>
    <n v="2.0099999999999998"/>
    <d v="1899-12-30T00:02:00"/>
    <n v="1.0049999999999998E-3"/>
    <n v="0"/>
    <n v="1.0049999999999998E-3"/>
  </r>
  <r>
    <x v="330"/>
    <n v="121.167"/>
    <n v="48.400000000001455"/>
    <n v="46.800000000001091"/>
    <n v="11.45"/>
    <d v="1899-12-31T21:55:00"/>
    <n v="5.7250000000000001E-3"/>
    <n v="0"/>
    <n v="5.7250000000000001E-3"/>
  </r>
  <r>
    <x v="331"/>
    <n v="121.422"/>
    <n v="0"/>
    <n v="21.999999999998181"/>
    <n v="2.02"/>
    <d v="1899-12-30T00:39:00"/>
    <n v="1.01E-3"/>
    <n v="0"/>
    <n v="1.01E-3"/>
  </r>
  <r>
    <x v="332"/>
    <n v="121.28100000000001"/>
    <n v="75.299999999999272"/>
    <n v="57.899999999999636"/>
    <n v="19"/>
    <d v="1900-01-01T22:50:00"/>
    <n v="9.4999999999999998E-3"/>
    <n v="0"/>
    <n v="9.4999999999999998E-3"/>
  </r>
  <r>
    <x v="333"/>
    <n v="121.11199999999999"/>
    <n v="50"/>
    <n v="48.099999999998545"/>
    <n v="11.43"/>
    <d v="1900-01-03T02:51:00"/>
    <n v="5.7149999999999996E-3"/>
    <n v="0"/>
    <n v="5.7149999999999996E-3"/>
  </r>
  <r>
    <x v="334"/>
    <n v="121.224"/>
    <n v="0"/>
    <n v="22"/>
    <n v="2.02"/>
    <d v="1899-12-30T05:54:00"/>
    <n v="1.01E-3"/>
    <n v="0"/>
    <n v="1.01E-3"/>
  </r>
  <r>
    <x v="335"/>
    <n v="121.09399999999999"/>
    <n v="77.199999999998909"/>
    <n v="57.799999999999272"/>
    <n v="19.02"/>
    <d v="1900-01-01T17:07:00"/>
    <n v="9.5099999999999994E-3"/>
    <n v="0"/>
    <n v="9.5099999999999994E-3"/>
  </r>
  <r>
    <x v="336"/>
    <n v="121.22499999999999"/>
    <n v="28.100000000000364"/>
    <n v="39.100000000000364"/>
    <n v="6.57"/>
    <d v="1899-12-30T19:59:00"/>
    <n v="3.2850000000000002E-3"/>
    <n v="0"/>
    <n v="3.2850000000000002E-3"/>
  </r>
  <r>
    <x v="337"/>
    <n v="121.066"/>
    <n v="75.800000000001091"/>
    <n v="57.800000000001091"/>
    <n v="19.02"/>
    <d v="1900-01-01T02:41:00"/>
    <n v="9.5099999999999994E-3"/>
    <n v="0"/>
    <n v="9.5099999999999994E-3"/>
  </r>
  <r>
    <x v="338"/>
    <n v="120.122"/>
    <n v="158.10000000000036"/>
    <n v="76.000000000001819"/>
    <n v="61.44"/>
    <d v="1900-01-05T02:56:00"/>
    <n v="3.0719999999999997E-2"/>
    <n v="0"/>
    <n v="3.0719999999999997E-2"/>
  </r>
  <r>
    <x v="339"/>
    <n v="119.526"/>
    <n v="0"/>
    <n v="22.699999999998909"/>
    <n v="2.0099999999999998"/>
    <d v="1899-12-30T18:37:00"/>
    <n v="1.0049999999999998E-3"/>
    <n v="1.0049999999999998E-3"/>
    <n v="0"/>
  </r>
  <r>
    <x v="340"/>
    <n v="119.35"/>
    <n v="12.099999999998545"/>
    <n v="29"/>
    <n v="4.21"/>
    <d v="1899-12-30T09:23:00"/>
    <n v="2.1050000000000001E-3"/>
    <n v="2.1050000000000001E-3"/>
    <n v="0"/>
  </r>
  <r>
    <x v="341"/>
    <n v="119.746"/>
    <n v="109.40000000000146"/>
    <n v="65.100000000000364"/>
    <n v="34.519999999999996"/>
    <d v="1900-01-05T02:41:00"/>
    <n v="1.7259999999999998E-2"/>
    <n v="1.7259999999999998E-2"/>
    <n v="0"/>
  </r>
  <r>
    <x v="342"/>
    <n v="120.435"/>
    <n v="0"/>
    <n v="22.399999999999636"/>
    <n v="2.02"/>
    <d v="1899-12-30T15:47:00"/>
    <n v="1.01E-3"/>
    <n v="0"/>
    <n v="1.01E-3"/>
  </r>
  <r>
    <x v="343"/>
    <n v="120.664"/>
    <n v="0"/>
    <n v="22"/>
    <n v="2.02"/>
    <d v="1899-12-30T02:57:00"/>
    <n v="1.01E-3"/>
    <n v="0"/>
    <n v="1.01E-3"/>
  </r>
  <r>
    <x v="344"/>
    <n v="120.495"/>
    <n v="75.199999999998909"/>
    <n v="57.699999999998909"/>
    <n v="19.010000000000002"/>
    <d v="1900-01-02T02:50:00"/>
    <n v="9.5050000000000013E-3"/>
    <n v="0"/>
    <n v="9.5050000000000013E-3"/>
  </r>
  <r>
    <x v="345"/>
    <n v="120.355"/>
    <n v="0"/>
    <n v="22.399999999999636"/>
    <n v="2.0099999999999998"/>
    <d v="1899-12-30T13:22:00"/>
    <n v="1.0049999999999998E-3"/>
    <n v="0"/>
    <n v="1.0049999999999998E-3"/>
  </r>
  <r>
    <x v="346"/>
    <n v="120.367"/>
    <n v="55.200000000000728"/>
    <n v="49.900000000001455"/>
    <n v="11.42"/>
    <d v="1900-01-02T09:03:00"/>
    <n v="5.7099999999999998E-3"/>
    <n v="0"/>
    <n v="5.7099999999999998E-3"/>
  </r>
  <r>
    <x v="347"/>
    <n v="120.116"/>
    <n v="109.60000000000036"/>
    <n v="64.899999999999636"/>
    <n v="34.479999999999997"/>
    <d v="1900-01-06T09:35:00"/>
    <n v="1.7239999999999998E-2"/>
    <n v="1.7239999999999998E-2"/>
    <n v="0"/>
  </r>
  <r>
    <x v="348"/>
    <n v="120.795"/>
    <n v="12.100000000000364"/>
    <n v="31.100000000000364"/>
    <n v="4.1899999999999995"/>
    <d v="1900-01-01T04:16:00"/>
    <n v="2.0949999999999996E-3"/>
    <n v="0"/>
    <n v="2.0949999999999996E-3"/>
  </r>
  <r>
    <x v="349"/>
    <n v="120.983"/>
    <n v="12.000000000001819"/>
    <n v="29.000000000001819"/>
    <n v="4.2200000000000006"/>
    <d v="1899-12-30T06:09:00"/>
    <n v="2.1100000000000003E-3"/>
    <n v="0"/>
    <n v="2.1100000000000003E-3"/>
  </r>
  <r>
    <x v="350"/>
    <n v="120.824"/>
    <n v="75.199999999998909"/>
    <n v="57.599999999998545"/>
    <n v="19.009999999999998"/>
    <d v="1900-01-01T18:50:00"/>
    <n v="9.5049999999999996E-3"/>
    <n v="0"/>
    <n v="9.5049999999999996E-3"/>
  </r>
  <r>
    <x v="351"/>
    <n v="120.2"/>
    <n v="54.100000000000364"/>
    <n v="49.100000000000364"/>
    <n v="11.42"/>
    <d v="1900-01-01T07:29:00"/>
    <n v="5.7099999999999998E-3"/>
    <n v="5.7099999999999998E-3"/>
    <n v="0"/>
  </r>
  <r>
    <x v="352"/>
    <n v="120.655"/>
    <n v="76.200000000000728"/>
    <n v="57.5"/>
    <n v="19.059999999999999"/>
    <d v="1900-01-02T11:17:00"/>
    <n v="9.5299999999999985E-3"/>
    <n v="0"/>
    <n v="9.5299999999999985E-3"/>
  </r>
  <r>
    <x v="353"/>
    <n v="121.303"/>
    <n v="208.60000000000036"/>
    <n v="88.200000000000728"/>
    <n v="113.57999999999998"/>
    <d v="1900-01-08T21:31:00"/>
    <n v="5.6789999999999993E-2"/>
    <n v="5.6789999999999993E-2"/>
    <n v="0"/>
  </r>
  <r>
    <x v="354"/>
    <n v="120.825"/>
    <n v="12"/>
    <n v="29"/>
    <n v="4.21"/>
    <d v="1899-12-30T21:36:00"/>
    <n v="2.1050000000000001E-3"/>
    <n v="0"/>
    <n v="2.1050000000000001E-3"/>
  </r>
  <r>
    <x v="355"/>
    <n v="121.074"/>
    <n v="0"/>
    <n v="23.199999999998909"/>
    <n v="2.0099999999999998"/>
    <d v="1899-12-30T17:48:00"/>
    <n v="1.0049999999999998E-3"/>
    <n v="0"/>
    <n v="1.0049999999999998E-3"/>
  </r>
  <r>
    <x v="356"/>
    <n v="121.282"/>
    <n v="11.999999999998181"/>
    <n v="28.999999999998181"/>
    <n v="4.2200000000000006"/>
    <d v="1899-12-30T01:21:00"/>
    <n v="2.1100000000000003E-3"/>
    <n v="0"/>
    <n v="2.1100000000000003E-3"/>
  </r>
  <r>
    <x v="357"/>
    <n v="121.572"/>
    <n v="0"/>
    <n v="22"/>
    <n v="2.02"/>
    <d v="1899-12-30T05:03:00"/>
    <n v="1.01E-3"/>
    <n v="0"/>
    <n v="1.01E-3"/>
  </r>
  <r>
    <x v="358"/>
    <n v="121.816"/>
    <n v="0"/>
    <n v="22"/>
    <n v="1.98"/>
    <d v="1899-12-30T01:54:00"/>
    <n v="9.8999999999999999E-4"/>
    <n v="0"/>
    <n v="9.8999999999999999E-4"/>
  </r>
  <r>
    <x v="359"/>
    <n v="122.551"/>
    <n v="12.200000000000728"/>
    <n v="29.100000000000364"/>
    <n v="4.22"/>
    <d v="1899-12-30T09:58:00"/>
    <n v="2.1099999999999999E-3"/>
    <n v="0"/>
    <n v="2.1099999999999999E-3"/>
  </r>
  <r>
    <x v="360"/>
    <n v="122.31699999999999"/>
    <n v="85.600000000000364"/>
    <n v="59.399999999999636"/>
    <n v="18.990000000000002"/>
    <d v="1900-01-01T03:15:00"/>
    <n v="9.4950000000000017E-3"/>
    <n v="0"/>
    <n v="9.4950000000000017E-3"/>
  </r>
  <r>
    <x v="361"/>
    <n v="121.923"/>
    <n v="109.5"/>
    <n v="67.199999999998909"/>
    <n v="34.230000000000004"/>
    <d v="1900-01-06T19:35:00"/>
    <n v="1.7115000000000002E-2"/>
    <n v="0"/>
    <n v="1.7115000000000002E-2"/>
  </r>
  <r>
    <x v="362"/>
    <n v="121.033"/>
    <n v="0"/>
    <n v="22.700000000000728"/>
    <n v="2.0099999999999998"/>
    <d v="1900-01-01T18:18:00"/>
    <n v="1.0049999999999998E-3"/>
    <n v="1.0049999999999998E-3"/>
    <n v="0"/>
  </r>
  <r>
    <x v="363"/>
    <n v="122.208"/>
    <n v="0"/>
    <n v="22"/>
    <n v="2.02"/>
    <d v="1899-12-30T04:27:00"/>
    <n v="1.01E-3"/>
    <n v="0"/>
    <n v="1.01E-3"/>
  </r>
  <r>
    <x v="364"/>
    <n v="122.44799999999999"/>
    <n v="0"/>
    <n v="22"/>
    <n v="2.0099999999999998"/>
    <d v="1899-12-30T03:38:00"/>
    <n v="1.0049999999999998E-3"/>
    <n v="0"/>
    <n v="1.0049999999999998E-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s v="sell"/>
    <x v="0"/>
    <n v="0.01"/>
    <n v="0.02"/>
    <d v="2019-01-03T00:02:00"/>
    <n v="123.411"/>
    <d v="2019-01-03T00:05:00"/>
    <n v="123.536"/>
    <x v="0"/>
  </r>
  <r>
    <s v="sell"/>
    <x v="1"/>
    <n v="0.01"/>
    <n v="0.01"/>
    <d v="2019-01-03T00:29:00"/>
    <n v="123.151"/>
    <d v="2019-01-03T00:29:00"/>
    <n v="123.151"/>
    <x v="1"/>
  </r>
  <r>
    <s v="sell"/>
    <x v="2"/>
    <n v="0.03"/>
    <n v="0.08"/>
    <d v="2019-01-03T00:50:00"/>
    <n v="120.66800000000001"/>
    <d v="2019-01-03T01:05:00"/>
    <n v="121.699"/>
    <x v="2"/>
  </r>
  <r>
    <s v="buy"/>
    <x v="1"/>
    <n v="0.01"/>
    <n v="0.01"/>
    <d v="2019-01-03T00:57:00"/>
    <n v="121.011"/>
    <d v="2019-01-03T00:57:00"/>
    <n v="121.011"/>
    <x v="3"/>
  </r>
  <r>
    <s v="buy"/>
    <x v="1"/>
    <n v="0.01"/>
    <n v="0.01"/>
    <d v="2019-01-03T01:24:00"/>
    <n v="121.581"/>
    <d v="2019-01-03T01:24:00"/>
    <n v="121.581"/>
    <x v="4"/>
  </r>
  <r>
    <s v="sell"/>
    <x v="0"/>
    <n v="0.01"/>
    <n v="0.02"/>
    <d v="2019-01-03T02:11:00"/>
    <n v="122.05200000000001"/>
    <d v="2019-01-03T02:17:00"/>
    <n v="122.17700000000001"/>
    <x v="5"/>
  </r>
  <r>
    <s v="buy"/>
    <x v="2"/>
    <n v="0.03"/>
    <n v="0.08"/>
    <d v="2019-01-03T02:19:00"/>
    <n v="122.22799999999999"/>
    <d v="2019-01-03T07:27:00"/>
    <n v="121.435"/>
    <x v="6"/>
  </r>
  <r>
    <s v="sell"/>
    <x v="1"/>
    <n v="0.01"/>
    <n v="0.01"/>
    <d v="2019-01-03T03:11:00"/>
    <n v="122.185"/>
    <d v="2019-01-03T03:11:00"/>
    <n v="122.185"/>
    <x v="7"/>
  </r>
  <r>
    <s v="sell"/>
    <x v="1"/>
    <n v="0.01"/>
    <n v="0.01"/>
    <d v="2019-01-03T03:43:00"/>
    <n v="121.982"/>
    <d v="2019-01-03T03:43:00"/>
    <n v="121.982"/>
    <x v="8"/>
  </r>
  <r>
    <s v="sell"/>
    <x v="0"/>
    <n v="0.01"/>
    <n v="0.02"/>
    <d v="2019-01-03T04:38:00"/>
    <n v="121.68899999999999"/>
    <d v="2019-01-03T05:26:00"/>
    <n v="121.809"/>
    <x v="9"/>
  </r>
  <r>
    <s v="sell"/>
    <x v="3"/>
    <n v="0.06"/>
    <n v="0.14000000000000001"/>
    <d v="2019-01-03T07:41:00"/>
    <n v="121.408"/>
    <d v="2019-01-03T10:31:00"/>
    <n v="122.75"/>
    <x v="10"/>
  </r>
  <r>
    <s v="buy"/>
    <x v="1"/>
    <n v="0.01"/>
    <n v="0.01"/>
    <d v="2019-01-03T09:40:00"/>
    <n v="122.15300000000001"/>
    <d v="2019-01-03T09:40:00"/>
    <n v="122.15300000000001"/>
    <x v="11"/>
  </r>
  <r>
    <s v="buy"/>
    <x v="2"/>
    <n v="0.03"/>
    <n v="0.08"/>
    <d v="2019-01-03T10:32:00"/>
    <n v="122.79300000000001"/>
    <d v="2019-01-03T13:49:00"/>
    <n v="122.03700000000001"/>
    <x v="12"/>
  </r>
  <r>
    <s v="sell"/>
    <x v="3"/>
    <n v="0.06"/>
    <n v="0.14000000000000001"/>
    <d v="2019-01-03T13:52:00"/>
    <n v="121.991"/>
    <d v="2019-01-03T18:45:00"/>
    <n v="123.128"/>
    <x v="13"/>
  </r>
  <r>
    <s v="buy"/>
    <x v="4"/>
    <n v="0.01"/>
    <n v="0.03"/>
    <d v="2019-01-03T16:28:00"/>
    <n v="122.664"/>
    <d v="2019-01-03T17:06:00"/>
    <n v="122.26"/>
    <x v="14"/>
  </r>
  <r>
    <s v="buy"/>
    <x v="1"/>
    <n v="0.01"/>
    <n v="0.01"/>
    <d v="2019-01-03T17:26:00"/>
    <n v="122.746"/>
    <d v="2019-01-03T17:26:00"/>
    <n v="122.746"/>
    <x v="14"/>
  </r>
  <r>
    <s v="buy"/>
    <x v="0"/>
    <n v="0.01"/>
    <n v="0.02"/>
    <d v="2019-01-03T17:41:00"/>
    <n v="122.699"/>
    <d v="2019-01-03T17:56:00"/>
    <n v="122.577"/>
    <x v="15"/>
  </r>
  <r>
    <s v="buy"/>
    <x v="1"/>
    <n v="0.01"/>
    <n v="0.01"/>
    <d v="2019-01-03T18:36:00"/>
    <n v="122.88500000000001"/>
    <d v="2019-01-03T18:36:00"/>
    <n v="122.88500000000001"/>
    <x v="16"/>
  </r>
  <r>
    <s v="buy"/>
    <x v="5"/>
    <n v="0.02"/>
    <n v="0.05"/>
    <d v="2019-01-03T19:24:00"/>
    <n v="123.122"/>
    <d v="2019-01-03T22:08:00"/>
    <n v="122.58499999999999"/>
    <x v="17"/>
  </r>
  <r>
    <s v="sell"/>
    <x v="3"/>
    <n v="0.06"/>
    <n v="0.14000000000000001"/>
    <d v="2019-01-03T22:15:00"/>
    <n v="122.432"/>
    <d v="2019-01-04T05:35:00"/>
    <n v="123.535"/>
    <x v="18"/>
  </r>
  <r>
    <s v="buy"/>
    <x v="1"/>
    <n v="0.01"/>
    <n v="0.01"/>
    <d v="2019-01-04T04:24:00"/>
    <n v="123.149"/>
    <d v="2019-01-04T04:24:00"/>
    <n v="123.149"/>
    <x v="19"/>
  </r>
  <r>
    <s v="buy"/>
    <x v="5"/>
    <n v="0.02"/>
    <n v="0.05"/>
    <d v="2019-01-04T05:23:00"/>
    <n v="123.387"/>
    <d v="2019-01-04T17:17:00"/>
    <n v="122.899"/>
    <x v="20"/>
  </r>
  <r>
    <s v="sell"/>
    <x v="6"/>
    <n v="0.19"/>
    <n v="0.43000000000000005"/>
    <d v="2019-01-04T17:16:00"/>
    <n v="122.901"/>
    <d v="2019-01-09T17:00:00"/>
    <n v="125.02"/>
    <x v="21"/>
  </r>
  <r>
    <s v="buy"/>
    <x v="0"/>
    <n v="0.01"/>
    <n v="0.02"/>
    <d v="2019-01-04T17:31:00"/>
    <n v="123.435"/>
    <d v="2019-01-04T17:49:00"/>
    <n v="123.313"/>
    <x v="22"/>
  </r>
  <r>
    <s v="buy"/>
    <x v="0"/>
    <n v="0.01"/>
    <n v="0.02"/>
    <d v="2019-01-04T18:45:00"/>
    <n v="123.621"/>
    <d v="2019-01-04T19:19:00"/>
    <n v="123.501"/>
    <x v="23"/>
  </r>
  <r>
    <s v="buy"/>
    <x v="4"/>
    <n v="0.01"/>
    <n v="0.03"/>
    <d v="2019-01-04T20:05:00"/>
    <n v="123.765"/>
    <d v="2019-01-07T05:18:00"/>
    <n v="123.48"/>
    <x v="24"/>
  </r>
  <r>
    <s v="buy"/>
    <x v="1"/>
    <n v="0.01"/>
    <n v="0.01"/>
    <d v="2019-01-07T12:42:00"/>
    <n v="123.88800000000001"/>
    <d v="2019-01-07T12:42:00"/>
    <n v="123.88800000000001"/>
    <x v="25"/>
  </r>
  <r>
    <s v="buy"/>
    <x v="1"/>
    <n v="0.01"/>
    <n v="0.01"/>
    <d v="2019-01-07T15:45:00"/>
    <n v="124.121"/>
    <d v="2019-01-07T15:45:00"/>
    <n v="124.121"/>
    <x v="26"/>
  </r>
  <r>
    <s v="buy"/>
    <x v="1"/>
    <n v="0.01"/>
    <n v="0.01"/>
    <d v="2019-01-07T17:24:00"/>
    <n v="124.358"/>
    <d v="2019-01-07T17:24:00"/>
    <n v="124.358"/>
    <x v="27"/>
  </r>
  <r>
    <s v="buy"/>
    <x v="1"/>
    <n v="0.01"/>
    <n v="0.01"/>
    <d v="2019-01-07T19:59:00"/>
    <n v="124.59399999999999"/>
    <d v="2019-01-07T19:59:00"/>
    <n v="124.59399999999999"/>
    <x v="28"/>
  </r>
  <r>
    <s v="buy"/>
    <x v="5"/>
    <n v="0.02"/>
    <n v="0.05"/>
    <d v="2019-01-08T02:12:00"/>
    <n v="124.834"/>
    <d v="2019-01-08T03:34:00"/>
    <n v="124.35"/>
    <x v="29"/>
  </r>
  <r>
    <s v="buy"/>
    <x v="0"/>
    <n v="0.01"/>
    <n v="0.02"/>
    <d v="2019-01-09T05:10:00"/>
    <n v="124.81"/>
    <d v="2019-01-09T09:00:00"/>
    <n v="124.68899999999999"/>
    <x v="30"/>
  </r>
  <r>
    <s v="buy"/>
    <x v="4"/>
    <n v="0.01"/>
    <n v="0.03"/>
    <d v="2019-01-09T17:20:00"/>
    <n v="124.863"/>
    <d v="2019-01-09T17:45:00"/>
    <n v="124.533"/>
    <x v="31"/>
  </r>
  <r>
    <s v="buy"/>
    <x v="5"/>
    <n v="0.02"/>
    <n v="0.05"/>
    <d v="2019-01-09T19:58:00"/>
    <n v="124.92"/>
    <d v="2019-01-10T16:46:00"/>
    <n v="124.438"/>
    <x v="32"/>
  </r>
  <r>
    <s v="buy"/>
    <x v="2"/>
    <n v="0.03"/>
    <n v="0.08"/>
    <d v="2019-01-11T07:22:00"/>
    <n v="124.93600000000001"/>
    <d v="2019-01-14T05:02:00"/>
    <n v="124.09399999999999"/>
    <x v="33"/>
  </r>
  <r>
    <s v="sell"/>
    <x v="1"/>
    <n v="0.01"/>
    <n v="0.01"/>
    <d v="2019-01-14T03:50:00"/>
    <n v="124.169"/>
    <d v="2019-01-14T03:50:00"/>
    <n v="124.169"/>
    <x v="34"/>
  </r>
  <r>
    <s v="sell"/>
    <x v="2"/>
    <n v="0.03"/>
    <n v="0.08"/>
    <d v="2019-01-14T09:18:00"/>
    <n v="123.932"/>
    <d v="2019-01-15T07:16:00"/>
    <n v="124.68600000000001"/>
    <x v="35"/>
  </r>
  <r>
    <s v="buy"/>
    <x v="3"/>
    <n v="0.06"/>
    <n v="0.14000000000000001"/>
    <d v="2019-01-15T07:17:00"/>
    <n v="124.77"/>
    <d v="2019-01-15T14:14:00"/>
    <n v="123.67100000000001"/>
    <x v="36"/>
  </r>
  <r>
    <s v="sell"/>
    <x v="0"/>
    <n v="0.01"/>
    <n v="0.02"/>
    <d v="2019-01-15T11:15:00"/>
    <n v="124.10599999999999"/>
    <d v="2019-01-15T12:06:00"/>
    <n v="124.227"/>
    <x v="37"/>
  </r>
  <r>
    <s v="sell"/>
    <x v="1"/>
    <n v="0.01"/>
    <n v="0.01"/>
    <d v="2019-01-15T13:54:00"/>
    <n v="123.922"/>
    <d v="2019-01-15T13:54:00"/>
    <n v="123.922"/>
    <x v="38"/>
  </r>
  <r>
    <s v="sell"/>
    <x v="5"/>
    <n v="0.02"/>
    <n v="0.05"/>
    <d v="2019-01-15T14:10:00"/>
    <n v="123.685"/>
    <d v="2019-01-15T16:45:00"/>
    <n v="124.16800000000001"/>
    <x v="39"/>
  </r>
  <r>
    <s v="buy"/>
    <x v="2"/>
    <n v="0.03"/>
    <n v="0.08"/>
    <d v="2019-01-15T17:02:00"/>
    <n v="124.33"/>
    <d v="2019-01-15T21:38:00"/>
    <n v="123.554"/>
    <x v="40"/>
  </r>
  <r>
    <s v="sell"/>
    <x v="2"/>
    <n v="0.03"/>
    <n v="0.08"/>
    <d v="2019-01-15T20:46:00"/>
    <n v="123.61"/>
    <d v="2019-01-16T22:29:00"/>
    <n v="124.379"/>
    <x v="41"/>
  </r>
  <r>
    <s v="buy"/>
    <x v="0"/>
    <n v="0.01"/>
    <n v="0.02"/>
    <d v="2019-01-16T16:46:00"/>
    <n v="124.151"/>
    <d v="2019-01-16T17:32:00"/>
    <n v="124.03100000000001"/>
    <x v="42"/>
  </r>
  <r>
    <s v="buy"/>
    <x v="5"/>
    <n v="0.02"/>
    <n v="0.05"/>
    <d v="2019-01-16T23:18:00"/>
    <n v="124.28700000000001"/>
    <d v="2019-01-17T09:24:00"/>
    <n v="123.8"/>
    <x v="43"/>
  </r>
  <r>
    <s v="sell"/>
    <x v="3"/>
    <n v="0.06"/>
    <n v="0.14000000000000001"/>
    <d v="2019-01-17T09:24:00"/>
    <n v="123.789"/>
    <d v="2019-01-18T11:37:00"/>
    <n v="124.884"/>
    <x v="44"/>
  </r>
  <r>
    <s v="buy"/>
    <x v="1"/>
    <n v="0.01"/>
    <n v="0.01"/>
    <d v="2019-01-17T21:40:00"/>
    <n v="124.286"/>
    <d v="2019-01-17T21:40:00"/>
    <n v="124.286"/>
    <x v="45"/>
  </r>
  <r>
    <s v="buy"/>
    <x v="0"/>
    <n v="0.01"/>
    <n v="0.02"/>
    <d v="2019-01-17T22:22:00"/>
    <n v="124.372"/>
    <d v="2019-01-18T01:25:00"/>
    <n v="124.252"/>
    <x v="46"/>
  </r>
  <r>
    <s v="buy"/>
    <x v="1"/>
    <n v="0.01"/>
    <n v="0.01"/>
    <d v="2019-01-18T02:31:00"/>
    <n v="124.556"/>
    <d v="2019-01-18T02:31:00"/>
    <n v="124.556"/>
    <x v="47"/>
  </r>
  <r>
    <s v="buy"/>
    <x v="5"/>
    <n v="0.02"/>
    <n v="0.05"/>
    <d v="2019-01-18T11:07:00"/>
    <n v="124.815"/>
    <d v="2019-01-22T06:05:00"/>
    <n v="124.328"/>
    <x v="48"/>
  </r>
  <r>
    <s v="sell"/>
    <x v="5"/>
    <n v="0.02"/>
    <n v="0.05"/>
    <d v="2019-01-22T08:26:00"/>
    <n v="124.215"/>
    <d v="2019-01-23T05:04:00"/>
    <n v="124.739"/>
    <x v="49"/>
  </r>
  <r>
    <s v="buy"/>
    <x v="2"/>
    <n v="0.03"/>
    <n v="0.08"/>
    <d v="2019-01-23T16:36:00"/>
    <n v="124.899"/>
    <d v="2019-01-24T15:46:00"/>
    <n v="124.13"/>
    <x v="50"/>
  </r>
  <r>
    <s v="sell"/>
    <x v="5"/>
    <n v="0.02"/>
    <n v="0.05"/>
    <d v="2019-01-24T15:53:00"/>
    <n v="124.05200000000001"/>
    <d v="2019-01-24T16:22:00"/>
    <n v="124.536"/>
    <x v="51"/>
  </r>
  <r>
    <s v="sell"/>
    <x v="1"/>
    <n v="0.01"/>
    <n v="0.01"/>
    <d v="2019-01-24T19:22:00"/>
    <n v="124.04"/>
    <d v="2019-01-24T19:22:00"/>
    <n v="124.04"/>
    <x v="52"/>
  </r>
  <r>
    <s v="sell"/>
    <x v="7"/>
    <n v="0.1"/>
    <n v="0.24000000000000002"/>
    <d v="2019-01-24T21:05:00"/>
    <n v="123.893"/>
    <d v="2019-01-30T21:06:00"/>
    <n v="125.399"/>
    <x v="53"/>
  </r>
  <r>
    <s v="buy"/>
    <x v="1"/>
    <n v="0.01"/>
    <n v="0.01"/>
    <d v="2019-01-25T15:35:00"/>
    <n v="124.798"/>
    <d v="2019-01-25T15:35:00"/>
    <n v="124.798"/>
    <x v="54"/>
  </r>
  <r>
    <s v="buy"/>
    <x v="1"/>
    <n v="0.01"/>
    <n v="0.01"/>
    <d v="2019-01-25T17:38:00"/>
    <n v="125.01"/>
    <d v="2019-01-25T17:38:00"/>
    <n v="125.01"/>
    <x v="55"/>
  </r>
  <r>
    <s v="buy"/>
    <x v="5"/>
    <n v="0.02"/>
    <n v="0.05"/>
    <d v="2019-01-25T19:31:00"/>
    <n v="125.307"/>
    <d v="2019-01-28T02:10:00"/>
    <n v="124.821"/>
    <x v="56"/>
  </r>
  <r>
    <s v="buy"/>
    <x v="5"/>
    <n v="0.02"/>
    <n v="0.05"/>
    <d v="2019-01-30T21:45:00"/>
    <n v="125.14"/>
    <d v="2019-01-31T12:00:00"/>
    <n v="124.65600000000001"/>
    <x v="57"/>
  </r>
  <r>
    <s v="sell"/>
    <x v="4"/>
    <n v="0.01"/>
    <n v="0.03"/>
    <d v="2019-01-31T12:00:00"/>
    <n v="124.637"/>
    <d v="2019-01-31T17:42:00"/>
    <n v="124.91800000000001"/>
    <x v="58"/>
  </r>
  <r>
    <s v="sell"/>
    <x v="3"/>
    <n v="0.06"/>
    <n v="0.14000000000000001"/>
    <d v="2019-01-31T19:18:00"/>
    <n v="124.524"/>
    <d v="2019-02-01T18:23:00"/>
    <n v="125.62"/>
    <x v="59"/>
  </r>
  <r>
    <s v="buy"/>
    <x v="1"/>
    <n v="0.01"/>
    <n v="0.01"/>
    <d v="2019-02-01T16:28:00"/>
    <n v="125.099"/>
    <d v="2019-02-01T16:28:00"/>
    <n v="125.099"/>
    <x v="60"/>
  </r>
  <r>
    <s v="buy"/>
    <x v="1"/>
    <n v="0.01"/>
    <n v="0.01"/>
    <d v="2019-02-01T17:06:00"/>
    <n v="125.32599999999999"/>
    <d v="2019-02-01T17:06:00"/>
    <n v="125.32599999999999"/>
    <x v="61"/>
  </r>
  <r>
    <s v="buy"/>
    <x v="0"/>
    <n v="0.01"/>
    <n v="0.02"/>
    <d v="2019-02-01T18:08:00"/>
    <n v="125.563"/>
    <d v="2019-02-01T23:41:00"/>
    <n v="125.443"/>
    <x v="62"/>
  </r>
  <r>
    <s v="buy"/>
    <x v="7"/>
    <n v="0.1"/>
    <n v="0.24000000000000002"/>
    <d v="2019-02-04T10:07:00"/>
    <n v="125.786"/>
    <d v="2019-02-08T18:02:00"/>
    <n v="124.27500000000001"/>
    <x v="63"/>
  </r>
  <r>
    <s v="sell"/>
    <x v="0"/>
    <n v="0.01"/>
    <n v="0.02"/>
    <d v="2019-02-06T09:08:00"/>
    <n v="124.958"/>
    <d v="2019-02-06T15:30:00"/>
    <n v="125.078"/>
    <x v="64"/>
  </r>
  <r>
    <s v="sell"/>
    <x v="0"/>
    <n v="0.01"/>
    <n v="0.02"/>
    <d v="2019-02-07T03:08:00"/>
    <n v="124.761"/>
    <d v="2019-02-07T06:12:00"/>
    <n v="124.881"/>
    <x v="65"/>
  </r>
  <r>
    <s v="sell"/>
    <x v="0"/>
    <n v="0.01"/>
    <n v="0.02"/>
    <d v="2019-02-07T12:15:00"/>
    <n v="124.545"/>
    <d v="2019-02-07T17:24:00"/>
    <n v="124.66500000000001"/>
    <x v="66"/>
  </r>
  <r>
    <s v="sell"/>
    <x v="4"/>
    <n v="0.01"/>
    <n v="0.03"/>
    <d v="2019-02-08T04:07:00"/>
    <n v="124.346"/>
    <d v="2019-02-08T13:13:00"/>
    <n v="124.629"/>
    <x v="67"/>
  </r>
  <r>
    <s v="sell"/>
    <x v="3"/>
    <n v="0.06"/>
    <n v="0.14000000000000001"/>
    <d v="2019-02-08T18:22:00"/>
    <n v="124.226"/>
    <d v="2019-02-13T03:13:00"/>
    <n v="125.319"/>
    <x v="68"/>
  </r>
  <r>
    <s v="buy"/>
    <x v="1"/>
    <n v="0.01"/>
    <n v="0.01"/>
    <d v="2019-02-12T18:44:00"/>
    <n v="125.10599999999999"/>
    <d v="2019-02-12T18:44:00"/>
    <n v="125.10599999999999"/>
    <x v="69"/>
  </r>
  <r>
    <s v="buy"/>
    <x v="2"/>
    <n v="0.03"/>
    <n v="0.08"/>
    <d v="2019-02-13T03:38:00"/>
    <n v="125.34"/>
    <d v="2019-02-15T03:31:00"/>
    <n v="124.55500000000001"/>
    <x v="70"/>
  </r>
  <r>
    <s v="sell"/>
    <x v="1"/>
    <n v="0.01"/>
    <n v="0.01"/>
    <d v="2019-02-15T02:53:00"/>
    <n v="124.672"/>
    <d v="2019-02-15T02:53:00"/>
    <n v="124.672"/>
    <x v="71"/>
  </r>
  <r>
    <s v="sell"/>
    <x v="8"/>
    <n v="0.61"/>
    <n v="1.38"/>
    <d v="2019-02-15T10:04:00"/>
    <n v="124.375"/>
    <d v="2019-03-01T15:04:00"/>
    <n v="127.343"/>
    <x v="72"/>
  </r>
  <r>
    <s v="buy"/>
    <x v="4"/>
    <n v="0.01"/>
    <n v="0.03"/>
    <d v="2019-02-18T04:09:00"/>
    <n v="125.155"/>
    <d v="2019-02-19T03:34:00"/>
    <n v="124.873"/>
    <x v="73"/>
  </r>
  <r>
    <s v="buy"/>
    <x v="5"/>
    <n v="0.02"/>
    <n v="0.05"/>
    <d v="2019-02-19T10:31:00"/>
    <n v="125.378"/>
    <d v="2019-02-19T13:41:00"/>
    <n v="124.895"/>
    <x v="74"/>
  </r>
  <r>
    <s v="buy"/>
    <x v="0"/>
    <n v="0.01"/>
    <n v="0.02"/>
    <d v="2019-02-19T17:16:00"/>
    <n v="125.384"/>
    <d v="2019-02-19T17:36:00"/>
    <n v="125.264"/>
    <x v="75"/>
  </r>
  <r>
    <s v="buy"/>
    <x v="1"/>
    <n v="0.01"/>
    <n v="0.01"/>
    <d v="2019-02-20T02:55:00"/>
    <n v="125.702"/>
    <d v="2019-02-20T02:55:00"/>
    <n v="125.702"/>
    <x v="76"/>
  </r>
  <r>
    <s v="buy"/>
    <x v="1"/>
    <n v="0.01"/>
    <n v="0.01"/>
    <d v="2019-02-20T05:48:00"/>
    <n v="125.676"/>
    <d v="2019-02-20T05:48:00"/>
    <n v="125.676"/>
    <x v="77"/>
  </r>
  <r>
    <s v="buy"/>
    <x v="5"/>
    <n v="0.02"/>
    <n v="0.05"/>
    <d v="2019-02-20T10:07:00"/>
    <n v="125.914"/>
    <d v="2019-02-21T03:17:00"/>
    <n v="125.428"/>
    <x v="78"/>
  </r>
  <r>
    <s v="buy"/>
    <x v="1"/>
    <n v="0.01"/>
    <n v="0.01"/>
    <d v="2019-02-25T18:33:00"/>
    <n v="125.985"/>
    <d v="2019-02-25T18:33:00"/>
    <n v="125.985"/>
    <x v="79"/>
  </r>
  <r>
    <s v="buy"/>
    <x v="5"/>
    <n v="0.02"/>
    <n v="0.05"/>
    <d v="2019-02-25T19:49:00"/>
    <n v="126.22199999999999"/>
    <d v="2019-02-26T17:07:00"/>
    <n v="125.739"/>
    <x v="80"/>
  </r>
  <r>
    <s v="buy"/>
    <x v="4"/>
    <n v="0.01"/>
    <n v="0.03"/>
    <d v="2019-02-27T17:08:00"/>
    <n v="126.215"/>
    <d v="2019-02-28T08:28:00"/>
    <n v="125.923"/>
    <x v="81"/>
  </r>
  <r>
    <s v="buy"/>
    <x v="1"/>
    <n v="0.01"/>
    <n v="0.01"/>
    <d v="2019-02-28T12:44:00"/>
    <n v="126.31100000000001"/>
    <d v="2019-02-28T12:44:00"/>
    <n v="126.31100000000001"/>
    <x v="82"/>
  </r>
  <r>
    <s v="buy"/>
    <x v="1"/>
    <n v="0.01"/>
    <n v="0.01"/>
    <d v="2019-02-28T16:29:00"/>
    <n v="126.57"/>
    <d v="2019-02-28T16:29:00"/>
    <n v="126.57"/>
    <x v="83"/>
  </r>
  <r>
    <s v="buy"/>
    <x v="0"/>
    <n v="0.01"/>
    <n v="0.02"/>
    <d v="2019-02-28T17:56:00"/>
    <n v="126.797"/>
    <d v="2019-02-28T18:04:00"/>
    <n v="126.67700000000001"/>
    <x v="84"/>
  </r>
  <r>
    <s v="buy"/>
    <x v="1"/>
    <n v="0.01"/>
    <n v="0.01"/>
    <d v="2019-03-01T03:46:00"/>
    <n v="127.021"/>
    <d v="2019-03-01T03:46:00"/>
    <n v="127.021"/>
    <x v="85"/>
  </r>
  <r>
    <s v="buy"/>
    <x v="0"/>
    <n v="0.01"/>
    <n v="0.02"/>
    <d v="2019-03-01T11:17:00"/>
    <n v="127.259"/>
    <d v="2019-03-01T11:42:00"/>
    <n v="127.139"/>
    <x v="86"/>
  </r>
  <r>
    <s v="buy"/>
    <x v="8"/>
    <n v="0.61"/>
    <n v="1.38"/>
    <d v="2019-03-01T16:50:00"/>
    <n v="127.44799999999999"/>
    <d v="2019-03-08T07:36:00"/>
    <n v="124.496"/>
    <x v="87"/>
  </r>
  <r>
    <s v="sell"/>
    <x v="0"/>
    <n v="0.01"/>
    <n v="0.02"/>
    <d v="2019-03-05T19:20:00"/>
    <n v="126.39"/>
    <d v="2019-03-05T21:23:00"/>
    <n v="126.511"/>
    <x v="88"/>
  </r>
  <r>
    <s v="sell"/>
    <x v="0"/>
    <n v="0.01"/>
    <n v="0.02"/>
    <d v="2019-03-06T09:03:00"/>
    <n v="126.32299999999999"/>
    <d v="2019-03-06T10:24:00"/>
    <n v="126.443"/>
    <x v="89"/>
  </r>
  <r>
    <s v="sell"/>
    <x v="1"/>
    <n v="0.01"/>
    <n v="0.01"/>
    <d v="2019-03-07T14:58:00"/>
    <n v="126.131"/>
    <d v="2019-03-07T14:58:00"/>
    <n v="126.131"/>
    <x v="90"/>
  </r>
  <r>
    <s v="sell"/>
    <x v="1"/>
    <n v="0.01"/>
    <n v="0.01"/>
    <d v="2019-03-07T15:37:00"/>
    <n v="125.896"/>
    <d v="2019-03-07T15:37:00"/>
    <n v="125.896"/>
    <x v="91"/>
  </r>
  <r>
    <s v="sell"/>
    <x v="1"/>
    <n v="0.01"/>
    <n v="0.01"/>
    <d v="2019-03-07T16:26:00"/>
    <n v="125.65600000000001"/>
    <d v="2019-03-07T16:26:00"/>
    <n v="125.65600000000001"/>
    <x v="92"/>
  </r>
  <r>
    <s v="sell"/>
    <x v="1"/>
    <n v="0.01"/>
    <n v="0.01"/>
    <d v="2019-03-07T16:44:00"/>
    <n v="125.41200000000001"/>
    <d v="2019-03-07T16:44:00"/>
    <n v="125.41200000000001"/>
    <x v="93"/>
  </r>
  <r>
    <s v="sell"/>
    <x v="1"/>
    <n v="0.01"/>
    <n v="0.01"/>
    <d v="2019-03-07T18:37:00"/>
    <n v="125.247"/>
    <d v="2019-03-07T18:37:00"/>
    <n v="125.247"/>
    <x v="94"/>
  </r>
  <r>
    <s v="sell"/>
    <x v="1"/>
    <n v="0.01"/>
    <n v="0.01"/>
    <d v="2019-03-07T21:39:00"/>
    <n v="124.964"/>
    <d v="2019-03-07T21:39:00"/>
    <n v="124.964"/>
    <x v="95"/>
  </r>
  <r>
    <s v="sell"/>
    <x v="4"/>
    <n v="0.01"/>
    <n v="0.03"/>
    <d v="2019-03-07T22:00:00"/>
    <n v="124.71899999999999"/>
    <d v="2019-03-08T01:52:00"/>
    <n v="125.005"/>
    <x v="96"/>
  </r>
  <r>
    <s v="sell"/>
    <x v="1"/>
    <n v="0.01"/>
    <n v="0.01"/>
    <d v="2019-03-08T06:34:00"/>
    <n v="124.572"/>
    <d v="2019-03-08T06:34:00"/>
    <n v="124.572"/>
    <x v="97"/>
  </r>
  <r>
    <s v="sell"/>
    <x v="6"/>
    <n v="0.19"/>
    <n v="0.43000000000000005"/>
    <d v="2019-03-08T09:11:00"/>
    <n v="124.33199999999999"/>
    <d v="2019-03-14T05:16:00"/>
    <n v="126.32299999999999"/>
    <x v="98"/>
  </r>
  <r>
    <s v="buy"/>
    <x v="0"/>
    <n v="0.01"/>
    <n v="0.02"/>
    <d v="2019-03-12T00:13:00"/>
    <n v="125.42"/>
    <d v="2019-03-12T01:28:00"/>
    <n v="125.3"/>
    <x v="99"/>
  </r>
  <r>
    <s v="buy"/>
    <x v="5"/>
    <n v="0.02"/>
    <n v="0.05"/>
    <d v="2019-03-12T10:51:00"/>
    <n v="125.61499999999999"/>
    <d v="2019-03-12T13:23:00"/>
    <n v="125.13"/>
    <x v="100"/>
  </r>
  <r>
    <s v="buy"/>
    <x v="0"/>
    <n v="0.01"/>
    <n v="0.02"/>
    <d v="2019-03-12T17:38:00"/>
    <n v="125.611"/>
    <d v="2019-03-13T04:30:00"/>
    <n v="125.49"/>
    <x v="101"/>
  </r>
  <r>
    <s v="buy"/>
    <x v="0"/>
    <n v="0.01"/>
    <n v="0.02"/>
    <d v="2019-03-13T10:32:00"/>
    <n v="125.83"/>
    <d v="2019-03-13T11:03:00"/>
    <n v="125.708"/>
    <x v="102"/>
  </r>
  <r>
    <s v="buy"/>
    <x v="1"/>
    <n v="0.01"/>
    <n v="0.01"/>
    <d v="2019-03-13T23:06:00"/>
    <n v="125.985"/>
    <d v="2019-03-13T23:06:00"/>
    <n v="125.985"/>
    <x v="103"/>
  </r>
  <r>
    <s v="buy"/>
    <x v="1"/>
    <n v="0.01"/>
    <n v="0.01"/>
    <d v="2019-03-14T03:51:00"/>
    <n v="126.267"/>
    <d v="2019-03-14T03:51:00"/>
    <n v="126.267"/>
    <x v="104"/>
  </r>
  <r>
    <s v="buy"/>
    <x v="5"/>
    <n v="0.02"/>
    <n v="0.05"/>
    <d v="2019-03-14T10:11:00"/>
    <n v="126.515"/>
    <d v="2019-03-14T16:16:00"/>
    <n v="126.033"/>
    <x v="105"/>
  </r>
  <r>
    <s v="buy"/>
    <x v="4"/>
    <n v="0.01"/>
    <n v="0.03"/>
    <d v="2019-03-15T04:49:00"/>
    <n v="126.479"/>
    <d v="2019-03-15T15:06:00"/>
    <n v="126.163"/>
    <x v="106"/>
  </r>
  <r>
    <s v="buy"/>
    <x v="5"/>
    <n v="0.02"/>
    <n v="0.05"/>
    <d v="2019-03-18T09:48:00"/>
    <n v="126.596"/>
    <d v="2019-03-19T04:40:00"/>
    <n v="126.111"/>
    <x v="107"/>
  </r>
  <r>
    <s v="buy"/>
    <x v="0"/>
    <n v="0.01"/>
    <n v="0.02"/>
    <d v="2019-03-19T16:03:00"/>
    <n v="126.458"/>
    <d v="2019-03-19T18:49:00"/>
    <n v="126.337"/>
    <x v="108"/>
  </r>
  <r>
    <s v="buy"/>
    <x v="9"/>
    <n v="0.34"/>
    <n v="0.77"/>
    <d v="2019-03-20T02:53:00"/>
    <n v="126.678"/>
    <d v="2019-03-22T16:52:00"/>
    <n v="124.002"/>
    <x v="109"/>
  </r>
  <r>
    <s v="sell"/>
    <x v="0"/>
    <n v="0.01"/>
    <n v="0.02"/>
    <d v="2019-03-22T10:37:00"/>
    <n v="125.161"/>
    <d v="2019-03-22T10:39:00"/>
    <n v="125.282"/>
    <x v="110"/>
  </r>
  <r>
    <s v="sell"/>
    <x v="0"/>
    <n v="0.01"/>
    <n v="0.02"/>
    <d v="2019-03-22T10:46:00"/>
    <n v="124.953"/>
    <d v="2019-03-22T11:03:00"/>
    <n v="125.07599999999999"/>
    <x v="111"/>
  </r>
  <r>
    <s v="sell"/>
    <x v="1"/>
    <n v="0.01"/>
    <n v="0.01"/>
    <d v="2019-03-22T13:14:00"/>
    <n v="124.768"/>
    <d v="2019-03-22T13:14:00"/>
    <n v="124.768"/>
    <x v="112"/>
  </r>
  <r>
    <s v="sell"/>
    <x v="1"/>
    <n v="0.01"/>
    <n v="0.01"/>
    <d v="2019-03-22T14:57:00"/>
    <n v="124.643"/>
    <d v="2019-03-22T14:57:00"/>
    <n v="124.643"/>
    <x v="113"/>
  </r>
  <r>
    <s v="sell"/>
    <x v="0"/>
    <n v="0.01"/>
    <n v="0.02"/>
    <d v="2019-03-22T16:00:00"/>
    <n v="124.396"/>
    <d v="2019-03-22T16:02:00"/>
    <n v="124.51600000000001"/>
    <x v="114"/>
  </r>
  <r>
    <s v="sell"/>
    <x v="1"/>
    <n v="0.01"/>
    <n v="0.01"/>
    <d v="2019-03-22T16:27:00"/>
    <n v="124.191"/>
    <d v="2019-03-22T16:27:00"/>
    <n v="124.191"/>
    <x v="115"/>
  </r>
  <r>
    <s v="sell"/>
    <x v="2"/>
    <n v="0.03"/>
    <n v="0.08"/>
    <d v="2019-03-22T16:59:00"/>
    <n v="123.953"/>
    <d v="2019-03-25T11:01:00"/>
    <n v="124.714"/>
    <x v="116"/>
  </r>
  <r>
    <s v="buy"/>
    <x v="3"/>
    <n v="0.06"/>
    <n v="0.14000000000000001"/>
    <d v="2019-03-26T12:29:00"/>
    <n v="124.996"/>
    <d v="2019-03-28T03:49:00"/>
    <n v="123.9"/>
    <x v="117"/>
  </r>
  <r>
    <s v="sell"/>
    <x v="0"/>
    <n v="0.01"/>
    <n v="0.02"/>
    <d v="2019-03-27T16:43:00"/>
    <n v="124.128"/>
    <d v="2019-03-27T18:04:00"/>
    <n v="124.249"/>
    <x v="118"/>
  </r>
  <r>
    <s v="sell"/>
    <x v="0"/>
    <n v="0.01"/>
    <n v="0.02"/>
    <d v="2019-03-28T03:48:00"/>
    <n v="123.929"/>
    <d v="2019-03-28T05:16:00"/>
    <n v="124.04900000000001"/>
    <x v="119"/>
  </r>
  <r>
    <s v="sell"/>
    <x v="8"/>
    <n v="0.61"/>
    <n v="1.38"/>
    <d v="2019-03-28T10:20:00"/>
    <n v="123.739"/>
    <d v="2019-04-12T12:16:00"/>
    <n v="126.697"/>
    <x v="120"/>
  </r>
  <r>
    <s v="buy"/>
    <x v="4"/>
    <n v="0.01"/>
    <n v="0.03"/>
    <d v="2019-03-29T02:54:00"/>
    <n v="124.566"/>
    <d v="2019-03-29T06:35:00"/>
    <n v="124.282"/>
    <x v="121"/>
  </r>
  <r>
    <s v="buy"/>
    <x v="1"/>
    <n v="0.01"/>
    <n v="0.01"/>
    <d v="2019-04-01T00:41:00"/>
    <n v="124.571"/>
    <d v="2019-04-01T00:41:00"/>
    <n v="124.571"/>
    <x v="122"/>
  </r>
  <r>
    <s v="buy"/>
    <x v="4"/>
    <n v="0.01"/>
    <n v="0.03"/>
    <d v="2019-04-01T03:51:00"/>
    <n v="124.821"/>
    <d v="2019-04-02T17:03:00"/>
    <n v="124.539"/>
    <x v="123"/>
  </r>
  <r>
    <s v="buy"/>
    <x v="1"/>
    <n v="0.01"/>
    <n v="0.01"/>
    <d v="2019-04-03T03:15:00"/>
    <n v="125.033"/>
    <d v="2019-04-03T03:15:00"/>
    <n v="125.033"/>
    <x v="124"/>
  </r>
  <r>
    <s v="buy"/>
    <x v="4"/>
    <n v="0.01"/>
    <n v="0.03"/>
    <d v="2019-04-03T09:47:00"/>
    <n v="125.31399999999999"/>
    <d v="2019-04-04T11:38:00"/>
    <n v="125.032"/>
    <x v="125"/>
  </r>
  <r>
    <s v="buy"/>
    <x v="4"/>
    <n v="0.01"/>
    <n v="0.03"/>
    <d v="2019-04-05T02:04:00"/>
    <n v="125.449"/>
    <d v="2019-04-08T02:47:00"/>
    <n v="125.16800000000001"/>
    <x v="126"/>
  </r>
  <r>
    <s v="buy"/>
    <x v="2"/>
    <n v="0.03"/>
    <n v="0.08"/>
    <d v="2019-04-08T17:03:00"/>
    <n v="125.575"/>
    <d v="2019-04-10T15:51:00"/>
    <n v="124.822"/>
    <x v="127"/>
  </r>
  <r>
    <s v="buy"/>
    <x v="0"/>
    <n v="0.01"/>
    <n v="0.02"/>
    <d v="2019-04-11T09:11:00"/>
    <n v="125.46"/>
    <d v="2019-04-11T09:53:00"/>
    <n v="125.337"/>
    <x v="128"/>
  </r>
  <r>
    <s v="buy"/>
    <x v="0"/>
    <n v="0.01"/>
    <n v="0.02"/>
    <d v="2019-04-11T16:47:00"/>
    <n v="125.658"/>
    <d v="2019-04-11T18:12:00"/>
    <n v="125.53700000000001"/>
    <x v="129"/>
  </r>
  <r>
    <s v="buy"/>
    <x v="1"/>
    <n v="0.01"/>
    <n v="0.01"/>
    <d v="2019-04-12T02:35:00"/>
    <n v="125.86"/>
    <d v="2019-04-12T02:35:00"/>
    <n v="125.86"/>
    <x v="130"/>
  </r>
  <r>
    <s v="buy"/>
    <x v="1"/>
    <n v="0.01"/>
    <n v="0.01"/>
    <d v="2019-04-12T02:52:00"/>
    <n v="126.098"/>
    <d v="2019-04-12T02:52:00"/>
    <n v="126.098"/>
    <x v="131"/>
  </r>
  <r>
    <s v="buy"/>
    <x v="1"/>
    <n v="0.01"/>
    <n v="0.01"/>
    <d v="2019-04-12T10:04:00"/>
    <n v="126.387"/>
    <d v="2019-04-12T10:04:00"/>
    <n v="126.387"/>
    <x v="132"/>
  </r>
  <r>
    <s v="buy"/>
    <x v="4"/>
    <n v="0.01"/>
    <n v="0.03"/>
    <d v="2019-04-12T10:59:00"/>
    <n v="126.587"/>
    <d v="2019-04-16T11:15:00"/>
    <n v="126.303"/>
    <x v="133"/>
  </r>
  <r>
    <s v="buy"/>
    <x v="10"/>
    <n v="1.1000000000000001"/>
    <n v="2.48"/>
    <d v="2019-04-17T11:35:00"/>
    <n v="126.755"/>
    <d v="2019-05-09T09:53:00"/>
    <n v="122.68600000000001"/>
    <x v="134"/>
  </r>
  <r>
    <s v="sell"/>
    <x v="4"/>
    <n v="0.01"/>
    <n v="0.03"/>
    <d v="2019-04-18T10:08:00"/>
    <n v="125.73399999999999"/>
    <d v="2019-04-22T17:29:00"/>
    <n v="126.018"/>
    <x v="135"/>
  </r>
  <r>
    <s v="sell"/>
    <x v="0"/>
    <n v="0.01"/>
    <n v="0.02"/>
    <d v="2019-04-23T08:35:00"/>
    <n v="125.816"/>
    <d v="2019-04-23T10:55:00"/>
    <n v="125.93600000000001"/>
    <x v="136"/>
  </r>
  <r>
    <s v="sell"/>
    <x v="1"/>
    <n v="0.01"/>
    <n v="0.01"/>
    <d v="2019-04-23T15:10:00"/>
    <n v="125.539"/>
    <d v="2019-04-23T15:10:00"/>
    <n v="125.539"/>
    <x v="137"/>
  </r>
  <r>
    <s v="sell"/>
    <x v="0"/>
    <n v="0.01"/>
    <n v="0.02"/>
    <d v="2019-04-23T18:51:00"/>
    <n v="125.354"/>
    <d v="2019-04-23T21:14:00"/>
    <n v="125.474"/>
    <x v="138"/>
  </r>
  <r>
    <s v="sell"/>
    <x v="0"/>
    <n v="0.01"/>
    <n v="0.02"/>
    <d v="2019-04-24T15:14:00"/>
    <n v="125.10599999999999"/>
    <d v="2019-04-24T17:00:00"/>
    <n v="125.227"/>
    <x v="139"/>
  </r>
  <r>
    <s v="sell"/>
    <x v="4"/>
    <n v="0.01"/>
    <n v="0.03"/>
    <d v="2019-04-24T18:31:00"/>
    <n v="124.935"/>
    <d v="2019-04-24T20:43:00"/>
    <n v="125.23399999999999"/>
    <x v="140"/>
  </r>
  <r>
    <s v="sell"/>
    <x v="1"/>
    <n v="0.01"/>
    <n v="0.01"/>
    <d v="2019-04-25T09:03:00"/>
    <n v="124.803"/>
    <d v="2019-04-25T09:03:00"/>
    <n v="124.803"/>
    <x v="141"/>
  </r>
  <r>
    <s v="sell"/>
    <x v="1"/>
    <n v="0.01"/>
    <n v="0.01"/>
    <d v="2019-04-25T13:19:00"/>
    <n v="124.509"/>
    <d v="2019-04-25T13:19:00"/>
    <n v="124.509"/>
    <x v="142"/>
  </r>
  <r>
    <s v="sell"/>
    <x v="2"/>
    <n v="0.03"/>
    <n v="0.08"/>
    <d v="2019-04-25T16:53:00"/>
    <n v="124.265"/>
    <d v="2019-04-29T18:36:00"/>
    <n v="125.038"/>
    <x v="143"/>
  </r>
  <r>
    <s v="sell"/>
    <x v="0"/>
    <n v="0.01"/>
    <n v="0.02"/>
    <d v="2019-05-03T14:31:00"/>
    <n v="124.34399999999999"/>
    <d v="2019-05-03T14:35:00"/>
    <n v="124.46599999999999"/>
    <x v="144"/>
  </r>
  <r>
    <s v="sell"/>
    <x v="4"/>
    <n v="0.01"/>
    <n v="0.03"/>
    <d v="2019-05-05T23:30:00"/>
    <n v="123.643"/>
    <d v="2019-05-06T00:40:00"/>
    <n v="124.004"/>
    <x v="145"/>
  </r>
  <r>
    <s v="sell"/>
    <x v="5"/>
    <n v="0.02"/>
    <n v="0.05"/>
    <d v="2019-05-06T02:37:00"/>
    <n v="123.571"/>
    <d v="2019-05-06T07:00:00"/>
    <n v="124.05200000000001"/>
    <x v="146"/>
  </r>
  <r>
    <s v="sell"/>
    <x v="1"/>
    <n v="0.01"/>
    <n v="0.01"/>
    <d v="2019-05-07T15:49:00"/>
    <n v="123.56399999999999"/>
    <d v="2019-05-07T15:49:00"/>
    <n v="123.56399999999999"/>
    <x v="147"/>
  </r>
  <r>
    <s v="sell"/>
    <x v="0"/>
    <n v="0.01"/>
    <n v="0.02"/>
    <d v="2019-05-07T18:00:00"/>
    <n v="123.327"/>
    <d v="2019-05-07T22:28:00"/>
    <n v="123.447"/>
    <x v="148"/>
  </r>
  <r>
    <s v="sell"/>
    <x v="4"/>
    <n v="0.01"/>
    <n v="0.03"/>
    <d v="2019-05-08T05:46:00"/>
    <n v="123.13800000000001"/>
    <d v="2019-05-08T08:45:00"/>
    <n v="123.42"/>
    <x v="149"/>
  </r>
  <r>
    <s v="sell"/>
    <x v="0"/>
    <n v="0.01"/>
    <n v="0.02"/>
    <d v="2019-05-09T02:39:00"/>
    <n v="123.002"/>
    <d v="2019-05-09T03:05:00"/>
    <n v="123.123"/>
    <x v="150"/>
  </r>
  <r>
    <s v="sell"/>
    <x v="2"/>
    <n v="0.03"/>
    <n v="0.08"/>
    <d v="2019-05-09T10:12:00"/>
    <n v="122.604"/>
    <d v="2019-05-10T02:23:00"/>
    <n v="123.373"/>
    <x v="151"/>
  </r>
  <r>
    <s v="sell"/>
    <x v="0"/>
    <n v="0.01"/>
    <n v="0.02"/>
    <d v="2019-05-13T15:19:00"/>
    <n v="122.785"/>
    <d v="2019-05-13T15:41:00"/>
    <n v="122.905"/>
    <x v="152"/>
  </r>
  <r>
    <s v="sell"/>
    <x v="2"/>
    <n v="0.03"/>
    <n v="0.08"/>
    <d v="2019-05-13T17:56:00"/>
    <n v="122.554"/>
    <d v="2019-05-14T09:12:00"/>
    <n v="123.307"/>
    <x v="153"/>
  </r>
  <r>
    <s v="sell"/>
    <x v="4"/>
    <n v="0.01"/>
    <n v="0.03"/>
    <d v="2019-05-14T14:33:00"/>
    <n v="122.736"/>
    <d v="2019-05-14T19:51:00"/>
    <n v="123.01900000000001"/>
    <x v="154"/>
  </r>
  <r>
    <s v="sell"/>
    <x v="1"/>
    <n v="0.01"/>
    <n v="0.01"/>
    <d v="2019-05-15T11:35:00"/>
    <n v="122.598"/>
    <d v="2019-05-15T11:35:00"/>
    <n v="122.598"/>
    <x v="155"/>
  </r>
  <r>
    <s v="sell"/>
    <x v="0"/>
    <n v="0.01"/>
    <n v="0.02"/>
    <d v="2019-05-15T12:27:00"/>
    <n v="122.373"/>
    <d v="2019-05-15T12:46:00"/>
    <n v="122.494"/>
    <x v="156"/>
  </r>
  <r>
    <s v="sell"/>
    <x v="5"/>
    <n v="0.02"/>
    <n v="0.05"/>
    <d v="2019-05-15T14:31:00"/>
    <n v="122.20099999999999"/>
    <d v="2019-05-15T16:20:00"/>
    <n v="122.834"/>
    <x v="157"/>
  </r>
  <r>
    <s v="sell"/>
    <x v="3"/>
    <n v="0.06"/>
    <n v="0.14000000000000001"/>
    <d v="2019-05-17T13:46:00"/>
    <n v="122.289"/>
    <d v="2019-05-21T16:55:00"/>
    <n v="123.38500000000001"/>
    <x v="158"/>
  </r>
  <r>
    <s v="buy"/>
    <x v="9"/>
    <n v="0.34"/>
    <n v="0.77"/>
    <d v="2019-05-21T22:31:00"/>
    <n v="123.38500000000001"/>
    <d v="2019-06-02T23:00:00"/>
    <n v="120.88"/>
    <x v="159"/>
  </r>
  <r>
    <s v="sell"/>
    <x v="0"/>
    <n v="0.01"/>
    <n v="0.02"/>
    <d v="2019-05-23T09:13:00"/>
    <n v="122.682"/>
    <d v="2019-05-23T09:18:00"/>
    <n v="122.80200000000001"/>
    <x v="160"/>
  </r>
  <r>
    <s v="sell"/>
    <x v="0"/>
    <n v="0.01"/>
    <n v="0.02"/>
    <d v="2019-05-23T11:50:00"/>
    <n v="122.494"/>
    <d v="2019-05-23T13:18:00"/>
    <n v="122.614"/>
    <x v="161"/>
  </r>
  <r>
    <s v="sell"/>
    <x v="5"/>
    <n v="0.02"/>
    <n v="0.05"/>
    <d v="2019-05-23T15:12:00"/>
    <n v="122.292"/>
    <d v="2019-05-24T12:05:00"/>
    <n v="122.78100000000001"/>
    <x v="162"/>
  </r>
  <r>
    <s v="sell"/>
    <x v="4"/>
    <n v="0.01"/>
    <n v="0.03"/>
    <d v="2019-05-28T09:10:00"/>
    <n v="122.298"/>
    <d v="2019-05-28T15:44:00"/>
    <n v="122.583"/>
    <x v="163"/>
  </r>
  <r>
    <s v="sell"/>
    <x v="0"/>
    <n v="0.01"/>
    <n v="0.02"/>
    <d v="2019-05-29T02:10:00"/>
    <n v="122.09099999999999"/>
    <d v="2019-05-29T03:23:00"/>
    <n v="122.211"/>
    <x v="164"/>
  </r>
  <r>
    <s v="sell"/>
    <x v="0"/>
    <n v="0.01"/>
    <n v="0.02"/>
    <d v="2019-05-29T08:21:00"/>
    <n v="121.877"/>
    <d v="2019-05-29T12:11:00"/>
    <n v="121.997"/>
    <x v="165"/>
  </r>
  <r>
    <s v="sell"/>
    <x v="5"/>
    <n v="0.02"/>
    <n v="0.05"/>
    <d v="2019-05-29T17:22:00"/>
    <n v="121.69199999999999"/>
    <d v="2019-05-30T06:48:00"/>
    <n v="122.173"/>
    <x v="166"/>
  </r>
  <r>
    <s v="sell"/>
    <x v="0"/>
    <n v="0.01"/>
    <n v="0.02"/>
    <d v="2019-05-31T02:01:00"/>
    <n v="121.651"/>
    <d v="2019-05-31T02:36:00"/>
    <n v="121.771"/>
    <x v="167"/>
  </r>
  <r>
    <s v="sell"/>
    <x v="1"/>
    <n v="0.01"/>
    <n v="0.01"/>
    <d v="2019-05-31T06:24:00"/>
    <n v="121.444"/>
    <d v="2019-05-31T06:24:00"/>
    <n v="121.444"/>
    <x v="168"/>
  </r>
  <r>
    <s v="sell"/>
    <x v="0"/>
    <n v="0.01"/>
    <n v="0.02"/>
    <d v="2019-05-31T07:22:00"/>
    <n v="121.21"/>
    <d v="2019-05-31T08:54:00"/>
    <n v="121.33"/>
    <x v="169"/>
  </r>
  <r>
    <s v="sell"/>
    <x v="0"/>
    <n v="0.01"/>
    <n v="0.02"/>
    <d v="2019-05-31T16:58:00"/>
    <n v="121.023"/>
    <d v="2019-05-31T17:21:00"/>
    <n v="121.14400000000001"/>
    <x v="170"/>
  </r>
  <r>
    <s v="sell"/>
    <x v="6"/>
    <n v="0.19"/>
    <n v="0.43000000000000005"/>
    <d v="2019-06-03T06:59:00"/>
    <n v="120.804"/>
    <d v="2019-06-09T23:00:00"/>
    <n v="122.83499999999999"/>
    <x v="171"/>
  </r>
  <r>
    <s v="buy"/>
    <x v="1"/>
    <n v="0.01"/>
    <n v="0.01"/>
    <d v="2019-06-04T18:53:00"/>
    <n v="121.703"/>
    <d v="2019-06-04T18:53:00"/>
    <n v="121.703"/>
    <x v="172"/>
  </r>
  <r>
    <s v="buy"/>
    <x v="1"/>
    <n v="0.01"/>
    <n v="0.01"/>
    <d v="2019-06-05T09:46:00"/>
    <n v="121.955"/>
    <d v="2019-06-05T09:46:00"/>
    <n v="121.955"/>
    <x v="173"/>
  </r>
  <r>
    <s v="buy"/>
    <x v="2"/>
    <n v="0.03"/>
    <n v="0.08"/>
    <d v="2019-06-05T11:16:00"/>
    <n v="122.205"/>
    <d v="2019-06-06T08:06:00"/>
    <n v="121.452"/>
    <x v="174"/>
  </r>
  <r>
    <s v="buy"/>
    <x v="0"/>
    <n v="0.01"/>
    <n v="0.02"/>
    <d v="2019-06-06T14:39:00"/>
    <n v="122.03700000000001"/>
    <d v="2019-06-06T15:13:00"/>
    <n v="121.916"/>
    <x v="175"/>
  </r>
  <r>
    <s v="buy"/>
    <x v="1"/>
    <n v="0.01"/>
    <n v="0.01"/>
    <d v="2019-06-06T18:25:00"/>
    <n v="122.196"/>
    <d v="2019-06-06T18:25:00"/>
    <n v="122.196"/>
    <x v="176"/>
  </r>
  <r>
    <s v="buy"/>
    <x v="1"/>
    <n v="0.01"/>
    <n v="0.01"/>
    <d v="2019-06-07T16:20:00"/>
    <n v="122.447"/>
    <d v="2019-06-07T16:20:00"/>
    <n v="122.447"/>
    <x v="177"/>
  </r>
  <r>
    <s v="buy"/>
    <x v="0"/>
    <n v="0.01"/>
    <n v="0.02"/>
    <d v="2019-06-07T20:19:00"/>
    <n v="122.702"/>
    <d v="2019-06-07T21:15:00"/>
    <n v="122.581"/>
    <x v="178"/>
  </r>
  <r>
    <s v="buy"/>
    <x v="0"/>
    <n v="0.01"/>
    <n v="0.02"/>
    <d v="2019-06-10T02:06:00"/>
    <n v="122.83799999999999"/>
    <d v="2019-06-10T02:27:00"/>
    <n v="122.717"/>
    <x v="179"/>
  </r>
  <r>
    <s v="buy"/>
    <x v="7"/>
    <n v="0.1"/>
    <n v="0.24000000000000002"/>
    <d v="2019-06-11T11:17:00"/>
    <n v="122.995"/>
    <d v="2019-06-18T10:06:00"/>
    <n v="121.396"/>
    <x v="180"/>
  </r>
  <r>
    <s v="sell"/>
    <x v="1"/>
    <n v="0.01"/>
    <n v="0.01"/>
    <d v="2019-06-14T11:15:00"/>
    <n v="121.922"/>
    <d v="2019-06-14T11:15:00"/>
    <n v="121.922"/>
    <x v="181"/>
  </r>
  <r>
    <s v="sell"/>
    <x v="5"/>
    <n v="0.02"/>
    <n v="0.05"/>
    <d v="2019-06-16T23:53:00"/>
    <n v="121.63200000000001"/>
    <d v="2019-06-17T16:31:00"/>
    <n v="122.116"/>
    <x v="182"/>
  </r>
  <r>
    <s v="sell"/>
    <x v="1"/>
    <n v="0.01"/>
    <n v="0.01"/>
    <d v="2019-06-18T07:16:00"/>
    <n v="121.693"/>
    <d v="2019-06-18T07:16:00"/>
    <n v="121.693"/>
    <x v="183"/>
  </r>
  <r>
    <s v="sell"/>
    <x v="5"/>
    <n v="0.02"/>
    <n v="0.05"/>
    <d v="2019-06-18T10:21:00"/>
    <n v="121.179"/>
    <d v="2019-06-20T10:37:00"/>
    <n v="121.71299999999999"/>
    <x v="184"/>
  </r>
  <r>
    <s v="sell"/>
    <x v="0"/>
    <n v="0.01"/>
    <n v="0.02"/>
    <d v="2019-06-20T17:30:00"/>
    <n v="121.179"/>
    <d v="2019-06-20T17:46:00"/>
    <n v="121.29900000000001"/>
    <x v="185"/>
  </r>
  <r>
    <s v="sell"/>
    <x v="6"/>
    <n v="0.19"/>
    <n v="0.43000000000000005"/>
    <d v="2019-06-21T04:55:00"/>
    <n v="120.99"/>
    <d v="2019-06-30T23:57:00"/>
    <n v="123.045"/>
    <x v="186"/>
  </r>
  <r>
    <s v="buy"/>
    <x v="1"/>
    <n v="0.01"/>
    <n v="0.01"/>
    <d v="2019-06-24T02:05:00"/>
    <n v="122.235"/>
    <d v="2019-06-24T02:05:00"/>
    <n v="122.235"/>
    <x v="187"/>
  </r>
  <r>
    <s v="buy"/>
    <x v="5"/>
    <n v="0.02"/>
    <n v="0.05"/>
    <d v="2019-06-25T03:18:00"/>
    <n v="122.294"/>
    <d v="2019-06-25T12:15:00"/>
    <n v="121.812"/>
    <x v="188"/>
  </r>
  <r>
    <s v="buy"/>
    <x v="1"/>
    <n v="0.01"/>
    <n v="0.01"/>
    <d v="2019-06-26T11:08:00"/>
    <n v="122.292"/>
    <d v="2019-06-26T11:08:00"/>
    <n v="122.292"/>
    <x v="189"/>
  </r>
  <r>
    <s v="buy"/>
    <x v="0"/>
    <n v="0.01"/>
    <n v="0.02"/>
    <d v="2019-06-26T17:37:00"/>
    <n v="122.587"/>
    <d v="2019-06-26T23:07:00"/>
    <n v="122.464"/>
    <x v="190"/>
  </r>
  <r>
    <s v="buy"/>
    <x v="4"/>
    <n v="0.01"/>
    <n v="0.03"/>
    <d v="2019-06-27T07:42:00"/>
    <n v="122.745"/>
    <d v="2019-06-27T17:19:00"/>
    <n v="122.46"/>
    <x v="191"/>
  </r>
  <r>
    <s v="buy"/>
    <x v="1"/>
    <n v="0.01"/>
    <n v="0.01"/>
    <d v="2019-06-30T23:37:00"/>
    <n v="123.01300000000001"/>
    <d v="2019-06-30T23:37:00"/>
    <n v="123.01300000000001"/>
    <x v="192"/>
  </r>
  <r>
    <s v="buy"/>
    <x v="8"/>
    <n v="0.61"/>
    <n v="1.38"/>
    <d v="2019-07-01T00:32:00"/>
    <n v="123.255"/>
    <d v="2019-07-24T09:31:00"/>
    <n v="120.258"/>
    <x v="193"/>
  </r>
  <r>
    <s v="sell"/>
    <x v="4"/>
    <n v="0.01"/>
    <n v="0.03"/>
    <d v="2019-07-02T00:29:00"/>
    <n v="122.188"/>
    <d v="2019-07-02T11:50:00"/>
    <n v="122.46899999999999"/>
    <x v="194"/>
  </r>
  <r>
    <s v="sell"/>
    <x v="1"/>
    <n v="0.01"/>
    <n v="0.01"/>
    <d v="2019-07-02T17:30:00"/>
    <n v="122.05500000000001"/>
    <d v="2019-07-02T17:30:00"/>
    <n v="122.05500000000001"/>
    <x v="195"/>
  </r>
  <r>
    <s v="sell"/>
    <x v="1"/>
    <n v="0.01"/>
    <n v="0.01"/>
    <d v="2019-07-02T20:12:00"/>
    <n v="121.82899999999999"/>
    <d v="2019-07-02T20:12:00"/>
    <n v="121.82899999999999"/>
    <x v="196"/>
  </r>
  <r>
    <s v="sell"/>
    <x v="1"/>
    <n v="0.01"/>
    <n v="0.01"/>
    <d v="2019-07-03T02:56:00"/>
    <n v="121.572"/>
    <d v="2019-07-03T02:56:00"/>
    <n v="121.572"/>
    <x v="197"/>
  </r>
  <r>
    <s v="sell"/>
    <x v="2"/>
    <n v="0.03"/>
    <n v="0.08"/>
    <d v="2019-07-03T09:14:00"/>
    <n v="121.331"/>
    <d v="2019-07-09T02:39:00"/>
    <n v="122.087"/>
    <x v="198"/>
  </r>
  <r>
    <s v="sell"/>
    <x v="0"/>
    <n v="0.01"/>
    <n v="0.02"/>
    <d v="2019-07-15T16:07:00"/>
    <n v="121.473"/>
    <d v="2019-07-15T16:57:00"/>
    <n v="121.59399999999999"/>
    <x v="199"/>
  </r>
  <r>
    <s v="sell"/>
    <x v="4"/>
    <n v="0.01"/>
    <n v="0.03"/>
    <d v="2019-07-16T11:55:00"/>
    <n v="121.215"/>
    <d v="2019-07-16T16:57:00"/>
    <n v="121.497"/>
    <x v="200"/>
  </r>
  <r>
    <s v="sell"/>
    <x v="1"/>
    <n v="0.01"/>
    <n v="0.01"/>
    <d v="2019-07-18T02:53:00"/>
    <n v="121.069"/>
    <d v="2019-07-18T02:53:00"/>
    <n v="121.069"/>
    <x v="201"/>
  </r>
  <r>
    <s v="sell"/>
    <x v="4"/>
    <n v="0.01"/>
    <n v="0.03"/>
    <d v="2019-07-18T12:32:00"/>
    <n v="120.831"/>
    <d v="2019-07-18T15:30:00"/>
    <n v="121.114"/>
    <x v="202"/>
  </r>
  <r>
    <s v="sell"/>
    <x v="1"/>
    <n v="0.01"/>
    <n v="0.01"/>
    <d v="2019-07-23T16:08:00"/>
    <n v="120.679"/>
    <d v="2019-07-23T16:08:00"/>
    <n v="120.679"/>
    <x v="203"/>
  </r>
  <r>
    <s v="sell"/>
    <x v="4"/>
    <n v="0.01"/>
    <n v="0.03"/>
    <d v="2019-07-24T09:31:00"/>
    <n v="120.241"/>
    <d v="2019-07-24T18:25:00"/>
    <n v="120.52200000000001"/>
    <x v="204"/>
  </r>
  <r>
    <s v="sell"/>
    <x v="3"/>
    <n v="0.06"/>
    <n v="0.14000000000000001"/>
    <d v="2019-07-25T14:10:00"/>
    <n v="120.111"/>
    <d v="2019-07-25T15:54:00"/>
    <n v="121.285"/>
    <x v="205"/>
  </r>
  <r>
    <s v="buy"/>
    <x v="4"/>
    <n v="0.01"/>
    <n v="0.03"/>
    <d v="2019-07-25T15:49:00"/>
    <n v="121.229"/>
    <d v="2019-07-26T12:42:00"/>
    <n v="120.94799999999999"/>
    <x v="206"/>
  </r>
  <r>
    <s v="buy"/>
    <x v="10"/>
    <n v="1.1000000000000001"/>
    <n v="2.48"/>
    <d v="2019-07-30T02:08:00"/>
    <n v="121.384"/>
    <d v="2019-08-05T03:34:00"/>
    <n v="117.93"/>
    <x v="207"/>
  </r>
  <r>
    <s v="sell"/>
    <x v="0"/>
    <n v="0.01"/>
    <n v="0.02"/>
    <d v="2019-07-31T20:50:00"/>
    <n v="120.521"/>
    <d v="2019-07-31T20:57:00"/>
    <n v="120.64100000000001"/>
    <x v="208"/>
  </r>
  <r>
    <s v="sell"/>
    <x v="1"/>
    <n v="0.01"/>
    <n v="0.01"/>
    <d v="2019-08-01T12:34:00"/>
    <n v="120.26900000000001"/>
    <d v="2019-08-01T12:34:00"/>
    <n v="120.26900000000001"/>
    <x v="209"/>
  </r>
  <r>
    <s v="sell"/>
    <x v="1"/>
    <n v="0.01"/>
    <n v="0.01"/>
    <d v="2019-08-01T14:45:00"/>
    <n v="120.00700000000001"/>
    <d v="2019-08-01T14:45:00"/>
    <n v="120.00700000000001"/>
    <x v="210"/>
  </r>
  <r>
    <s v="sell"/>
    <x v="1"/>
    <n v="0.01"/>
    <n v="0.01"/>
    <d v="2019-08-01T15:07:00"/>
    <n v="119.798"/>
    <d v="2019-08-01T15:07:00"/>
    <n v="119.798"/>
    <x v="211"/>
  </r>
  <r>
    <s v="sell"/>
    <x v="0"/>
    <n v="0.01"/>
    <n v="0.02"/>
    <d v="2019-08-01T17:18:00"/>
    <n v="119.685"/>
    <d v="2019-08-01T17:33:00"/>
    <n v="119.806"/>
    <x v="212"/>
  </r>
  <r>
    <s v="sell"/>
    <x v="1"/>
    <n v="0.01"/>
    <n v="0.01"/>
    <d v="2019-08-01T19:30:00"/>
    <n v="119.489"/>
    <d v="2019-08-01T19:30:00"/>
    <n v="119.489"/>
    <x v="213"/>
  </r>
  <r>
    <s v="sell"/>
    <x v="1"/>
    <n v="0.01"/>
    <n v="0.01"/>
    <d v="2019-08-01T19:42:00"/>
    <n v="119.264"/>
    <d v="2019-08-01T19:42:00"/>
    <n v="119.264"/>
    <x v="214"/>
  </r>
  <r>
    <s v="sell"/>
    <x v="0"/>
    <n v="0.01"/>
    <n v="0.02"/>
    <d v="2019-08-01T20:13:00"/>
    <n v="118.959"/>
    <d v="2019-08-01T20:20:00"/>
    <n v="119.13500000000001"/>
    <x v="215"/>
  </r>
  <r>
    <s v="sell"/>
    <x v="1"/>
    <n v="0.01"/>
    <n v="0.01"/>
    <d v="2019-08-02T02:53:00"/>
    <n v="118.798"/>
    <d v="2019-08-02T02:53:00"/>
    <n v="118.798"/>
    <x v="216"/>
  </r>
  <r>
    <s v="sell"/>
    <x v="4"/>
    <n v="0.01"/>
    <n v="0.03"/>
    <d v="2019-08-02T03:20:00"/>
    <n v="118.518"/>
    <d v="2019-08-02T03:54:00"/>
    <n v="118.79900000000001"/>
    <x v="217"/>
  </r>
  <r>
    <s v="sell"/>
    <x v="4"/>
    <n v="0.01"/>
    <n v="0.03"/>
    <d v="2019-08-02T14:35:00"/>
    <n v="118.40600000000001"/>
    <d v="2019-08-02T15:01:00"/>
    <n v="118.794"/>
    <x v="218"/>
  </r>
  <r>
    <s v="sell"/>
    <x v="0"/>
    <n v="0.01"/>
    <n v="0.02"/>
    <d v="2019-08-02T16:51:00"/>
    <n v="118.378"/>
    <d v="2019-08-02T17:28:00"/>
    <n v="118.498"/>
    <x v="219"/>
  </r>
  <r>
    <s v="sell"/>
    <x v="0"/>
    <n v="0.01"/>
    <n v="0.02"/>
    <d v="2019-08-05T02:16:00"/>
    <n v="118.188"/>
    <d v="2019-08-05T02:31:00"/>
    <n v="118.30800000000001"/>
    <x v="220"/>
  </r>
  <r>
    <s v="sell"/>
    <x v="1"/>
    <n v="0.01"/>
    <n v="0.01"/>
    <d v="2019-08-05T03:20:00"/>
    <n v="117.995"/>
    <d v="2019-08-05T03:20:00"/>
    <n v="117.995"/>
    <x v="221"/>
  </r>
  <r>
    <s v="sell"/>
    <x v="7"/>
    <n v="0.1"/>
    <n v="0.24000000000000002"/>
    <d v="2019-08-05T03:36:00"/>
    <n v="117.758"/>
    <d v="2019-08-06T03:21:00"/>
    <n v="119.40900000000001"/>
    <x v="222"/>
  </r>
  <r>
    <s v="buy"/>
    <x v="4"/>
    <n v="0.01"/>
    <n v="0.03"/>
    <d v="2019-08-05T20:07:00"/>
    <n v="118.80800000000001"/>
    <d v="2019-08-05T23:59:00"/>
    <n v="118.46"/>
    <x v="223"/>
  </r>
  <r>
    <s v="buy"/>
    <x v="1"/>
    <n v="0.01"/>
    <n v="0.01"/>
    <d v="2019-08-06T02:44:00"/>
    <n v="119.024"/>
    <d v="2019-08-06T02:44:00"/>
    <n v="119.024"/>
    <x v="224"/>
  </r>
  <r>
    <s v="buy"/>
    <x v="1"/>
    <n v="0.01"/>
    <n v="0.01"/>
    <d v="2019-08-06T05:39:00"/>
    <n v="119.30500000000001"/>
    <d v="2019-08-06T05:39:00"/>
    <n v="119.30500000000001"/>
    <x v="225"/>
  </r>
  <r>
    <s v="buy"/>
    <x v="1"/>
    <n v="0.01"/>
    <n v="0.01"/>
    <d v="2019-08-06T06:03:00"/>
    <n v="119.619"/>
    <d v="2019-08-06T06:03:00"/>
    <n v="119.619"/>
    <x v="226"/>
  </r>
  <r>
    <s v="buy"/>
    <x v="6"/>
    <n v="0.19"/>
    <n v="0.43000000000000005"/>
    <d v="2019-08-06T06:08:00"/>
    <n v="119.774"/>
    <d v="2019-08-12T10:03:00"/>
    <n v="117.785"/>
    <x v="227"/>
  </r>
  <r>
    <s v="sell"/>
    <x v="5"/>
    <n v="0.02"/>
    <n v="0.05"/>
    <d v="2019-08-07T13:59:00"/>
    <n v="118.56699999999999"/>
    <d v="2019-08-07T20:10:00"/>
    <n v="119.071"/>
    <x v="228"/>
  </r>
  <r>
    <s v="sell"/>
    <x v="5"/>
    <n v="0.02"/>
    <n v="0.05"/>
    <d v="2019-08-08T13:45:00"/>
    <n v="118.584"/>
    <d v="2019-08-08T15:09:00"/>
    <n v="119.149"/>
    <x v="229"/>
  </r>
  <r>
    <s v="sell"/>
    <x v="0"/>
    <n v="0.01"/>
    <n v="0.02"/>
    <d v="2019-08-08T16:25:00"/>
    <n v="118.834"/>
    <d v="2019-08-08T16:37:00"/>
    <n v="118.955"/>
    <x v="230"/>
  </r>
  <r>
    <s v="sell"/>
    <x v="1"/>
    <n v="0.01"/>
    <n v="0.01"/>
    <d v="2019-08-08T20:10:00"/>
    <n v="118.626"/>
    <d v="2019-08-08T20:10:00"/>
    <n v="118.626"/>
    <x v="231"/>
  </r>
  <r>
    <s v="sell"/>
    <x v="4"/>
    <n v="0.01"/>
    <n v="0.03"/>
    <d v="2019-08-08T23:10:00"/>
    <n v="118.35599999999999"/>
    <d v="2019-08-09T02:55:00"/>
    <n v="118.63800000000001"/>
    <x v="232"/>
  </r>
  <r>
    <s v="sell"/>
    <x v="1"/>
    <n v="0.01"/>
    <n v="0.01"/>
    <d v="2019-08-09T17:03:00"/>
    <n v="118.322"/>
    <d v="2019-08-09T17:03:00"/>
    <n v="118.322"/>
    <x v="233"/>
  </r>
  <r>
    <s v="sell"/>
    <x v="0"/>
    <n v="0.01"/>
    <n v="0.02"/>
    <d v="2019-08-12T01:45:00"/>
    <n v="118.075"/>
    <d v="2019-08-12T02:24:00"/>
    <n v="118.196"/>
    <x v="234"/>
  </r>
  <r>
    <s v="sell"/>
    <x v="1"/>
    <n v="0.01"/>
    <n v="0.01"/>
    <d v="2019-08-12T09:48:00"/>
    <n v="117.85299999999999"/>
    <d v="2019-08-12T09:48:00"/>
    <n v="117.85299999999999"/>
    <x v="235"/>
  </r>
  <r>
    <s v="sell"/>
    <x v="7"/>
    <n v="0.1"/>
    <n v="0.24000000000000002"/>
    <d v="2019-08-12T10:09:00"/>
    <n v="117.59099999999999"/>
    <d v="2019-08-13T16:28:00"/>
    <n v="119.373"/>
    <x v="236"/>
  </r>
  <r>
    <s v="buy"/>
    <x v="0"/>
    <n v="0.01"/>
    <n v="0.02"/>
    <d v="2019-08-13T16:00:00"/>
    <n v="119.18"/>
    <d v="2019-08-13T16:02:00"/>
    <n v="118.937"/>
    <x v="237"/>
  </r>
  <r>
    <s v="buy"/>
    <x v="1"/>
    <n v="0.01"/>
    <n v="0.01"/>
    <d v="2019-08-13T16:19:00"/>
    <n v="119.307"/>
    <d v="2019-08-13T16:19:00"/>
    <n v="119.307"/>
    <x v="238"/>
  </r>
  <r>
    <s v="buy"/>
    <x v="7"/>
    <n v="0.1"/>
    <n v="0.24000000000000002"/>
    <d v="2019-08-13T16:54:00"/>
    <n v="119.32599999999999"/>
    <d v="2019-08-14T18:10:00"/>
    <n v="117.818"/>
    <x v="239"/>
  </r>
  <r>
    <s v="sell"/>
    <x v="1"/>
    <n v="0.01"/>
    <n v="0.01"/>
    <d v="2019-08-14T13:21:00"/>
    <n v="118.583"/>
    <d v="2019-08-14T13:21:00"/>
    <n v="118.583"/>
    <x v="240"/>
  </r>
  <r>
    <s v="sell"/>
    <x v="0"/>
    <n v="0.01"/>
    <n v="0.02"/>
    <d v="2019-08-14T13:41:00"/>
    <n v="118.32299999999999"/>
    <d v="2019-08-14T13:58:00"/>
    <n v="118.444"/>
    <x v="241"/>
  </r>
  <r>
    <s v="sell"/>
    <x v="1"/>
    <n v="0.01"/>
    <n v="0.01"/>
    <d v="2019-08-14T16:12:00"/>
    <n v="118.111"/>
    <d v="2019-08-14T16:12:00"/>
    <n v="118.111"/>
    <x v="242"/>
  </r>
  <r>
    <s v="sell"/>
    <x v="5"/>
    <n v="0.02"/>
    <n v="0.05"/>
    <d v="2019-08-14T17:05:00"/>
    <n v="117.858"/>
    <d v="2019-08-15T08:46:00"/>
    <n v="118.495"/>
    <x v="243"/>
  </r>
  <r>
    <s v="buy"/>
    <x v="5"/>
    <n v="0.02"/>
    <n v="0.05"/>
    <d v="2019-08-15T08:55:00"/>
    <n v="118.623"/>
    <d v="2019-08-15T11:04:00"/>
    <n v="118.039"/>
    <x v="244"/>
  </r>
  <r>
    <s v="sell"/>
    <x v="5"/>
    <n v="0.02"/>
    <n v="0.05"/>
    <d v="2019-08-15T12:39:00"/>
    <n v="117.932"/>
    <d v="2019-08-15T14:02:00"/>
    <n v="118.504"/>
    <x v="245"/>
  </r>
  <r>
    <s v="buy"/>
    <x v="1"/>
    <n v="0.01"/>
    <n v="0.01"/>
    <d v="2019-08-15T13:46:00"/>
    <n v="118.30500000000001"/>
    <d v="2019-08-15T13:46:00"/>
    <n v="118.30500000000001"/>
    <x v="246"/>
  </r>
  <r>
    <s v="buy"/>
    <x v="2"/>
    <n v="0.03"/>
    <n v="0.08"/>
    <d v="2019-08-15T14:03:00"/>
    <n v="118.488"/>
    <d v="2019-08-15T18:26:00"/>
    <n v="117.733"/>
    <x v="247"/>
  </r>
  <r>
    <s v="sell"/>
    <x v="1"/>
    <n v="0.01"/>
    <n v="0.01"/>
    <d v="2019-08-15T16:19:00"/>
    <n v="117.94"/>
    <d v="2019-08-15T16:19:00"/>
    <n v="117.94"/>
    <x v="248"/>
  </r>
  <r>
    <s v="sell"/>
    <x v="4"/>
    <n v="0.01"/>
    <n v="0.03"/>
    <d v="2019-08-15T19:44:00"/>
    <n v="117.72799999999999"/>
    <d v="2019-08-16T11:14:00"/>
    <n v="118.01"/>
    <x v="249"/>
  </r>
  <r>
    <s v="sell"/>
    <x v="0"/>
    <n v="0.01"/>
    <n v="0.02"/>
    <d v="2019-08-16T16:52:00"/>
    <n v="118.033"/>
    <d v="2019-08-16T16:59:00"/>
    <n v="118.15300000000001"/>
    <x v="250"/>
  </r>
  <r>
    <s v="sell"/>
    <x v="5"/>
    <n v="0.02"/>
    <n v="0.05"/>
    <d v="2019-08-16T18:17:00"/>
    <n v="117.846"/>
    <d v="2019-08-19T10:13:00"/>
    <n v="118.331"/>
    <x v="251"/>
  </r>
  <r>
    <s v="buy"/>
    <x v="5"/>
    <n v="0.02"/>
    <n v="0.05"/>
    <d v="2019-08-19T10:11:00"/>
    <n v="118.318"/>
    <d v="2019-08-20T11:15:00"/>
    <n v="117.837"/>
    <x v="252"/>
  </r>
  <r>
    <s v="sell"/>
    <x v="1"/>
    <n v="0.01"/>
    <n v="0.01"/>
    <d v="2019-08-20T10:18:00"/>
    <n v="117.834"/>
    <d v="2019-08-20T10:18:00"/>
    <n v="117.834"/>
    <x v="253"/>
  </r>
  <r>
    <s v="sell"/>
    <x v="5"/>
    <n v="0.02"/>
    <n v="0.05"/>
    <d v="2019-08-20T15:10:00"/>
    <n v="117.59099999999999"/>
    <d v="2019-08-21T03:57:00"/>
    <n v="118.09"/>
    <x v="254"/>
  </r>
  <r>
    <s v="buy"/>
    <x v="7"/>
    <n v="0.1"/>
    <n v="0.24000000000000002"/>
    <d v="2019-08-21T10:42:00"/>
    <n v="118.328"/>
    <d v="2019-08-26T00:24:00"/>
    <n v="116.708"/>
    <x v="255"/>
  </r>
  <r>
    <s v="sell"/>
    <x v="0"/>
    <n v="0.01"/>
    <n v="0.02"/>
    <d v="2019-08-23T17:09:00"/>
    <n v="117.47199999999999"/>
    <d v="2019-08-23T17:23:00"/>
    <n v="117.593"/>
    <x v="256"/>
  </r>
  <r>
    <s v="sell"/>
    <x v="0"/>
    <n v="0.01"/>
    <n v="0.02"/>
    <d v="2019-08-23T18:07:00"/>
    <n v="117.357"/>
    <d v="2019-08-23T18:13:00"/>
    <n v="117.477"/>
    <x v="257"/>
  </r>
  <r>
    <s v="sell"/>
    <x v="1"/>
    <n v="0.01"/>
    <n v="0.01"/>
    <d v="2019-08-25T23:13:00"/>
    <n v="116.971"/>
    <d v="2019-08-25T23:13:00"/>
    <n v="116.971"/>
    <x v="258"/>
  </r>
  <r>
    <s v="sell"/>
    <x v="3"/>
    <n v="0.06"/>
    <n v="0.14000000000000001"/>
    <d v="2019-08-26T00:24:00"/>
    <n v="116.73"/>
    <d v="2019-08-26T14:57:00"/>
    <n v="117.827"/>
    <x v="259"/>
  </r>
  <r>
    <s v="buy"/>
    <x v="4"/>
    <n v="0.01"/>
    <n v="0.03"/>
    <d v="2019-08-26T05:24:00"/>
    <n v="117.539"/>
    <d v="2019-08-26T07:24:00"/>
    <n v="117.258"/>
    <x v="260"/>
  </r>
  <r>
    <s v="buy"/>
    <x v="0"/>
    <n v="0.01"/>
    <n v="0.02"/>
    <d v="2019-08-26T09:02:00"/>
    <n v="117.721"/>
    <d v="2019-08-26T09:24:00"/>
    <n v="117.577"/>
    <x v="261"/>
  </r>
  <r>
    <s v="buy"/>
    <x v="5"/>
    <n v="0.02"/>
    <n v="0.05"/>
    <d v="2019-08-26T18:10:00"/>
    <n v="117.85599999999999"/>
    <d v="2019-08-27T05:30:00"/>
    <n v="117.375"/>
    <x v="262"/>
  </r>
  <r>
    <s v="sell"/>
    <x v="5"/>
    <n v="0.02"/>
    <n v="0.05"/>
    <d v="2019-08-28T10:15:00"/>
    <n v="117.259"/>
    <d v="2019-08-29T10:54:00"/>
    <n v="117.75"/>
    <x v="263"/>
  </r>
  <r>
    <s v="buy"/>
    <x v="6"/>
    <n v="0.19"/>
    <n v="0.43000000000000005"/>
    <d v="2019-08-29T17:25:00"/>
    <n v="117.871"/>
    <d v="2019-09-03T09:54:00"/>
    <n v="115.88200000000001"/>
    <x v="264"/>
  </r>
  <r>
    <s v="sell"/>
    <x v="1"/>
    <n v="0.01"/>
    <n v="0.01"/>
    <d v="2019-08-30T14:10:00"/>
    <n v="117.26600000000001"/>
    <d v="2019-08-30T14:10:00"/>
    <n v="117.26600000000001"/>
    <x v="265"/>
  </r>
  <r>
    <s v="sell"/>
    <x v="1"/>
    <n v="0.01"/>
    <n v="0.01"/>
    <d v="2019-08-30T16:58:00"/>
    <n v="116.93600000000001"/>
    <d v="2019-08-30T16:58:00"/>
    <n v="116.93600000000001"/>
    <x v="266"/>
  </r>
  <r>
    <s v="sell"/>
    <x v="0"/>
    <n v="0.01"/>
    <n v="0.02"/>
    <d v="2019-08-30T17:18:00"/>
    <n v="116.73"/>
    <d v="2019-08-30T17:30:00"/>
    <n v="116.851"/>
    <x v="267"/>
  </r>
  <r>
    <s v="sell"/>
    <x v="4"/>
    <n v="0.01"/>
    <n v="0.03"/>
    <d v="2019-09-01T23:16:00"/>
    <n v="116.452"/>
    <d v="2019-09-02T03:45:00"/>
    <n v="116.738"/>
    <x v="268"/>
  </r>
  <r>
    <s v="sell"/>
    <x v="1"/>
    <n v="0.01"/>
    <n v="0.01"/>
    <d v="2019-09-03T03:04:00"/>
    <n v="116.325"/>
    <d v="2019-09-03T03:04:00"/>
    <n v="116.325"/>
    <x v="269"/>
  </r>
  <r>
    <s v="sell"/>
    <x v="8"/>
    <n v="0.61"/>
    <n v="1.38"/>
    <d v="2019-09-03T09:11:00"/>
    <n v="116.09099999999999"/>
    <d v="2019-09-11T06:04:00"/>
    <n v="119.07899999999999"/>
    <x v="270"/>
  </r>
  <r>
    <s v="buy"/>
    <x v="1"/>
    <n v="0.01"/>
    <n v="0.01"/>
    <d v="2019-09-04T09:34:00"/>
    <n v="116.744"/>
    <d v="2019-09-04T09:34:00"/>
    <n v="116.744"/>
    <x v="271"/>
  </r>
  <r>
    <s v="buy"/>
    <x v="1"/>
    <n v="0.01"/>
    <n v="0.01"/>
    <d v="2019-09-04T11:05:00"/>
    <n v="116.982"/>
    <d v="2019-09-04T11:05:00"/>
    <n v="116.982"/>
    <x v="272"/>
  </r>
  <r>
    <s v="buy"/>
    <x v="1"/>
    <n v="0.01"/>
    <n v="0.01"/>
    <d v="2019-09-04T17:36:00"/>
    <n v="117.214"/>
    <d v="2019-09-04T17:36:00"/>
    <n v="117.214"/>
    <x v="273"/>
  </r>
  <r>
    <s v="buy"/>
    <x v="4"/>
    <n v="0.01"/>
    <n v="0.03"/>
    <d v="2019-09-05T03:32:00"/>
    <n v="117.61199999999999"/>
    <d v="2019-09-05T08:40:00"/>
    <n v="117.33"/>
    <x v="274"/>
  </r>
  <r>
    <s v="buy"/>
    <x v="1"/>
    <n v="0.01"/>
    <n v="0.01"/>
    <d v="2019-09-05T12:04:00"/>
    <n v="117.71899999999999"/>
    <d v="2019-09-05T12:04:00"/>
    <n v="117.71899999999999"/>
    <x v="275"/>
  </r>
  <r>
    <s v="buy"/>
    <x v="1"/>
    <n v="0.01"/>
    <n v="0.01"/>
    <d v="2019-09-05T13:18:00"/>
    <n v="117.974"/>
    <d v="2019-09-05T13:18:00"/>
    <n v="117.974"/>
    <x v="276"/>
  </r>
  <r>
    <s v="buy"/>
    <x v="0"/>
    <n v="0.01"/>
    <n v="0.02"/>
    <d v="2019-09-05T14:41:00"/>
    <n v="118.26300000000001"/>
    <d v="2019-09-05T14:49:00"/>
    <n v="118.142"/>
    <x v="277"/>
  </r>
  <r>
    <s v="buy"/>
    <x v="5"/>
    <n v="0.02"/>
    <n v="0.05"/>
    <d v="2019-09-05T15:39:00"/>
    <n v="118.45"/>
    <d v="2019-09-05T23:14:00"/>
    <n v="117.96899999999999"/>
    <x v="278"/>
  </r>
  <r>
    <s v="buy"/>
    <x v="1"/>
    <n v="0.01"/>
    <n v="0.01"/>
    <d v="2019-09-09T16:58:00"/>
    <n v="118.47"/>
    <d v="2019-09-09T16:58:00"/>
    <n v="118.47"/>
    <x v="279"/>
  </r>
  <r>
    <s v="buy"/>
    <x v="4"/>
    <n v="0.01"/>
    <n v="0.03"/>
    <d v="2019-09-10T08:29:00"/>
    <n v="118.575"/>
    <d v="2019-09-10T16:20:00"/>
    <n v="118.294"/>
    <x v="280"/>
  </r>
  <r>
    <s v="buy"/>
    <x v="1"/>
    <n v="0.01"/>
    <n v="0.01"/>
    <d v="2019-09-10T21:18:00"/>
    <n v="118.691"/>
    <d v="2019-09-10T21:18:00"/>
    <n v="118.691"/>
    <x v="281"/>
  </r>
  <r>
    <s v="buy"/>
    <x v="0"/>
    <n v="0.01"/>
    <n v="0.02"/>
    <d v="2019-09-11T02:29:00"/>
    <n v="118.95699999999999"/>
    <d v="2019-09-11T03:04:00"/>
    <n v="118.837"/>
    <x v="282"/>
  </r>
  <r>
    <s v="buy"/>
    <x v="2"/>
    <n v="0.03"/>
    <n v="0.08"/>
    <d v="2019-09-11T06:06:00"/>
    <n v="119.145"/>
    <d v="2019-09-11T16:08:00"/>
    <n v="118.39100000000001"/>
    <x v="283"/>
  </r>
  <r>
    <s v="buy"/>
    <x v="0"/>
    <n v="0.01"/>
    <n v="0.02"/>
    <d v="2019-09-12T01:59:00"/>
    <n v="118.996"/>
    <d v="2019-09-12T13:44:00"/>
    <n v="118.876"/>
    <x v="284"/>
  </r>
  <r>
    <s v="sell"/>
    <x v="0"/>
    <n v="0.01"/>
    <n v="0.02"/>
    <d v="2019-09-12T14:12:00"/>
    <n v="118.07"/>
    <d v="2019-09-12T14:18:00"/>
    <n v="118.19"/>
    <x v="285"/>
  </r>
  <r>
    <s v="buy"/>
    <x v="5"/>
    <n v="0.02"/>
    <n v="0.05"/>
    <d v="2019-09-12T14:15:00"/>
    <n v="118.14"/>
    <d v="2019-09-12T14:40:00"/>
    <n v="117.657"/>
    <x v="286"/>
  </r>
  <r>
    <s v="sell"/>
    <x v="1"/>
    <n v="0.01"/>
    <n v="0.01"/>
    <d v="2019-09-12T14:34:00"/>
    <n v="117.88200000000001"/>
    <d v="2019-09-12T14:34:00"/>
    <n v="117.88200000000001"/>
    <x v="287"/>
  </r>
  <r>
    <s v="sell"/>
    <x v="6"/>
    <n v="0.19"/>
    <n v="0.43000000000000005"/>
    <d v="2019-09-12T14:41:00"/>
    <n v="117.657"/>
    <d v="2019-09-12T19:13:00"/>
    <n v="119.818"/>
    <x v="288"/>
  </r>
  <r>
    <s v="buy"/>
    <x v="1"/>
    <n v="0.01"/>
    <n v="0.01"/>
    <d v="2019-09-12T15:38:00"/>
    <n v="118.402"/>
    <d v="2019-09-12T15:38:00"/>
    <n v="118.402"/>
    <x v="289"/>
  </r>
  <r>
    <s v="buy"/>
    <x v="1"/>
    <n v="0.01"/>
    <n v="0.01"/>
    <d v="2019-09-12T15:44:00"/>
    <n v="118.64100000000001"/>
    <d v="2019-09-12T15:44:00"/>
    <n v="118.64100000000001"/>
    <x v="290"/>
  </r>
  <r>
    <s v="buy"/>
    <x v="0"/>
    <n v="0.01"/>
    <n v="0.02"/>
    <d v="2019-09-12T15:49:00"/>
    <n v="118.95"/>
    <d v="2019-09-12T15:52:00"/>
    <n v="118.80800000000001"/>
    <x v="291"/>
  </r>
  <r>
    <s v="buy"/>
    <x v="4"/>
    <n v="0.01"/>
    <n v="0.03"/>
    <d v="2019-09-12T16:28:00"/>
    <n v="119.276"/>
    <d v="2019-09-12T17:02:00"/>
    <n v="118.96899999999999"/>
    <x v="292"/>
  </r>
  <r>
    <s v="buy"/>
    <x v="1"/>
    <n v="0.01"/>
    <n v="0.01"/>
    <d v="2019-09-12T17:47:00"/>
    <n v="119.495"/>
    <d v="2019-09-12T17:47:00"/>
    <n v="119.495"/>
    <x v="293"/>
  </r>
  <r>
    <s v="buy"/>
    <x v="4"/>
    <n v="0.01"/>
    <n v="0.03"/>
    <d v="2019-09-12T17:54:00"/>
    <n v="119.733"/>
    <d v="2019-09-12T18:03:00"/>
    <n v="119.45099999999999"/>
    <x v="294"/>
  </r>
  <r>
    <s v="buy"/>
    <x v="3"/>
    <n v="0.06"/>
    <n v="0.14000000000000001"/>
    <d v="2019-09-13T09:04:00"/>
    <n v="119.884"/>
    <d v="2019-09-16T16:54:00"/>
    <n v="118.76600000000001"/>
    <x v="295"/>
  </r>
  <r>
    <s v="sell"/>
    <x v="1"/>
    <n v="0.01"/>
    <n v="0.01"/>
    <d v="2019-09-16T13:12:00"/>
    <n v="118.961"/>
    <d v="2019-09-16T13:12:00"/>
    <n v="118.961"/>
    <x v="296"/>
  </r>
  <r>
    <s v="sell"/>
    <x v="3"/>
    <n v="0.06"/>
    <n v="0.14000000000000001"/>
    <d v="2019-09-16T17:04:00"/>
    <n v="118.714"/>
    <d v="2019-09-18T04:12:00"/>
    <n v="119.80800000000001"/>
    <x v="297"/>
  </r>
  <r>
    <s v="buy"/>
    <x v="1"/>
    <n v="0.01"/>
    <n v="0.01"/>
    <d v="2019-09-17T15:42:00"/>
    <n v="119.447"/>
    <d v="2019-09-17T15:42:00"/>
    <n v="119.447"/>
    <x v="298"/>
  </r>
  <r>
    <s v="buy"/>
    <x v="9"/>
    <n v="0.34"/>
    <n v="0.77"/>
    <d v="2019-09-18T09:05:00"/>
    <n v="119.685"/>
    <d v="2019-10-03T13:52:00"/>
    <n v="117.209"/>
    <x v="299"/>
  </r>
  <r>
    <s v="sell"/>
    <x v="0"/>
    <n v="0.01"/>
    <n v="0.02"/>
    <d v="2019-09-19T03:56:00"/>
    <n v="119.146"/>
    <d v="2019-09-19T04:08:00"/>
    <n v="119.26600000000001"/>
    <x v="300"/>
  </r>
  <r>
    <s v="sell"/>
    <x v="5"/>
    <n v="0.02"/>
    <n v="0.05"/>
    <d v="2019-09-19T05:57:00"/>
    <n v="118.974"/>
    <d v="2019-09-19T10:01:00"/>
    <n v="119.456"/>
    <x v="301"/>
  </r>
  <r>
    <s v="sell"/>
    <x v="1"/>
    <n v="0.01"/>
    <n v="0.01"/>
    <d v="2019-09-20T16:06:00"/>
    <n v="119.005"/>
    <d v="2019-09-20T16:06:00"/>
    <n v="119.005"/>
    <x v="302"/>
  </r>
  <r>
    <s v="sell"/>
    <x v="0"/>
    <n v="0.01"/>
    <n v="0.02"/>
    <d v="2019-09-20T17:00:00"/>
    <n v="118.768"/>
    <d v="2019-09-20T17:12:00"/>
    <n v="118.88800000000001"/>
    <x v="303"/>
  </r>
  <r>
    <s v="sell"/>
    <x v="0"/>
    <n v="0.01"/>
    <n v="0.02"/>
    <d v="2019-09-20T21:01:00"/>
    <n v="118.563"/>
    <d v="2019-09-22T23:16:00"/>
    <n v="118.68300000000001"/>
    <x v="304"/>
  </r>
  <r>
    <s v="sell"/>
    <x v="1"/>
    <n v="0.01"/>
    <n v="0.01"/>
    <d v="2019-09-23T09:30:00"/>
    <n v="118.363"/>
    <d v="2019-09-23T09:30:00"/>
    <n v="118.363"/>
    <x v="305"/>
  </r>
  <r>
    <s v="sell"/>
    <x v="0"/>
    <n v="0.01"/>
    <n v="0.02"/>
    <d v="2019-09-23T09:58:00"/>
    <n v="117.97"/>
    <d v="2019-09-23T10:11:00"/>
    <n v="118.09"/>
    <x v="306"/>
  </r>
  <r>
    <s v="sell"/>
    <x v="5"/>
    <n v="0.02"/>
    <n v="0.05"/>
    <d v="2019-09-23T11:25:00"/>
    <n v="117.813"/>
    <d v="2019-09-24T01:34:00"/>
    <n v="118.29600000000001"/>
    <x v="307"/>
  </r>
  <r>
    <s v="sell"/>
    <x v="4"/>
    <n v="0.01"/>
    <n v="0.03"/>
    <d v="2019-09-25T02:52:00"/>
    <n v="117.816"/>
    <d v="2019-09-25T04:42:00"/>
    <n v="118.09699999999999"/>
    <x v="308"/>
  </r>
  <r>
    <s v="sell"/>
    <x v="0"/>
    <n v="0.01"/>
    <n v="0.02"/>
    <d v="2019-09-26T10:35:00"/>
    <n v="117.68600000000001"/>
    <d v="2019-09-26T14:23:00"/>
    <n v="117.812"/>
    <x v="309"/>
  </r>
  <r>
    <s v="sell"/>
    <x v="2"/>
    <n v="0.03"/>
    <n v="0.08"/>
    <d v="2019-09-27T02:38:00"/>
    <n v="117.48699999999999"/>
    <d v="2019-09-27T12:57:00"/>
    <n v="118.242"/>
    <x v="310"/>
  </r>
  <r>
    <s v="sell"/>
    <x v="5"/>
    <n v="0.02"/>
    <n v="0.05"/>
    <d v="2019-09-30T14:14:00"/>
    <n v="117.633"/>
    <d v="2019-10-01T10:42:00"/>
    <n v="118.116"/>
    <x v="311"/>
  </r>
  <r>
    <s v="sell"/>
    <x v="1"/>
    <n v="0.01"/>
    <n v="0.01"/>
    <d v="2019-10-02T09:10:00"/>
    <n v="117.63500000000001"/>
    <d v="2019-10-02T09:10:00"/>
    <n v="117.63500000000001"/>
    <x v="312"/>
  </r>
  <r>
    <s v="sell"/>
    <x v="0"/>
    <n v="0.01"/>
    <n v="0.02"/>
    <d v="2019-10-02T10:45:00"/>
    <n v="117.39700000000001"/>
    <d v="2019-10-02T11:53:00"/>
    <n v="117.518"/>
    <x v="313"/>
  </r>
  <r>
    <s v="sell"/>
    <x v="2"/>
    <n v="0.03"/>
    <n v="0.08"/>
    <d v="2019-10-03T13:54:00"/>
    <n v="117.16200000000001"/>
    <d v="2019-10-08T08:02:00"/>
    <n v="117.919"/>
    <x v="314"/>
  </r>
  <r>
    <s v="sell"/>
    <x v="10"/>
    <n v="1.1000000000000001"/>
    <n v="2.48"/>
    <d v="2019-10-08T16:01:00"/>
    <n v="117.324"/>
    <d v="2019-10-17T11:32:00"/>
    <n v="120.84399999999999"/>
    <x v="315"/>
  </r>
  <r>
    <s v="buy"/>
    <x v="0"/>
    <n v="0.01"/>
    <n v="0.02"/>
    <d v="2019-10-10T03:38:00"/>
    <n v="118.258"/>
    <d v="2019-10-10T04:43:00"/>
    <n v="118.137"/>
    <x v="316"/>
  </r>
  <r>
    <s v="buy"/>
    <x v="0"/>
    <n v="0.01"/>
    <n v="0.02"/>
    <d v="2019-10-10T09:07:00"/>
    <n v="118.423"/>
    <d v="2019-10-10T09:34:00"/>
    <n v="118.303"/>
    <x v="317"/>
  </r>
  <r>
    <s v="buy"/>
    <x v="1"/>
    <n v="0.01"/>
    <n v="0.01"/>
    <d v="2019-10-10T14:37:00"/>
    <n v="118.60599999999999"/>
    <d v="2019-10-10T14:37:00"/>
    <n v="118.60599999999999"/>
    <x v="318"/>
  </r>
  <r>
    <s v="buy"/>
    <x v="1"/>
    <n v="0.01"/>
    <n v="0.01"/>
    <d v="2019-10-10T16:13:00"/>
    <n v="118.834"/>
    <d v="2019-10-10T16:13:00"/>
    <n v="118.834"/>
    <x v="319"/>
  </r>
  <r>
    <s v="buy"/>
    <x v="1"/>
    <n v="0.01"/>
    <n v="0.01"/>
    <d v="2019-10-11T11:10:00"/>
    <n v="119.062"/>
    <d v="2019-10-11T11:10:00"/>
    <n v="119.062"/>
    <x v="320"/>
  </r>
  <r>
    <s v="buy"/>
    <x v="1"/>
    <n v="0.01"/>
    <n v="0.01"/>
    <d v="2019-10-11T12:11:00"/>
    <n v="119.29900000000001"/>
    <d v="2019-10-11T12:11:00"/>
    <n v="119.29900000000001"/>
    <x v="321"/>
  </r>
  <r>
    <s v="buy"/>
    <x v="1"/>
    <n v="0.01"/>
    <n v="0.01"/>
    <d v="2019-10-11T13:19:00"/>
    <n v="119.70699999999999"/>
    <d v="2019-10-11T13:19:00"/>
    <n v="119.70699999999999"/>
    <x v="322"/>
  </r>
  <r>
    <s v="buy"/>
    <x v="2"/>
    <n v="0.03"/>
    <n v="0.08"/>
    <d v="2019-10-11T16:20:00"/>
    <n v="119.928"/>
    <d v="2019-10-15T11:35:00"/>
    <n v="119.17400000000001"/>
    <x v="323"/>
  </r>
  <r>
    <s v="buy"/>
    <x v="1"/>
    <n v="0.01"/>
    <n v="0.01"/>
    <d v="2019-10-15T16:32:00"/>
    <n v="119.759"/>
    <d v="2019-10-15T16:32:00"/>
    <n v="119.759"/>
    <x v="324"/>
  </r>
  <r>
    <s v="buy"/>
    <x v="0"/>
    <n v="0.01"/>
    <n v="0.02"/>
    <d v="2019-10-15T16:55:00"/>
    <n v="120.017"/>
    <d v="2019-10-16T02:37:00"/>
    <n v="119.896"/>
    <x v="325"/>
  </r>
  <r>
    <s v="buy"/>
    <x v="4"/>
    <n v="0.01"/>
    <n v="0.03"/>
    <d v="2019-10-16T08:26:00"/>
    <n v="120.208"/>
    <d v="2019-10-16T09:30:00"/>
    <n v="119.866"/>
    <x v="326"/>
  </r>
  <r>
    <s v="buy"/>
    <x v="0"/>
    <n v="0.01"/>
    <n v="0.02"/>
    <d v="2019-10-16T19:43:00"/>
    <n v="120.43600000000001"/>
    <d v="2019-10-16T20:00:00"/>
    <n v="120.315"/>
    <x v="327"/>
  </r>
  <r>
    <s v="buy"/>
    <x v="1"/>
    <n v="0.01"/>
    <n v="0.01"/>
    <d v="2019-10-17T10:37:00"/>
    <n v="120.637"/>
    <d v="2019-10-17T10:37:00"/>
    <n v="120.637"/>
    <x v="328"/>
  </r>
  <r>
    <s v="buy"/>
    <x v="1"/>
    <n v="0.01"/>
    <n v="0.01"/>
    <d v="2019-10-17T11:36:00"/>
    <n v="121.02"/>
    <d v="2019-10-17T11:36:00"/>
    <n v="121.02"/>
    <x v="329"/>
  </r>
  <r>
    <s v="buy"/>
    <x v="5"/>
    <n v="0.02"/>
    <n v="0.05"/>
    <d v="2019-10-17T11:45:00"/>
    <n v="121.18300000000001"/>
    <d v="2019-10-17T14:17:00"/>
    <n v="120.699"/>
    <x v="330"/>
  </r>
  <r>
    <s v="buy"/>
    <x v="1"/>
    <n v="0.01"/>
    <n v="0.01"/>
    <d v="2019-10-21T09:41:00"/>
    <n v="121.202"/>
    <d v="2019-10-21T09:41:00"/>
    <n v="121.202"/>
    <x v="331"/>
  </r>
  <r>
    <s v="buy"/>
    <x v="2"/>
    <n v="0.03"/>
    <n v="0.08"/>
    <d v="2019-10-21T10:25:00"/>
    <n v="121.455"/>
    <d v="2019-10-22T20:33:00"/>
    <n v="120.702"/>
    <x v="332"/>
  </r>
  <r>
    <s v="buy"/>
    <x v="5"/>
    <n v="0.02"/>
    <n v="0.05"/>
    <d v="2019-10-24T09:50:00"/>
    <n v="121.131"/>
    <d v="2019-10-24T15:50:00"/>
    <n v="120.631"/>
    <x v="333"/>
  </r>
  <r>
    <s v="buy"/>
    <x v="1"/>
    <n v="0.01"/>
    <n v="0.01"/>
    <d v="2019-10-30T14:58:00"/>
    <n v="121.004"/>
    <d v="2019-10-30T14:58:00"/>
    <n v="121.004"/>
    <x v="334"/>
  </r>
  <r>
    <s v="buy"/>
    <x v="2"/>
    <n v="0.03"/>
    <n v="0.08"/>
    <d v="2019-10-30T21:04:00"/>
    <n v="121.288"/>
    <d v="2019-10-31T16:00:00"/>
    <n v="120.51600000000001"/>
    <x v="335"/>
  </r>
  <r>
    <s v="buy"/>
    <x v="4"/>
    <n v="0.01"/>
    <n v="0.03"/>
    <d v="2019-11-04T14:12:00"/>
    <n v="121.11499999999999"/>
    <d v="2019-11-04T23:33:00"/>
    <n v="120.834"/>
    <x v="336"/>
  </r>
  <r>
    <s v="buy"/>
    <x v="2"/>
    <n v="0.03"/>
    <n v="0.08"/>
    <d v="2019-11-05T10:12:00"/>
    <n v="121.246"/>
    <d v="2019-11-06T20:02:00"/>
    <n v="120.488"/>
    <x v="337"/>
  </r>
  <r>
    <s v="buy"/>
    <x v="7"/>
    <n v="0.1"/>
    <n v="0.24000000000000002"/>
    <d v="2019-11-07T14:09:00"/>
    <n v="120.943"/>
    <d v="2019-11-14T18:42:00"/>
    <n v="119.36199999999999"/>
    <x v="338"/>
  </r>
  <r>
    <s v="sell"/>
    <x v="1"/>
    <n v="0.01"/>
    <n v="0.01"/>
    <d v="2019-11-13T14:41:00"/>
    <n v="119.753"/>
    <d v="2019-11-13T14:41:00"/>
    <n v="119.753"/>
    <x v="339"/>
  </r>
  <r>
    <s v="sell"/>
    <x v="0"/>
    <n v="0.01"/>
    <n v="0.02"/>
    <d v="2019-11-14T09:19:00"/>
    <n v="119.51900000000001"/>
    <d v="2019-11-14T09:34:00"/>
    <n v="119.64"/>
    <x v="340"/>
  </r>
  <r>
    <s v="sell"/>
    <x v="3"/>
    <n v="0.06"/>
    <n v="0.14000000000000001"/>
    <d v="2019-11-14T18:44:00"/>
    <n v="119.303"/>
    <d v="2019-11-18T05:50:00"/>
    <n v="120.39700000000001"/>
    <x v="341"/>
  </r>
  <r>
    <s v="buy"/>
    <x v="1"/>
    <n v="0.01"/>
    <n v="0.01"/>
    <d v="2019-11-15T17:23:00"/>
    <n v="120.211"/>
    <d v="2019-11-15T17:23:00"/>
    <n v="120.211"/>
    <x v="342"/>
  </r>
  <r>
    <s v="buy"/>
    <x v="1"/>
    <n v="0.01"/>
    <n v="0.01"/>
    <d v="2019-11-18T09:11:00"/>
    <n v="120.444"/>
    <d v="2019-11-18T09:11:00"/>
    <n v="120.444"/>
    <x v="343"/>
  </r>
  <r>
    <s v="buy"/>
    <x v="2"/>
    <n v="0.03"/>
    <n v="0.08"/>
    <d v="2019-11-18T12:17:00"/>
    <n v="120.67"/>
    <d v="2019-11-20T10:12:00"/>
    <n v="119.91800000000001"/>
    <x v="344"/>
  </r>
  <r>
    <s v="buy"/>
    <x v="1"/>
    <n v="0.01"/>
    <n v="0.01"/>
    <d v="2019-11-21T21:08:00"/>
    <n v="120.131"/>
    <d v="2019-11-21T21:08:00"/>
    <n v="120.131"/>
    <x v="345"/>
  </r>
  <r>
    <s v="buy"/>
    <x v="5"/>
    <n v="0.02"/>
    <n v="0.05"/>
    <d v="2019-11-22T10:31:00"/>
    <n v="120.42"/>
    <d v="2019-11-22T17:54:00"/>
    <n v="119.86799999999999"/>
    <x v="346"/>
  </r>
  <r>
    <s v="sell"/>
    <x v="3"/>
    <n v="0.06"/>
    <n v="0.14000000000000001"/>
    <d v="2019-11-25T00:02:00"/>
    <n v="119.669"/>
    <d v="2019-12-02T00:02:00"/>
    <n v="120.765"/>
    <x v="347"/>
  </r>
  <r>
    <s v="buy"/>
    <x v="0"/>
    <n v="0.01"/>
    <n v="0.02"/>
    <d v="2019-11-27T22:00:00"/>
    <n v="120.605"/>
    <d v="2019-11-27T23:55:00"/>
    <n v="120.48399999999999"/>
    <x v="348"/>
  </r>
  <r>
    <s v="buy"/>
    <x v="0"/>
    <n v="0.01"/>
    <n v="0.02"/>
    <d v="2019-12-02T10:03:00"/>
    <n v="120.813"/>
    <d v="2019-12-02T13:30:00"/>
    <n v="120.693"/>
    <x v="349"/>
  </r>
  <r>
    <s v="buy"/>
    <x v="2"/>
    <n v="0.03"/>
    <n v="0.08"/>
    <d v="2019-12-02T16:12:00"/>
    <n v="121"/>
    <d v="2019-12-04T03:01:00"/>
    <n v="120.248"/>
    <x v="350"/>
  </r>
  <r>
    <s v="sell"/>
    <x v="5"/>
    <n v="0.02"/>
    <n v="0.05"/>
    <d v="2019-12-04T10:06:00"/>
    <n v="120.15"/>
    <d v="2019-12-04T16:15:00"/>
    <n v="120.691"/>
    <x v="351"/>
  </r>
  <r>
    <s v="buy"/>
    <x v="2"/>
    <n v="0.03"/>
    <n v="0.08"/>
    <d v="2019-12-05T11:02:00"/>
    <n v="120.842"/>
    <d v="2019-12-06T17:45:00"/>
    <n v="120.08"/>
    <x v="352"/>
  </r>
  <r>
    <s v="sell"/>
    <x v="6"/>
    <n v="0.19"/>
    <n v="0.43000000000000005"/>
    <d v="2019-12-06T17:44:00"/>
    <n v="120.099"/>
    <d v="2019-12-13T00:03:00"/>
    <n v="122.185"/>
    <x v="353"/>
  </r>
  <r>
    <s v="buy"/>
    <x v="0"/>
    <n v="0.01"/>
    <n v="0.02"/>
    <d v="2019-12-11T00:14:00"/>
    <n v="120.655"/>
    <d v="2019-12-11T09:19:00"/>
    <n v="120.535"/>
    <x v="354"/>
  </r>
  <r>
    <s v="buy"/>
    <x v="1"/>
    <n v="0.01"/>
    <n v="0.01"/>
    <d v="2019-12-11T21:50:00"/>
    <n v="120.842"/>
    <d v="2019-12-11T21:50:00"/>
    <n v="120.842"/>
    <x v="355"/>
  </r>
  <r>
    <s v="buy"/>
    <x v="0"/>
    <n v="0.01"/>
    <n v="0.02"/>
    <d v="2019-12-12T15:39:00"/>
    <n v="121.11199999999999"/>
    <d v="2019-12-12T15:46:00"/>
    <n v="120.992"/>
    <x v="356"/>
  </r>
  <r>
    <s v="buy"/>
    <x v="1"/>
    <n v="0.01"/>
    <n v="0.01"/>
    <d v="2019-12-12T17:02:00"/>
    <n v="121.352"/>
    <d v="2019-12-12T17:02:00"/>
    <n v="121.352"/>
    <x v="357"/>
  </r>
  <r>
    <s v="buy"/>
    <x v="1"/>
    <n v="0.01"/>
    <n v="0.01"/>
    <d v="2019-12-12T22:06:00"/>
    <n v="121.596"/>
    <d v="2019-12-12T22:06:00"/>
    <n v="121.596"/>
    <x v="358"/>
  </r>
  <r>
    <s v="buy"/>
    <x v="0"/>
    <n v="0.01"/>
    <n v="0.02"/>
    <d v="2019-12-13T00:17:00"/>
    <n v="122.38200000000001"/>
    <d v="2019-12-13T02:04:00"/>
    <n v="122.26"/>
    <x v="359"/>
  </r>
  <r>
    <s v="buy"/>
    <x v="2"/>
    <n v="0.03"/>
    <n v="0.08"/>
    <d v="2019-12-13T10:16:00"/>
    <n v="122.57899999999999"/>
    <d v="2019-12-13T17:38:00"/>
    <n v="121.723"/>
    <x v="360"/>
  </r>
  <r>
    <s v="buy"/>
    <x v="3"/>
    <n v="0.06"/>
    <n v="0.14000000000000001"/>
    <d v="2019-12-17T13:33:00"/>
    <n v="122.346"/>
    <d v="2019-12-20T15:25:00"/>
    <n v="121.251"/>
    <x v="361"/>
  </r>
  <r>
    <s v="sell"/>
    <x v="1"/>
    <n v="0.01"/>
    <n v="0.01"/>
    <d v="2019-12-20T15:17:00"/>
    <n v="121.26"/>
    <d v="2019-12-20T15:17:00"/>
    <n v="121.26"/>
    <x v="362"/>
  </r>
  <r>
    <s v="buy"/>
    <x v="1"/>
    <n v="0.01"/>
    <n v="0.01"/>
    <d v="2019-12-27T09:41:00"/>
    <n v="121.988"/>
    <d v="2019-12-27T09:41:00"/>
    <n v="121.988"/>
    <x v="363"/>
  </r>
  <r>
    <s v="buy"/>
    <x v="1"/>
    <n v="0.01"/>
    <n v="0.01"/>
    <d v="2019-12-27T14:08:00"/>
    <n v="122.22799999999999"/>
    <d v="2019-12-27T14:08:00"/>
    <n v="122.22799999999999"/>
    <x v="3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476852-5DBE-4F7F-8BC7-F45E1E7747A9}" name="PivotTable_MAX" cacheId="112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5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1">
        <item x="1"/>
        <item x="4"/>
        <item x="3"/>
        <item x="0"/>
        <item x="7"/>
        <item x="5"/>
        <item x="2"/>
        <item x="9"/>
        <item x="6"/>
        <item x="8"/>
        <item x="10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349E0D-EED0-4F66-9CFD-1AA374F7C999}" name="PivotTableChartLegSizeByMonth" cacheId="122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AB2:AO17" firstHeaderRow="1" firstDataRow="2" firstDataCol="2"/>
  <pivotFields count="10">
    <pivotField compact="0" outline="0" showAll="0" includeNewItemsInFilter="1"/>
    <pivotField axis="axisCol" dataField="1" compact="0" outline="0" showAll="0" includeNewItemsInFilter="1">
      <items count="12">
        <item x="1"/>
        <item x="0"/>
        <item x="4"/>
        <item x="5"/>
        <item x="2"/>
        <item x="3"/>
        <item x="7"/>
        <item x="6"/>
        <item x="9"/>
        <item x="8"/>
        <item x="10"/>
        <item t="default"/>
      </items>
    </pivotField>
    <pivotField compact="0" outline="0" showAll="0" includeNewItemsInFilter="1"/>
    <pivotField compact="0" outline="0" showAll="0" includeNewItemsInFilter="1"/>
    <pivotField compact="0" numFmtId="177" outline="0" showAll="0" includeNewItemsInFilter="1"/>
    <pivotField compact="0" outline="0" showAll="0" includeNewItemsInFilter="1"/>
    <pivotField compact="0" numFmtId="177" outline="0" showAll="0" includeNewItemsInFilter="1"/>
    <pivotField compact="0" outline="0" showAll="0" includeNewItemsInFilter="1"/>
    <pivotField axis="axisRow" compact="0" numFmtId="177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includeNewItemsInFilter="1">
      <items count="4">
        <item x="0"/>
        <item x="1"/>
        <item x="2"/>
        <item t="default"/>
      </items>
    </pivotField>
  </pivotFields>
  <rowFields count="2">
    <field x="9"/>
    <field x="8"/>
  </rowFields>
  <rowItems count="14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Количество сеток" fld="1" subtotal="count" baseField="0" baseItem="0"/>
  </dataField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2C2A55-CAAB-49A6-A090-8887CC78BA01}" name="PivotTableChartProfitByMonth" cacheId="118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W2:Z41" firstHeaderRow="1" firstDataRow="1" firstDataCol="3"/>
  <pivotFields count="10">
    <pivotField axis="axisRow" compact="0" numFmtId="177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numFmtId="175" outline="0" showAll="0" includeNewItemsInFilter="1"/>
    <pivotField dataField="1" compact="0" numFmtId="10" outline="0" showAll="0" includeNewItemsInFilter="1"/>
    <pivotField dataField="1" compact="0" numFmtId="10" outline="0" showAll="0" includeNewItemsInFilter="1"/>
    <pivotField dataField="1" compact="0" numFmtId="10" outline="0" showAll="0" includeNewItemsInFilter="1"/>
    <pivotField axis="axisRow" compact="0" outline="0" showAll="0" includeNewItemsInFilter="1">
      <items count="4">
        <item x="0"/>
        <item x="1"/>
        <item x="2"/>
        <item t="default"/>
      </items>
    </pivotField>
  </pivotFields>
  <rowFields count="3">
    <field x="9"/>
    <field x="0"/>
    <field x="-2"/>
  </rowFields>
  <rowItems count="39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 t="default">
      <x v="1"/>
    </i>
    <i t="default" i="1">
      <x v="1"/>
    </i>
    <i t="default" i="2">
      <x v="1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3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E67C07-C163-487A-A91E-8A0390C82AF9}" name="PivotTableChartProfitMoneyByMonth" cacheId="115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R2:U41" firstHeaderRow="1" firstDataRow="1" firstDataCol="3"/>
  <pivotFields count="9">
    <pivotField axis="axisRow" compact="0" numFmtId="177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numFmtId="175" outline="0" showAll="0" includeNewItemsInFilter="1"/>
    <pivotField dataField="1" compact="0" numFmtId="2" outline="0" showAll="0" includeNewItemsInFilter="1"/>
    <pivotField dataField="1" compact="0" numFmtId="2" outline="0" showAll="0" includeNewItemsInFilter="1"/>
    <pivotField axis="axisRow" compact="0" outline="0" showAll="0" includeNewItemsInFilter="1">
      <items count="4">
        <item x="0"/>
        <item x="1"/>
        <item x="2"/>
        <item t="default"/>
      </items>
    </pivotField>
  </pivotFields>
  <rowFields count="3">
    <field x="8"/>
    <field x="0"/>
    <field x="-2"/>
  </rowFields>
  <rowItems count="39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 t="default">
      <x v="1"/>
    </i>
    <i t="default" i="1">
      <x v="1"/>
    </i>
    <i t="default" i="2">
      <x v="1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3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40"/>
  <sheetViews>
    <sheetView workbookViewId="0">
      <selection activeCell="B8" sqref="B8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 x14ac:dyDescent="0.2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 x14ac:dyDescent="0.3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 x14ac:dyDescent="0.2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 x14ac:dyDescent="0.2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 x14ac:dyDescent="0.2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4" t="s">
        <v>6</v>
      </c>
      <c r="B18" s="650">
        <v>3</v>
      </c>
      <c r="C18" s="651"/>
      <c r="D18" s="652"/>
      <c r="E18" s="265"/>
      <c r="F18" s="647">
        <v>2</v>
      </c>
      <c r="G18" s="647"/>
      <c r="H18" s="647"/>
      <c r="I18" s="266"/>
      <c r="J18" s="648">
        <v>3</v>
      </c>
      <c r="K18" s="648"/>
      <c r="L18" s="648"/>
      <c r="M18" s="265"/>
      <c r="N18" s="648">
        <v>2</v>
      </c>
      <c r="O18" s="648"/>
      <c r="P18" s="649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2" t="s">
        <v>49</v>
      </c>
    </row>
    <row r="2" spans="1:6" ht="15.75" x14ac:dyDescent="0.25">
      <c r="B2" s="172"/>
    </row>
    <row r="3" spans="1:6" x14ac:dyDescent="0.2">
      <c r="B3" s="176" t="s">
        <v>56</v>
      </c>
    </row>
    <row r="4" spans="1:6" x14ac:dyDescent="0.2">
      <c r="B4" s="176" t="s">
        <v>57</v>
      </c>
    </row>
    <row r="5" spans="1:6" x14ac:dyDescent="0.2">
      <c r="B5" s="176" t="s">
        <v>54</v>
      </c>
    </row>
    <row r="7" spans="1:6" ht="15.75" x14ac:dyDescent="0.25">
      <c r="B7" s="174">
        <v>42492</v>
      </c>
      <c r="D7" s="175" t="s">
        <v>52</v>
      </c>
      <c r="F7" s="177" t="s">
        <v>53</v>
      </c>
    </row>
    <row r="8" spans="1:6" ht="13.5" thickBot="1" x14ac:dyDescent="0.25"/>
    <row r="9" spans="1:6" ht="39" thickBot="1" x14ac:dyDescent="0.25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 x14ac:dyDescent="0.2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 x14ac:dyDescent="0.2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 x14ac:dyDescent="0.2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 x14ac:dyDescent="0.2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 x14ac:dyDescent="0.2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 x14ac:dyDescent="0.2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 x14ac:dyDescent="0.2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 x14ac:dyDescent="0.2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 x14ac:dyDescent="0.2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 x14ac:dyDescent="0.2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 x14ac:dyDescent="0.2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 x14ac:dyDescent="0.2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 x14ac:dyDescent="0.2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 x14ac:dyDescent="0.2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 x14ac:dyDescent="0.2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 x14ac:dyDescent="0.2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 x14ac:dyDescent="0.2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 x14ac:dyDescent="0.2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 x14ac:dyDescent="0.2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 x14ac:dyDescent="0.2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 x14ac:dyDescent="0.2">
      <c r="A30" s="180">
        <f t="shared" si="0"/>
        <v>21</v>
      </c>
      <c r="B30" s="186"/>
      <c r="C30" s="181"/>
      <c r="D30" s="182"/>
    </row>
    <row r="31" spans="1:4" ht="14.25" x14ac:dyDescent="0.2">
      <c r="A31" s="180">
        <f t="shared" si="0"/>
        <v>22</v>
      </c>
      <c r="B31" s="186"/>
      <c r="C31" s="181"/>
      <c r="D31" s="182"/>
    </row>
    <row r="32" spans="1:4" ht="14.25" x14ac:dyDescent="0.2">
      <c r="A32" s="180">
        <f t="shared" si="0"/>
        <v>23</v>
      </c>
      <c r="B32" s="186"/>
      <c r="C32" s="181"/>
      <c r="D32" s="182"/>
    </row>
    <row r="33" spans="1:4" ht="14.25" x14ac:dyDescent="0.2">
      <c r="A33" s="180">
        <f t="shared" si="0"/>
        <v>24</v>
      </c>
      <c r="B33" s="186"/>
      <c r="C33" s="181"/>
      <c r="D33" s="182"/>
    </row>
    <row r="34" spans="1:4" ht="14.25" x14ac:dyDescent="0.2">
      <c r="A34" s="180">
        <f t="shared" si="0"/>
        <v>25</v>
      </c>
      <c r="B34" s="186"/>
      <c r="C34" s="181"/>
      <c r="D34" s="182"/>
    </row>
    <row r="35" spans="1:4" ht="14.25" x14ac:dyDescent="0.2">
      <c r="A35" s="180">
        <f t="shared" si="0"/>
        <v>26</v>
      </c>
      <c r="B35" s="186"/>
      <c r="C35" s="181"/>
      <c r="D35" s="182"/>
    </row>
    <row r="36" spans="1:4" ht="14.25" x14ac:dyDescent="0.2">
      <c r="A36" s="180">
        <f t="shared" si="0"/>
        <v>27</v>
      </c>
      <c r="B36" s="186"/>
      <c r="C36" s="181"/>
      <c r="D36" s="182"/>
    </row>
    <row r="37" spans="1:4" ht="14.25" x14ac:dyDescent="0.2">
      <c r="A37" s="180">
        <f t="shared" si="0"/>
        <v>28</v>
      </c>
      <c r="B37" s="186"/>
      <c r="C37" s="181"/>
      <c r="D37" s="182"/>
    </row>
    <row r="38" spans="1:4" ht="14.25" x14ac:dyDescent="0.2">
      <c r="A38" s="180">
        <f t="shared" si="0"/>
        <v>29</v>
      </c>
      <c r="B38" s="186"/>
      <c r="C38" s="181"/>
      <c r="D38" s="182"/>
    </row>
    <row r="39" spans="1:4" ht="14.25" x14ac:dyDescent="0.2">
      <c r="A39" s="180">
        <f t="shared" si="0"/>
        <v>30</v>
      </c>
      <c r="B39" s="186"/>
      <c r="C39" s="181"/>
      <c r="D39" s="182"/>
    </row>
    <row r="40" spans="1:4" ht="14.25" x14ac:dyDescent="0.2">
      <c r="A40" s="180">
        <f t="shared" si="0"/>
        <v>31</v>
      </c>
      <c r="B40" s="186"/>
      <c r="C40" s="181"/>
      <c r="D40" s="182"/>
    </row>
    <row r="41" spans="1:4" ht="14.25" x14ac:dyDescent="0.2">
      <c r="A41" s="180">
        <f t="shared" si="0"/>
        <v>32</v>
      </c>
      <c r="B41" s="186"/>
      <c r="C41" s="181"/>
      <c r="D41" s="182"/>
    </row>
    <row r="42" spans="1:4" ht="14.25" x14ac:dyDescent="0.2">
      <c r="A42" s="180">
        <f t="shared" si="0"/>
        <v>33</v>
      </c>
      <c r="B42" s="186"/>
      <c r="C42" s="181"/>
      <c r="D42" s="182"/>
    </row>
    <row r="43" spans="1:4" ht="14.25" x14ac:dyDescent="0.2">
      <c r="A43" s="180">
        <f t="shared" si="0"/>
        <v>34</v>
      </c>
      <c r="B43" s="186"/>
      <c r="C43" s="181"/>
      <c r="D43" s="182"/>
    </row>
    <row r="44" spans="1:4" ht="14.25" x14ac:dyDescent="0.2">
      <c r="A44" s="180">
        <f t="shared" si="0"/>
        <v>35</v>
      </c>
      <c r="B44" s="186"/>
      <c r="C44" s="181"/>
      <c r="D44" s="182"/>
    </row>
    <row r="45" spans="1:4" ht="14.25" x14ac:dyDescent="0.2">
      <c r="A45" s="180">
        <f t="shared" si="0"/>
        <v>36</v>
      </c>
      <c r="B45" s="186"/>
      <c r="C45" s="181"/>
      <c r="D45" s="182"/>
    </row>
    <row r="46" spans="1:4" ht="14.25" x14ac:dyDescent="0.2">
      <c r="A46" s="180">
        <f t="shared" si="0"/>
        <v>37</v>
      </c>
      <c r="B46" s="186"/>
      <c r="C46" s="181"/>
      <c r="D46" s="182"/>
    </row>
    <row r="47" spans="1:4" ht="14.25" x14ac:dyDescent="0.2">
      <c r="A47" s="180">
        <f t="shared" si="0"/>
        <v>38</v>
      </c>
      <c r="B47" s="186"/>
      <c r="C47" s="181"/>
      <c r="D47" s="182"/>
    </row>
    <row r="48" spans="1:4" ht="14.25" x14ac:dyDescent="0.2">
      <c r="A48" s="180">
        <f t="shared" si="0"/>
        <v>39</v>
      </c>
      <c r="B48" s="186"/>
      <c r="C48" s="181"/>
      <c r="D48" s="182"/>
    </row>
    <row r="49" spans="1:4" ht="14.25" x14ac:dyDescent="0.2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5"/>
  <dimension ref="A1:D1058"/>
  <sheetViews>
    <sheetView zoomScale="85" zoomScaleNormal="85" workbookViewId="0"/>
  </sheetViews>
  <sheetFormatPr defaultRowHeight="12.75" x14ac:dyDescent="0.2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 x14ac:dyDescent="0.2">
      <c r="A1" s="399" t="s">
        <v>2099</v>
      </c>
      <c r="B1" s="556" t="s">
        <v>2056</v>
      </c>
      <c r="D1" t="str">
        <f>IFERROR(VLOOKUP(A1,Сводная!W:AA,4,0),B1)</f>
        <v>Общие настройки и управление торгами</v>
      </c>
    </row>
    <row r="2" spans="1:4" x14ac:dyDescent="0.2">
      <c r="A2" s="399" t="s">
        <v>301</v>
      </c>
      <c r="B2" s="399">
        <v>1</v>
      </c>
      <c r="D2" s="588">
        <f>IFERROR(VLOOKUP(A2,Сводная!W:AA,4,0),B2)</f>
        <v>1</v>
      </c>
    </row>
    <row r="3" spans="1:4" x14ac:dyDescent="0.2">
      <c r="A3" s="399" t="s">
        <v>302</v>
      </c>
      <c r="B3" s="399">
        <v>1</v>
      </c>
      <c r="D3" s="588">
        <f>IFERROR(VLOOKUP(A3,Сводная!W:AA,4,0),B3)</f>
        <v>1</v>
      </c>
    </row>
    <row r="4" spans="1:4" x14ac:dyDescent="0.2">
      <c r="A4" s="399" t="s">
        <v>303</v>
      </c>
      <c r="B4" s="399">
        <v>1</v>
      </c>
      <c r="D4" s="588">
        <f>IFERROR(VLOOKUP(A4,Сводная!W:AA,4,0),B4)</f>
        <v>1</v>
      </c>
    </row>
    <row r="5" spans="1:4" x14ac:dyDescent="0.2">
      <c r="A5" s="399" t="s">
        <v>304</v>
      </c>
      <c r="B5" s="399">
        <v>1</v>
      </c>
      <c r="D5" s="588">
        <f>IFERROR(VLOOKUP(A5,Сводная!W:AA,4,0),B5)</f>
        <v>1</v>
      </c>
    </row>
    <row r="6" spans="1:4" x14ac:dyDescent="0.2">
      <c r="A6" s="399" t="s">
        <v>305</v>
      </c>
      <c r="B6" s="399">
        <v>0</v>
      </c>
      <c r="D6" s="588">
        <f>IFERROR(VLOOKUP(A6,Сводная!W:AA,4,0),B6)</f>
        <v>0</v>
      </c>
    </row>
    <row r="7" spans="1:4" x14ac:dyDescent="0.2">
      <c r="A7" s="399" t="s">
        <v>306</v>
      </c>
      <c r="B7" s="399">
        <v>0</v>
      </c>
      <c r="D7" s="588">
        <f>IFERROR(VLOOKUP(A7,Сводная!W:AA,4,0),B7)</f>
        <v>0</v>
      </c>
    </row>
    <row r="8" spans="1:4" x14ac:dyDescent="0.2">
      <c r="A8" s="399" t="s">
        <v>307</v>
      </c>
      <c r="B8" s="399">
        <v>0</v>
      </c>
      <c r="D8" s="588">
        <f>IFERROR(VLOOKUP(A8,Сводная!W:AA,4,0),B8)</f>
        <v>0</v>
      </c>
    </row>
    <row r="9" spans="1:4" x14ac:dyDescent="0.2">
      <c r="A9" s="399" t="s">
        <v>308</v>
      </c>
      <c r="B9" s="399">
        <v>0</v>
      </c>
      <c r="D9" s="588">
        <f>IFERROR(VLOOKUP(A9,Сводная!W:AA,4,0),B9)</f>
        <v>0</v>
      </c>
    </row>
    <row r="10" spans="1:4" x14ac:dyDescent="0.2">
      <c r="A10" s="399" t="s">
        <v>309</v>
      </c>
      <c r="B10" s="399">
        <v>777</v>
      </c>
      <c r="D10" s="588">
        <f>IFERROR(VLOOKUP(A10,Сводная!W:AA,4,0),B10)</f>
        <v>777</v>
      </c>
    </row>
    <row r="11" spans="1:4" x14ac:dyDescent="0.2">
      <c r="A11" s="399" t="s">
        <v>103</v>
      </c>
      <c r="B11" s="556" t="s">
        <v>2100</v>
      </c>
      <c r="D11" s="588" t="str">
        <f>IFERROR(VLOOKUP(A11,Сводная!W:AA,4,0),B11)</f>
        <v>EURJPY</v>
      </c>
    </row>
    <row r="12" spans="1:4" x14ac:dyDescent="0.2">
      <c r="A12" s="399" t="s">
        <v>106</v>
      </c>
      <c r="B12" s="399">
        <v>1</v>
      </c>
      <c r="D12" s="588">
        <f>IFERROR(VLOOKUP(A12,Сводная!W:AA,4,0),B12)</f>
        <v>1</v>
      </c>
    </row>
    <row r="13" spans="1:4" x14ac:dyDescent="0.2">
      <c r="A13" s="399" t="s">
        <v>2101</v>
      </c>
      <c r="B13" s="556" t="s">
        <v>310</v>
      </c>
      <c r="D13" s="588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399" t="s">
        <v>311</v>
      </c>
      <c r="B14" s="399">
        <v>5</v>
      </c>
      <c r="D14" s="588">
        <f>IFERROR(VLOOKUP(A14,Сводная!W:AA,4,0),B14)</f>
        <v>5</v>
      </c>
    </row>
    <row r="15" spans="1:4" x14ac:dyDescent="0.2">
      <c r="A15" s="399" t="s">
        <v>312</v>
      </c>
      <c r="B15" s="399">
        <v>30</v>
      </c>
      <c r="D15" s="588">
        <f>IFERROR(VLOOKUP(A15,Сводная!W:AA,4,0),B15)</f>
        <v>30</v>
      </c>
    </row>
    <row r="16" spans="1:4" x14ac:dyDescent="0.2">
      <c r="A16" s="399" t="s">
        <v>313</v>
      </c>
      <c r="B16" s="399">
        <v>0</v>
      </c>
      <c r="D16" s="588">
        <f>IFERROR(VLOOKUP(A16,Сводная!W:AA,4,0),B16)</f>
        <v>0</v>
      </c>
    </row>
    <row r="17" spans="1:4" x14ac:dyDescent="0.2">
      <c r="A17" s="399" t="s">
        <v>314</v>
      </c>
      <c r="B17" s="399">
        <v>0</v>
      </c>
      <c r="D17" s="588">
        <f>IFERROR(VLOOKUP(A17,Сводная!W:AA,4,0),B17)</f>
        <v>0</v>
      </c>
    </row>
    <row r="18" spans="1:4" x14ac:dyDescent="0.2">
      <c r="A18" s="399" t="s">
        <v>315</v>
      </c>
      <c r="B18" s="399">
        <v>0</v>
      </c>
      <c r="D18" s="588">
        <f>IFERROR(VLOOKUP(A18,Сводная!W:AA,4,0),B18)</f>
        <v>0</v>
      </c>
    </row>
    <row r="19" spans="1:4" x14ac:dyDescent="0.2">
      <c r="A19" s="399" t="s">
        <v>316</v>
      </c>
      <c r="B19" s="399">
        <v>0</v>
      </c>
      <c r="D19" s="588">
        <f>IFERROR(VLOOKUP(A19,Сводная!W:AA,4,0),B19)</f>
        <v>0</v>
      </c>
    </row>
    <row r="20" spans="1:4" x14ac:dyDescent="0.2">
      <c r="A20" s="399" t="s">
        <v>2102</v>
      </c>
      <c r="B20" s="556" t="s">
        <v>317</v>
      </c>
      <c r="D20" s="588" t="str">
        <f>IFERROR(VLOOKUP(A20,Сводная!W:AA,4,0),B20)</f>
        <v>Управление торгами в зависимости от просадки</v>
      </c>
    </row>
    <row r="21" spans="1:4" x14ac:dyDescent="0.2">
      <c r="A21" s="399" t="s">
        <v>318</v>
      </c>
      <c r="B21" s="399">
        <v>0</v>
      </c>
      <c r="D21" s="588">
        <f>IFERROR(VLOOKUP(A21,Сводная!W:AA,4,0),B21)</f>
        <v>0</v>
      </c>
    </row>
    <row r="22" spans="1:4" x14ac:dyDescent="0.2">
      <c r="A22" s="399" t="s">
        <v>319</v>
      </c>
      <c r="B22" s="399">
        <v>0</v>
      </c>
      <c r="D22" s="588">
        <f>IFERROR(VLOOKUP(A22,Сводная!W:AA,4,0),B22)</f>
        <v>0</v>
      </c>
    </row>
    <row r="23" spans="1:4" x14ac:dyDescent="0.2">
      <c r="A23" s="399" t="s">
        <v>320</v>
      </c>
      <c r="B23" s="399">
        <v>0</v>
      </c>
      <c r="D23" s="588">
        <f>IFERROR(VLOOKUP(A23,Сводная!W:AA,4,0),B23)</f>
        <v>0</v>
      </c>
    </row>
    <row r="24" spans="1:4" x14ac:dyDescent="0.2">
      <c r="A24" s="399" t="s">
        <v>321</v>
      </c>
      <c r="B24" s="399">
        <v>0</v>
      </c>
      <c r="D24" s="588">
        <f>IFERROR(VLOOKUP(A24,Сводная!W:AA,4,0),B24)</f>
        <v>0</v>
      </c>
    </row>
    <row r="25" spans="1:4" x14ac:dyDescent="0.2">
      <c r="A25" s="399" t="s">
        <v>322</v>
      </c>
      <c r="B25" s="399">
        <v>0</v>
      </c>
      <c r="D25" s="588">
        <f>IFERROR(VLOOKUP(A25,Сводная!W:AA,4,0),B25)</f>
        <v>0</v>
      </c>
    </row>
    <row r="26" spans="1:4" x14ac:dyDescent="0.2">
      <c r="A26" s="399" t="s">
        <v>323</v>
      </c>
      <c r="B26" s="399">
        <v>0</v>
      </c>
      <c r="D26" s="588">
        <f>IFERROR(VLOOKUP(A26,Сводная!W:AA,4,0),B26)</f>
        <v>0</v>
      </c>
    </row>
    <row r="27" spans="1:4" x14ac:dyDescent="0.2">
      <c r="A27" s="399" t="s">
        <v>324</v>
      </c>
      <c r="B27" s="399">
        <v>0</v>
      </c>
      <c r="D27" s="588">
        <f>IFERROR(VLOOKUP(A27,Сводная!W:AA,4,0),B27)</f>
        <v>0</v>
      </c>
    </row>
    <row r="28" spans="1:4" x14ac:dyDescent="0.2">
      <c r="A28" s="399" t="s">
        <v>325</v>
      </c>
      <c r="B28" s="399">
        <v>0</v>
      </c>
      <c r="D28" s="588">
        <f>IFERROR(VLOOKUP(A28,Сводная!W:AA,4,0),B28)</f>
        <v>0</v>
      </c>
    </row>
    <row r="29" spans="1:4" x14ac:dyDescent="0.2">
      <c r="A29" s="399" t="s">
        <v>326</v>
      </c>
      <c r="B29" s="399">
        <v>0</v>
      </c>
      <c r="D29" s="588">
        <f>IFERROR(VLOOKUP(A29,Сводная!W:AA,4,0),B29)</f>
        <v>0</v>
      </c>
    </row>
    <row r="30" spans="1:4" x14ac:dyDescent="0.2">
      <c r="A30" s="399" t="s">
        <v>327</v>
      </c>
      <c r="B30" s="399">
        <v>0</v>
      </c>
      <c r="D30" s="588">
        <f>IFERROR(VLOOKUP(A30,Сводная!W:AA,4,0),B30)</f>
        <v>0</v>
      </c>
    </row>
    <row r="31" spans="1:4" x14ac:dyDescent="0.2">
      <c r="A31" s="399" t="s">
        <v>328</v>
      </c>
      <c r="B31" s="399">
        <v>0</v>
      </c>
      <c r="D31" s="588">
        <f>IFERROR(VLOOKUP(A31,Сводная!W:AA,4,0),B31)</f>
        <v>0</v>
      </c>
    </row>
    <row r="32" spans="1:4" x14ac:dyDescent="0.2">
      <c r="A32" s="399" t="s">
        <v>2103</v>
      </c>
      <c r="B32" s="556" t="s">
        <v>329</v>
      </c>
      <c r="D32" s="588" t="str">
        <f>IFERROR(VLOOKUP(A32,Сводная!W:AA,4,0),B32)</f>
        <v>SELL сетки - настройки шагов, количества колен и длины</v>
      </c>
    </row>
    <row r="33" spans="1:4" x14ac:dyDescent="0.2">
      <c r="A33" s="399" t="s">
        <v>104</v>
      </c>
      <c r="B33" s="399">
        <v>11</v>
      </c>
      <c r="D33" s="588">
        <f>IFERROR(VLOOKUP(A33,Сводная!W:AA,4,0),B33)</f>
        <v>11</v>
      </c>
    </row>
    <row r="34" spans="1:4" x14ac:dyDescent="0.2">
      <c r="A34" s="399" t="s">
        <v>107</v>
      </c>
      <c r="B34" s="399">
        <v>12</v>
      </c>
      <c r="D34" s="588">
        <f>IFERROR(VLOOKUP(A34,Сводная!W:AA,4,0),B34)</f>
        <v>12</v>
      </c>
    </row>
    <row r="35" spans="1:4" x14ac:dyDescent="0.2">
      <c r="A35" s="399" t="s">
        <v>108</v>
      </c>
      <c r="B35" s="399">
        <v>3</v>
      </c>
      <c r="D35" s="588">
        <f>IFERROR(VLOOKUP(A35,Сводная!W:AA,4,0),B35)</f>
        <v>3</v>
      </c>
    </row>
    <row r="36" spans="1:4" x14ac:dyDescent="0.2">
      <c r="A36" s="399" t="s">
        <v>109</v>
      </c>
      <c r="B36" s="399">
        <v>4</v>
      </c>
      <c r="D36" s="588">
        <f>IFERROR(VLOOKUP(A36,Сводная!W:AA,4,0),B36)</f>
        <v>4</v>
      </c>
    </row>
    <row r="37" spans="1:4" x14ac:dyDescent="0.2">
      <c r="A37" s="399" t="s">
        <v>110</v>
      </c>
      <c r="B37" s="399">
        <v>5</v>
      </c>
      <c r="D37" s="588">
        <f>IFERROR(VLOOKUP(A37,Сводная!W:AA,4,0),B37)</f>
        <v>5</v>
      </c>
    </row>
    <row r="38" spans="1:4" x14ac:dyDescent="0.2">
      <c r="A38" s="399" t="s">
        <v>111</v>
      </c>
      <c r="B38" s="399">
        <v>7</v>
      </c>
      <c r="D38" s="588">
        <f>IFERROR(VLOOKUP(A38,Сводная!W:AA,4,0),B38)</f>
        <v>7</v>
      </c>
    </row>
    <row r="39" spans="1:4" x14ac:dyDescent="0.2">
      <c r="A39" s="399" t="s">
        <v>112</v>
      </c>
      <c r="B39" s="399">
        <v>9</v>
      </c>
      <c r="D39" s="588">
        <f>IFERROR(VLOOKUP(A39,Сводная!W:AA,4,0),B39)</f>
        <v>9</v>
      </c>
    </row>
    <row r="40" spans="1:4" x14ac:dyDescent="0.2">
      <c r="A40" s="399" t="s">
        <v>113</v>
      </c>
      <c r="B40" s="399">
        <v>0</v>
      </c>
      <c r="D40" s="588">
        <f>IFERROR(VLOOKUP(A40,Сводная!W:AA,4,0),B40)</f>
        <v>0</v>
      </c>
    </row>
    <row r="41" spans="1:4" x14ac:dyDescent="0.2">
      <c r="A41" s="399" t="s">
        <v>114</v>
      </c>
      <c r="B41" s="399">
        <v>0</v>
      </c>
      <c r="D41" s="588">
        <f>IFERROR(VLOOKUP(A41,Сводная!W:AA,4,0),B41)</f>
        <v>0</v>
      </c>
    </row>
    <row r="42" spans="1:4" x14ac:dyDescent="0.2">
      <c r="A42" s="399" t="s">
        <v>2104</v>
      </c>
      <c r="B42" s="556" t="s">
        <v>330</v>
      </c>
      <c r="D42" s="588" t="str">
        <f>IFERROR(VLOOKUP(A42,Сводная!W:AA,4,0),B42)</f>
        <v>SELL сетки - min ордер и множители лота всех колен</v>
      </c>
    </row>
    <row r="43" spans="1:4" x14ac:dyDescent="0.2">
      <c r="A43" s="399" t="s">
        <v>115</v>
      </c>
      <c r="B43" s="399">
        <v>0</v>
      </c>
      <c r="D43" s="588">
        <f>IFERROR(VLOOKUP(A43,Сводная!W:AA,4,0),B43)</f>
        <v>0</v>
      </c>
    </row>
    <row r="44" spans="1:4" x14ac:dyDescent="0.2">
      <c r="A44" s="399" t="s">
        <v>331</v>
      </c>
      <c r="B44" s="399">
        <v>0</v>
      </c>
      <c r="D44" s="588">
        <f>IFERROR(VLOOKUP(A44,Сводная!W:AA,4,0),B44)</f>
        <v>0</v>
      </c>
    </row>
    <row r="45" spans="1:4" x14ac:dyDescent="0.2">
      <c r="A45" s="399" t="s">
        <v>116</v>
      </c>
      <c r="B45" s="399">
        <v>0.01</v>
      </c>
      <c r="D45" s="588">
        <f>IFERROR(VLOOKUP(A45,Сводная!W:AA,4,0),B45)</f>
        <v>0.01</v>
      </c>
    </row>
    <row r="46" spans="1:4" x14ac:dyDescent="0.2">
      <c r="A46" s="399" t="s">
        <v>117</v>
      </c>
      <c r="B46" s="399">
        <v>1.8</v>
      </c>
      <c r="D46" s="588">
        <f>IFERROR(VLOOKUP(A46,Сводная!W:AA,4,0),B46)</f>
        <v>1.8</v>
      </c>
    </row>
    <row r="47" spans="1:4" x14ac:dyDescent="0.2">
      <c r="A47" s="399" t="s">
        <v>118</v>
      </c>
      <c r="B47" s="399">
        <v>4</v>
      </c>
      <c r="D47" s="588">
        <f>IFERROR(VLOOKUP(A47,Сводная!W:AA,4,0),B47)</f>
        <v>4</v>
      </c>
    </row>
    <row r="48" spans="1:4" x14ac:dyDescent="0.2">
      <c r="A48" s="399" t="s">
        <v>119</v>
      </c>
      <c r="B48" s="399">
        <v>0</v>
      </c>
      <c r="D48" s="588">
        <f>IFERROR(VLOOKUP(A48,Сводная!W:AA,4,0),B48)</f>
        <v>0</v>
      </c>
    </row>
    <row r="49" spans="1:4" x14ac:dyDescent="0.2">
      <c r="A49" s="399" t="s">
        <v>120</v>
      </c>
      <c r="B49" s="399">
        <v>0</v>
      </c>
      <c r="D49" s="588">
        <f>IFERROR(VLOOKUP(A49,Сводная!W:AA,4,0),B49)</f>
        <v>0</v>
      </c>
    </row>
    <row r="50" spans="1:4" x14ac:dyDescent="0.2">
      <c r="A50" s="399" t="s">
        <v>121</v>
      </c>
      <c r="B50" s="399">
        <v>0</v>
      </c>
      <c r="D50" s="588">
        <f>IFERROR(VLOOKUP(A50,Сводная!W:AA,4,0),B50)</f>
        <v>0</v>
      </c>
    </row>
    <row r="51" spans="1:4" x14ac:dyDescent="0.2">
      <c r="A51" s="399" t="s">
        <v>122</v>
      </c>
      <c r="B51" s="399">
        <v>0</v>
      </c>
      <c r="D51" s="588">
        <f>IFERROR(VLOOKUP(A51,Сводная!W:AA,4,0),B51)</f>
        <v>0</v>
      </c>
    </row>
    <row r="52" spans="1:4" x14ac:dyDescent="0.2">
      <c r="A52" s="399" t="s">
        <v>123</v>
      </c>
      <c r="B52" s="399">
        <v>0</v>
      </c>
      <c r="D52" s="588">
        <f>IFERROR(VLOOKUP(A52,Сводная!W:AA,4,0),B52)</f>
        <v>0</v>
      </c>
    </row>
    <row r="53" spans="1:4" x14ac:dyDescent="0.2">
      <c r="A53" s="399" t="s">
        <v>124</v>
      </c>
      <c r="B53" s="399">
        <v>0</v>
      </c>
      <c r="D53" s="588">
        <f>IFERROR(VLOOKUP(A53,Сводная!W:AA,4,0),B53)</f>
        <v>0</v>
      </c>
    </row>
    <row r="54" spans="1:4" x14ac:dyDescent="0.2">
      <c r="A54" s="399" t="s">
        <v>125</v>
      </c>
      <c r="B54" s="399">
        <v>0</v>
      </c>
      <c r="D54" s="588">
        <f>IFERROR(VLOOKUP(A54,Сводная!W:AA,4,0),B54)</f>
        <v>0</v>
      </c>
    </row>
    <row r="55" spans="1:4" x14ac:dyDescent="0.2">
      <c r="A55" s="399" t="s">
        <v>126</v>
      </c>
      <c r="B55" s="399">
        <v>0</v>
      </c>
      <c r="D55" s="588">
        <f>IFERROR(VLOOKUP(A55,Сводная!W:AA,4,0),B55)</f>
        <v>0</v>
      </c>
    </row>
    <row r="56" spans="1:4" x14ac:dyDescent="0.2">
      <c r="A56" s="399" t="s">
        <v>2105</v>
      </c>
      <c r="B56" s="556" t="s">
        <v>2093</v>
      </c>
      <c r="D56" s="588" t="str">
        <f>IFERROR(VLOOKUP(A56,Сводная!W:AA,4,0),B56)</f>
        <v>SELL сетки: настройки TP (чистая прибыль) --&gt; [уровень_БУ]+ТР</v>
      </c>
    </row>
    <row r="57" spans="1:4" x14ac:dyDescent="0.2">
      <c r="A57" s="399" t="s">
        <v>2106</v>
      </c>
      <c r="B57" s="399">
        <v>1</v>
      </c>
      <c r="D57" s="588">
        <f>IFERROR(VLOOKUP(A57,Сводная!W:AA,4,0),B57)</f>
        <v>1</v>
      </c>
    </row>
    <row r="58" spans="1:4" x14ac:dyDescent="0.2">
      <c r="A58" s="399" t="s">
        <v>127</v>
      </c>
      <c r="B58" s="399">
        <v>22</v>
      </c>
      <c r="D58" s="588">
        <f>IFERROR(VLOOKUP(A58,Сводная!W:AA,4,0),B58)</f>
        <v>22</v>
      </c>
    </row>
    <row r="59" spans="1:4" x14ac:dyDescent="0.2">
      <c r="A59" s="399" t="s">
        <v>128</v>
      </c>
      <c r="B59" s="399">
        <v>2</v>
      </c>
      <c r="D59" s="588">
        <f>IFERROR(VLOOKUP(A59,Сводная!W:AA,4,0),B59)</f>
        <v>2</v>
      </c>
    </row>
    <row r="60" spans="1:4" x14ac:dyDescent="0.2">
      <c r="A60" s="399" t="s">
        <v>129</v>
      </c>
      <c r="B60" s="399">
        <v>1</v>
      </c>
      <c r="D60" s="588">
        <f>IFERROR(VLOOKUP(A60,Сводная!W:AA,4,0),B60)</f>
        <v>1</v>
      </c>
    </row>
    <row r="61" spans="1:4" x14ac:dyDescent="0.2">
      <c r="A61" s="399" t="s">
        <v>130</v>
      </c>
      <c r="B61" s="399">
        <v>0</v>
      </c>
      <c r="D61" s="588">
        <f>IFERROR(VLOOKUP(A61,Сводная!W:AA,4,0),B61)</f>
        <v>0</v>
      </c>
    </row>
    <row r="62" spans="1:4" x14ac:dyDescent="0.2">
      <c r="A62" s="399" t="s">
        <v>131</v>
      </c>
      <c r="B62" s="399">
        <v>0</v>
      </c>
      <c r="D62" s="588">
        <f>IFERROR(VLOOKUP(A62,Сводная!W:AA,4,0),B62)</f>
        <v>0</v>
      </c>
    </row>
    <row r="63" spans="1:4" x14ac:dyDescent="0.2">
      <c r="A63" s="399" t="s">
        <v>132</v>
      </c>
      <c r="B63" s="399">
        <v>0</v>
      </c>
      <c r="D63" s="588">
        <f>IFERROR(VLOOKUP(A63,Сводная!W:AA,4,0),B63)</f>
        <v>0</v>
      </c>
    </row>
    <row r="64" spans="1:4" x14ac:dyDescent="0.2">
      <c r="A64" s="399" t="s">
        <v>133</v>
      </c>
      <c r="B64" s="399">
        <v>0</v>
      </c>
      <c r="D64" s="588">
        <f>IFERROR(VLOOKUP(A64,Сводная!W:AA,4,0),B64)</f>
        <v>0</v>
      </c>
    </row>
    <row r="65" spans="1:4" x14ac:dyDescent="0.2">
      <c r="A65" s="399" t="s">
        <v>2107</v>
      </c>
      <c r="B65" s="556" t="s">
        <v>2059</v>
      </c>
      <c r="D65" s="588" t="str">
        <f>IFERROR(VLOOKUP(A65,Сводная!W:AA,4,0),B65)</f>
        <v>BUY сетки - настройки шагов, количества колен и длины</v>
      </c>
    </row>
    <row r="66" spans="1:4" x14ac:dyDescent="0.2">
      <c r="A66" s="399" t="s">
        <v>105</v>
      </c>
      <c r="B66" s="399">
        <v>0</v>
      </c>
      <c r="D66" s="588">
        <f>IFERROR(VLOOKUP(A66,Сводная!W:AA,4,0),B66)</f>
        <v>0</v>
      </c>
    </row>
    <row r="67" spans="1:4" x14ac:dyDescent="0.2">
      <c r="A67" s="399" t="s">
        <v>134</v>
      </c>
      <c r="B67" s="399">
        <v>0</v>
      </c>
      <c r="D67" s="588">
        <f>IFERROR(VLOOKUP(A67,Сводная!W:AA,4,0),B67)</f>
        <v>0</v>
      </c>
    </row>
    <row r="68" spans="1:4" x14ac:dyDescent="0.2">
      <c r="A68" s="399" t="s">
        <v>135</v>
      </c>
      <c r="B68" s="399">
        <v>0</v>
      </c>
      <c r="D68" s="588">
        <f>IFERROR(VLOOKUP(A68,Сводная!W:AA,4,0),B68)</f>
        <v>0</v>
      </c>
    </row>
    <row r="69" spans="1:4" x14ac:dyDescent="0.2">
      <c r="A69" s="399" t="s">
        <v>136</v>
      </c>
      <c r="B69" s="399">
        <v>0</v>
      </c>
      <c r="D69" s="588">
        <f>IFERROR(VLOOKUP(A69,Сводная!W:AA,4,0),B69)</f>
        <v>0</v>
      </c>
    </row>
    <row r="70" spans="1:4" x14ac:dyDescent="0.2">
      <c r="A70" s="399" t="s">
        <v>137</v>
      </c>
      <c r="B70" s="399">
        <v>0</v>
      </c>
      <c r="D70" s="588">
        <f>IFERROR(VLOOKUP(A70,Сводная!W:AA,4,0),B70)</f>
        <v>0</v>
      </c>
    </row>
    <row r="71" spans="1:4" x14ac:dyDescent="0.2">
      <c r="A71" s="399" t="s">
        <v>138</v>
      </c>
      <c r="B71" s="399">
        <v>0</v>
      </c>
      <c r="D71" s="588">
        <f>IFERROR(VLOOKUP(A71,Сводная!W:AA,4,0),B71)</f>
        <v>0</v>
      </c>
    </row>
    <row r="72" spans="1:4" x14ac:dyDescent="0.2">
      <c r="A72" s="399" t="s">
        <v>139</v>
      </c>
      <c r="B72" s="399">
        <v>0</v>
      </c>
      <c r="D72" s="588">
        <f>IFERROR(VLOOKUP(A72,Сводная!W:AA,4,0),B72)</f>
        <v>0</v>
      </c>
    </row>
    <row r="73" spans="1:4" x14ac:dyDescent="0.2">
      <c r="A73" s="399" t="s">
        <v>140</v>
      </c>
      <c r="B73" s="399">
        <v>0</v>
      </c>
      <c r="D73" s="588">
        <f>IFERROR(VLOOKUP(A73,Сводная!W:AA,4,0),B73)</f>
        <v>0</v>
      </c>
    </row>
    <row r="74" spans="1:4" x14ac:dyDescent="0.2">
      <c r="A74" s="399" t="s">
        <v>141</v>
      </c>
      <c r="B74" s="399">
        <v>0</v>
      </c>
      <c r="D74" s="588">
        <f>IFERROR(VLOOKUP(A74,Сводная!W:AA,4,0),B74)</f>
        <v>0</v>
      </c>
    </row>
    <row r="75" spans="1:4" x14ac:dyDescent="0.2">
      <c r="A75" s="399" t="s">
        <v>2108</v>
      </c>
      <c r="B75" s="556" t="s">
        <v>2060</v>
      </c>
      <c r="D75" s="588" t="str">
        <f>IFERROR(VLOOKUP(A75,Сводная!W:AA,4,0),B75)</f>
        <v>BUY сетки - min ордер и множители лота всех колен</v>
      </c>
    </row>
    <row r="76" spans="1:4" x14ac:dyDescent="0.2">
      <c r="A76" s="399" t="s">
        <v>142</v>
      </c>
      <c r="B76" s="399">
        <v>1</v>
      </c>
      <c r="D76" s="588">
        <f>IFERROR(VLOOKUP(A76,Сводная!W:AA,4,0),B76)</f>
        <v>1</v>
      </c>
    </row>
    <row r="77" spans="1:4" x14ac:dyDescent="0.2">
      <c r="A77" s="399" t="s">
        <v>2061</v>
      </c>
      <c r="B77" s="399">
        <v>0</v>
      </c>
      <c r="D77" s="588">
        <f>IFERROR(VLOOKUP(A77,Сводная!W:AA,4,0),B77)</f>
        <v>0</v>
      </c>
    </row>
    <row r="78" spans="1:4" x14ac:dyDescent="0.2">
      <c r="A78" s="399" t="s">
        <v>143</v>
      </c>
      <c r="B78" s="399">
        <v>0</v>
      </c>
      <c r="D78" s="588">
        <f>IFERROR(VLOOKUP(A78,Сводная!W:AA,4,0),B78)</f>
        <v>0</v>
      </c>
    </row>
    <row r="79" spans="1:4" x14ac:dyDescent="0.2">
      <c r="A79" s="399" t="s">
        <v>144</v>
      </c>
      <c r="B79" s="399">
        <v>0</v>
      </c>
      <c r="D79" s="588">
        <f>IFERROR(VLOOKUP(A79,Сводная!W:AA,4,0),B79)</f>
        <v>0</v>
      </c>
    </row>
    <row r="80" spans="1:4" x14ac:dyDescent="0.2">
      <c r="A80" s="399" t="s">
        <v>145</v>
      </c>
      <c r="B80" s="399">
        <v>0</v>
      </c>
      <c r="D80" s="588">
        <f>IFERROR(VLOOKUP(A80,Сводная!W:AA,4,0),B80)</f>
        <v>0</v>
      </c>
    </row>
    <row r="81" spans="1:4" x14ac:dyDescent="0.2">
      <c r="A81" s="399" t="s">
        <v>146</v>
      </c>
      <c r="B81" s="399">
        <v>0</v>
      </c>
      <c r="D81" s="588">
        <f>IFERROR(VLOOKUP(A81,Сводная!W:AA,4,0),B81)</f>
        <v>0</v>
      </c>
    </row>
    <row r="82" spans="1:4" x14ac:dyDescent="0.2">
      <c r="A82" s="399" t="s">
        <v>147</v>
      </c>
      <c r="B82" s="399">
        <v>0</v>
      </c>
      <c r="D82" s="588">
        <f>IFERROR(VLOOKUP(A82,Сводная!W:AA,4,0),B82)</f>
        <v>0</v>
      </c>
    </row>
    <row r="83" spans="1:4" x14ac:dyDescent="0.2">
      <c r="A83" s="399" t="s">
        <v>148</v>
      </c>
      <c r="B83" s="399">
        <v>0</v>
      </c>
      <c r="D83" s="588">
        <f>IFERROR(VLOOKUP(A83,Сводная!W:AA,4,0),B83)</f>
        <v>0</v>
      </c>
    </row>
    <row r="84" spans="1:4" x14ac:dyDescent="0.2">
      <c r="A84" s="399" t="s">
        <v>149</v>
      </c>
      <c r="B84" s="556">
        <v>0</v>
      </c>
      <c r="D84" s="588">
        <f>IFERROR(VLOOKUP(A84,Сводная!W:AA,4,0),B84)</f>
        <v>0</v>
      </c>
    </row>
    <row r="85" spans="1:4" x14ac:dyDescent="0.2">
      <c r="A85" s="399" t="s">
        <v>150</v>
      </c>
      <c r="B85" s="399">
        <v>0</v>
      </c>
      <c r="D85" s="588">
        <f>IFERROR(VLOOKUP(A85,Сводная!W:AA,4,0),B85)</f>
        <v>0</v>
      </c>
    </row>
    <row r="86" spans="1:4" x14ac:dyDescent="0.2">
      <c r="A86" s="399" t="s">
        <v>151</v>
      </c>
      <c r="B86" s="399">
        <v>0</v>
      </c>
      <c r="D86" s="588">
        <f>IFERROR(VLOOKUP(A86,Сводная!W:AA,4,0),B86)</f>
        <v>0</v>
      </c>
    </row>
    <row r="87" spans="1:4" x14ac:dyDescent="0.2">
      <c r="A87" s="399" t="s">
        <v>152</v>
      </c>
      <c r="B87" s="399">
        <v>0</v>
      </c>
      <c r="D87" s="588">
        <f>IFERROR(VLOOKUP(A87,Сводная!W:AA,4,0),B87)</f>
        <v>0</v>
      </c>
    </row>
    <row r="88" spans="1:4" x14ac:dyDescent="0.2">
      <c r="A88" s="399" t="s">
        <v>153</v>
      </c>
      <c r="B88" s="399">
        <v>0</v>
      </c>
      <c r="D88" s="588">
        <f>IFERROR(VLOOKUP(A88,Сводная!W:AA,4,0),B88)</f>
        <v>0</v>
      </c>
    </row>
    <row r="89" spans="1:4" x14ac:dyDescent="0.2">
      <c r="A89" s="399" t="s">
        <v>2109</v>
      </c>
      <c r="B89" s="556" t="s">
        <v>2094</v>
      </c>
      <c r="D89" s="588" t="str">
        <f>IFERROR(VLOOKUP(A89,Сводная!W:AA,4,0),B89)</f>
        <v>BUY сетки: настройки TP (прибыль) --&gt; [уровень_БУ]+ТР</v>
      </c>
    </row>
    <row r="90" spans="1:4" x14ac:dyDescent="0.2">
      <c r="A90" s="399" t="s">
        <v>2110</v>
      </c>
      <c r="B90" s="556">
        <v>1</v>
      </c>
      <c r="D90" s="588">
        <f>IFERROR(VLOOKUP(A90,Сводная!W:AA,4,0),B90)</f>
        <v>1</v>
      </c>
    </row>
    <row r="91" spans="1:4" x14ac:dyDescent="0.2">
      <c r="A91" s="399" t="s">
        <v>154</v>
      </c>
      <c r="B91" s="399">
        <v>0</v>
      </c>
      <c r="D91" s="588">
        <f>IFERROR(VLOOKUP(A91,Сводная!W:AA,4,0),B91)</f>
        <v>0</v>
      </c>
    </row>
    <row r="92" spans="1:4" x14ac:dyDescent="0.2">
      <c r="A92" s="399" t="s">
        <v>155</v>
      </c>
      <c r="B92" s="399">
        <v>0</v>
      </c>
      <c r="D92" s="588">
        <f>IFERROR(VLOOKUP(A92,Сводная!W:AA,4,0),B92)</f>
        <v>0</v>
      </c>
    </row>
    <row r="93" spans="1:4" x14ac:dyDescent="0.2">
      <c r="A93" s="399" t="s">
        <v>156</v>
      </c>
      <c r="B93" s="399">
        <v>0</v>
      </c>
      <c r="D93" s="588">
        <f>IFERROR(VLOOKUP(A93,Сводная!W:AA,4,0),B93)</f>
        <v>0</v>
      </c>
    </row>
    <row r="94" spans="1:4" x14ac:dyDescent="0.2">
      <c r="A94" s="399" t="s">
        <v>157</v>
      </c>
      <c r="B94" s="399">
        <v>0</v>
      </c>
      <c r="D94" s="588">
        <f>IFERROR(VLOOKUP(A94,Сводная!W:AA,4,0),B94)</f>
        <v>0</v>
      </c>
    </row>
    <row r="95" spans="1:4" x14ac:dyDescent="0.2">
      <c r="A95" s="399" t="s">
        <v>158</v>
      </c>
      <c r="B95" s="399">
        <v>0</v>
      </c>
      <c r="D95" s="588">
        <f>IFERROR(VLOOKUP(A95,Сводная!W:AA,4,0),B95)</f>
        <v>0</v>
      </c>
    </row>
    <row r="96" spans="1:4" x14ac:dyDescent="0.2">
      <c r="A96" s="399" t="s">
        <v>159</v>
      </c>
      <c r="B96" s="399">
        <v>0</v>
      </c>
      <c r="D96" s="588">
        <f>IFERROR(VLOOKUP(A96,Сводная!W:AA,4,0),B96)</f>
        <v>0</v>
      </c>
    </row>
    <row r="97" spans="1:4" x14ac:dyDescent="0.2">
      <c r="A97" s="399" t="s">
        <v>160</v>
      </c>
      <c r="B97" s="399">
        <v>0</v>
      </c>
      <c r="D97" s="588">
        <f>IFERROR(VLOOKUP(A97,Сводная!W:AA,4,0),B97)</f>
        <v>0</v>
      </c>
    </row>
    <row r="98" spans="1:4" x14ac:dyDescent="0.2">
      <c r="A98" s="399" t="s">
        <v>2111</v>
      </c>
      <c r="B98" s="556" t="s">
        <v>2062</v>
      </c>
      <c r="D98" s="588" t="str">
        <f>IFERROR(VLOOKUP(A98,Сводная!W:AA,4,0),B98)</f>
        <v>Настройки параметров и фильтров безиндикаторного входа</v>
      </c>
    </row>
    <row r="99" spans="1:4" x14ac:dyDescent="0.2">
      <c r="A99" s="399" t="s">
        <v>2112</v>
      </c>
      <c r="B99" s="399">
        <v>1</v>
      </c>
      <c r="D99" s="588">
        <f>IFERROR(VLOOKUP(A99,Сводная!W:AA,4,0),B99)</f>
        <v>1</v>
      </c>
    </row>
    <row r="100" spans="1:4" x14ac:dyDescent="0.2">
      <c r="A100" s="399" t="s">
        <v>2063</v>
      </c>
      <c r="B100" s="399">
        <v>3</v>
      </c>
      <c r="D100" s="588">
        <f>IFERROR(VLOOKUP(A100,Сводная!W:AA,4,0),B100)</f>
        <v>3</v>
      </c>
    </row>
    <row r="101" spans="1:4" x14ac:dyDescent="0.2">
      <c r="A101" s="399" t="s">
        <v>2064</v>
      </c>
      <c r="B101" s="399">
        <v>1</v>
      </c>
      <c r="D101" s="588">
        <f>IFERROR(VLOOKUP(A101,Сводная!W:AA,4,0),B101)</f>
        <v>1</v>
      </c>
    </row>
    <row r="102" spans="1:4" x14ac:dyDescent="0.2">
      <c r="A102" s="399" t="s">
        <v>2065</v>
      </c>
      <c r="B102" s="399">
        <v>4</v>
      </c>
      <c r="D102" s="588">
        <f>IFERROR(VLOOKUP(A102,Сводная!W:AA,4,0),B102)</f>
        <v>4</v>
      </c>
    </row>
    <row r="103" spans="1:4" x14ac:dyDescent="0.2">
      <c r="A103" s="399" t="s">
        <v>2066</v>
      </c>
      <c r="B103" s="399">
        <v>20</v>
      </c>
      <c r="D103" s="588">
        <f>IFERROR(VLOOKUP(A103,Сводная!W:AA,4,0),B103)</f>
        <v>20</v>
      </c>
    </row>
    <row r="104" spans="1:4" x14ac:dyDescent="0.2">
      <c r="A104" s="399" t="s">
        <v>2067</v>
      </c>
      <c r="B104" s="399">
        <v>0</v>
      </c>
      <c r="D104" s="588">
        <f>IFERROR(VLOOKUP(A104,Сводная!W:AA,4,0),B104)</f>
        <v>0</v>
      </c>
    </row>
    <row r="105" spans="1:4" x14ac:dyDescent="0.2">
      <c r="A105" s="399" t="s">
        <v>2113</v>
      </c>
      <c r="B105" s="556" t="s">
        <v>2070</v>
      </c>
      <c r="D105" s="588" t="str">
        <f>IFERROR(VLOOKUP(A105,Сводная!W:AA,4,0),B105)</f>
        <v>Настройки блока выявления и обработки гэпов</v>
      </c>
    </row>
    <row r="106" spans="1:4" x14ac:dyDescent="0.2">
      <c r="A106" s="399" t="s">
        <v>2114</v>
      </c>
      <c r="B106" s="399">
        <v>2</v>
      </c>
      <c r="D106" s="588">
        <f>IFERROR(VLOOKUP(A106,Сводная!W:AA,4,0),B106)</f>
        <v>2</v>
      </c>
    </row>
    <row r="107" spans="1:4" x14ac:dyDescent="0.2">
      <c r="A107" s="399" t="s">
        <v>2068</v>
      </c>
      <c r="B107" s="556">
        <v>2</v>
      </c>
      <c r="D107" s="588">
        <f>IFERROR(VLOOKUP(A107,Сводная!W:AA,4,0),B107)</f>
        <v>2</v>
      </c>
    </row>
    <row r="108" spans="1:4" x14ac:dyDescent="0.2">
      <c r="A108" s="399" t="s">
        <v>2071</v>
      </c>
      <c r="B108" s="399">
        <v>4</v>
      </c>
      <c r="D108" s="588">
        <f>IFERROR(VLOOKUP(A108,Сводная!W:AA,4,0),B108)</f>
        <v>4</v>
      </c>
    </row>
    <row r="109" spans="1:4" x14ac:dyDescent="0.2">
      <c r="A109" s="399" t="s">
        <v>2069</v>
      </c>
      <c r="B109" s="399">
        <v>10</v>
      </c>
      <c r="D109" s="588">
        <f>IFERROR(VLOOKUP(A109,Сводная!W:AA,4,0),B109)</f>
        <v>10</v>
      </c>
    </row>
    <row r="110" spans="1:4" x14ac:dyDescent="0.2">
      <c r="A110" s="399" t="s">
        <v>2072</v>
      </c>
      <c r="B110" s="399">
        <v>0</v>
      </c>
      <c r="D110" s="588">
        <f>IFERROR(VLOOKUP(A110,Сводная!W:AA,4,0),B110)</f>
        <v>0</v>
      </c>
    </row>
    <row r="111" spans="1:4" x14ac:dyDescent="0.2">
      <c r="A111" s="399" t="s">
        <v>2073</v>
      </c>
      <c r="B111" s="399">
        <v>0.5</v>
      </c>
      <c r="D111" s="588">
        <f>IFERROR(VLOOKUP(A111,Сводная!W:AA,4,0),B111)</f>
        <v>0.5</v>
      </c>
    </row>
    <row r="112" spans="1:4" x14ac:dyDescent="0.2">
      <c r="A112" s="399" t="s">
        <v>2074</v>
      </c>
      <c r="B112" s="399">
        <v>2</v>
      </c>
      <c r="D112" s="588">
        <f>IFERROR(VLOOKUP(A112,Сводная!W:AA,4,0),B112)</f>
        <v>2</v>
      </c>
    </row>
    <row r="113" spans="1:4" x14ac:dyDescent="0.2">
      <c r="A113" s="399" t="s">
        <v>2075</v>
      </c>
      <c r="B113" s="399">
        <v>10</v>
      </c>
      <c r="D113" s="588">
        <f>IFERROR(VLOOKUP(A113,Сводная!W:AA,4,0),B113)</f>
        <v>10</v>
      </c>
    </row>
    <row r="114" spans="1:4" x14ac:dyDescent="0.2">
      <c r="A114" s="399" t="s">
        <v>2076</v>
      </c>
      <c r="B114" s="399">
        <v>0</v>
      </c>
      <c r="D114" s="588">
        <f>IFERROR(VLOOKUP(A114,Сводная!W:AA,4,0),B114)</f>
        <v>0</v>
      </c>
    </row>
    <row r="115" spans="1:4" x14ac:dyDescent="0.2">
      <c r="A115" s="399" t="s">
        <v>2077</v>
      </c>
      <c r="B115" s="399">
        <v>0.5</v>
      </c>
      <c r="D115" s="588">
        <f>IFERROR(VLOOKUP(A115,Сводная!W:AA,4,0),B115)</f>
        <v>0.5</v>
      </c>
    </row>
    <row r="116" spans="1:4" x14ac:dyDescent="0.2">
      <c r="A116" s="399" t="s">
        <v>2078</v>
      </c>
      <c r="B116" s="399">
        <v>2</v>
      </c>
      <c r="D116" s="588">
        <f>IFERROR(VLOOKUP(A116,Сводная!W:AA,4,0),B116)</f>
        <v>2</v>
      </c>
    </row>
    <row r="117" spans="1:4" x14ac:dyDescent="0.2">
      <c r="A117" s="399" t="s">
        <v>2115</v>
      </c>
      <c r="B117" s="556" t="s">
        <v>2079</v>
      </c>
      <c r="D117" s="588" t="str">
        <f>IFERROR(VLOOKUP(A117,Сводная!W:AA,4,0),B117)</f>
        <v>Фильтр - Запрет открывать ордера, если импульс</v>
      </c>
    </row>
    <row r="118" spans="1:4" x14ac:dyDescent="0.2">
      <c r="A118" s="399" t="s">
        <v>2116</v>
      </c>
      <c r="B118" s="399">
        <v>1</v>
      </c>
      <c r="D118" s="588">
        <f>IFERROR(VLOOKUP(A118,Сводная!W:AA,4,0),B118)</f>
        <v>1</v>
      </c>
    </row>
    <row r="119" spans="1:4" x14ac:dyDescent="0.2">
      <c r="A119" s="399" t="s">
        <v>2080</v>
      </c>
      <c r="B119" s="399">
        <v>6</v>
      </c>
      <c r="D119" s="588">
        <f>IFERROR(VLOOKUP(A119,Сводная!W:AA,4,0),B119)</f>
        <v>6</v>
      </c>
    </row>
    <row r="120" spans="1:4" x14ac:dyDescent="0.2">
      <c r="A120" s="399" t="s">
        <v>2081</v>
      </c>
      <c r="B120" s="399">
        <v>72</v>
      </c>
      <c r="D120" s="588">
        <f>IFERROR(VLOOKUP(A120,Сводная!W:AA,4,0),B120)</f>
        <v>72</v>
      </c>
    </row>
    <row r="121" spans="1:4" x14ac:dyDescent="0.2">
      <c r="A121" s="399" t="s">
        <v>2117</v>
      </c>
      <c r="B121" s="556" t="s">
        <v>2082</v>
      </c>
      <c r="D121" s="588" t="str">
        <f>IFERROR(VLOOKUP(A121,Сводная!W:AA,4,0),B121)</f>
        <v>Настройки планировщиков торговли - их 5 разных</v>
      </c>
    </row>
    <row r="122" spans="1:4" x14ac:dyDescent="0.2">
      <c r="A122" s="399" t="s">
        <v>2118</v>
      </c>
      <c r="B122" s="556" t="s">
        <v>2083</v>
      </c>
      <c r="D122" s="588" t="str">
        <f>IFERROR(VLOOKUP(A122,Сводная!W:AA,4,0),B122)</f>
        <v>№1 Еженедельно: можно открывать 1-е ордера со Start_дня|время по End_день|время</v>
      </c>
    </row>
    <row r="123" spans="1:4" x14ac:dyDescent="0.2">
      <c r="A123" s="399" t="s">
        <v>2119</v>
      </c>
      <c r="B123" s="399">
        <v>0</v>
      </c>
      <c r="D123" s="588">
        <f>IFERROR(VLOOKUP(A123,Сводная!W:AA,4,0),B123)</f>
        <v>0</v>
      </c>
    </row>
    <row r="124" spans="1:4" x14ac:dyDescent="0.2">
      <c r="A124" s="399" t="s">
        <v>2084</v>
      </c>
      <c r="B124" s="399">
        <v>0</v>
      </c>
      <c r="D124" s="588">
        <f>IFERROR(VLOOKUP(A124,Сводная!W:AA,4,0),B124)</f>
        <v>0</v>
      </c>
    </row>
    <row r="125" spans="1:4" x14ac:dyDescent="0.2">
      <c r="A125" s="399" t="s">
        <v>2085</v>
      </c>
      <c r="B125" s="399">
        <v>0</v>
      </c>
      <c r="D125" s="588">
        <f>IFERROR(VLOOKUP(A125,Сводная!W:AA,4,0),B125)</f>
        <v>0</v>
      </c>
    </row>
    <row r="126" spans="1:4" x14ac:dyDescent="0.2">
      <c r="A126" s="399" t="s">
        <v>2120</v>
      </c>
      <c r="B126" s="399">
        <v>6</v>
      </c>
      <c r="D126" s="588">
        <f>IFERROR(VLOOKUP(A126,Сводная!W:AA,4,0),B126)</f>
        <v>6</v>
      </c>
    </row>
    <row r="127" spans="1:4" x14ac:dyDescent="0.2">
      <c r="A127" s="399" t="s">
        <v>2086</v>
      </c>
      <c r="B127" s="399">
        <v>12</v>
      </c>
      <c r="D127" s="588">
        <f>IFERROR(VLOOKUP(A127,Сводная!W:AA,4,0),B127)</f>
        <v>12</v>
      </c>
    </row>
    <row r="128" spans="1:4" x14ac:dyDescent="0.2">
      <c r="A128" s="399" t="s">
        <v>2087</v>
      </c>
      <c r="B128" s="399">
        <v>0</v>
      </c>
      <c r="D128" s="588">
        <f>IFERROR(VLOOKUP(A128,Сводная!W:AA,4,0),B128)</f>
        <v>0</v>
      </c>
    </row>
    <row r="129" spans="1:4" x14ac:dyDescent="0.2">
      <c r="A129" s="399" t="s">
        <v>2121</v>
      </c>
      <c r="B129" s="556" t="s">
        <v>2088</v>
      </c>
      <c r="D129" s="588" t="str">
        <f>IFERROR(VLOOKUP(A129,Сводная!W:AA,4,0),B129)</f>
        <v>№2 Однократно: от и до - запрещено открывать любые новые позиции</v>
      </c>
    </row>
    <row r="130" spans="1:4" x14ac:dyDescent="0.2">
      <c r="A130" s="399" t="s">
        <v>2089</v>
      </c>
      <c r="B130" s="399" t="s">
        <v>2095</v>
      </c>
      <c r="D130" s="588" t="str">
        <f>IFERROR(VLOOKUP(A130,Сводная!W:AA,4,0),B130)</f>
        <v>1970.01.01 00:00</v>
      </c>
    </row>
    <row r="131" spans="1:4" x14ac:dyDescent="0.2">
      <c r="A131" s="399" t="s">
        <v>2090</v>
      </c>
      <c r="B131" s="399" t="s">
        <v>2095</v>
      </c>
      <c r="D131" s="588" t="str">
        <f>IFERROR(VLOOKUP(A131,Сводная!W:AA,4,0),B131)</f>
        <v>1970.01.01 00:00</v>
      </c>
    </row>
    <row r="132" spans="1:4" x14ac:dyDescent="0.2">
      <c r="A132" s="399" t="s">
        <v>2091</v>
      </c>
      <c r="B132" s="399" t="s">
        <v>2095</v>
      </c>
      <c r="D132" s="588" t="str">
        <f>IFERROR(VLOOKUP(A132,Сводная!W:AA,4,0),B132)</f>
        <v>1970.01.01 00:00</v>
      </c>
    </row>
    <row r="133" spans="1:4" x14ac:dyDescent="0.2">
      <c r="A133" s="399" t="s">
        <v>2092</v>
      </c>
      <c r="B133" s="399">
        <v>0</v>
      </c>
      <c r="D133" s="588">
        <f>IFERROR(VLOOKUP(A133,Сводная!W:AA,4,0),B133)</f>
        <v>0</v>
      </c>
    </row>
    <row r="134" spans="1:4" x14ac:dyDescent="0.2">
      <c r="D134" s="588">
        <f>IFERROR(VLOOKUP(A134,Сводная!W:AA,4,0),B134)</f>
        <v>0</v>
      </c>
    </row>
    <row r="135" spans="1:4" x14ac:dyDescent="0.2">
      <c r="D135" s="588">
        <f>IFERROR(VLOOKUP(A135,Сводная!W:AA,4,0),B135)</f>
        <v>0</v>
      </c>
    </row>
    <row r="136" spans="1:4" x14ac:dyDescent="0.2">
      <c r="D136" s="588">
        <f>IFERROR(VLOOKUP(A136,Сводная!W:AA,4,0),B136)</f>
        <v>0</v>
      </c>
    </row>
    <row r="137" spans="1:4" x14ac:dyDescent="0.2">
      <c r="D137" s="588">
        <f>IFERROR(VLOOKUP(A137,Сводная!W:AA,4,0),B137)</f>
        <v>0</v>
      </c>
    </row>
    <row r="138" spans="1:4" x14ac:dyDescent="0.2">
      <c r="D138" s="588">
        <f>IFERROR(VLOOKUP(A138,Сводная!W:AA,4,0),B138)</f>
        <v>0</v>
      </c>
    </row>
    <row r="139" spans="1:4" x14ac:dyDescent="0.2">
      <c r="D139" s="588">
        <f>IFERROR(VLOOKUP(A139,Сводная!W:AA,4,0),B139)</f>
        <v>0</v>
      </c>
    </row>
    <row r="140" spans="1:4" x14ac:dyDescent="0.2">
      <c r="D140" s="588">
        <f>IFERROR(VLOOKUP(A140,Сводная!W:AA,4,0),B140)</f>
        <v>0</v>
      </c>
    </row>
    <row r="141" spans="1:4" x14ac:dyDescent="0.2">
      <c r="D141" s="588">
        <f>IFERROR(VLOOKUP(A141,Сводная!W:AA,4,0),B141)</f>
        <v>0</v>
      </c>
    </row>
    <row r="142" spans="1:4" x14ac:dyDescent="0.2">
      <c r="D142" s="588">
        <f>IFERROR(VLOOKUP(A142,Сводная!W:AA,4,0),B142)</f>
        <v>0</v>
      </c>
    </row>
    <row r="143" spans="1:4" x14ac:dyDescent="0.2">
      <c r="D143" s="588">
        <f>IFERROR(VLOOKUP(A143,Сводная!W:AA,4,0),B143)</f>
        <v>0</v>
      </c>
    </row>
    <row r="144" spans="1:4" x14ac:dyDescent="0.2">
      <c r="D144" s="588">
        <f>IFERROR(VLOOKUP(A144,Сводная!W:AA,4,0),B144)</f>
        <v>0</v>
      </c>
    </row>
    <row r="145" spans="2:4" x14ac:dyDescent="0.2">
      <c r="D145" s="588">
        <f>IFERROR(VLOOKUP(A145,Сводная!W:AA,4,0),B145)</f>
        <v>0</v>
      </c>
    </row>
    <row r="146" spans="2:4" x14ac:dyDescent="0.2">
      <c r="D146" s="588">
        <f>IFERROR(VLOOKUP(A146,Сводная!W:AA,4,0),B146)</f>
        <v>0</v>
      </c>
    </row>
    <row r="147" spans="2:4" x14ac:dyDescent="0.2">
      <c r="D147" s="588">
        <f>IFERROR(VLOOKUP(A147,Сводная!W:AA,4,0),B147)</f>
        <v>0</v>
      </c>
    </row>
    <row r="148" spans="2:4" x14ac:dyDescent="0.2">
      <c r="D148" s="588">
        <f>IFERROR(VLOOKUP(A148,Сводная!W:AA,4,0),B148)</f>
        <v>0</v>
      </c>
    </row>
    <row r="149" spans="2:4" x14ac:dyDescent="0.2">
      <c r="D149" s="588">
        <f>IFERROR(VLOOKUP(A149,Сводная!W:AA,4,0),B149)</f>
        <v>0</v>
      </c>
    </row>
    <row r="150" spans="2:4" x14ac:dyDescent="0.2">
      <c r="B150" s="556"/>
      <c r="D150" s="588">
        <f>IFERROR(VLOOKUP(A150,Сводная!W:AA,4,0),B150)</f>
        <v>0</v>
      </c>
    </row>
    <row r="151" spans="2:4" x14ac:dyDescent="0.2">
      <c r="D151" s="588">
        <f>IFERROR(VLOOKUP(A151,Сводная!W:AA,4,0),B151)</f>
        <v>0</v>
      </c>
    </row>
    <row r="152" spans="2:4" x14ac:dyDescent="0.2">
      <c r="B152" s="556"/>
      <c r="D152" s="588">
        <f>IFERROR(VLOOKUP(A152,Сводная!W:AA,4,0),B152)</f>
        <v>0</v>
      </c>
    </row>
    <row r="153" spans="2:4" x14ac:dyDescent="0.2">
      <c r="D153" s="588">
        <f>IFERROR(VLOOKUP(A153,Сводная!W:AA,4,0),B153)</f>
        <v>0</v>
      </c>
    </row>
    <row r="154" spans="2:4" x14ac:dyDescent="0.2">
      <c r="D154" s="588">
        <f>IFERROR(VLOOKUP(A154,Сводная!W:AA,4,0),B154)</f>
        <v>0</v>
      </c>
    </row>
    <row r="155" spans="2:4" x14ac:dyDescent="0.2">
      <c r="D155" s="588">
        <f>IFERROR(VLOOKUP(A155,Сводная!W:AA,4,0),B155)</f>
        <v>0</v>
      </c>
    </row>
    <row r="156" spans="2:4" x14ac:dyDescent="0.2">
      <c r="D156" s="588">
        <f>IFERROR(VLOOKUP(A156,Сводная!W:AA,4,0),B156)</f>
        <v>0</v>
      </c>
    </row>
    <row r="157" spans="2:4" x14ac:dyDescent="0.2">
      <c r="B157" s="556"/>
      <c r="D157" s="588">
        <f>IFERROR(VLOOKUP(A157,Сводная!W:AA,4,0),B157)</f>
        <v>0</v>
      </c>
    </row>
    <row r="158" spans="2:4" x14ac:dyDescent="0.2">
      <c r="D158" s="588">
        <f>IFERROR(VLOOKUP(A158,Сводная!W:AA,4,0),B158)</f>
        <v>0</v>
      </c>
    </row>
    <row r="159" spans="2:4" x14ac:dyDescent="0.2">
      <c r="B159" s="556"/>
      <c r="D159" s="588">
        <f>IFERROR(VLOOKUP(A159,Сводная!W:AA,4,0),B159)</f>
        <v>0</v>
      </c>
    </row>
    <row r="160" spans="2:4" x14ac:dyDescent="0.2">
      <c r="D160" s="588">
        <f>IFERROR(VLOOKUP(A160,Сводная!W:AA,4,0),B160)</f>
        <v>0</v>
      </c>
    </row>
    <row r="161" spans="2:4" x14ac:dyDescent="0.2">
      <c r="D161" s="588">
        <f>IFERROR(VLOOKUP(A161,Сводная!W:AA,4,0),B161)</f>
        <v>0</v>
      </c>
    </row>
    <row r="162" spans="2:4" x14ac:dyDescent="0.2">
      <c r="D162" s="588">
        <f>IFERROR(VLOOKUP(A162,Сводная!W:AA,4,0),B162)</f>
        <v>0</v>
      </c>
    </row>
    <row r="163" spans="2:4" x14ac:dyDescent="0.2">
      <c r="D163" s="588">
        <f>IFERROR(VLOOKUP(A163,Сводная!W:AA,4,0),B163)</f>
        <v>0</v>
      </c>
    </row>
    <row r="164" spans="2:4" x14ac:dyDescent="0.2">
      <c r="D164" s="588">
        <f>IFERROR(VLOOKUP(A164,Сводная!W:AA,4,0),B164)</f>
        <v>0</v>
      </c>
    </row>
    <row r="165" spans="2:4" x14ac:dyDescent="0.2">
      <c r="D165" s="588">
        <f>IFERROR(VLOOKUP(A165,Сводная!W:AA,4,0),B165)</f>
        <v>0</v>
      </c>
    </row>
    <row r="166" spans="2:4" x14ac:dyDescent="0.2">
      <c r="D166" s="588">
        <f>IFERROR(VLOOKUP(A166,Сводная!W:AA,4,0),B166)</f>
        <v>0</v>
      </c>
    </row>
    <row r="167" spans="2:4" x14ac:dyDescent="0.2">
      <c r="D167" s="588">
        <f>IFERROR(VLOOKUP(A167,Сводная!W:AA,4,0),B167)</f>
        <v>0</v>
      </c>
    </row>
    <row r="168" spans="2:4" x14ac:dyDescent="0.2">
      <c r="D168" s="588">
        <f>IFERROR(VLOOKUP(A168,Сводная!W:AA,4,0),B168)</f>
        <v>0</v>
      </c>
    </row>
    <row r="169" spans="2:4" x14ac:dyDescent="0.2">
      <c r="D169" s="588">
        <f>IFERROR(VLOOKUP(A169,Сводная!W:AA,4,0),B169)</f>
        <v>0</v>
      </c>
    </row>
    <row r="170" spans="2:4" x14ac:dyDescent="0.2">
      <c r="B170" s="556"/>
      <c r="D170" s="588">
        <f>IFERROR(VLOOKUP(A170,Сводная!W:AA,4,0),B170)</f>
        <v>0</v>
      </c>
    </row>
    <row r="171" spans="2:4" x14ac:dyDescent="0.2">
      <c r="D171" s="588">
        <f>IFERROR(VLOOKUP(A171,Сводная!W:AA,4,0),B171)</f>
        <v>0</v>
      </c>
    </row>
    <row r="172" spans="2:4" x14ac:dyDescent="0.2">
      <c r="B172" s="556"/>
      <c r="D172" s="588">
        <f>IFERROR(VLOOKUP(A172,Сводная!W:AA,4,0),B172)</f>
        <v>0</v>
      </c>
    </row>
    <row r="173" spans="2:4" x14ac:dyDescent="0.2">
      <c r="D173" s="588">
        <f>IFERROR(VLOOKUP(A173,Сводная!W:AA,4,0),B173)</f>
        <v>0</v>
      </c>
    </row>
    <row r="174" spans="2:4" x14ac:dyDescent="0.2">
      <c r="D174" s="588">
        <f>IFERROR(VLOOKUP(A174,Сводная!W:AA,4,0),B174)</f>
        <v>0</v>
      </c>
    </row>
    <row r="175" spans="2:4" x14ac:dyDescent="0.2">
      <c r="D175" s="588">
        <f>IFERROR(VLOOKUP(A175,Сводная!W:AA,4,0),B175)</f>
        <v>0</v>
      </c>
    </row>
    <row r="176" spans="2:4" x14ac:dyDescent="0.2">
      <c r="B176" s="556"/>
      <c r="D176" s="588">
        <f>IFERROR(VLOOKUP(A176,Сводная!W:AA,4,0),B176)</f>
        <v>0</v>
      </c>
    </row>
    <row r="177" spans="2:4" x14ac:dyDescent="0.2">
      <c r="B177" s="556"/>
      <c r="D177" s="588">
        <f>IFERROR(VLOOKUP(A177,Сводная!W:AA,4,0),B177)</f>
        <v>0</v>
      </c>
    </row>
    <row r="178" spans="2:4" x14ac:dyDescent="0.2">
      <c r="B178" s="556"/>
      <c r="D178" s="588">
        <f>IFERROR(VLOOKUP(A178,Сводная!W:AA,4,0),B178)</f>
        <v>0</v>
      </c>
    </row>
    <row r="179" spans="2:4" x14ac:dyDescent="0.2">
      <c r="B179" s="556"/>
      <c r="D179" s="588">
        <f>IFERROR(VLOOKUP(A179,Сводная!W:AA,4,0),B179)</f>
        <v>0</v>
      </c>
    </row>
    <row r="180" spans="2:4" x14ac:dyDescent="0.2">
      <c r="B180" s="556"/>
      <c r="D180" s="588">
        <f>IFERROR(VLOOKUP(A180,Сводная!W:AA,4,0),B180)</f>
        <v>0</v>
      </c>
    </row>
    <row r="181" spans="2:4" x14ac:dyDescent="0.2">
      <c r="D181" s="588">
        <f>IFERROR(VLOOKUP(A181,Сводная!W:AA,4,0),B181)</f>
        <v>0</v>
      </c>
    </row>
    <row r="182" spans="2:4" x14ac:dyDescent="0.2">
      <c r="D182" s="588">
        <f>IFERROR(VLOOKUP(A182,Сводная!W:AA,4,0),B182)</f>
        <v>0</v>
      </c>
    </row>
    <row r="183" spans="2:4" x14ac:dyDescent="0.2">
      <c r="D183" s="588">
        <f>IFERROR(VLOOKUP(A183,Сводная!W:AA,4,0),B183)</f>
        <v>0</v>
      </c>
    </row>
    <row r="184" spans="2:4" x14ac:dyDescent="0.2">
      <c r="B184" s="556"/>
      <c r="D184" s="588">
        <f>IFERROR(VLOOKUP(A184,Сводная!W:AA,4,0),B184)</f>
        <v>0</v>
      </c>
    </row>
    <row r="185" spans="2:4" x14ac:dyDescent="0.2">
      <c r="D185" s="588">
        <f>IFERROR(VLOOKUP(A185,Сводная!W:AA,4,0),B185)</f>
        <v>0</v>
      </c>
    </row>
    <row r="186" spans="2:4" x14ac:dyDescent="0.2">
      <c r="D186" s="588">
        <f>IFERROR(VLOOKUP(A186,Сводная!W:AA,4,0),B186)</f>
        <v>0</v>
      </c>
    </row>
    <row r="187" spans="2:4" x14ac:dyDescent="0.2">
      <c r="D187" s="588">
        <f>IFERROR(VLOOKUP(A187,Сводная!W:AA,4,0),B187)</f>
        <v>0</v>
      </c>
    </row>
    <row r="188" spans="2:4" x14ac:dyDescent="0.2">
      <c r="D188" s="588">
        <f>IFERROR(VLOOKUP(A188,Сводная!W:AA,4,0),B188)</f>
        <v>0</v>
      </c>
    </row>
    <row r="189" spans="2:4" x14ac:dyDescent="0.2">
      <c r="D189" s="588">
        <f>IFERROR(VLOOKUP(A189,Сводная!W:AA,4,0),B189)</f>
        <v>0</v>
      </c>
    </row>
    <row r="190" spans="2:4" x14ac:dyDescent="0.2">
      <c r="D190" s="588">
        <f>IFERROR(VLOOKUP(A190,Сводная!W:AA,4,0),B190)</f>
        <v>0</v>
      </c>
    </row>
    <row r="191" spans="2:4" x14ac:dyDescent="0.2">
      <c r="B191" s="556"/>
      <c r="D191" s="588">
        <f>IFERROR(VLOOKUP(A191,Сводная!W:AA,4,0),B191)</f>
        <v>0</v>
      </c>
    </row>
    <row r="192" spans="2:4" x14ac:dyDescent="0.2">
      <c r="D192" s="588">
        <f>IFERROR(VLOOKUP(A192,Сводная!W:AA,4,0),B192)</f>
        <v>0</v>
      </c>
    </row>
    <row r="193" spans="4:4" x14ac:dyDescent="0.2">
      <c r="D193" s="588">
        <f>IFERROR(VLOOKUP(A193,Сводная!W:AA,4,0),B193)</f>
        <v>0</v>
      </c>
    </row>
    <row r="194" spans="4:4" x14ac:dyDescent="0.2">
      <c r="D194" s="588">
        <f>IFERROR(VLOOKUP(A194,Сводная!W:AA,4,0),B194)</f>
        <v>0</v>
      </c>
    </row>
    <row r="195" spans="4:4" x14ac:dyDescent="0.2">
      <c r="D195" s="588">
        <f>IFERROR(VLOOKUP(A195,Сводная!W:AA,4,0),B195)</f>
        <v>0</v>
      </c>
    </row>
    <row r="196" spans="4:4" x14ac:dyDescent="0.2">
      <c r="D196" s="588">
        <f>IFERROR(VLOOKUP(A196,Сводная!W:AA,4,0),B196)</f>
        <v>0</v>
      </c>
    </row>
    <row r="197" spans="4:4" x14ac:dyDescent="0.2">
      <c r="D197" s="588">
        <f>IFERROR(VLOOKUP(A197,Сводная!W:AA,4,0),B197)</f>
        <v>0</v>
      </c>
    </row>
    <row r="198" spans="4:4" x14ac:dyDescent="0.2">
      <c r="D198" s="588">
        <f>IFERROR(VLOOKUP(A198,Сводная!W:AA,4,0),B198)</f>
        <v>0</v>
      </c>
    </row>
    <row r="199" spans="4:4" x14ac:dyDescent="0.2">
      <c r="D199" s="588">
        <f>IFERROR(VLOOKUP(A199,Сводная!W:AA,4,0),B199)</f>
        <v>0</v>
      </c>
    </row>
    <row r="200" spans="4:4" x14ac:dyDescent="0.2">
      <c r="D200" s="588">
        <f>IFERROR(VLOOKUP(A200,Сводная!W:AA,4,0),B200)</f>
        <v>0</v>
      </c>
    </row>
    <row r="201" spans="4:4" x14ac:dyDescent="0.2">
      <c r="D201" s="588">
        <f>IFERROR(VLOOKUP(A201,Сводная!W:AA,4,0),B201)</f>
        <v>0</v>
      </c>
    </row>
    <row r="202" spans="4:4" x14ac:dyDescent="0.2">
      <c r="D202" s="588">
        <f>IFERROR(VLOOKUP(A202,Сводная!W:AA,4,0),B202)</f>
        <v>0</v>
      </c>
    </row>
    <row r="203" spans="4:4" x14ac:dyDescent="0.2">
      <c r="D203" s="588">
        <f>IFERROR(VLOOKUP(A203,Сводная!W:AA,4,0),B203)</f>
        <v>0</v>
      </c>
    </row>
    <row r="204" spans="4:4" x14ac:dyDescent="0.2">
      <c r="D204" s="588">
        <f>IFERROR(VLOOKUP(A204,Сводная!W:AA,4,0),B204)</f>
        <v>0</v>
      </c>
    </row>
    <row r="205" spans="4:4" x14ac:dyDescent="0.2">
      <c r="D205" s="588">
        <f>IFERROR(VLOOKUP(A205,Сводная!W:AA,4,0),B205)</f>
        <v>0</v>
      </c>
    </row>
    <row r="206" spans="4:4" x14ac:dyDescent="0.2">
      <c r="D206" s="588">
        <f>IFERROR(VLOOKUP(A206,Сводная!W:AA,4,0),B206)</f>
        <v>0</v>
      </c>
    </row>
    <row r="207" spans="4:4" x14ac:dyDescent="0.2">
      <c r="D207" s="588">
        <f>IFERROR(VLOOKUP(A207,Сводная!W:AA,4,0),B207)</f>
        <v>0</v>
      </c>
    </row>
    <row r="208" spans="4:4" x14ac:dyDescent="0.2">
      <c r="D208" s="588">
        <f>IFERROR(VLOOKUP(A208,Сводная!W:AA,4,0),B208)</f>
        <v>0</v>
      </c>
    </row>
    <row r="209" spans="2:4" x14ac:dyDescent="0.2">
      <c r="D209" s="588">
        <f>IFERROR(VLOOKUP(A209,Сводная!W:AA,4,0),B209)</f>
        <v>0</v>
      </c>
    </row>
    <row r="210" spans="2:4" x14ac:dyDescent="0.2">
      <c r="D210" s="588">
        <f>IFERROR(VLOOKUP(A210,Сводная!W:AA,4,0),B210)</f>
        <v>0</v>
      </c>
    </row>
    <row r="211" spans="2:4" x14ac:dyDescent="0.2">
      <c r="D211" s="588">
        <f>IFERROR(VLOOKUP(A211,Сводная!W:AA,4,0),B211)</f>
        <v>0</v>
      </c>
    </row>
    <row r="212" spans="2:4" x14ac:dyDescent="0.2">
      <c r="B212" s="556"/>
      <c r="D212" s="588">
        <f>IFERROR(VLOOKUP(A212,Сводная!W:AA,4,0),B212)</f>
        <v>0</v>
      </c>
    </row>
    <row r="213" spans="2:4" x14ac:dyDescent="0.2">
      <c r="D213" s="588">
        <f>IFERROR(VLOOKUP(A213,Сводная!W:AA,4,0),B213)</f>
        <v>0</v>
      </c>
    </row>
    <row r="214" spans="2:4" x14ac:dyDescent="0.2">
      <c r="D214" s="588">
        <f>IFERROR(VLOOKUP(A214,Сводная!W:AA,4,0),B214)</f>
        <v>0</v>
      </c>
    </row>
    <row r="215" spans="2:4" x14ac:dyDescent="0.2">
      <c r="D215" s="588">
        <f>IFERROR(VLOOKUP(A215,Сводная!W:AA,4,0),B215)</f>
        <v>0</v>
      </c>
    </row>
    <row r="216" spans="2:4" x14ac:dyDescent="0.2">
      <c r="D216" s="588">
        <f>IFERROR(VLOOKUP(A216,Сводная!W:AA,4,0),B216)</f>
        <v>0</v>
      </c>
    </row>
    <row r="217" spans="2:4" x14ac:dyDescent="0.2">
      <c r="D217" s="588">
        <f>IFERROR(VLOOKUP(A217,Сводная!W:AA,4,0),B217)</f>
        <v>0</v>
      </c>
    </row>
    <row r="218" spans="2:4" x14ac:dyDescent="0.2">
      <c r="D218" s="588">
        <f>IFERROR(VLOOKUP(A218,Сводная!W:AA,4,0),B218)</f>
        <v>0</v>
      </c>
    </row>
    <row r="219" spans="2:4" x14ac:dyDescent="0.2">
      <c r="D219" s="588">
        <f>IFERROR(VLOOKUP(A219,Сводная!W:AA,4,0),B219)</f>
        <v>0</v>
      </c>
    </row>
    <row r="220" spans="2:4" x14ac:dyDescent="0.2">
      <c r="D220" s="588">
        <f>IFERROR(VLOOKUP(A220,Сводная!W:AA,4,0),B220)</f>
        <v>0</v>
      </c>
    </row>
    <row r="221" spans="2:4" x14ac:dyDescent="0.2">
      <c r="D221" s="588">
        <f>IFERROR(VLOOKUP(A221,Сводная!W:AA,4,0),B221)</f>
        <v>0</v>
      </c>
    </row>
    <row r="222" spans="2:4" x14ac:dyDescent="0.2">
      <c r="D222" s="588">
        <f>IFERROR(VLOOKUP(A222,Сводная!W:AA,4,0),B222)</f>
        <v>0</v>
      </c>
    </row>
    <row r="223" spans="2:4" x14ac:dyDescent="0.2">
      <c r="D223" s="588">
        <f>IFERROR(VLOOKUP(A223,Сводная!W:AA,4,0),B223)</f>
        <v>0</v>
      </c>
    </row>
    <row r="224" spans="2:4" x14ac:dyDescent="0.2">
      <c r="D224" s="588">
        <f>IFERROR(VLOOKUP(A224,Сводная!W:AA,4,0),B224)</f>
        <v>0</v>
      </c>
    </row>
    <row r="225" spans="4:4" x14ac:dyDescent="0.2">
      <c r="D225" s="588">
        <f>IFERROR(VLOOKUP(A225,Сводная!W:AA,4,0),B225)</f>
        <v>0</v>
      </c>
    </row>
    <row r="226" spans="4:4" x14ac:dyDescent="0.2">
      <c r="D226" s="588">
        <f>IFERROR(VLOOKUP(A226,Сводная!W:AA,4,0),B226)</f>
        <v>0</v>
      </c>
    </row>
    <row r="227" spans="4:4" x14ac:dyDescent="0.2">
      <c r="D227" s="588">
        <f>IFERROR(VLOOKUP(A227,Сводная!W:AA,4,0),B227)</f>
        <v>0</v>
      </c>
    </row>
    <row r="228" spans="4:4" x14ac:dyDescent="0.2">
      <c r="D228" s="588">
        <f>IFERROR(VLOOKUP(A228,Сводная!W:AA,4,0),B228)</f>
        <v>0</v>
      </c>
    </row>
    <row r="229" spans="4:4" x14ac:dyDescent="0.2">
      <c r="D229" s="588">
        <f>IFERROR(VLOOKUP(A229,Сводная!W:AA,4,0),B229)</f>
        <v>0</v>
      </c>
    </row>
    <row r="230" spans="4:4" x14ac:dyDescent="0.2">
      <c r="D230" s="588">
        <f>IFERROR(VLOOKUP(A230,Сводная!W:AA,4,0),B230)</f>
        <v>0</v>
      </c>
    </row>
    <row r="231" spans="4:4" x14ac:dyDescent="0.2">
      <c r="D231" s="588">
        <f>IFERROR(VLOOKUP(A231,Сводная!W:AA,4,0),B231)</f>
        <v>0</v>
      </c>
    </row>
    <row r="232" spans="4:4" x14ac:dyDescent="0.2">
      <c r="D232" s="588">
        <f>IFERROR(VLOOKUP(A232,Сводная!W:AA,4,0),B232)</f>
        <v>0</v>
      </c>
    </row>
    <row r="233" spans="4:4" x14ac:dyDescent="0.2">
      <c r="D233" s="588">
        <f>IFERROR(VLOOKUP(A233,Сводная!W:AA,4,0),B233)</f>
        <v>0</v>
      </c>
    </row>
    <row r="234" spans="4:4" x14ac:dyDescent="0.2">
      <c r="D234" s="588">
        <f>IFERROR(VLOOKUP(A234,Сводная!W:AA,4,0),B234)</f>
        <v>0</v>
      </c>
    </row>
    <row r="235" spans="4:4" x14ac:dyDescent="0.2">
      <c r="D235" s="588">
        <f>IFERROR(VLOOKUP(A235,Сводная!W:AA,4,0),B235)</f>
        <v>0</v>
      </c>
    </row>
    <row r="236" spans="4:4" x14ac:dyDescent="0.2">
      <c r="D236" s="588">
        <f>IFERROR(VLOOKUP(A236,Сводная!W:AA,4,0),B236)</f>
        <v>0</v>
      </c>
    </row>
    <row r="237" spans="4:4" x14ac:dyDescent="0.2">
      <c r="D237" s="588">
        <f>IFERROR(VLOOKUP(A237,Сводная!W:AA,4,0),B237)</f>
        <v>0</v>
      </c>
    </row>
    <row r="238" spans="4:4" x14ac:dyDescent="0.2">
      <c r="D238" s="588">
        <f>IFERROR(VLOOKUP(A238,Сводная!W:AA,4,0),B238)</f>
        <v>0</v>
      </c>
    </row>
    <row r="239" spans="4:4" x14ac:dyDescent="0.2">
      <c r="D239" s="588">
        <f>IFERROR(VLOOKUP(A239,Сводная!W:AA,4,0),B239)</f>
        <v>0</v>
      </c>
    </row>
    <row r="240" spans="4:4" x14ac:dyDescent="0.2">
      <c r="D240" s="588">
        <f>IFERROR(VLOOKUP(A240,Сводная!W:AA,4,0),B240)</f>
        <v>0</v>
      </c>
    </row>
    <row r="241" spans="2:4" x14ac:dyDescent="0.2">
      <c r="D241" s="588">
        <f>IFERROR(VLOOKUP(A241,Сводная!W:AA,4,0),B241)</f>
        <v>0</v>
      </c>
    </row>
    <row r="242" spans="2:4" x14ac:dyDescent="0.2">
      <c r="D242" s="588">
        <f>IFERROR(VLOOKUP(A242,Сводная!W:AA,4,0),B242)</f>
        <v>0</v>
      </c>
    </row>
    <row r="243" spans="2:4" x14ac:dyDescent="0.2">
      <c r="D243" s="588">
        <f>IFERROR(VLOOKUP(A243,Сводная!W:AA,4,0),B243)</f>
        <v>0</v>
      </c>
    </row>
    <row r="244" spans="2:4" x14ac:dyDescent="0.2">
      <c r="D244" s="588">
        <f>IFERROR(VLOOKUP(A244,Сводная!W:AA,4,0),B244)</f>
        <v>0</v>
      </c>
    </row>
    <row r="245" spans="2:4" x14ac:dyDescent="0.2">
      <c r="D245" s="588">
        <f>IFERROR(VLOOKUP(A245,Сводная!W:AA,4,0),B245)</f>
        <v>0</v>
      </c>
    </row>
    <row r="246" spans="2:4" x14ac:dyDescent="0.2">
      <c r="D246" s="588">
        <f>IFERROR(VLOOKUP(A246,Сводная!W:AA,4,0),B246)</f>
        <v>0</v>
      </c>
    </row>
    <row r="247" spans="2:4" x14ac:dyDescent="0.2">
      <c r="D247" s="588">
        <f>IFERROR(VLOOKUP(A247,Сводная!W:AA,4,0),B247)</f>
        <v>0</v>
      </c>
    </row>
    <row r="248" spans="2:4" x14ac:dyDescent="0.2">
      <c r="D248" s="588">
        <f>IFERROR(VLOOKUP(A248,Сводная!W:AA,4,0),B248)</f>
        <v>0</v>
      </c>
    </row>
    <row r="249" spans="2:4" x14ac:dyDescent="0.2">
      <c r="D249" s="588">
        <f>IFERROR(VLOOKUP(A249,Сводная!W:AA,4,0),B249)</f>
        <v>0</v>
      </c>
    </row>
    <row r="250" spans="2:4" x14ac:dyDescent="0.2">
      <c r="D250" s="588">
        <f>IFERROR(VLOOKUP(A250,Сводная!W:AA,4,0),B250)</f>
        <v>0</v>
      </c>
    </row>
    <row r="251" spans="2:4" x14ac:dyDescent="0.2">
      <c r="D251" s="588">
        <f>IFERROR(VLOOKUP(A251,Сводная!W:AA,4,0),B251)</f>
        <v>0</v>
      </c>
    </row>
    <row r="252" spans="2:4" x14ac:dyDescent="0.2">
      <c r="D252" s="588">
        <f>IFERROR(VLOOKUP(A252,Сводная!W:AA,4,0),B252)</f>
        <v>0</v>
      </c>
    </row>
    <row r="253" spans="2:4" x14ac:dyDescent="0.2">
      <c r="B253" s="556"/>
      <c r="D253" s="588">
        <f>IFERROR(VLOOKUP(A253,Сводная!W:AA,4,0),B253)</f>
        <v>0</v>
      </c>
    </row>
    <row r="254" spans="2:4" x14ac:dyDescent="0.2">
      <c r="D254" s="588">
        <f>IFERROR(VLOOKUP(A254,Сводная!W:AA,4,0),B254)</f>
        <v>0</v>
      </c>
    </row>
    <row r="255" spans="2:4" x14ac:dyDescent="0.2">
      <c r="D255" s="588">
        <f>IFERROR(VLOOKUP(A255,Сводная!W:AA,4,0),B255)</f>
        <v>0</v>
      </c>
    </row>
    <row r="256" spans="2:4" x14ac:dyDescent="0.2">
      <c r="B256" s="556"/>
      <c r="D256" s="588">
        <f>IFERROR(VLOOKUP(A256,Сводная!W:AA,4,0),B256)</f>
        <v>0</v>
      </c>
    </row>
    <row r="257" spans="2:4" x14ac:dyDescent="0.2">
      <c r="D257" s="588">
        <f>IFERROR(VLOOKUP(A257,Сводная!W:AA,4,0),B257)</f>
        <v>0</v>
      </c>
    </row>
    <row r="258" spans="2:4" x14ac:dyDescent="0.2">
      <c r="D258" s="588">
        <f>IFERROR(VLOOKUP(A258,Сводная!W:AA,4,0),B258)</f>
        <v>0</v>
      </c>
    </row>
    <row r="259" spans="2:4" x14ac:dyDescent="0.2">
      <c r="D259" s="588">
        <f>IFERROR(VLOOKUP(A259,Сводная!W:AA,4,0),B259)</f>
        <v>0</v>
      </c>
    </row>
    <row r="260" spans="2:4" x14ac:dyDescent="0.2">
      <c r="D260" s="588">
        <f>IFERROR(VLOOKUP(A260,Сводная!W:AA,4,0),B260)</f>
        <v>0</v>
      </c>
    </row>
    <row r="261" spans="2:4" x14ac:dyDescent="0.2">
      <c r="D261" s="588">
        <f>IFERROR(VLOOKUP(A261,Сводная!W:AA,4,0),B261)</f>
        <v>0</v>
      </c>
    </row>
    <row r="262" spans="2:4" x14ac:dyDescent="0.2">
      <c r="D262" s="588">
        <f>IFERROR(VLOOKUP(A262,Сводная!W:AA,4,0),B262)</f>
        <v>0</v>
      </c>
    </row>
    <row r="263" spans="2:4" x14ac:dyDescent="0.2">
      <c r="B263" s="556"/>
      <c r="D263" s="588">
        <f>IFERROR(VLOOKUP(A263,Сводная!W:AA,4,0),B263)</f>
        <v>0</v>
      </c>
    </row>
    <row r="264" spans="2:4" x14ac:dyDescent="0.2">
      <c r="D264" s="588">
        <f>IFERROR(VLOOKUP(A264,Сводная!W:AA,4,0),B264)</f>
        <v>0</v>
      </c>
    </row>
    <row r="265" spans="2:4" x14ac:dyDescent="0.2">
      <c r="D265" s="588">
        <f>IFERROR(VLOOKUP(A265,Сводная!W:AA,4,0),B265)</f>
        <v>0</v>
      </c>
    </row>
    <row r="266" spans="2:4" x14ac:dyDescent="0.2">
      <c r="D266" s="588">
        <f>IFERROR(VLOOKUP(A266,Сводная!W:AA,4,0),B266)</f>
        <v>0</v>
      </c>
    </row>
    <row r="267" spans="2:4" x14ac:dyDescent="0.2">
      <c r="D267" s="588">
        <f>IFERROR(VLOOKUP(A267,Сводная!W:AA,4,0),B267)</f>
        <v>0</v>
      </c>
    </row>
    <row r="268" spans="2:4" x14ac:dyDescent="0.2">
      <c r="D268" s="588">
        <f>IFERROR(VLOOKUP(A268,Сводная!W:AA,4,0),B268)</f>
        <v>0</v>
      </c>
    </row>
    <row r="269" spans="2:4" x14ac:dyDescent="0.2">
      <c r="D269" s="588">
        <f>IFERROR(VLOOKUP(A269,Сводная!W:AA,4,0),B269)</f>
        <v>0</v>
      </c>
    </row>
    <row r="270" spans="2:4" x14ac:dyDescent="0.2">
      <c r="D270" s="588">
        <f>IFERROR(VLOOKUP(A270,Сводная!W:AA,4,0),B270)</f>
        <v>0</v>
      </c>
    </row>
    <row r="271" spans="2:4" x14ac:dyDescent="0.2">
      <c r="D271" s="588">
        <f>IFERROR(VLOOKUP(A271,Сводная!W:AA,4,0),B271)</f>
        <v>0</v>
      </c>
    </row>
    <row r="272" spans="2:4" x14ac:dyDescent="0.2">
      <c r="D272" s="588">
        <f>IFERROR(VLOOKUP(A272,Сводная!W:AA,4,0),B272)</f>
        <v>0</v>
      </c>
    </row>
    <row r="273" spans="2:4" x14ac:dyDescent="0.2">
      <c r="D273" s="588">
        <f>IFERROR(VLOOKUP(A273,Сводная!W:AA,4,0),B273)</f>
        <v>0</v>
      </c>
    </row>
    <row r="274" spans="2:4" x14ac:dyDescent="0.2">
      <c r="D274" s="588">
        <f>IFERROR(VLOOKUP(A274,Сводная!W:AA,4,0),B274)</f>
        <v>0</v>
      </c>
    </row>
    <row r="275" spans="2:4" x14ac:dyDescent="0.2">
      <c r="D275" s="588">
        <f>IFERROR(VLOOKUP(A275,Сводная!W:AA,4,0),B275)</f>
        <v>0</v>
      </c>
    </row>
    <row r="276" spans="2:4" x14ac:dyDescent="0.2">
      <c r="D276" s="588">
        <f>IFERROR(VLOOKUP(A276,Сводная!W:AA,4,0),B276)</f>
        <v>0</v>
      </c>
    </row>
    <row r="277" spans="2:4" x14ac:dyDescent="0.2">
      <c r="D277" s="588">
        <f>IFERROR(VLOOKUP(A277,Сводная!W:AA,4,0),B277)</f>
        <v>0</v>
      </c>
    </row>
    <row r="278" spans="2:4" x14ac:dyDescent="0.2">
      <c r="D278" s="588">
        <f>IFERROR(VLOOKUP(A278,Сводная!W:AA,4,0),B278)</f>
        <v>0</v>
      </c>
    </row>
    <row r="279" spans="2:4" x14ac:dyDescent="0.2">
      <c r="D279" s="588">
        <f>IFERROR(VLOOKUP(A279,Сводная!W:AA,4,0),B279)</f>
        <v>0</v>
      </c>
    </row>
    <row r="280" spans="2:4" x14ac:dyDescent="0.2">
      <c r="D280" s="588">
        <f>IFERROR(VLOOKUP(A280,Сводная!W:AA,4,0),B280)</f>
        <v>0</v>
      </c>
    </row>
    <row r="281" spans="2:4" x14ac:dyDescent="0.2">
      <c r="D281" s="588">
        <f>IFERROR(VLOOKUP(A281,Сводная!W:AA,4,0),B281)</f>
        <v>0</v>
      </c>
    </row>
    <row r="282" spans="2:4" x14ac:dyDescent="0.2">
      <c r="D282" s="588">
        <f>IFERROR(VLOOKUP(A282,Сводная!W:AA,4,0),B282)</f>
        <v>0</v>
      </c>
    </row>
    <row r="283" spans="2:4" x14ac:dyDescent="0.2">
      <c r="D283" s="588">
        <f>IFERROR(VLOOKUP(A283,Сводная!W:AA,4,0),B283)</f>
        <v>0</v>
      </c>
    </row>
    <row r="284" spans="2:4" x14ac:dyDescent="0.2">
      <c r="D284" s="588">
        <f>IFERROR(VLOOKUP(A284,Сводная!W:AA,4,0),B284)</f>
        <v>0</v>
      </c>
    </row>
    <row r="285" spans="2:4" x14ac:dyDescent="0.2">
      <c r="B285" s="556"/>
      <c r="D285" s="588">
        <f>IFERROR(VLOOKUP(A285,Сводная!W:AA,4,0),B285)</f>
        <v>0</v>
      </c>
    </row>
    <row r="286" spans="2:4" x14ac:dyDescent="0.2">
      <c r="B286" s="556"/>
      <c r="D286" s="588">
        <f>IFERROR(VLOOKUP(A286,Сводная!W:AA,4,0),B286)</f>
        <v>0</v>
      </c>
    </row>
    <row r="287" spans="2:4" x14ac:dyDescent="0.2">
      <c r="D287" s="588">
        <f>IFERROR(VLOOKUP(A287,Сводная!W:AA,4,0),B287)</f>
        <v>0</v>
      </c>
    </row>
    <row r="288" spans="2:4" x14ac:dyDescent="0.2">
      <c r="D288" s="588">
        <f>IFERROR(VLOOKUP(A288,Сводная!W:AA,4,0),B288)</f>
        <v>0</v>
      </c>
    </row>
    <row r="289" spans="4:4" x14ac:dyDescent="0.2">
      <c r="D289" s="588">
        <f>IFERROR(VLOOKUP(A289,Сводная!W:AA,4,0),B289)</f>
        <v>0</v>
      </c>
    </row>
    <row r="290" spans="4:4" x14ac:dyDescent="0.2">
      <c r="D290" s="588">
        <f>IFERROR(VLOOKUP(A290,Сводная!W:AA,4,0),B290)</f>
        <v>0</v>
      </c>
    </row>
    <row r="291" spans="4:4" x14ac:dyDescent="0.2">
      <c r="D291" s="588">
        <f>IFERROR(VLOOKUP(A291,Сводная!W:AA,4,0),B291)</f>
        <v>0</v>
      </c>
    </row>
    <row r="292" spans="4:4" x14ac:dyDescent="0.2">
      <c r="D292" s="552">
        <f>IFERROR(VLOOKUP(A292,Сводная!W:AA,4,0),B292)</f>
        <v>0</v>
      </c>
    </row>
    <row r="293" spans="4:4" x14ac:dyDescent="0.2">
      <c r="D293" s="552">
        <f>IFERROR(VLOOKUP(A293,Сводная!W:AA,4,0),B293)</f>
        <v>0</v>
      </c>
    </row>
    <row r="294" spans="4:4" x14ac:dyDescent="0.2">
      <c r="D294" s="552">
        <f>IFERROR(VLOOKUP(A294,Сводная!W:AA,4,0),B294)</f>
        <v>0</v>
      </c>
    </row>
    <row r="295" spans="4:4" x14ac:dyDescent="0.2">
      <c r="D295" s="552">
        <f>IFERROR(VLOOKUP(A295,Сводная!W:AA,4,0),B295)</f>
        <v>0</v>
      </c>
    </row>
    <row r="296" spans="4:4" x14ac:dyDescent="0.2">
      <c r="D296" s="552">
        <f>IFERROR(VLOOKUP(A296,Сводная!W:AA,4,0),B296)</f>
        <v>0</v>
      </c>
    </row>
    <row r="297" spans="4:4" x14ac:dyDescent="0.2">
      <c r="D297" s="552">
        <f>IFERROR(VLOOKUP(A297,Сводная!W:AA,4,0),B297)</f>
        <v>0</v>
      </c>
    </row>
    <row r="298" spans="4:4" x14ac:dyDescent="0.2">
      <c r="D298" s="552">
        <f>IFERROR(VLOOKUP(A298,Сводная!W:AA,4,0),B298)</f>
        <v>0</v>
      </c>
    </row>
    <row r="299" spans="4:4" x14ac:dyDescent="0.2">
      <c r="D299" s="552">
        <f>IFERROR(VLOOKUP(A299,Сводная!W:AA,4,0),B299)</f>
        <v>0</v>
      </c>
    </row>
    <row r="300" spans="4:4" x14ac:dyDescent="0.2">
      <c r="D300" s="552">
        <f>IFERROR(VLOOKUP(A300,Сводная!W:AA,4,0),B300)</f>
        <v>0</v>
      </c>
    </row>
    <row r="301" spans="4:4" x14ac:dyDescent="0.2">
      <c r="D301" s="552">
        <f>IFERROR(VLOOKUP(A301,Сводная!W:AA,4,0),B301)</f>
        <v>0</v>
      </c>
    </row>
    <row r="302" spans="4:4" x14ac:dyDescent="0.2">
      <c r="D302" s="552">
        <f>IFERROR(VLOOKUP(A302,Сводная!W:AA,4,0),B302)</f>
        <v>0</v>
      </c>
    </row>
    <row r="303" spans="4:4" x14ac:dyDescent="0.2">
      <c r="D303" s="552">
        <f>IFERROR(VLOOKUP(A303,Сводная!W:AA,4,0),B303)</f>
        <v>0</v>
      </c>
    </row>
    <row r="304" spans="4:4" x14ac:dyDescent="0.2">
      <c r="D304" s="552">
        <f>IFERROR(VLOOKUP(A304,Сводная!W:AA,4,0),B304)</f>
        <v>0</v>
      </c>
    </row>
    <row r="305" spans="4:4" x14ac:dyDescent="0.2">
      <c r="D305" s="552">
        <f>IFERROR(VLOOKUP(A305,Сводная!W:AA,4,0),B305)</f>
        <v>0</v>
      </c>
    </row>
    <row r="306" spans="4:4" x14ac:dyDescent="0.2">
      <c r="D306" s="552">
        <f>IFERROR(VLOOKUP(A306,Сводная!W:AA,4,0),B306)</f>
        <v>0</v>
      </c>
    </row>
    <row r="307" spans="4:4" x14ac:dyDescent="0.2">
      <c r="D307" s="552">
        <f>IFERROR(VLOOKUP(A307,Сводная!W:AA,4,0),B307)</f>
        <v>0</v>
      </c>
    </row>
    <row r="308" spans="4:4" x14ac:dyDescent="0.2">
      <c r="D308" s="552">
        <f>IFERROR(VLOOKUP(A308,Сводная!W:AA,4,0),B308)</f>
        <v>0</v>
      </c>
    </row>
    <row r="309" spans="4:4" x14ac:dyDescent="0.2">
      <c r="D309" s="552">
        <f>IFERROR(VLOOKUP(A309,Сводная!W:AA,4,0),B309)</f>
        <v>0</v>
      </c>
    </row>
    <row r="310" spans="4:4" x14ac:dyDescent="0.2">
      <c r="D310" s="552">
        <f>IFERROR(VLOOKUP(A310,Сводная!W:AA,4,0),B310)</f>
        <v>0</v>
      </c>
    </row>
    <row r="311" spans="4:4" x14ac:dyDescent="0.2">
      <c r="D311" s="552">
        <f>IFERROR(VLOOKUP(A311,Сводная!W:AA,4,0),B311)</f>
        <v>0</v>
      </c>
    </row>
    <row r="312" spans="4:4" x14ac:dyDescent="0.2">
      <c r="D312" s="552">
        <f>IFERROR(VLOOKUP(A312,Сводная!W:AA,4,0),B312)</f>
        <v>0</v>
      </c>
    </row>
    <row r="313" spans="4:4" x14ac:dyDescent="0.2">
      <c r="D313" s="552">
        <f>IFERROR(VLOOKUP(A313,Сводная!W:AA,4,0),B313)</f>
        <v>0</v>
      </c>
    </row>
    <row r="314" spans="4:4" x14ac:dyDescent="0.2">
      <c r="D314" s="552">
        <f>IFERROR(VLOOKUP(A314,Сводная!W:AA,4,0),B314)</f>
        <v>0</v>
      </c>
    </row>
    <row r="315" spans="4:4" x14ac:dyDescent="0.2">
      <c r="D315" s="552">
        <f>IFERROR(VLOOKUP(A315,Сводная!W:AA,4,0),B315)</f>
        <v>0</v>
      </c>
    </row>
    <row r="316" spans="4:4" x14ac:dyDescent="0.2">
      <c r="D316" s="552">
        <f>IFERROR(VLOOKUP(A316,Сводная!W:AA,4,0),B316)</f>
        <v>0</v>
      </c>
    </row>
    <row r="317" spans="4:4" x14ac:dyDescent="0.2">
      <c r="D317" s="552">
        <f>IFERROR(VLOOKUP(A317,Сводная!W:AA,4,0),B317)</f>
        <v>0</v>
      </c>
    </row>
    <row r="318" spans="4:4" x14ac:dyDescent="0.2">
      <c r="D318" s="552">
        <f>IFERROR(VLOOKUP(A318,Сводная!W:AA,4,0),B318)</f>
        <v>0</v>
      </c>
    </row>
    <row r="319" spans="4:4" x14ac:dyDescent="0.2">
      <c r="D319" s="552">
        <f>IFERROR(VLOOKUP(A319,Сводная!W:AA,4,0),B319)</f>
        <v>0</v>
      </c>
    </row>
    <row r="320" spans="4:4" x14ac:dyDescent="0.2">
      <c r="D320" s="552">
        <f>IFERROR(VLOOKUP(A320,Сводная!W:AA,4,0),B320)</f>
        <v>0</v>
      </c>
    </row>
    <row r="321" spans="4:4" x14ac:dyDescent="0.2">
      <c r="D321" s="552">
        <f>IFERROR(VLOOKUP(A321,Сводная!W:AA,4,0),B321)</f>
        <v>0</v>
      </c>
    </row>
    <row r="322" spans="4:4" x14ac:dyDescent="0.2">
      <c r="D322" s="552">
        <f>IFERROR(VLOOKUP(A322,Сводная!W:AA,4,0),B322)</f>
        <v>0</v>
      </c>
    </row>
    <row r="323" spans="4:4" x14ac:dyDescent="0.2">
      <c r="D323" s="552">
        <f>IFERROR(VLOOKUP(A323,Сводная!W:AA,4,0),B323)</f>
        <v>0</v>
      </c>
    </row>
    <row r="324" spans="4:4" x14ac:dyDescent="0.2">
      <c r="D324" s="552">
        <f>IFERROR(VLOOKUP(A324,Сводная!W:AA,4,0),B324)</f>
        <v>0</v>
      </c>
    </row>
    <row r="325" spans="4:4" x14ac:dyDescent="0.2">
      <c r="D325" s="552">
        <f>IFERROR(VLOOKUP(A325,Сводная!W:AA,4,0),B325)</f>
        <v>0</v>
      </c>
    </row>
    <row r="326" spans="4:4" x14ac:dyDescent="0.2">
      <c r="D326" s="552">
        <f>IFERROR(VLOOKUP(A326,Сводная!W:AA,4,0),B326)</f>
        <v>0</v>
      </c>
    </row>
    <row r="327" spans="4:4" x14ac:dyDescent="0.2">
      <c r="D327" s="552">
        <f>IFERROR(VLOOKUP(A327,Сводная!W:AA,4,0),B327)</f>
        <v>0</v>
      </c>
    </row>
    <row r="328" spans="4:4" x14ac:dyDescent="0.2">
      <c r="D328" s="552">
        <f>IFERROR(VLOOKUP(A328,Сводная!W:AA,4,0),B328)</f>
        <v>0</v>
      </c>
    </row>
    <row r="329" spans="4:4" x14ac:dyDescent="0.2">
      <c r="D329" s="552">
        <f>IFERROR(VLOOKUP(A329,Сводная!W:AA,4,0),B329)</f>
        <v>0</v>
      </c>
    </row>
    <row r="330" spans="4:4" x14ac:dyDescent="0.2">
      <c r="D330" s="552">
        <f>IFERROR(VLOOKUP(A330,Сводная!W:AA,4,0),B330)</f>
        <v>0</v>
      </c>
    </row>
    <row r="331" spans="4:4" x14ac:dyDescent="0.2">
      <c r="D331" s="552">
        <f>IFERROR(VLOOKUP(A331,Сводная!W:AA,4,0),B331)</f>
        <v>0</v>
      </c>
    </row>
    <row r="332" spans="4:4" x14ac:dyDescent="0.2">
      <c r="D332" s="552">
        <f>IFERROR(VLOOKUP(A332,Сводная!W:AA,4,0),B332)</f>
        <v>0</v>
      </c>
    </row>
    <row r="333" spans="4:4" x14ac:dyDescent="0.2">
      <c r="D333" s="552">
        <f>IFERROR(VLOOKUP(A333,Сводная!W:AA,4,0),B333)</f>
        <v>0</v>
      </c>
    </row>
    <row r="334" spans="4:4" x14ac:dyDescent="0.2">
      <c r="D334" s="552">
        <f>IFERROR(VLOOKUP(A334,Сводная!W:AA,4,0),B334)</f>
        <v>0</v>
      </c>
    </row>
    <row r="335" spans="4:4" x14ac:dyDescent="0.2">
      <c r="D335" s="552">
        <f>IFERROR(VLOOKUP(A335,Сводная!W:AA,4,0),B335)</f>
        <v>0</v>
      </c>
    </row>
    <row r="336" spans="4:4" x14ac:dyDescent="0.2">
      <c r="D336" s="552">
        <f>IFERROR(VLOOKUP(A336,Сводная!W:AA,4,0),B336)</f>
        <v>0</v>
      </c>
    </row>
    <row r="337" spans="4:4" x14ac:dyDescent="0.2">
      <c r="D337" s="552">
        <f>IFERROR(VLOOKUP(A337,Сводная!W:AA,4,0),B337)</f>
        <v>0</v>
      </c>
    </row>
    <row r="338" spans="4:4" x14ac:dyDescent="0.2">
      <c r="D338" s="552">
        <f>IFERROR(VLOOKUP(A338,Сводная!W:AA,4,0),B338)</f>
        <v>0</v>
      </c>
    </row>
    <row r="339" spans="4:4" x14ac:dyDescent="0.2">
      <c r="D339" s="552">
        <f>IFERROR(VLOOKUP(A339,Сводная!W:AA,4,0),B339)</f>
        <v>0</v>
      </c>
    </row>
    <row r="340" spans="4:4" x14ac:dyDescent="0.2">
      <c r="D340" s="552">
        <f>IFERROR(VLOOKUP(A340,Сводная!W:AA,4,0),B340)</f>
        <v>0</v>
      </c>
    </row>
    <row r="341" spans="4:4" x14ac:dyDescent="0.2">
      <c r="D341" s="552">
        <f>IFERROR(VLOOKUP(A341,Сводная!W:AA,4,0),B341)</f>
        <v>0</v>
      </c>
    </row>
    <row r="342" spans="4:4" x14ac:dyDescent="0.2">
      <c r="D342" s="552">
        <f>IFERROR(VLOOKUP(A342,Сводная!W:AA,4,0),B342)</f>
        <v>0</v>
      </c>
    </row>
    <row r="343" spans="4:4" x14ac:dyDescent="0.2">
      <c r="D343" s="552">
        <f>IFERROR(VLOOKUP(A343,Сводная!W:AA,4,0),B343)</f>
        <v>0</v>
      </c>
    </row>
    <row r="344" spans="4:4" x14ac:dyDescent="0.2">
      <c r="D344" s="552">
        <f>IFERROR(VLOOKUP(A344,Сводная!W:AA,4,0),B344)</f>
        <v>0</v>
      </c>
    </row>
    <row r="345" spans="4:4" x14ac:dyDescent="0.2">
      <c r="D345" s="552">
        <f>IFERROR(VLOOKUP(A345,Сводная!W:AA,4,0),B345)</f>
        <v>0</v>
      </c>
    </row>
    <row r="346" spans="4:4" x14ac:dyDescent="0.2">
      <c r="D346" s="552">
        <f>IFERROR(VLOOKUP(A346,Сводная!W:AA,4,0),B346)</f>
        <v>0</v>
      </c>
    </row>
    <row r="347" spans="4:4" x14ac:dyDescent="0.2">
      <c r="D347" s="552">
        <f>IFERROR(VLOOKUP(A347,Сводная!W:AA,4,0),B347)</f>
        <v>0</v>
      </c>
    </row>
    <row r="348" spans="4:4" x14ac:dyDescent="0.2">
      <c r="D348" s="552">
        <f>IFERROR(VLOOKUP(A348,Сводная!W:AA,4,0),B348)</f>
        <v>0</v>
      </c>
    </row>
    <row r="349" spans="4:4" x14ac:dyDescent="0.2">
      <c r="D349" s="552">
        <f>IFERROR(VLOOKUP(A349,Сводная!W:AA,4,0),B349)</f>
        <v>0</v>
      </c>
    </row>
    <row r="350" spans="4:4" x14ac:dyDescent="0.2">
      <c r="D350" s="552">
        <f>IFERROR(VLOOKUP(A350,Сводная!W:AA,4,0),B350)</f>
        <v>0</v>
      </c>
    </row>
    <row r="351" spans="4:4" x14ac:dyDescent="0.2">
      <c r="D351" s="552">
        <f>IFERROR(VLOOKUP(A351,Сводная!W:AA,4,0),B351)</f>
        <v>0</v>
      </c>
    </row>
    <row r="352" spans="4:4" x14ac:dyDescent="0.2">
      <c r="D352" s="552">
        <f>IFERROR(VLOOKUP(A352,Сводная!W:AA,4,0),B352)</f>
        <v>0</v>
      </c>
    </row>
    <row r="353" spans="4:4" x14ac:dyDescent="0.2">
      <c r="D353" s="552">
        <f>IFERROR(VLOOKUP(A353,Сводная!W:AA,4,0),B353)</f>
        <v>0</v>
      </c>
    </row>
    <row r="354" spans="4:4" x14ac:dyDescent="0.2">
      <c r="D354" s="552">
        <f>IFERROR(VLOOKUP(A354,Сводная!W:AA,4,0),B354)</f>
        <v>0</v>
      </c>
    </row>
    <row r="355" spans="4:4" x14ac:dyDescent="0.2">
      <c r="D355" s="552">
        <f>IFERROR(VLOOKUP(A355,Сводная!W:AA,4,0),B355)</f>
        <v>0</v>
      </c>
    </row>
    <row r="356" spans="4:4" x14ac:dyDescent="0.2">
      <c r="D356" s="552">
        <f>IFERROR(VLOOKUP(A356,Сводная!W:AA,4,0),B356)</f>
        <v>0</v>
      </c>
    </row>
    <row r="357" spans="4:4" x14ac:dyDescent="0.2">
      <c r="D357" s="552">
        <f>IFERROR(VLOOKUP(A357,Сводная!W:AA,4,0),B357)</f>
        <v>0</v>
      </c>
    </row>
    <row r="358" spans="4:4" x14ac:dyDescent="0.2">
      <c r="D358" s="552">
        <f>IFERROR(VLOOKUP(A358,Сводная!W:AA,4,0),B358)</f>
        <v>0</v>
      </c>
    </row>
    <row r="359" spans="4:4" x14ac:dyDescent="0.2">
      <c r="D359" s="552">
        <f>IFERROR(VLOOKUP(A359,Сводная!W:AA,4,0),B359)</f>
        <v>0</v>
      </c>
    </row>
    <row r="360" spans="4:4" x14ac:dyDescent="0.2">
      <c r="D360" s="552">
        <f>IFERROR(VLOOKUP(A360,Сводная!W:AA,4,0),B360)</f>
        <v>0</v>
      </c>
    </row>
    <row r="361" spans="4:4" x14ac:dyDescent="0.2">
      <c r="D361" s="552">
        <f>IFERROR(VLOOKUP(A361,Сводная!W:AA,4,0),B361)</f>
        <v>0</v>
      </c>
    </row>
    <row r="362" spans="4:4" x14ac:dyDescent="0.2">
      <c r="D362" s="552">
        <f>IFERROR(VLOOKUP(A362,Сводная!W:AA,4,0),B362)</f>
        <v>0</v>
      </c>
    </row>
    <row r="363" spans="4:4" x14ac:dyDescent="0.2">
      <c r="D363" s="552">
        <f>IFERROR(VLOOKUP(A363,Сводная!W:AA,4,0),B363)</f>
        <v>0</v>
      </c>
    </row>
    <row r="364" spans="4:4" x14ac:dyDescent="0.2">
      <c r="D364" s="552">
        <f>IFERROR(VLOOKUP(A364,Сводная!W:AA,4,0),B364)</f>
        <v>0</v>
      </c>
    </row>
    <row r="365" spans="4:4" x14ac:dyDescent="0.2">
      <c r="D365" s="552">
        <f>IFERROR(VLOOKUP(A365,Сводная!W:AA,4,0),B365)</f>
        <v>0</v>
      </c>
    </row>
    <row r="366" spans="4:4" x14ac:dyDescent="0.2">
      <c r="D366" s="552">
        <f>IFERROR(VLOOKUP(A366,Сводная!W:AA,4,0),B366)</f>
        <v>0</v>
      </c>
    </row>
    <row r="367" spans="4:4" x14ac:dyDescent="0.2">
      <c r="D367" s="552">
        <f>IFERROR(VLOOKUP(A367,Сводная!W:AA,4,0),B367)</f>
        <v>0</v>
      </c>
    </row>
    <row r="368" spans="4:4" x14ac:dyDescent="0.2">
      <c r="D368" s="552">
        <f>IFERROR(VLOOKUP(A368,Сводная!W:AA,4,0),B368)</f>
        <v>0</v>
      </c>
    </row>
    <row r="369" spans="4:4" x14ac:dyDescent="0.2">
      <c r="D369" s="552">
        <f>IFERROR(VLOOKUP(A369,Сводная!W:AA,4,0),B369)</f>
        <v>0</v>
      </c>
    </row>
    <row r="370" spans="4:4" x14ac:dyDescent="0.2">
      <c r="D370" s="552">
        <f>IFERROR(VLOOKUP(A370,Сводная!W:AA,4,0),B370)</f>
        <v>0</v>
      </c>
    </row>
    <row r="371" spans="4:4" x14ac:dyDescent="0.2">
      <c r="D371" s="552">
        <f>IFERROR(VLOOKUP(A371,Сводная!W:AA,4,0),B371)</f>
        <v>0</v>
      </c>
    </row>
    <row r="372" spans="4:4" x14ac:dyDescent="0.2">
      <c r="D372" s="552">
        <f>IFERROR(VLOOKUP(A372,Сводная!W:AA,4,0),B372)</f>
        <v>0</v>
      </c>
    </row>
    <row r="373" spans="4:4" x14ac:dyDescent="0.2">
      <c r="D373" s="552">
        <f>IFERROR(VLOOKUP(A373,Сводная!W:AA,4,0),B373)</f>
        <v>0</v>
      </c>
    </row>
    <row r="374" spans="4:4" x14ac:dyDescent="0.2">
      <c r="D374" s="552">
        <f>IFERROR(VLOOKUP(A374,Сводная!W:AA,4,0),B374)</f>
        <v>0</v>
      </c>
    </row>
    <row r="375" spans="4:4" x14ac:dyDescent="0.2">
      <c r="D375" s="552">
        <f>IFERROR(VLOOKUP(A375,Сводная!W:AA,4,0),B375)</f>
        <v>0</v>
      </c>
    </row>
    <row r="376" spans="4:4" x14ac:dyDescent="0.2">
      <c r="D376" s="552">
        <f>IFERROR(VLOOKUP(A376,Сводная!W:AA,4,0),B376)</f>
        <v>0</v>
      </c>
    </row>
    <row r="377" spans="4:4" x14ac:dyDescent="0.2">
      <c r="D377" s="552">
        <f>IFERROR(VLOOKUP(A377,Сводная!W:AA,4,0),B377)</f>
        <v>0</v>
      </c>
    </row>
    <row r="378" spans="4:4" x14ac:dyDescent="0.2">
      <c r="D378" s="552">
        <f>IFERROR(VLOOKUP(A378,Сводная!W:AA,4,0),B378)</f>
        <v>0</v>
      </c>
    </row>
    <row r="379" spans="4:4" x14ac:dyDescent="0.2">
      <c r="D379" s="552">
        <f>IFERROR(VLOOKUP(A379,Сводная!W:AA,4,0),B379)</f>
        <v>0</v>
      </c>
    </row>
    <row r="380" spans="4:4" x14ac:dyDescent="0.2">
      <c r="D380" s="552">
        <f>IFERROR(VLOOKUP(A380,Сводная!W:AA,4,0),B380)</f>
        <v>0</v>
      </c>
    </row>
    <row r="381" spans="4:4" x14ac:dyDescent="0.2">
      <c r="D381" s="552">
        <f>IFERROR(VLOOKUP(A381,Сводная!W:AA,4,0),B381)</f>
        <v>0</v>
      </c>
    </row>
    <row r="382" spans="4:4" x14ac:dyDescent="0.2">
      <c r="D382" s="552">
        <f>IFERROR(VLOOKUP(A382,Сводная!W:AA,4,0),B382)</f>
        <v>0</v>
      </c>
    </row>
    <row r="383" spans="4:4" x14ac:dyDescent="0.2">
      <c r="D383" s="552">
        <f>IFERROR(VLOOKUP(A383,Сводная!W:AA,4,0),B383)</f>
        <v>0</v>
      </c>
    </row>
    <row r="384" spans="4:4" x14ac:dyDescent="0.2">
      <c r="D384" s="552">
        <f>IFERROR(VLOOKUP(A384,Сводная!W:AA,4,0),B384)</f>
        <v>0</v>
      </c>
    </row>
    <row r="385" spans="4:4" x14ac:dyDescent="0.2">
      <c r="D385" s="552">
        <f>IFERROR(VLOOKUP(A385,Сводная!W:AA,4,0),B385)</f>
        <v>0</v>
      </c>
    </row>
    <row r="386" spans="4:4" x14ac:dyDescent="0.2">
      <c r="D386" s="552">
        <f>IFERROR(VLOOKUP(A386,Сводная!W:AA,4,0),B386)</f>
        <v>0</v>
      </c>
    </row>
    <row r="387" spans="4:4" x14ac:dyDescent="0.2">
      <c r="D387" s="552">
        <f>IFERROR(VLOOKUP(A387,Сводная!W:AA,4,0),B387)</f>
        <v>0</v>
      </c>
    </row>
    <row r="388" spans="4:4" x14ac:dyDescent="0.2">
      <c r="D388" s="552">
        <f>IFERROR(VLOOKUP(A388,Сводная!W:AA,4,0),B388)</f>
        <v>0</v>
      </c>
    </row>
    <row r="389" spans="4:4" x14ac:dyDescent="0.2">
      <c r="D389" s="552">
        <f>IFERROR(VLOOKUP(A389,Сводная!W:AA,4,0),B389)</f>
        <v>0</v>
      </c>
    </row>
    <row r="390" spans="4:4" x14ac:dyDescent="0.2">
      <c r="D390" s="552">
        <f>IFERROR(VLOOKUP(A390,Сводная!W:AA,4,0),B390)</f>
        <v>0</v>
      </c>
    </row>
    <row r="391" spans="4:4" x14ac:dyDescent="0.2">
      <c r="D391" s="552">
        <f>IFERROR(VLOOKUP(A391,Сводная!W:AA,4,0),B391)</f>
        <v>0</v>
      </c>
    </row>
    <row r="392" spans="4:4" x14ac:dyDescent="0.2">
      <c r="D392" s="552">
        <f>IFERROR(VLOOKUP(A392,Сводная!W:AA,4,0),B392)</f>
        <v>0</v>
      </c>
    </row>
    <row r="393" spans="4:4" x14ac:dyDescent="0.2">
      <c r="D393" s="552">
        <f>IFERROR(VLOOKUP(A393,Сводная!W:AA,4,0),B393)</f>
        <v>0</v>
      </c>
    </row>
    <row r="394" spans="4:4" x14ac:dyDescent="0.2">
      <c r="D394" s="552">
        <f>IFERROR(VLOOKUP(A394,Сводная!W:AA,4,0),B394)</f>
        <v>0</v>
      </c>
    </row>
    <row r="395" spans="4:4" x14ac:dyDescent="0.2">
      <c r="D395" s="552">
        <f>IFERROR(VLOOKUP(A395,Сводная!W:AA,4,0),B395)</f>
        <v>0</v>
      </c>
    </row>
    <row r="396" spans="4:4" x14ac:dyDescent="0.2">
      <c r="D396" s="552">
        <f>IFERROR(VLOOKUP(A396,Сводная!W:AA,4,0),B396)</f>
        <v>0</v>
      </c>
    </row>
    <row r="397" spans="4:4" x14ac:dyDescent="0.2">
      <c r="D397" s="552">
        <f>IFERROR(VLOOKUP(A397,Сводная!W:AA,4,0),B397)</f>
        <v>0</v>
      </c>
    </row>
    <row r="398" spans="4:4" x14ac:dyDescent="0.2">
      <c r="D398" s="552">
        <f>IFERROR(VLOOKUP(A398,Сводная!W:AA,4,0),B398)</f>
        <v>0</v>
      </c>
    </row>
    <row r="399" spans="4:4" x14ac:dyDescent="0.2">
      <c r="D399" s="552">
        <f>IFERROR(VLOOKUP(A399,Сводная!W:AA,4,0),B399)</f>
        <v>0</v>
      </c>
    </row>
    <row r="400" spans="4:4" x14ac:dyDescent="0.2">
      <c r="D400" s="552">
        <f>IFERROR(VLOOKUP(A400,Сводная!W:AA,4,0),B400)</f>
        <v>0</v>
      </c>
    </row>
    <row r="401" spans="4:4" x14ac:dyDescent="0.2">
      <c r="D401" s="552">
        <f>IFERROR(VLOOKUP(A401,Сводная!W:AA,4,0),B401)</f>
        <v>0</v>
      </c>
    </row>
    <row r="402" spans="4:4" x14ac:dyDescent="0.2">
      <c r="D402" s="552">
        <f>IFERROR(VLOOKUP(A402,Сводная!W:AA,4,0),B402)</f>
        <v>0</v>
      </c>
    </row>
    <row r="403" spans="4:4" x14ac:dyDescent="0.2">
      <c r="D403" s="552">
        <f>IFERROR(VLOOKUP(A403,Сводная!W:AA,4,0),B403)</f>
        <v>0</v>
      </c>
    </row>
    <row r="404" spans="4:4" x14ac:dyDescent="0.2">
      <c r="D404" s="552">
        <f>IFERROR(VLOOKUP(A404,Сводная!W:AA,4,0),B404)</f>
        <v>0</v>
      </c>
    </row>
    <row r="405" spans="4:4" x14ac:dyDescent="0.2">
      <c r="D405" s="552">
        <f>IFERROR(VLOOKUP(A405,Сводная!W:AA,4,0),B405)</f>
        <v>0</v>
      </c>
    </row>
    <row r="406" spans="4:4" x14ac:dyDescent="0.2">
      <c r="D406" s="552">
        <f>IFERROR(VLOOKUP(A406,Сводная!W:AA,4,0),B406)</f>
        <v>0</v>
      </c>
    </row>
    <row r="407" spans="4:4" x14ac:dyDescent="0.2">
      <c r="D407" s="552">
        <f>IFERROR(VLOOKUP(A407,Сводная!W:AA,4,0),B407)</f>
        <v>0</v>
      </c>
    </row>
    <row r="408" spans="4:4" x14ac:dyDescent="0.2">
      <c r="D408" s="552">
        <f>IFERROR(VLOOKUP(A408,Сводная!W:AA,4,0),B408)</f>
        <v>0</v>
      </c>
    </row>
    <row r="409" spans="4:4" x14ac:dyDescent="0.2">
      <c r="D409" s="552">
        <f>IFERROR(VLOOKUP(A409,Сводная!W:AA,4,0),B409)</f>
        <v>0</v>
      </c>
    </row>
    <row r="410" spans="4:4" x14ac:dyDescent="0.2">
      <c r="D410" s="552">
        <f>IFERROR(VLOOKUP(A410,Сводная!W:AA,4,0),B410)</f>
        <v>0</v>
      </c>
    </row>
    <row r="411" spans="4:4" x14ac:dyDescent="0.2">
      <c r="D411" s="552">
        <f>IFERROR(VLOOKUP(A411,Сводная!W:AA,4,0),B411)</f>
        <v>0</v>
      </c>
    </row>
    <row r="412" spans="4:4" x14ac:dyDescent="0.2">
      <c r="D412" s="552">
        <f>IFERROR(VLOOKUP(A412,Сводная!W:AA,4,0),B412)</f>
        <v>0</v>
      </c>
    </row>
    <row r="413" spans="4:4" x14ac:dyDescent="0.2">
      <c r="D413" s="552">
        <f>IFERROR(VLOOKUP(A413,Сводная!W:AA,4,0),B413)</f>
        <v>0</v>
      </c>
    </row>
    <row r="414" spans="4:4" x14ac:dyDescent="0.2">
      <c r="D414" s="552">
        <f>IFERROR(VLOOKUP(A414,Сводная!W:AA,4,0),B414)</f>
        <v>0</v>
      </c>
    </row>
    <row r="415" spans="4:4" x14ac:dyDescent="0.2">
      <c r="D415" s="552">
        <f>IFERROR(VLOOKUP(A415,Сводная!W:AA,4,0),B415)</f>
        <v>0</v>
      </c>
    </row>
    <row r="416" spans="4:4" x14ac:dyDescent="0.2">
      <c r="D416" s="552">
        <f>IFERROR(VLOOKUP(A416,Сводная!W:AA,4,0),B416)</f>
        <v>0</v>
      </c>
    </row>
    <row r="417" spans="4:4" x14ac:dyDescent="0.2">
      <c r="D417" s="552">
        <f>IFERROR(VLOOKUP(A417,Сводная!W:AA,4,0),B417)</f>
        <v>0</v>
      </c>
    </row>
    <row r="418" spans="4:4" x14ac:dyDescent="0.2">
      <c r="D418" s="552">
        <f>IFERROR(VLOOKUP(A418,Сводная!W:AA,4,0),B418)</f>
        <v>0</v>
      </c>
    </row>
    <row r="419" spans="4:4" x14ac:dyDescent="0.2">
      <c r="D419" s="552">
        <f>IFERROR(VLOOKUP(A419,Сводная!W:AA,4,0),B419)</f>
        <v>0</v>
      </c>
    </row>
    <row r="420" spans="4:4" x14ac:dyDescent="0.2">
      <c r="D420" s="552">
        <f>IFERROR(VLOOKUP(A420,Сводная!W:AA,4,0),B420)</f>
        <v>0</v>
      </c>
    </row>
    <row r="421" spans="4:4" x14ac:dyDescent="0.2">
      <c r="D421" s="552">
        <f>IFERROR(VLOOKUP(A421,Сводная!W:AA,4,0),B421)</f>
        <v>0</v>
      </c>
    </row>
    <row r="422" spans="4:4" x14ac:dyDescent="0.2">
      <c r="D422" s="552">
        <f>IFERROR(VLOOKUP(A422,Сводная!W:AA,4,0),B422)</f>
        <v>0</v>
      </c>
    </row>
    <row r="423" spans="4:4" x14ac:dyDescent="0.2">
      <c r="D423" s="552">
        <f>IFERROR(VLOOKUP(A423,Сводная!W:AA,4,0),B423)</f>
        <v>0</v>
      </c>
    </row>
    <row r="424" spans="4:4" x14ac:dyDescent="0.2">
      <c r="D424" s="552">
        <f>IFERROR(VLOOKUP(A424,Сводная!W:AA,4,0),B424)</f>
        <v>0</v>
      </c>
    </row>
    <row r="425" spans="4:4" x14ac:dyDescent="0.2">
      <c r="D425" s="552">
        <f>IFERROR(VLOOKUP(A425,Сводная!W:AA,4,0),B425)</f>
        <v>0</v>
      </c>
    </row>
    <row r="426" spans="4:4" x14ac:dyDescent="0.2">
      <c r="D426" s="552">
        <f>IFERROR(VLOOKUP(A426,Сводная!W:AA,4,0),B426)</f>
        <v>0</v>
      </c>
    </row>
    <row r="427" spans="4:4" x14ac:dyDescent="0.2">
      <c r="D427" s="552">
        <f>IFERROR(VLOOKUP(A427,Сводная!W:AA,4,0),B427)</f>
        <v>0</v>
      </c>
    </row>
    <row r="428" spans="4:4" x14ac:dyDescent="0.2">
      <c r="D428" s="552">
        <f>IFERROR(VLOOKUP(A428,Сводная!W:AA,4,0),B428)</f>
        <v>0</v>
      </c>
    </row>
    <row r="429" spans="4:4" x14ac:dyDescent="0.2">
      <c r="D429" s="552">
        <f>IFERROR(VLOOKUP(A429,Сводная!W:AA,4,0),B429)</f>
        <v>0</v>
      </c>
    </row>
    <row r="430" spans="4:4" x14ac:dyDescent="0.2">
      <c r="D430" s="552">
        <f>IFERROR(VLOOKUP(A430,Сводная!W:AA,4,0),B430)</f>
        <v>0</v>
      </c>
    </row>
    <row r="431" spans="4:4" x14ac:dyDescent="0.2">
      <c r="D431" s="552">
        <f>IFERROR(VLOOKUP(A431,Сводная!W:AA,4,0),B431)</f>
        <v>0</v>
      </c>
    </row>
    <row r="432" spans="4:4" x14ac:dyDescent="0.2">
      <c r="D432" s="552">
        <f>IFERROR(VLOOKUP(A432,Сводная!W:AA,4,0),B432)</f>
        <v>0</v>
      </c>
    </row>
    <row r="433" spans="4:4" x14ac:dyDescent="0.2">
      <c r="D433" s="552">
        <f>IFERROR(VLOOKUP(A433,Сводная!W:AA,4,0),B433)</f>
        <v>0</v>
      </c>
    </row>
    <row r="434" spans="4:4" x14ac:dyDescent="0.2">
      <c r="D434" s="552">
        <f>IFERROR(VLOOKUP(A434,Сводная!W:AA,4,0),B434)</f>
        <v>0</v>
      </c>
    </row>
    <row r="435" spans="4:4" x14ac:dyDescent="0.2">
      <c r="D435" s="552">
        <f>IFERROR(VLOOKUP(A435,Сводная!W:AA,4,0),B435)</f>
        <v>0</v>
      </c>
    </row>
    <row r="436" spans="4:4" x14ac:dyDescent="0.2">
      <c r="D436" s="552">
        <f>IFERROR(VLOOKUP(A436,Сводная!W:AA,4,0),B436)</f>
        <v>0</v>
      </c>
    </row>
    <row r="437" spans="4:4" x14ac:dyDescent="0.2">
      <c r="D437" s="552">
        <f>IFERROR(VLOOKUP(A437,Сводная!W:AA,4,0),B437)</f>
        <v>0</v>
      </c>
    </row>
    <row r="438" spans="4:4" x14ac:dyDescent="0.2">
      <c r="D438" s="552">
        <f>IFERROR(VLOOKUP(A438,Сводная!W:AA,4,0),B438)</f>
        <v>0</v>
      </c>
    </row>
    <row r="439" spans="4:4" x14ac:dyDescent="0.2">
      <c r="D439" s="552">
        <f>IFERROR(VLOOKUP(A439,Сводная!W:AA,4,0),B439)</f>
        <v>0</v>
      </c>
    </row>
    <row r="440" spans="4:4" x14ac:dyDescent="0.2">
      <c r="D440" s="552">
        <f>IFERROR(VLOOKUP(A440,Сводная!W:AA,4,0),B440)</f>
        <v>0</v>
      </c>
    </row>
    <row r="441" spans="4:4" x14ac:dyDescent="0.2">
      <c r="D441" s="552">
        <f>IFERROR(VLOOKUP(A441,Сводная!W:AA,4,0),B441)</f>
        <v>0</v>
      </c>
    </row>
    <row r="442" spans="4:4" x14ac:dyDescent="0.2">
      <c r="D442" s="552">
        <f>IFERROR(VLOOKUP(A442,Сводная!W:AA,4,0),B442)</f>
        <v>0</v>
      </c>
    </row>
    <row r="443" spans="4:4" x14ac:dyDescent="0.2">
      <c r="D443" s="552">
        <f>IFERROR(VLOOKUP(A443,Сводная!W:AA,4,0),B443)</f>
        <v>0</v>
      </c>
    </row>
    <row r="444" spans="4:4" x14ac:dyDescent="0.2">
      <c r="D444" s="552">
        <f>IFERROR(VLOOKUP(A444,Сводная!W:AA,4,0),B444)</f>
        <v>0</v>
      </c>
    </row>
    <row r="445" spans="4:4" x14ac:dyDescent="0.2">
      <c r="D445" s="552">
        <f>IFERROR(VLOOKUP(A445,Сводная!W:AA,4,0),B445)</f>
        <v>0</v>
      </c>
    </row>
    <row r="446" spans="4:4" x14ac:dyDescent="0.2">
      <c r="D446" s="552">
        <f>IFERROR(VLOOKUP(A446,Сводная!W:AA,4,0),B446)</f>
        <v>0</v>
      </c>
    </row>
    <row r="447" spans="4:4" x14ac:dyDescent="0.2">
      <c r="D447" s="552">
        <f>IFERROR(VLOOKUP(A447,Сводная!W:AA,4,0),B447)</f>
        <v>0</v>
      </c>
    </row>
    <row r="448" spans="4:4" x14ac:dyDescent="0.2">
      <c r="D448" s="552">
        <f>IFERROR(VLOOKUP(A448,Сводная!W:AA,4,0),B448)</f>
        <v>0</v>
      </c>
    </row>
    <row r="449" spans="4:4" x14ac:dyDescent="0.2">
      <c r="D449" s="552">
        <f>IFERROR(VLOOKUP(A449,Сводная!W:AA,4,0),B449)</f>
        <v>0</v>
      </c>
    </row>
    <row r="450" spans="4:4" x14ac:dyDescent="0.2">
      <c r="D450" s="552">
        <f>IFERROR(VLOOKUP(A450,Сводная!W:AA,4,0),B450)</f>
        <v>0</v>
      </c>
    </row>
    <row r="451" spans="4:4" x14ac:dyDescent="0.2">
      <c r="D451" s="552">
        <f>IFERROR(VLOOKUP(A451,Сводная!W:AA,4,0),B451)</f>
        <v>0</v>
      </c>
    </row>
    <row r="452" spans="4:4" x14ac:dyDescent="0.2">
      <c r="D452" s="552">
        <f>IFERROR(VLOOKUP(A452,Сводная!W:AA,4,0),B452)</f>
        <v>0</v>
      </c>
    </row>
    <row r="453" spans="4:4" x14ac:dyDescent="0.2">
      <c r="D453" s="552">
        <f>IFERROR(VLOOKUP(A453,Сводная!W:AA,4,0),B453)</f>
        <v>0</v>
      </c>
    </row>
    <row r="454" spans="4:4" x14ac:dyDescent="0.2">
      <c r="D454" s="552">
        <f>IFERROR(VLOOKUP(A454,Сводная!W:AA,4,0),B454)</f>
        <v>0</v>
      </c>
    </row>
    <row r="455" spans="4:4" x14ac:dyDescent="0.2">
      <c r="D455" s="552">
        <f>IFERROR(VLOOKUP(A455,Сводная!W:AA,4,0),B455)</f>
        <v>0</v>
      </c>
    </row>
    <row r="456" spans="4:4" x14ac:dyDescent="0.2">
      <c r="D456" s="552">
        <f>IFERROR(VLOOKUP(A456,Сводная!W:AA,4,0),B456)</f>
        <v>0</v>
      </c>
    </row>
    <row r="457" spans="4:4" x14ac:dyDescent="0.2">
      <c r="D457" s="552">
        <f>IFERROR(VLOOKUP(A457,Сводная!W:AA,4,0),B457)</f>
        <v>0</v>
      </c>
    </row>
    <row r="458" spans="4:4" x14ac:dyDescent="0.2">
      <c r="D458" s="552">
        <f>IFERROR(VLOOKUP(A458,Сводная!W:AA,4,0),B458)</f>
        <v>0</v>
      </c>
    </row>
    <row r="459" spans="4:4" x14ac:dyDescent="0.2">
      <c r="D459" s="552">
        <f>IFERROR(VLOOKUP(A459,Сводная!W:AA,4,0),B459)</f>
        <v>0</v>
      </c>
    </row>
    <row r="460" spans="4:4" x14ac:dyDescent="0.2">
      <c r="D460" s="552">
        <f>IFERROR(VLOOKUP(A460,Сводная!W:AA,4,0),B460)</f>
        <v>0</v>
      </c>
    </row>
    <row r="461" spans="4:4" x14ac:dyDescent="0.2">
      <c r="D461" s="552">
        <f>IFERROR(VLOOKUP(A461,Сводная!W:AA,4,0),B461)</f>
        <v>0</v>
      </c>
    </row>
    <row r="462" spans="4:4" x14ac:dyDescent="0.2">
      <c r="D462" s="552">
        <f>IFERROR(VLOOKUP(A462,Сводная!W:AA,4,0),B462)</f>
        <v>0</v>
      </c>
    </row>
    <row r="463" spans="4:4" x14ac:dyDescent="0.2">
      <c r="D463" s="552">
        <f>IFERROR(VLOOKUP(A463,Сводная!W:AA,4,0),B463)</f>
        <v>0</v>
      </c>
    </row>
    <row r="464" spans="4:4" x14ac:dyDescent="0.2">
      <c r="D464" s="552">
        <f>IFERROR(VLOOKUP(A464,Сводная!W:AA,4,0),B464)</f>
        <v>0</v>
      </c>
    </row>
    <row r="465" spans="4:4" x14ac:dyDescent="0.2">
      <c r="D465" s="552">
        <f>IFERROR(VLOOKUP(A465,Сводная!W:AA,4,0),B465)</f>
        <v>0</v>
      </c>
    </row>
    <row r="466" spans="4:4" x14ac:dyDescent="0.2">
      <c r="D466" s="552">
        <f>IFERROR(VLOOKUP(A466,Сводная!W:AA,4,0),B466)</f>
        <v>0</v>
      </c>
    </row>
    <row r="467" spans="4:4" x14ac:dyDescent="0.2">
      <c r="D467" s="552">
        <f>IFERROR(VLOOKUP(A467,Сводная!W:AA,4,0),B467)</f>
        <v>0</v>
      </c>
    </row>
    <row r="468" spans="4:4" x14ac:dyDescent="0.2">
      <c r="D468" s="552">
        <f>IFERROR(VLOOKUP(A468,Сводная!W:AA,4,0),B468)</f>
        <v>0</v>
      </c>
    </row>
    <row r="469" spans="4:4" x14ac:dyDescent="0.2">
      <c r="D469" s="552">
        <f>IFERROR(VLOOKUP(A469,Сводная!W:AA,4,0),B469)</f>
        <v>0</v>
      </c>
    </row>
    <row r="470" spans="4:4" x14ac:dyDescent="0.2">
      <c r="D470" s="552">
        <f>IFERROR(VLOOKUP(A470,Сводная!W:AA,4,0),B470)</f>
        <v>0</v>
      </c>
    </row>
    <row r="471" spans="4:4" x14ac:dyDescent="0.2">
      <c r="D471" s="552">
        <f>IFERROR(VLOOKUP(A471,Сводная!W:AA,4,0),B471)</f>
        <v>0</v>
      </c>
    </row>
    <row r="472" spans="4:4" x14ac:dyDescent="0.2">
      <c r="D472" s="552">
        <f>IFERROR(VLOOKUP(A472,Сводная!W:AA,4,0),B472)</f>
        <v>0</v>
      </c>
    </row>
    <row r="473" spans="4:4" x14ac:dyDescent="0.2">
      <c r="D473" s="552">
        <f>IFERROR(VLOOKUP(A473,Сводная!W:AA,4,0),B473)</f>
        <v>0</v>
      </c>
    </row>
    <row r="474" spans="4:4" x14ac:dyDescent="0.2">
      <c r="D474" s="552">
        <f>IFERROR(VLOOKUP(A474,Сводная!W:AA,4,0),B474)</f>
        <v>0</v>
      </c>
    </row>
    <row r="475" spans="4:4" x14ac:dyDescent="0.2">
      <c r="D475" s="552">
        <f>IFERROR(VLOOKUP(A475,Сводная!W:AA,4,0),B475)</f>
        <v>0</v>
      </c>
    </row>
    <row r="476" spans="4:4" x14ac:dyDescent="0.2">
      <c r="D476" s="552">
        <f>IFERROR(VLOOKUP(A476,Сводная!W:AA,4,0),B476)</f>
        <v>0</v>
      </c>
    </row>
    <row r="477" spans="4:4" x14ac:dyDescent="0.2">
      <c r="D477" s="552">
        <f>IFERROR(VLOOKUP(A477,Сводная!W:AA,4,0),B477)</f>
        <v>0</v>
      </c>
    </row>
    <row r="478" spans="4:4" x14ac:dyDescent="0.2">
      <c r="D478" s="552">
        <f>IFERROR(VLOOKUP(A478,Сводная!W:AA,4,0),B478)</f>
        <v>0</v>
      </c>
    </row>
    <row r="479" spans="4:4" x14ac:dyDescent="0.2">
      <c r="D479" s="552">
        <f>IFERROR(VLOOKUP(A479,Сводная!W:AA,4,0),B479)</f>
        <v>0</v>
      </c>
    </row>
    <row r="480" spans="4:4" x14ac:dyDescent="0.2">
      <c r="D480" s="552">
        <f>IFERROR(VLOOKUP(A480,Сводная!W:AA,4,0),B480)</f>
        <v>0</v>
      </c>
    </row>
    <row r="481" spans="4:4" x14ac:dyDescent="0.2">
      <c r="D481" s="552">
        <f>IFERROR(VLOOKUP(A481,Сводная!W:AA,4,0),B481)</f>
        <v>0</v>
      </c>
    </row>
    <row r="482" spans="4:4" x14ac:dyDescent="0.2">
      <c r="D482" s="552">
        <f>IFERROR(VLOOKUP(A482,Сводная!W:AA,4,0),B482)</f>
        <v>0</v>
      </c>
    </row>
    <row r="483" spans="4:4" x14ac:dyDescent="0.2">
      <c r="D483" s="552">
        <f>IFERROR(VLOOKUP(A483,Сводная!W:AA,4,0),B483)</f>
        <v>0</v>
      </c>
    </row>
    <row r="484" spans="4:4" x14ac:dyDescent="0.2">
      <c r="D484" s="552">
        <f>IFERROR(VLOOKUP(A484,Сводная!W:AA,4,0),B484)</f>
        <v>0</v>
      </c>
    </row>
    <row r="485" spans="4:4" x14ac:dyDescent="0.2">
      <c r="D485" s="552">
        <f>IFERROR(VLOOKUP(A485,Сводная!W:AA,4,0),B485)</f>
        <v>0</v>
      </c>
    </row>
    <row r="486" spans="4:4" x14ac:dyDescent="0.2">
      <c r="D486" s="552">
        <f>IFERROR(VLOOKUP(A486,Сводная!W:AA,4,0),B486)</f>
        <v>0</v>
      </c>
    </row>
    <row r="487" spans="4:4" x14ac:dyDescent="0.2">
      <c r="D487" s="552">
        <f>IFERROR(VLOOKUP(A487,Сводная!W:AA,4,0),B487)</f>
        <v>0</v>
      </c>
    </row>
    <row r="488" spans="4:4" x14ac:dyDescent="0.2">
      <c r="D488" s="552">
        <f>IFERROR(VLOOKUP(A488,Сводная!W:AA,4,0),B488)</f>
        <v>0</v>
      </c>
    </row>
    <row r="489" spans="4:4" x14ac:dyDescent="0.2">
      <c r="D489" s="552">
        <f>IFERROR(VLOOKUP(A489,Сводная!W:AA,4,0),B489)</f>
        <v>0</v>
      </c>
    </row>
    <row r="490" spans="4:4" x14ac:dyDescent="0.2">
      <c r="D490" s="552">
        <f>IFERROR(VLOOKUP(A490,Сводная!W:AA,4,0),B490)</f>
        <v>0</v>
      </c>
    </row>
    <row r="491" spans="4:4" x14ac:dyDescent="0.2">
      <c r="D491" s="552">
        <f>IFERROR(VLOOKUP(A491,Сводная!W:AA,4,0),B491)</f>
        <v>0</v>
      </c>
    </row>
    <row r="492" spans="4:4" x14ac:dyDescent="0.2">
      <c r="D492" s="552">
        <f>IFERROR(VLOOKUP(A492,Сводная!W:AA,4,0),B492)</f>
        <v>0</v>
      </c>
    </row>
    <row r="493" spans="4:4" x14ac:dyDescent="0.2">
      <c r="D493" s="552">
        <f>IFERROR(VLOOKUP(A493,Сводная!W:AA,4,0),B493)</f>
        <v>0</v>
      </c>
    </row>
    <row r="494" spans="4:4" x14ac:dyDescent="0.2">
      <c r="D494" s="552">
        <f>IFERROR(VLOOKUP(A494,Сводная!W:AA,4,0),B494)</f>
        <v>0</v>
      </c>
    </row>
    <row r="495" spans="4:4" x14ac:dyDescent="0.2">
      <c r="D495" s="552">
        <f>IFERROR(VLOOKUP(A495,Сводная!W:AA,4,0),B495)</f>
        <v>0</v>
      </c>
    </row>
    <row r="496" spans="4:4" x14ac:dyDescent="0.2">
      <c r="D496" s="552">
        <f>IFERROR(VLOOKUP(A496,Сводная!W:AA,4,0),B496)</f>
        <v>0</v>
      </c>
    </row>
    <row r="497" spans="4:4" x14ac:dyDescent="0.2">
      <c r="D497" s="552">
        <f>IFERROR(VLOOKUP(A497,Сводная!W:AA,4,0),B497)</f>
        <v>0</v>
      </c>
    </row>
    <row r="498" spans="4:4" x14ac:dyDescent="0.2">
      <c r="D498" s="552">
        <f>IFERROR(VLOOKUP(A498,Сводная!W:AA,4,0),B498)</f>
        <v>0</v>
      </c>
    </row>
    <row r="499" spans="4:4" x14ac:dyDescent="0.2">
      <c r="D499" s="552">
        <f>IFERROR(VLOOKUP(A499,Сводная!W:AA,4,0),B499)</f>
        <v>0</v>
      </c>
    </row>
    <row r="500" spans="4:4" x14ac:dyDescent="0.2">
      <c r="D500" s="552">
        <f>IFERROR(VLOOKUP(A500,Сводная!W:AA,4,0),B500)</f>
        <v>0</v>
      </c>
    </row>
    <row r="501" spans="4:4" x14ac:dyDescent="0.2">
      <c r="D501" s="552">
        <f>IFERROR(VLOOKUP(A501,Сводная!W:AA,4,0),B501)</f>
        <v>0</v>
      </c>
    </row>
    <row r="502" spans="4:4" x14ac:dyDescent="0.2">
      <c r="D502" s="552">
        <f>IFERROR(VLOOKUP(A502,Сводная!W:AA,4,0),B502)</f>
        <v>0</v>
      </c>
    </row>
    <row r="503" spans="4:4" x14ac:dyDescent="0.2">
      <c r="D503" s="552">
        <f>IFERROR(VLOOKUP(A503,Сводная!W:AA,4,0),B503)</f>
        <v>0</v>
      </c>
    </row>
    <row r="504" spans="4:4" x14ac:dyDescent="0.2">
      <c r="D504" s="552">
        <f>IFERROR(VLOOKUP(A504,Сводная!W:AA,4,0),B504)</f>
        <v>0</v>
      </c>
    </row>
    <row r="505" spans="4:4" x14ac:dyDescent="0.2">
      <c r="D505" s="552">
        <f>IFERROR(VLOOKUP(A505,Сводная!W:AA,4,0),B505)</f>
        <v>0</v>
      </c>
    </row>
    <row r="506" spans="4:4" x14ac:dyDescent="0.2">
      <c r="D506" s="552">
        <f>IFERROR(VLOOKUP(A506,Сводная!W:AA,4,0),B506)</f>
        <v>0</v>
      </c>
    </row>
    <row r="507" spans="4:4" x14ac:dyDescent="0.2">
      <c r="D507" s="552">
        <f>IFERROR(VLOOKUP(A507,Сводная!W:AA,4,0),B507)</f>
        <v>0</v>
      </c>
    </row>
    <row r="508" spans="4:4" x14ac:dyDescent="0.2">
      <c r="D508" s="552">
        <f>IFERROR(VLOOKUP(A508,Сводная!W:AA,4,0),B508)</f>
        <v>0</v>
      </c>
    </row>
    <row r="509" spans="4:4" x14ac:dyDescent="0.2">
      <c r="D509" s="552">
        <f>IFERROR(VLOOKUP(A509,Сводная!W:AA,4,0),B509)</f>
        <v>0</v>
      </c>
    </row>
    <row r="510" spans="4:4" x14ac:dyDescent="0.2">
      <c r="D510" s="552">
        <f>IFERROR(VLOOKUP(A510,Сводная!W:AA,4,0),B510)</f>
        <v>0</v>
      </c>
    </row>
    <row r="511" spans="4:4" x14ac:dyDescent="0.2">
      <c r="D511" s="552">
        <f>IFERROR(VLOOKUP(A511,Сводная!W:AA,4,0),B511)</f>
        <v>0</v>
      </c>
    </row>
    <row r="512" spans="4:4" x14ac:dyDescent="0.2">
      <c r="D512" s="552">
        <f>IFERROR(VLOOKUP(A512,Сводная!W:AA,4,0),B512)</f>
        <v>0</v>
      </c>
    </row>
    <row r="513" spans="4:4" x14ac:dyDescent="0.2">
      <c r="D513" s="552">
        <f>IFERROR(VLOOKUP(A513,Сводная!W:AA,4,0),B513)</f>
        <v>0</v>
      </c>
    </row>
    <row r="514" spans="4:4" x14ac:dyDescent="0.2">
      <c r="D514" s="552">
        <f>IFERROR(VLOOKUP(A514,Сводная!W:AA,4,0),B514)</f>
        <v>0</v>
      </c>
    </row>
    <row r="515" spans="4:4" x14ac:dyDescent="0.2">
      <c r="D515" s="552">
        <f>IFERROR(VLOOKUP(A515,Сводная!W:AA,4,0),B515)</f>
        <v>0</v>
      </c>
    </row>
    <row r="516" spans="4:4" x14ac:dyDescent="0.2">
      <c r="D516" s="552">
        <f>IFERROR(VLOOKUP(A516,Сводная!W:AA,4,0),B516)</f>
        <v>0</v>
      </c>
    </row>
    <row r="517" spans="4:4" x14ac:dyDescent="0.2">
      <c r="D517" s="552">
        <f>IFERROR(VLOOKUP(A517,Сводная!W:AA,4,0),B517)</f>
        <v>0</v>
      </c>
    </row>
    <row r="518" spans="4:4" x14ac:dyDescent="0.2">
      <c r="D518" s="552">
        <f>IFERROR(VLOOKUP(A518,Сводная!W:AA,4,0),B518)</f>
        <v>0</v>
      </c>
    </row>
    <row r="519" spans="4:4" x14ac:dyDescent="0.2">
      <c r="D519" s="552">
        <f>IFERROR(VLOOKUP(A519,Сводная!W:AA,4,0),B519)</f>
        <v>0</v>
      </c>
    </row>
    <row r="520" spans="4:4" x14ac:dyDescent="0.2">
      <c r="D520" s="552">
        <f>IFERROR(VLOOKUP(A520,Сводная!W:AA,4,0),B520)</f>
        <v>0</v>
      </c>
    </row>
    <row r="521" spans="4:4" x14ac:dyDescent="0.2">
      <c r="D521" s="552">
        <f>IFERROR(VLOOKUP(A521,Сводная!W:AA,4,0),B521)</f>
        <v>0</v>
      </c>
    </row>
    <row r="522" spans="4:4" x14ac:dyDescent="0.2">
      <c r="D522" s="552">
        <f>IFERROR(VLOOKUP(A522,Сводная!W:AA,4,0),B522)</f>
        <v>0</v>
      </c>
    </row>
    <row r="523" spans="4:4" x14ac:dyDescent="0.2">
      <c r="D523" s="552">
        <f>IFERROR(VLOOKUP(A523,Сводная!W:AA,4,0),B523)</f>
        <v>0</v>
      </c>
    </row>
    <row r="524" spans="4:4" x14ac:dyDescent="0.2">
      <c r="D524" s="552">
        <f>IFERROR(VLOOKUP(A524,Сводная!W:AA,4,0),B524)</f>
        <v>0</v>
      </c>
    </row>
    <row r="525" spans="4:4" x14ac:dyDescent="0.2">
      <c r="D525" s="552">
        <f>IFERROR(VLOOKUP(A525,Сводная!W:AA,4,0),B525)</f>
        <v>0</v>
      </c>
    </row>
    <row r="526" spans="4:4" x14ac:dyDescent="0.2">
      <c r="D526" s="552">
        <f>IFERROR(VLOOKUP(A526,Сводная!W:AA,4,0),B526)</f>
        <v>0</v>
      </c>
    </row>
    <row r="527" spans="4:4" x14ac:dyDescent="0.2">
      <c r="D527" s="552">
        <f>IFERROR(VLOOKUP(A527,Сводная!W:AA,4,0),B527)</f>
        <v>0</v>
      </c>
    </row>
    <row r="528" spans="4:4" x14ac:dyDescent="0.2">
      <c r="D528" s="552">
        <f>IFERROR(VLOOKUP(A528,Сводная!W:AA,4,0),B528)</f>
        <v>0</v>
      </c>
    </row>
    <row r="529" spans="4:4" x14ac:dyDescent="0.2">
      <c r="D529" s="552">
        <f>IFERROR(VLOOKUP(A529,Сводная!W:AA,4,0),B529)</f>
        <v>0</v>
      </c>
    </row>
    <row r="530" spans="4:4" x14ac:dyDescent="0.2">
      <c r="D530" s="552">
        <f>IFERROR(VLOOKUP(A530,Сводная!W:AA,4,0),B530)</f>
        <v>0</v>
      </c>
    </row>
    <row r="531" spans="4:4" x14ac:dyDescent="0.2">
      <c r="D531" s="552">
        <f>IFERROR(VLOOKUP(A531,Сводная!W:AA,4,0),B531)</f>
        <v>0</v>
      </c>
    </row>
    <row r="532" spans="4:4" x14ac:dyDescent="0.2">
      <c r="D532" s="552">
        <f>IFERROR(VLOOKUP(A532,Сводная!W:AA,4,0),B532)</f>
        <v>0</v>
      </c>
    </row>
    <row r="533" spans="4:4" x14ac:dyDescent="0.2">
      <c r="D533" s="552">
        <f>IFERROR(VLOOKUP(A533,Сводная!W:AA,4,0),B533)</f>
        <v>0</v>
      </c>
    </row>
    <row r="534" spans="4:4" x14ac:dyDescent="0.2">
      <c r="D534" s="552">
        <f>IFERROR(VLOOKUP(A534,Сводная!W:AA,4,0),B534)</f>
        <v>0</v>
      </c>
    </row>
    <row r="535" spans="4:4" x14ac:dyDescent="0.2">
      <c r="D535" s="552">
        <f>IFERROR(VLOOKUP(A535,Сводная!W:AA,4,0),B535)</f>
        <v>0</v>
      </c>
    </row>
    <row r="536" spans="4:4" x14ac:dyDescent="0.2">
      <c r="D536" s="552">
        <f>IFERROR(VLOOKUP(A536,Сводная!W:AA,4,0),B536)</f>
        <v>0</v>
      </c>
    </row>
    <row r="537" spans="4:4" x14ac:dyDescent="0.2">
      <c r="D537" s="552">
        <f>IFERROR(VLOOKUP(A537,Сводная!W:AA,4,0),B537)</f>
        <v>0</v>
      </c>
    </row>
    <row r="538" spans="4:4" x14ac:dyDescent="0.2">
      <c r="D538" s="552">
        <f>IFERROR(VLOOKUP(A538,Сводная!W:AA,4,0),B538)</f>
        <v>0</v>
      </c>
    </row>
    <row r="539" spans="4:4" x14ac:dyDescent="0.2">
      <c r="D539" s="552">
        <f>IFERROR(VLOOKUP(A539,Сводная!W:AA,4,0),B539)</f>
        <v>0</v>
      </c>
    </row>
    <row r="540" spans="4:4" x14ac:dyDescent="0.2">
      <c r="D540" s="552">
        <f>IFERROR(VLOOKUP(A540,Сводная!W:AA,4,0),B540)</f>
        <v>0</v>
      </c>
    </row>
    <row r="541" spans="4:4" x14ac:dyDescent="0.2">
      <c r="D541" s="552">
        <f>IFERROR(VLOOKUP(A541,Сводная!W:AA,4,0),B541)</f>
        <v>0</v>
      </c>
    </row>
    <row r="542" spans="4:4" x14ac:dyDescent="0.2">
      <c r="D542" s="552">
        <f>IFERROR(VLOOKUP(A542,Сводная!W:AA,4,0),B542)</f>
        <v>0</v>
      </c>
    </row>
    <row r="543" spans="4:4" x14ac:dyDescent="0.2">
      <c r="D543" s="552">
        <f>IFERROR(VLOOKUP(A543,Сводная!W:AA,4,0),B543)</f>
        <v>0</v>
      </c>
    </row>
    <row r="544" spans="4:4" x14ac:dyDescent="0.2">
      <c r="D544" s="552">
        <f>IFERROR(VLOOKUP(A544,Сводная!W:AA,4,0),B544)</f>
        <v>0</v>
      </c>
    </row>
    <row r="545" spans="4:4" x14ac:dyDescent="0.2">
      <c r="D545" s="552">
        <f>IFERROR(VLOOKUP(A545,Сводная!W:AA,4,0),B545)</f>
        <v>0</v>
      </c>
    </row>
    <row r="546" spans="4:4" x14ac:dyDescent="0.2">
      <c r="D546" s="552">
        <f>IFERROR(VLOOKUP(A546,Сводная!W:AA,4,0),B546)</f>
        <v>0</v>
      </c>
    </row>
    <row r="547" spans="4:4" x14ac:dyDescent="0.2">
      <c r="D547" s="552">
        <f>IFERROR(VLOOKUP(A547,Сводная!W:AA,4,0),B547)</f>
        <v>0</v>
      </c>
    </row>
    <row r="548" spans="4:4" x14ac:dyDescent="0.2">
      <c r="D548" s="552">
        <f>IFERROR(VLOOKUP(A548,Сводная!W:AA,4,0),B548)</f>
        <v>0</v>
      </c>
    </row>
    <row r="549" spans="4:4" x14ac:dyDescent="0.2">
      <c r="D549" s="552">
        <f>IFERROR(VLOOKUP(A549,Сводная!W:AA,4,0),B549)</f>
        <v>0</v>
      </c>
    </row>
    <row r="550" spans="4:4" x14ac:dyDescent="0.2">
      <c r="D550" s="552">
        <f>IFERROR(VLOOKUP(A550,Сводная!W:AA,4,0),B550)</f>
        <v>0</v>
      </c>
    </row>
    <row r="551" spans="4:4" x14ac:dyDescent="0.2">
      <c r="D551" s="552">
        <f>IFERROR(VLOOKUP(A551,Сводная!W:AA,4,0),B551)</f>
        <v>0</v>
      </c>
    </row>
    <row r="552" spans="4:4" x14ac:dyDescent="0.2">
      <c r="D552" s="552">
        <f>IFERROR(VLOOKUP(A552,Сводная!W:AA,4,0),B552)</f>
        <v>0</v>
      </c>
    </row>
    <row r="553" spans="4:4" x14ac:dyDescent="0.2">
      <c r="D553" s="552">
        <f>IFERROR(VLOOKUP(A553,Сводная!W:AA,4,0),B553)</f>
        <v>0</v>
      </c>
    </row>
    <row r="554" spans="4:4" x14ac:dyDescent="0.2">
      <c r="D554" s="552">
        <f>IFERROR(VLOOKUP(A554,Сводная!W:AA,4,0),B554)</f>
        <v>0</v>
      </c>
    </row>
    <row r="555" spans="4:4" x14ac:dyDescent="0.2">
      <c r="D555" s="552">
        <f>IFERROR(VLOOKUP(A555,Сводная!W:AA,4,0),B555)</f>
        <v>0</v>
      </c>
    </row>
    <row r="556" spans="4:4" x14ac:dyDescent="0.2">
      <c r="D556" s="552">
        <f>IFERROR(VLOOKUP(A556,Сводная!W:AA,4,0),B556)</f>
        <v>0</v>
      </c>
    </row>
    <row r="557" spans="4:4" x14ac:dyDescent="0.2">
      <c r="D557" s="552">
        <f>IFERROR(VLOOKUP(A557,Сводная!W:AA,4,0),B557)</f>
        <v>0</v>
      </c>
    </row>
    <row r="558" spans="4:4" x14ac:dyDescent="0.2">
      <c r="D558" s="552">
        <f>IFERROR(VLOOKUP(A558,Сводная!W:AA,4,0),B558)</f>
        <v>0</v>
      </c>
    </row>
    <row r="559" spans="4:4" x14ac:dyDescent="0.2">
      <c r="D559" s="552">
        <f>IFERROR(VLOOKUP(A559,Сводная!W:AA,4,0),B559)</f>
        <v>0</v>
      </c>
    </row>
    <row r="560" spans="4:4" x14ac:dyDescent="0.2">
      <c r="D560" s="552">
        <f>IFERROR(VLOOKUP(A560,Сводная!W:AA,4,0),B560)</f>
        <v>0</v>
      </c>
    </row>
    <row r="561" spans="4:4" x14ac:dyDescent="0.2">
      <c r="D561" s="552">
        <f>IFERROR(VLOOKUP(A561,Сводная!W:AA,4,0),B561)</f>
        <v>0</v>
      </c>
    </row>
    <row r="562" spans="4:4" x14ac:dyDescent="0.2">
      <c r="D562" s="552">
        <f>IFERROR(VLOOKUP(A562,Сводная!W:AA,4,0),B562)</f>
        <v>0</v>
      </c>
    </row>
    <row r="563" spans="4:4" x14ac:dyDescent="0.2">
      <c r="D563" s="552">
        <f>IFERROR(VLOOKUP(A563,Сводная!W:AA,4,0),B563)</f>
        <v>0</v>
      </c>
    </row>
    <row r="564" spans="4:4" x14ac:dyDescent="0.2">
      <c r="D564" s="552">
        <f>IFERROR(VLOOKUP(A564,Сводная!W:AA,4,0),B564)</f>
        <v>0</v>
      </c>
    </row>
    <row r="565" spans="4:4" x14ac:dyDescent="0.2">
      <c r="D565" s="552">
        <f>IFERROR(VLOOKUP(A565,Сводная!W:AA,4,0),B565)</f>
        <v>0</v>
      </c>
    </row>
    <row r="566" spans="4:4" x14ac:dyDescent="0.2">
      <c r="D566" s="552">
        <f>IFERROR(VLOOKUP(A566,Сводная!W:AA,4,0),B566)</f>
        <v>0</v>
      </c>
    </row>
    <row r="567" spans="4:4" x14ac:dyDescent="0.2">
      <c r="D567" s="552">
        <f>IFERROR(VLOOKUP(A567,Сводная!W:AA,4,0),B567)</f>
        <v>0</v>
      </c>
    </row>
    <row r="568" spans="4:4" x14ac:dyDescent="0.2">
      <c r="D568" s="552">
        <f>IFERROR(VLOOKUP(A568,Сводная!W:AA,4,0),B568)</f>
        <v>0</v>
      </c>
    </row>
    <row r="569" spans="4:4" x14ac:dyDescent="0.2">
      <c r="D569" s="552">
        <f>IFERROR(VLOOKUP(A569,Сводная!W:AA,4,0),B569)</f>
        <v>0</v>
      </c>
    </row>
    <row r="570" spans="4:4" x14ac:dyDescent="0.2">
      <c r="D570" s="552">
        <f>IFERROR(VLOOKUP(A570,Сводная!W:AA,4,0),B570)</f>
        <v>0</v>
      </c>
    </row>
    <row r="571" spans="4:4" x14ac:dyDescent="0.2">
      <c r="D571" s="552">
        <f>IFERROR(VLOOKUP(A571,Сводная!W:AA,4,0),B571)</f>
        <v>0</v>
      </c>
    </row>
    <row r="572" spans="4:4" x14ac:dyDescent="0.2">
      <c r="D572" s="552">
        <f>IFERROR(VLOOKUP(A572,Сводная!W:AA,4,0),B572)</f>
        <v>0</v>
      </c>
    </row>
    <row r="573" spans="4:4" x14ac:dyDescent="0.2">
      <c r="D573" s="552">
        <f>IFERROR(VLOOKUP(A573,Сводная!W:AA,4,0),B573)</f>
        <v>0</v>
      </c>
    </row>
    <row r="574" spans="4:4" x14ac:dyDescent="0.2">
      <c r="D574" s="552">
        <f>IFERROR(VLOOKUP(A574,Сводная!W:AA,4,0),B574)</f>
        <v>0</v>
      </c>
    </row>
    <row r="575" spans="4:4" x14ac:dyDescent="0.2">
      <c r="D575" s="552">
        <f>IFERROR(VLOOKUP(A575,Сводная!W:AA,4,0),B575)</f>
        <v>0</v>
      </c>
    </row>
    <row r="576" spans="4:4" x14ac:dyDescent="0.2">
      <c r="D576" s="552">
        <f>IFERROR(VLOOKUP(A576,Сводная!W:AA,4,0),B576)</f>
        <v>0</v>
      </c>
    </row>
    <row r="577" spans="4:4" x14ac:dyDescent="0.2">
      <c r="D577" s="552">
        <f>IFERROR(VLOOKUP(A577,Сводная!W:AA,4,0),B577)</f>
        <v>0</v>
      </c>
    </row>
    <row r="578" spans="4:4" x14ac:dyDescent="0.2">
      <c r="D578" s="552">
        <f>IFERROR(VLOOKUP(A578,Сводная!W:AA,4,0),B578)</f>
        <v>0</v>
      </c>
    </row>
    <row r="579" spans="4:4" x14ac:dyDescent="0.2">
      <c r="D579" s="552">
        <f>IFERROR(VLOOKUP(A579,Сводная!W:AA,4,0),B579)</f>
        <v>0</v>
      </c>
    </row>
    <row r="580" spans="4:4" x14ac:dyDescent="0.2">
      <c r="D580" s="552">
        <f>IFERROR(VLOOKUP(A580,Сводная!W:AA,4,0),B580)</f>
        <v>0</v>
      </c>
    </row>
    <row r="581" spans="4:4" x14ac:dyDescent="0.2">
      <c r="D581" s="552">
        <f>IFERROR(VLOOKUP(A581,Сводная!W:AA,4,0),B581)</f>
        <v>0</v>
      </c>
    </row>
    <row r="582" spans="4:4" x14ac:dyDescent="0.2">
      <c r="D582" s="552">
        <f>IFERROR(VLOOKUP(A582,Сводная!W:AA,4,0),B582)</f>
        <v>0</v>
      </c>
    </row>
    <row r="583" spans="4:4" x14ac:dyDescent="0.2">
      <c r="D583" s="552">
        <f>IFERROR(VLOOKUP(A583,Сводная!W:AA,4,0),B583)</f>
        <v>0</v>
      </c>
    </row>
    <row r="584" spans="4:4" x14ac:dyDescent="0.2">
      <c r="D584" s="552">
        <f>IFERROR(VLOOKUP(A584,Сводная!W:AA,4,0),B584)</f>
        <v>0</v>
      </c>
    </row>
    <row r="585" spans="4:4" x14ac:dyDescent="0.2">
      <c r="D585" s="552">
        <f>IFERROR(VLOOKUP(A585,Сводная!W:AA,4,0),B585)</f>
        <v>0</v>
      </c>
    </row>
    <row r="586" spans="4:4" x14ac:dyDescent="0.2">
      <c r="D586" s="552">
        <f>IFERROR(VLOOKUP(A586,Сводная!W:AA,4,0),B586)</f>
        <v>0</v>
      </c>
    </row>
    <row r="587" spans="4:4" x14ac:dyDescent="0.2">
      <c r="D587" s="552">
        <f>IFERROR(VLOOKUP(A587,Сводная!W:AA,4,0),B587)</f>
        <v>0</v>
      </c>
    </row>
    <row r="588" spans="4:4" x14ac:dyDescent="0.2">
      <c r="D588" s="552">
        <f>IFERROR(VLOOKUP(A588,Сводная!W:AA,4,0),B588)</f>
        <v>0</v>
      </c>
    </row>
    <row r="589" spans="4:4" x14ac:dyDescent="0.2">
      <c r="D589" s="552">
        <f>IFERROR(VLOOKUP(A589,Сводная!W:AA,4,0),B589)</f>
        <v>0</v>
      </c>
    </row>
    <row r="590" spans="4:4" x14ac:dyDescent="0.2">
      <c r="D590" s="552">
        <f>IFERROR(VLOOKUP(A590,Сводная!W:AA,4,0),B590)</f>
        <v>0</v>
      </c>
    </row>
    <row r="591" spans="4:4" x14ac:dyDescent="0.2">
      <c r="D591" s="552">
        <f>IFERROR(VLOOKUP(A591,Сводная!W:AA,4,0),B591)</f>
        <v>0</v>
      </c>
    </row>
    <row r="592" spans="4:4" x14ac:dyDescent="0.2">
      <c r="D592" s="552">
        <f>IFERROR(VLOOKUP(A592,Сводная!W:AA,4,0),B592)</f>
        <v>0</v>
      </c>
    </row>
    <row r="593" spans="4:4" x14ac:dyDescent="0.2">
      <c r="D593" s="552">
        <f>IFERROR(VLOOKUP(A593,Сводная!W:AA,4,0),B593)</f>
        <v>0</v>
      </c>
    </row>
    <row r="594" spans="4:4" x14ac:dyDescent="0.2">
      <c r="D594" s="552">
        <f>IFERROR(VLOOKUP(A594,Сводная!W:AA,4,0),B594)</f>
        <v>0</v>
      </c>
    </row>
    <row r="595" spans="4:4" x14ac:dyDescent="0.2">
      <c r="D595" s="552">
        <f>IFERROR(VLOOKUP(A595,Сводная!W:AA,4,0),B595)</f>
        <v>0</v>
      </c>
    </row>
    <row r="596" spans="4:4" x14ac:dyDescent="0.2">
      <c r="D596" s="552">
        <f>IFERROR(VLOOKUP(A596,Сводная!W:AA,4,0),B596)</f>
        <v>0</v>
      </c>
    </row>
    <row r="597" spans="4:4" x14ac:dyDescent="0.2">
      <c r="D597" s="552">
        <f>IFERROR(VLOOKUP(A597,Сводная!W:AA,4,0),B597)</f>
        <v>0</v>
      </c>
    </row>
    <row r="598" spans="4:4" x14ac:dyDescent="0.2">
      <c r="D598" s="552">
        <f>IFERROR(VLOOKUP(A598,Сводная!W:AA,4,0),B598)</f>
        <v>0</v>
      </c>
    </row>
    <row r="599" spans="4:4" x14ac:dyDescent="0.2">
      <c r="D599" s="552">
        <f>IFERROR(VLOOKUP(A599,Сводная!W:AA,4,0),B599)</f>
        <v>0</v>
      </c>
    </row>
    <row r="600" spans="4:4" x14ac:dyDescent="0.2">
      <c r="D600" s="552">
        <f>IFERROR(VLOOKUP(A600,Сводная!W:AA,4,0),B600)</f>
        <v>0</v>
      </c>
    </row>
    <row r="601" spans="4:4" x14ac:dyDescent="0.2">
      <c r="D601" s="552">
        <f>IFERROR(VLOOKUP(A601,Сводная!W:AA,4,0),B601)</f>
        <v>0</v>
      </c>
    </row>
    <row r="602" spans="4:4" x14ac:dyDescent="0.2">
      <c r="D602" s="552">
        <f>IFERROR(VLOOKUP(A602,Сводная!W:AA,4,0),B602)</f>
        <v>0</v>
      </c>
    </row>
    <row r="603" spans="4:4" x14ac:dyDescent="0.2">
      <c r="D603" s="552">
        <f>IFERROR(VLOOKUP(A603,Сводная!W:AA,4,0),B603)</f>
        <v>0</v>
      </c>
    </row>
    <row r="604" spans="4:4" x14ac:dyDescent="0.2">
      <c r="D604" s="552">
        <f>IFERROR(VLOOKUP(A604,Сводная!W:AA,4,0),B604)</f>
        <v>0</v>
      </c>
    </row>
    <row r="605" spans="4:4" x14ac:dyDescent="0.2">
      <c r="D605" s="552">
        <f>IFERROR(VLOOKUP(A605,Сводная!W:AA,4,0),B605)</f>
        <v>0</v>
      </c>
    </row>
    <row r="606" spans="4:4" x14ac:dyDescent="0.2">
      <c r="D606" s="552">
        <f>IFERROR(VLOOKUP(A606,Сводная!W:AA,4,0),B606)</f>
        <v>0</v>
      </c>
    </row>
    <row r="607" spans="4:4" x14ac:dyDescent="0.2">
      <c r="D607" s="552">
        <f>IFERROR(VLOOKUP(A607,Сводная!W:AA,4,0),B607)</f>
        <v>0</v>
      </c>
    </row>
    <row r="608" spans="4:4" x14ac:dyDescent="0.2">
      <c r="D608" s="552">
        <f>IFERROR(VLOOKUP(A608,Сводная!W:AA,4,0),B608)</f>
        <v>0</v>
      </c>
    </row>
    <row r="609" spans="4:4" x14ac:dyDescent="0.2">
      <c r="D609" s="552">
        <f>IFERROR(VLOOKUP(A609,Сводная!W:AA,4,0),B609)</f>
        <v>0</v>
      </c>
    </row>
    <row r="610" spans="4:4" x14ac:dyDescent="0.2">
      <c r="D610" s="552">
        <f>IFERROR(VLOOKUP(A610,Сводная!W:AA,4,0),B610)</f>
        <v>0</v>
      </c>
    </row>
    <row r="611" spans="4:4" x14ac:dyDescent="0.2">
      <c r="D611" s="552">
        <f>IFERROR(VLOOKUP(A611,Сводная!W:AA,4,0),B611)</f>
        <v>0</v>
      </c>
    </row>
    <row r="612" spans="4:4" x14ac:dyDescent="0.2">
      <c r="D612" s="552">
        <f>IFERROR(VLOOKUP(A612,Сводная!W:AA,4,0),B612)</f>
        <v>0</v>
      </c>
    </row>
    <row r="613" spans="4:4" x14ac:dyDescent="0.2">
      <c r="D613" s="552">
        <f>IFERROR(VLOOKUP(A613,Сводная!W:AA,4,0),B613)</f>
        <v>0</v>
      </c>
    </row>
    <row r="614" spans="4:4" x14ac:dyDescent="0.2">
      <c r="D614" s="552">
        <f>IFERROR(VLOOKUP(A614,Сводная!W:AA,4,0),B614)</f>
        <v>0</v>
      </c>
    </row>
    <row r="615" spans="4:4" x14ac:dyDescent="0.2">
      <c r="D615" s="552">
        <f>IFERROR(VLOOKUP(A615,Сводная!W:AA,4,0),B615)</f>
        <v>0</v>
      </c>
    </row>
    <row r="616" spans="4:4" x14ac:dyDescent="0.2">
      <c r="D616" s="552">
        <f>IFERROR(VLOOKUP(A616,Сводная!W:AA,4,0),B616)</f>
        <v>0</v>
      </c>
    </row>
    <row r="617" spans="4:4" x14ac:dyDescent="0.2">
      <c r="D617" s="552">
        <f>IFERROR(VLOOKUP(A617,Сводная!W:AA,4,0),B617)</f>
        <v>0</v>
      </c>
    </row>
    <row r="618" spans="4:4" x14ac:dyDescent="0.2">
      <c r="D618" s="552">
        <f>IFERROR(VLOOKUP(A618,Сводная!W:AA,4,0),B618)</f>
        <v>0</v>
      </c>
    </row>
    <row r="619" spans="4:4" x14ac:dyDescent="0.2">
      <c r="D619" s="552">
        <f>IFERROR(VLOOKUP(A619,Сводная!W:AA,4,0),B619)</f>
        <v>0</v>
      </c>
    </row>
    <row r="620" spans="4:4" x14ac:dyDescent="0.2">
      <c r="D620" s="552">
        <f>IFERROR(VLOOKUP(A620,Сводная!W:AA,4,0),B620)</f>
        <v>0</v>
      </c>
    </row>
    <row r="621" spans="4:4" x14ac:dyDescent="0.2">
      <c r="D621" s="552">
        <f>IFERROR(VLOOKUP(A621,Сводная!W:AA,4,0),B621)</f>
        <v>0</v>
      </c>
    </row>
    <row r="622" spans="4:4" x14ac:dyDescent="0.2">
      <c r="D622" s="552">
        <f>IFERROR(VLOOKUP(A622,Сводная!W:AA,4,0),B622)</f>
        <v>0</v>
      </c>
    </row>
    <row r="623" spans="4:4" x14ac:dyDescent="0.2">
      <c r="D623" s="552">
        <f>IFERROR(VLOOKUP(A623,Сводная!W:AA,4,0),B623)</f>
        <v>0</v>
      </c>
    </row>
    <row r="624" spans="4:4" x14ac:dyDescent="0.2">
      <c r="D624" s="552">
        <f>IFERROR(VLOOKUP(A624,Сводная!W:AA,4,0),B624)</f>
        <v>0</v>
      </c>
    </row>
    <row r="625" spans="4:4" x14ac:dyDescent="0.2">
      <c r="D625" s="552">
        <f>IFERROR(VLOOKUP(A625,Сводная!W:AA,4,0),B625)</f>
        <v>0</v>
      </c>
    </row>
    <row r="626" spans="4:4" x14ac:dyDescent="0.2">
      <c r="D626" s="552">
        <f>IFERROR(VLOOKUP(A626,Сводная!W:AA,4,0),B626)</f>
        <v>0</v>
      </c>
    </row>
    <row r="627" spans="4:4" x14ac:dyDescent="0.2">
      <c r="D627" s="552">
        <f>IFERROR(VLOOKUP(A627,Сводная!W:AA,4,0),B627)</f>
        <v>0</v>
      </c>
    </row>
    <row r="628" spans="4:4" x14ac:dyDescent="0.2">
      <c r="D628" s="552">
        <f>IFERROR(VLOOKUP(A628,Сводная!W:AA,4,0),B628)</f>
        <v>0</v>
      </c>
    </row>
    <row r="629" spans="4:4" x14ac:dyDescent="0.2">
      <c r="D629" s="552">
        <f>IFERROR(VLOOKUP(A629,Сводная!W:AA,4,0),B629)</f>
        <v>0</v>
      </c>
    </row>
    <row r="630" spans="4:4" x14ac:dyDescent="0.2">
      <c r="D630" s="552">
        <f>IFERROR(VLOOKUP(A630,Сводная!W:AA,4,0),B630)</f>
        <v>0</v>
      </c>
    </row>
    <row r="631" spans="4:4" x14ac:dyDescent="0.2">
      <c r="D631" s="552">
        <f>IFERROR(VLOOKUP(A631,Сводная!W:AA,4,0),B631)</f>
        <v>0</v>
      </c>
    </row>
    <row r="632" spans="4:4" x14ac:dyDescent="0.2">
      <c r="D632" s="552">
        <f>IFERROR(VLOOKUP(A632,Сводная!W:AA,4,0),B632)</f>
        <v>0</v>
      </c>
    </row>
    <row r="633" spans="4:4" x14ac:dyDescent="0.2">
      <c r="D633" s="552">
        <f>IFERROR(VLOOKUP(A633,Сводная!W:AA,4,0),B633)</f>
        <v>0</v>
      </c>
    </row>
    <row r="634" spans="4:4" x14ac:dyDescent="0.2">
      <c r="D634" s="552">
        <f>IFERROR(VLOOKUP(A634,Сводная!W:AA,4,0),B634)</f>
        <v>0</v>
      </c>
    </row>
    <row r="635" spans="4:4" x14ac:dyDescent="0.2">
      <c r="D635" s="552">
        <f>IFERROR(VLOOKUP(A635,Сводная!W:AA,4,0),B635)</f>
        <v>0</v>
      </c>
    </row>
    <row r="636" spans="4:4" x14ac:dyDescent="0.2">
      <c r="D636" s="552">
        <f>IFERROR(VLOOKUP(A636,Сводная!W:AA,4,0),B636)</f>
        <v>0</v>
      </c>
    </row>
    <row r="637" spans="4:4" x14ac:dyDescent="0.2">
      <c r="D637" s="552">
        <f>IFERROR(VLOOKUP(A637,Сводная!W:AA,4,0),B637)</f>
        <v>0</v>
      </c>
    </row>
    <row r="638" spans="4:4" x14ac:dyDescent="0.2">
      <c r="D638" s="552">
        <f>IFERROR(VLOOKUP(A638,Сводная!W:AA,4,0),B638)</f>
        <v>0</v>
      </c>
    </row>
    <row r="639" spans="4:4" x14ac:dyDescent="0.2">
      <c r="D639" s="552">
        <f>IFERROR(VLOOKUP(A639,Сводная!W:AA,4,0),B639)</f>
        <v>0</v>
      </c>
    </row>
    <row r="640" spans="4:4" x14ac:dyDescent="0.2">
      <c r="D640" s="552">
        <f>IFERROR(VLOOKUP(A640,Сводная!W:AA,4,0),B640)</f>
        <v>0</v>
      </c>
    </row>
    <row r="641" spans="4:4" x14ac:dyDescent="0.2">
      <c r="D641" s="552">
        <f>IFERROR(VLOOKUP(A641,Сводная!W:AA,4,0),B641)</f>
        <v>0</v>
      </c>
    </row>
    <row r="642" spans="4:4" x14ac:dyDescent="0.2">
      <c r="D642" s="552">
        <f>IFERROR(VLOOKUP(A642,Сводная!W:AA,4,0),B642)</f>
        <v>0</v>
      </c>
    </row>
    <row r="643" spans="4:4" x14ac:dyDescent="0.2">
      <c r="D643" s="552">
        <f>IFERROR(VLOOKUP(A643,Сводная!W:AA,4,0),B643)</f>
        <v>0</v>
      </c>
    </row>
    <row r="644" spans="4:4" x14ac:dyDescent="0.2">
      <c r="D644" s="552">
        <f>IFERROR(VLOOKUP(A644,Сводная!W:AA,4,0),B644)</f>
        <v>0</v>
      </c>
    </row>
    <row r="645" spans="4:4" x14ac:dyDescent="0.2">
      <c r="D645" s="552">
        <f>IFERROR(VLOOKUP(A645,Сводная!W:AA,4,0),B645)</f>
        <v>0</v>
      </c>
    </row>
    <row r="646" spans="4:4" x14ac:dyDescent="0.2">
      <c r="D646" s="552">
        <f>IFERROR(VLOOKUP(A646,Сводная!W:AA,4,0),B646)</f>
        <v>0</v>
      </c>
    </row>
    <row r="647" spans="4:4" x14ac:dyDescent="0.2">
      <c r="D647" s="552">
        <f>IFERROR(VLOOKUP(A647,Сводная!W:AA,4,0),B647)</f>
        <v>0</v>
      </c>
    </row>
    <row r="648" spans="4:4" x14ac:dyDescent="0.2">
      <c r="D648" s="552">
        <f>IFERROR(VLOOKUP(A648,Сводная!W:AA,4,0),B648)</f>
        <v>0</v>
      </c>
    </row>
    <row r="649" spans="4:4" x14ac:dyDescent="0.2">
      <c r="D649" s="552">
        <f>IFERROR(VLOOKUP(A649,Сводная!W:AA,4,0),B649)</f>
        <v>0</v>
      </c>
    </row>
    <row r="650" spans="4:4" x14ac:dyDescent="0.2">
      <c r="D650" s="552">
        <f>IFERROR(VLOOKUP(A650,Сводная!W:AA,4,0),B650)</f>
        <v>0</v>
      </c>
    </row>
    <row r="651" spans="4:4" x14ac:dyDescent="0.2">
      <c r="D651" s="552">
        <f>IFERROR(VLOOKUP(A651,Сводная!W:AA,4,0),B651)</f>
        <v>0</v>
      </c>
    </row>
    <row r="652" spans="4:4" x14ac:dyDescent="0.2">
      <c r="D652" s="552">
        <f>IFERROR(VLOOKUP(A652,Сводная!W:AA,4,0),B652)</f>
        <v>0</v>
      </c>
    </row>
    <row r="653" spans="4:4" x14ac:dyDescent="0.2">
      <c r="D653" s="552">
        <f>IFERROR(VLOOKUP(A653,Сводная!W:AA,4,0),B653)</f>
        <v>0</v>
      </c>
    </row>
    <row r="654" spans="4:4" x14ac:dyDescent="0.2">
      <c r="D654" s="552">
        <f>IFERROR(VLOOKUP(A654,Сводная!W:AA,4,0),B654)</f>
        <v>0</v>
      </c>
    </row>
    <row r="655" spans="4:4" x14ac:dyDescent="0.2">
      <c r="D655" s="552">
        <f>IFERROR(VLOOKUP(A655,Сводная!W:AA,4,0),B655)</f>
        <v>0</v>
      </c>
    </row>
    <row r="656" spans="4:4" x14ac:dyDescent="0.2">
      <c r="D656" s="552">
        <f>IFERROR(VLOOKUP(A656,Сводная!W:AA,4,0),B656)</f>
        <v>0</v>
      </c>
    </row>
    <row r="657" spans="4:4" x14ac:dyDescent="0.2">
      <c r="D657" s="552">
        <f>IFERROR(VLOOKUP(A657,Сводная!W:AA,4,0),B657)</f>
        <v>0</v>
      </c>
    </row>
    <row r="658" spans="4:4" x14ac:dyDescent="0.2">
      <c r="D658" s="552">
        <f>IFERROR(VLOOKUP(A658,Сводная!W:AA,4,0),B658)</f>
        <v>0</v>
      </c>
    </row>
    <row r="659" spans="4:4" x14ac:dyDescent="0.2">
      <c r="D659" s="552">
        <f>IFERROR(VLOOKUP(A659,Сводная!W:AA,4,0),B659)</f>
        <v>0</v>
      </c>
    </row>
    <row r="660" spans="4:4" x14ac:dyDescent="0.2">
      <c r="D660" s="552">
        <f>IFERROR(VLOOKUP(A660,Сводная!W:AA,4,0),B660)</f>
        <v>0</v>
      </c>
    </row>
    <row r="661" spans="4:4" x14ac:dyDescent="0.2">
      <c r="D661" s="552">
        <f>IFERROR(VLOOKUP(A661,Сводная!W:AA,4,0),B661)</f>
        <v>0</v>
      </c>
    </row>
    <row r="662" spans="4:4" x14ac:dyDescent="0.2">
      <c r="D662" s="552">
        <f>IFERROR(VLOOKUP(A662,Сводная!W:AA,4,0),B662)</f>
        <v>0</v>
      </c>
    </row>
    <row r="663" spans="4:4" x14ac:dyDescent="0.2">
      <c r="D663" s="552">
        <f>IFERROR(VLOOKUP(A663,Сводная!W:AA,4,0),B663)</f>
        <v>0</v>
      </c>
    </row>
    <row r="664" spans="4:4" x14ac:dyDescent="0.2">
      <c r="D664" s="552">
        <f>IFERROR(VLOOKUP(A664,Сводная!W:AA,4,0),B664)</f>
        <v>0</v>
      </c>
    </row>
    <row r="665" spans="4:4" x14ac:dyDescent="0.2">
      <c r="D665" s="552">
        <f>IFERROR(VLOOKUP(A665,Сводная!W:AA,4,0),B665)</f>
        <v>0</v>
      </c>
    </row>
    <row r="666" spans="4:4" x14ac:dyDescent="0.2">
      <c r="D666" s="552">
        <f>IFERROR(VLOOKUP(A666,Сводная!W:AA,4,0),B666)</f>
        <v>0</v>
      </c>
    </row>
    <row r="667" spans="4:4" x14ac:dyDescent="0.2">
      <c r="D667" s="552">
        <f>IFERROR(VLOOKUP(A667,Сводная!W:AA,4,0),B667)</f>
        <v>0</v>
      </c>
    </row>
    <row r="668" spans="4:4" x14ac:dyDescent="0.2">
      <c r="D668" s="552">
        <f>IFERROR(VLOOKUP(A668,Сводная!W:AA,4,0),B668)</f>
        <v>0</v>
      </c>
    </row>
    <row r="669" spans="4:4" x14ac:dyDescent="0.2">
      <c r="D669" s="552">
        <f>IFERROR(VLOOKUP(A669,Сводная!W:AA,4,0),B669)</f>
        <v>0</v>
      </c>
    </row>
    <row r="670" spans="4:4" x14ac:dyDescent="0.2">
      <c r="D670" s="552">
        <f>IFERROR(VLOOKUP(A670,Сводная!W:AA,4,0),B670)</f>
        <v>0</v>
      </c>
    </row>
    <row r="671" spans="4:4" x14ac:dyDescent="0.2">
      <c r="D671" s="552">
        <f>IFERROR(VLOOKUP(A671,Сводная!W:AA,4,0),B671)</f>
        <v>0</v>
      </c>
    </row>
    <row r="672" spans="4:4" x14ac:dyDescent="0.2">
      <c r="D672" s="552">
        <f>IFERROR(VLOOKUP(A672,Сводная!W:AA,4,0),B672)</f>
        <v>0</v>
      </c>
    </row>
    <row r="673" spans="4:4" x14ac:dyDescent="0.2">
      <c r="D673" s="552">
        <f>IFERROR(VLOOKUP(A673,Сводная!W:AA,4,0),B673)</f>
        <v>0</v>
      </c>
    </row>
    <row r="674" spans="4:4" x14ac:dyDescent="0.2">
      <c r="D674" s="552">
        <f>IFERROR(VLOOKUP(A674,Сводная!W:AA,4,0),B674)</f>
        <v>0</v>
      </c>
    </row>
    <row r="675" spans="4:4" x14ac:dyDescent="0.2">
      <c r="D675" s="552">
        <f>IFERROR(VLOOKUP(A675,Сводная!W:AA,4,0),B675)</f>
        <v>0</v>
      </c>
    </row>
    <row r="676" spans="4:4" x14ac:dyDescent="0.2">
      <c r="D676" s="552">
        <f>IFERROR(VLOOKUP(A676,Сводная!W:AA,4,0),B676)</f>
        <v>0</v>
      </c>
    </row>
    <row r="677" spans="4:4" x14ac:dyDescent="0.2">
      <c r="D677" s="552">
        <f>IFERROR(VLOOKUP(A677,Сводная!W:AA,4,0),B677)</f>
        <v>0</v>
      </c>
    </row>
    <row r="678" spans="4:4" x14ac:dyDescent="0.2">
      <c r="D678" s="552">
        <f>IFERROR(VLOOKUP(A678,Сводная!W:AA,4,0),B678)</f>
        <v>0</v>
      </c>
    </row>
    <row r="679" spans="4:4" x14ac:dyDescent="0.2">
      <c r="D679" s="552">
        <f>IFERROR(VLOOKUP(A679,Сводная!W:AA,4,0),B679)</f>
        <v>0</v>
      </c>
    </row>
    <row r="680" spans="4:4" x14ac:dyDescent="0.2">
      <c r="D680" s="552">
        <f>IFERROR(VLOOKUP(A680,Сводная!W:AA,4,0),B680)</f>
        <v>0</v>
      </c>
    </row>
    <row r="681" spans="4:4" x14ac:dyDescent="0.2">
      <c r="D681" s="552">
        <f>IFERROR(VLOOKUP(A681,Сводная!W:AA,4,0),B681)</f>
        <v>0</v>
      </c>
    </row>
    <row r="682" spans="4:4" x14ac:dyDescent="0.2">
      <c r="D682" s="552">
        <f>IFERROR(VLOOKUP(A682,Сводная!W:AA,4,0),B682)</f>
        <v>0</v>
      </c>
    </row>
    <row r="683" spans="4:4" x14ac:dyDescent="0.2">
      <c r="D683" s="552">
        <f>IFERROR(VLOOKUP(A683,Сводная!W:AA,4,0),B683)</f>
        <v>0</v>
      </c>
    </row>
    <row r="684" spans="4:4" x14ac:dyDescent="0.2">
      <c r="D684" s="552">
        <f>IFERROR(VLOOKUP(A684,Сводная!W:AA,4,0),B684)</f>
        <v>0</v>
      </c>
    </row>
    <row r="685" spans="4:4" x14ac:dyDescent="0.2">
      <c r="D685" s="552">
        <f>IFERROR(VLOOKUP(A685,Сводная!W:AA,4,0),B685)</f>
        <v>0</v>
      </c>
    </row>
    <row r="686" spans="4:4" x14ac:dyDescent="0.2">
      <c r="D686" s="552">
        <f>IFERROR(VLOOKUP(A686,Сводная!W:AA,4,0),B686)</f>
        <v>0</v>
      </c>
    </row>
    <row r="687" spans="4:4" x14ac:dyDescent="0.2">
      <c r="D687" s="552">
        <f>IFERROR(VLOOKUP(A687,Сводная!W:AA,4,0),B687)</f>
        <v>0</v>
      </c>
    </row>
    <row r="688" spans="4:4" x14ac:dyDescent="0.2">
      <c r="D688" s="552">
        <f>IFERROR(VLOOKUP(A688,Сводная!W:AA,4,0),B688)</f>
        <v>0</v>
      </c>
    </row>
    <row r="689" spans="4:4" x14ac:dyDescent="0.2">
      <c r="D689" s="552">
        <f>IFERROR(VLOOKUP(A689,Сводная!W:AA,4,0),B689)</f>
        <v>0</v>
      </c>
    </row>
    <row r="690" spans="4:4" x14ac:dyDescent="0.2">
      <c r="D690" s="552">
        <f>IFERROR(VLOOKUP(A690,Сводная!W:AA,4,0),B690)</f>
        <v>0</v>
      </c>
    </row>
    <row r="691" spans="4:4" x14ac:dyDescent="0.2">
      <c r="D691" s="552">
        <f>IFERROR(VLOOKUP(A691,Сводная!W:AA,4,0),B691)</f>
        <v>0</v>
      </c>
    </row>
    <row r="692" spans="4:4" x14ac:dyDescent="0.2">
      <c r="D692" s="552">
        <f>IFERROR(VLOOKUP(A692,Сводная!W:AA,4,0),B692)</f>
        <v>0</v>
      </c>
    </row>
    <row r="693" spans="4:4" x14ac:dyDescent="0.2">
      <c r="D693" s="552">
        <f>IFERROR(VLOOKUP(A693,Сводная!W:AA,4,0),B693)</f>
        <v>0</v>
      </c>
    </row>
    <row r="694" spans="4:4" x14ac:dyDescent="0.2">
      <c r="D694" s="552">
        <f>IFERROR(VLOOKUP(A694,Сводная!W:AA,4,0),B694)</f>
        <v>0</v>
      </c>
    </row>
    <row r="695" spans="4:4" x14ac:dyDescent="0.2">
      <c r="D695" s="552">
        <f>IFERROR(VLOOKUP(A695,Сводная!W:AA,4,0),B695)</f>
        <v>0</v>
      </c>
    </row>
    <row r="696" spans="4:4" x14ac:dyDescent="0.2">
      <c r="D696" s="552">
        <f>IFERROR(VLOOKUP(A696,Сводная!W:AA,4,0),B696)</f>
        <v>0</v>
      </c>
    </row>
    <row r="697" spans="4:4" x14ac:dyDescent="0.2">
      <c r="D697" s="552">
        <f>IFERROR(VLOOKUP(A697,Сводная!W:AA,4,0),B697)</f>
        <v>0</v>
      </c>
    </row>
    <row r="698" spans="4:4" x14ac:dyDescent="0.2">
      <c r="D698" s="552">
        <f>IFERROR(VLOOKUP(A698,Сводная!W:AA,4,0),B698)</f>
        <v>0</v>
      </c>
    </row>
    <row r="699" spans="4:4" x14ac:dyDescent="0.2">
      <c r="D699" s="552">
        <f>IFERROR(VLOOKUP(A699,Сводная!W:AA,4,0),B699)</f>
        <v>0</v>
      </c>
    </row>
    <row r="700" spans="4:4" x14ac:dyDescent="0.2">
      <c r="D700" s="552">
        <f>IFERROR(VLOOKUP(A700,Сводная!W:AA,4,0),B700)</f>
        <v>0</v>
      </c>
    </row>
    <row r="701" spans="4:4" x14ac:dyDescent="0.2">
      <c r="D701" s="552">
        <f>IFERROR(VLOOKUP(A701,Сводная!W:AA,4,0),B701)</f>
        <v>0</v>
      </c>
    </row>
    <row r="702" spans="4:4" x14ac:dyDescent="0.2">
      <c r="D702" s="552">
        <f>IFERROR(VLOOKUP(A702,Сводная!W:AA,4,0),B702)</f>
        <v>0</v>
      </c>
    </row>
    <row r="703" spans="4:4" x14ac:dyDescent="0.2">
      <c r="D703" s="552">
        <f>IFERROR(VLOOKUP(A703,Сводная!W:AA,4,0),B703)</f>
        <v>0</v>
      </c>
    </row>
    <row r="704" spans="4:4" x14ac:dyDescent="0.2">
      <c r="D704" s="552">
        <f>IFERROR(VLOOKUP(A704,Сводная!W:AA,4,0),B704)</f>
        <v>0</v>
      </c>
    </row>
    <row r="705" spans="4:4" x14ac:dyDescent="0.2">
      <c r="D705" s="552">
        <f>IFERROR(VLOOKUP(A705,Сводная!W:AA,4,0),B705)</f>
        <v>0</v>
      </c>
    </row>
    <row r="706" spans="4:4" x14ac:dyDescent="0.2">
      <c r="D706" s="552">
        <f>IFERROR(VLOOKUP(A706,Сводная!W:AA,4,0),B706)</f>
        <v>0</v>
      </c>
    </row>
    <row r="707" spans="4:4" x14ac:dyDescent="0.2">
      <c r="D707" s="552">
        <f>IFERROR(VLOOKUP(A707,Сводная!W:AA,4,0),B707)</f>
        <v>0</v>
      </c>
    </row>
    <row r="708" spans="4:4" x14ac:dyDescent="0.2">
      <c r="D708" s="552">
        <f>IFERROR(VLOOKUP(A708,Сводная!W:AA,4,0),B708)</f>
        <v>0</v>
      </c>
    </row>
    <row r="709" spans="4:4" x14ac:dyDescent="0.2">
      <c r="D709" s="552">
        <f>IFERROR(VLOOKUP(A709,Сводная!W:AA,4,0),B709)</f>
        <v>0</v>
      </c>
    </row>
    <row r="710" spans="4:4" x14ac:dyDescent="0.2">
      <c r="D710" s="552">
        <f>IFERROR(VLOOKUP(A710,Сводная!W:AA,4,0),B710)</f>
        <v>0</v>
      </c>
    </row>
    <row r="711" spans="4:4" x14ac:dyDescent="0.2">
      <c r="D711" s="552">
        <f>IFERROR(VLOOKUP(A711,Сводная!W:AA,4,0),B711)</f>
        <v>0</v>
      </c>
    </row>
    <row r="712" spans="4:4" x14ac:dyDescent="0.2">
      <c r="D712" s="552">
        <f>IFERROR(VLOOKUP(A712,Сводная!W:AA,4,0),B712)</f>
        <v>0</v>
      </c>
    </row>
    <row r="713" spans="4:4" x14ac:dyDescent="0.2">
      <c r="D713" s="552">
        <f>IFERROR(VLOOKUP(A713,Сводная!W:AA,4,0),B713)</f>
        <v>0</v>
      </c>
    </row>
    <row r="714" spans="4:4" x14ac:dyDescent="0.2">
      <c r="D714" s="552">
        <f>IFERROR(VLOOKUP(A714,Сводная!W:AA,4,0),B714)</f>
        <v>0</v>
      </c>
    </row>
    <row r="715" spans="4:4" x14ac:dyDescent="0.2">
      <c r="D715" s="552">
        <f>IFERROR(VLOOKUP(A715,Сводная!W:AA,4,0),B715)</f>
        <v>0</v>
      </c>
    </row>
    <row r="716" spans="4:4" x14ac:dyDescent="0.2">
      <c r="D716" s="552">
        <f>IFERROR(VLOOKUP(A716,Сводная!W:AA,4,0),B716)</f>
        <v>0</v>
      </c>
    </row>
    <row r="717" spans="4:4" x14ac:dyDescent="0.2">
      <c r="D717" s="552">
        <f>IFERROR(VLOOKUP(A717,Сводная!W:AA,4,0),B717)</f>
        <v>0</v>
      </c>
    </row>
    <row r="718" spans="4:4" x14ac:dyDescent="0.2">
      <c r="D718" s="552">
        <f>IFERROR(VLOOKUP(A718,Сводная!W:AA,4,0),B718)</f>
        <v>0</v>
      </c>
    </row>
    <row r="719" spans="4:4" x14ac:dyDescent="0.2">
      <c r="D719" s="552">
        <f>IFERROR(VLOOKUP(A719,Сводная!W:AA,4,0),B719)</f>
        <v>0</v>
      </c>
    </row>
    <row r="720" spans="4:4" x14ac:dyDescent="0.2">
      <c r="D720" s="552">
        <f>IFERROR(VLOOKUP(A720,Сводная!W:AA,4,0),B720)</f>
        <v>0</v>
      </c>
    </row>
    <row r="721" spans="4:4" x14ac:dyDescent="0.2">
      <c r="D721" s="552">
        <f>IFERROR(VLOOKUP(A721,Сводная!W:AA,4,0),B721)</f>
        <v>0</v>
      </c>
    </row>
    <row r="722" spans="4:4" x14ac:dyDescent="0.2">
      <c r="D722" s="552">
        <f>IFERROR(VLOOKUP(A722,Сводная!W:AA,4,0),B722)</f>
        <v>0</v>
      </c>
    </row>
    <row r="723" spans="4:4" x14ac:dyDescent="0.2">
      <c r="D723" s="552">
        <f>IFERROR(VLOOKUP(A723,Сводная!W:AA,4,0),B723)</f>
        <v>0</v>
      </c>
    </row>
    <row r="724" spans="4:4" x14ac:dyDescent="0.2">
      <c r="D724" s="552">
        <f>IFERROR(VLOOKUP(A724,Сводная!W:AA,4,0),B724)</f>
        <v>0</v>
      </c>
    </row>
    <row r="725" spans="4:4" x14ac:dyDescent="0.2">
      <c r="D725" s="552">
        <f>IFERROR(VLOOKUP(A725,Сводная!W:AA,4,0),B725)</f>
        <v>0</v>
      </c>
    </row>
    <row r="726" spans="4:4" x14ac:dyDescent="0.2">
      <c r="D726" s="552">
        <f>IFERROR(VLOOKUP(A726,Сводная!W:AA,4,0),B726)</f>
        <v>0</v>
      </c>
    </row>
    <row r="727" spans="4:4" x14ac:dyDescent="0.2">
      <c r="D727" s="552">
        <f>IFERROR(VLOOKUP(A727,Сводная!W:AA,4,0),B727)</f>
        <v>0</v>
      </c>
    </row>
    <row r="728" spans="4:4" x14ac:dyDescent="0.2">
      <c r="D728" s="552">
        <f>IFERROR(VLOOKUP(A728,Сводная!W:AA,4,0),B728)</f>
        <v>0</v>
      </c>
    </row>
    <row r="729" spans="4:4" x14ac:dyDescent="0.2">
      <c r="D729" s="552">
        <f>IFERROR(VLOOKUP(A729,Сводная!W:AA,4,0),B729)</f>
        <v>0</v>
      </c>
    </row>
    <row r="730" spans="4:4" x14ac:dyDescent="0.2">
      <c r="D730" s="552">
        <f>IFERROR(VLOOKUP(A730,Сводная!W:AA,4,0),B730)</f>
        <v>0</v>
      </c>
    </row>
    <row r="731" spans="4:4" x14ac:dyDescent="0.2">
      <c r="D731" s="552">
        <f>IFERROR(VLOOKUP(A731,Сводная!W:AA,4,0),B731)</f>
        <v>0</v>
      </c>
    </row>
    <row r="732" spans="4:4" x14ac:dyDescent="0.2">
      <c r="D732" s="552">
        <f>IFERROR(VLOOKUP(A732,Сводная!W:AA,4,0),B732)</f>
        <v>0</v>
      </c>
    </row>
    <row r="733" spans="4:4" x14ac:dyDescent="0.2">
      <c r="D733" s="552">
        <f>IFERROR(VLOOKUP(A733,Сводная!W:AA,4,0),B733)</f>
        <v>0</v>
      </c>
    </row>
    <row r="734" spans="4:4" x14ac:dyDescent="0.2">
      <c r="D734" s="552">
        <f>IFERROR(VLOOKUP(A734,Сводная!W:AA,4,0),B734)</f>
        <v>0</v>
      </c>
    </row>
    <row r="735" spans="4:4" x14ac:dyDescent="0.2">
      <c r="D735" s="552">
        <f>IFERROR(VLOOKUP(A735,Сводная!W:AA,4,0),B735)</f>
        <v>0</v>
      </c>
    </row>
    <row r="736" spans="4:4" x14ac:dyDescent="0.2">
      <c r="D736" s="552">
        <f>IFERROR(VLOOKUP(A736,Сводная!W:AA,4,0),B736)</f>
        <v>0</v>
      </c>
    </row>
    <row r="737" spans="4:4" x14ac:dyDescent="0.2">
      <c r="D737" s="552">
        <f>IFERROR(VLOOKUP(A737,Сводная!W:AA,4,0),B737)</f>
        <v>0</v>
      </c>
    </row>
    <row r="738" spans="4:4" x14ac:dyDescent="0.2">
      <c r="D738" s="552">
        <f>IFERROR(VLOOKUP(A738,Сводная!W:AA,4,0),B738)</f>
        <v>0</v>
      </c>
    </row>
    <row r="739" spans="4:4" x14ac:dyDescent="0.2">
      <c r="D739" s="552">
        <f>IFERROR(VLOOKUP(A739,Сводная!W:AA,4,0),B739)</f>
        <v>0</v>
      </c>
    </row>
    <row r="740" spans="4:4" x14ac:dyDescent="0.2">
      <c r="D740" s="552">
        <f>IFERROR(VLOOKUP(A740,Сводная!W:AA,4,0),B740)</f>
        <v>0</v>
      </c>
    </row>
    <row r="741" spans="4:4" x14ac:dyDescent="0.2">
      <c r="D741" s="552">
        <f>IFERROR(VLOOKUP(A741,Сводная!W:AA,4,0),B741)</f>
        <v>0</v>
      </c>
    </row>
    <row r="742" spans="4:4" x14ac:dyDescent="0.2">
      <c r="D742" s="552">
        <f>IFERROR(VLOOKUP(A742,Сводная!W:AA,4,0),B742)</f>
        <v>0</v>
      </c>
    </row>
    <row r="743" spans="4:4" x14ac:dyDescent="0.2">
      <c r="D743" s="552">
        <f>IFERROR(VLOOKUP(A743,Сводная!W:AA,4,0),B743)</f>
        <v>0</v>
      </c>
    </row>
    <row r="744" spans="4:4" x14ac:dyDescent="0.2">
      <c r="D744" s="552">
        <f>IFERROR(VLOOKUP(A744,Сводная!W:AA,4,0),B744)</f>
        <v>0</v>
      </c>
    </row>
    <row r="745" spans="4:4" x14ac:dyDescent="0.2">
      <c r="D745" s="552">
        <f>IFERROR(VLOOKUP(A745,Сводная!W:AA,4,0),B745)</f>
        <v>0</v>
      </c>
    </row>
    <row r="746" spans="4:4" x14ac:dyDescent="0.2">
      <c r="D746" s="552">
        <f>IFERROR(VLOOKUP(A746,Сводная!W:AA,4,0),B746)</f>
        <v>0</v>
      </c>
    </row>
    <row r="747" spans="4:4" x14ac:dyDescent="0.2">
      <c r="D747" s="552">
        <f>IFERROR(VLOOKUP(A747,Сводная!W:AA,4,0),B747)</f>
        <v>0</v>
      </c>
    </row>
    <row r="748" spans="4:4" x14ac:dyDescent="0.2">
      <c r="D748" s="552">
        <f>IFERROR(VLOOKUP(A748,Сводная!W:AA,4,0),B748)</f>
        <v>0</v>
      </c>
    </row>
    <row r="749" spans="4:4" x14ac:dyDescent="0.2">
      <c r="D749" s="552">
        <f>IFERROR(VLOOKUP(A749,Сводная!W:AA,4,0),B749)</f>
        <v>0</v>
      </c>
    </row>
    <row r="750" spans="4:4" x14ac:dyDescent="0.2">
      <c r="D750" s="552">
        <f>IFERROR(VLOOKUP(A750,Сводная!W:AA,4,0),B750)</f>
        <v>0</v>
      </c>
    </row>
    <row r="751" spans="4:4" x14ac:dyDescent="0.2">
      <c r="D751" s="552">
        <f>IFERROR(VLOOKUP(A751,Сводная!W:AA,4,0),B751)</f>
        <v>0</v>
      </c>
    </row>
    <row r="752" spans="4:4" x14ac:dyDescent="0.2">
      <c r="D752" s="552">
        <f>IFERROR(VLOOKUP(A752,Сводная!W:AA,4,0),B752)</f>
        <v>0</v>
      </c>
    </row>
    <row r="753" spans="4:4" x14ac:dyDescent="0.2">
      <c r="D753" s="552">
        <f>IFERROR(VLOOKUP(A753,Сводная!W:AA,4,0),B753)</f>
        <v>0</v>
      </c>
    </row>
    <row r="754" spans="4:4" x14ac:dyDescent="0.2">
      <c r="D754" s="552">
        <f>IFERROR(VLOOKUP(A754,Сводная!W:AA,4,0),B754)</f>
        <v>0</v>
      </c>
    </row>
    <row r="755" spans="4:4" x14ac:dyDescent="0.2">
      <c r="D755" s="552">
        <f>IFERROR(VLOOKUP(A755,Сводная!W:AA,4,0),B755)</f>
        <v>0</v>
      </c>
    </row>
    <row r="756" spans="4:4" x14ac:dyDescent="0.2">
      <c r="D756" s="552">
        <f>IFERROR(VLOOKUP(A756,Сводная!W:AA,4,0),B756)</f>
        <v>0</v>
      </c>
    </row>
    <row r="757" spans="4:4" x14ac:dyDescent="0.2">
      <c r="D757" s="552">
        <f>IFERROR(VLOOKUP(A757,Сводная!W:AA,4,0),B757)</f>
        <v>0</v>
      </c>
    </row>
    <row r="758" spans="4:4" x14ac:dyDescent="0.2">
      <c r="D758" s="552">
        <f>IFERROR(VLOOKUP(A758,Сводная!W:AA,4,0),B758)</f>
        <v>0</v>
      </c>
    </row>
    <row r="759" spans="4:4" x14ac:dyDescent="0.2">
      <c r="D759" s="552">
        <f>IFERROR(VLOOKUP(A759,Сводная!W:AA,4,0),B759)</f>
        <v>0</v>
      </c>
    </row>
    <row r="760" spans="4:4" x14ac:dyDescent="0.2">
      <c r="D760" s="552">
        <f>IFERROR(VLOOKUP(A760,Сводная!W:AA,4,0),B760)</f>
        <v>0</v>
      </c>
    </row>
    <row r="761" spans="4:4" x14ac:dyDescent="0.2">
      <c r="D761" s="552">
        <f>IFERROR(VLOOKUP(A761,Сводная!W:AA,4,0),B761)</f>
        <v>0</v>
      </c>
    </row>
    <row r="762" spans="4:4" x14ac:dyDescent="0.2">
      <c r="D762" s="552">
        <f>IFERROR(VLOOKUP(A762,Сводная!W:AA,4,0),B762)</f>
        <v>0</v>
      </c>
    </row>
    <row r="763" spans="4:4" x14ac:dyDescent="0.2">
      <c r="D763" s="552">
        <f>IFERROR(VLOOKUP(A763,Сводная!W:AA,4,0),B763)</f>
        <v>0</v>
      </c>
    </row>
    <row r="764" spans="4:4" x14ac:dyDescent="0.2">
      <c r="D764" s="552">
        <f>IFERROR(VLOOKUP(A764,Сводная!W:AA,4,0),B764)</f>
        <v>0</v>
      </c>
    </row>
    <row r="765" spans="4:4" x14ac:dyDescent="0.2">
      <c r="D765" s="552">
        <f>IFERROR(VLOOKUP(A765,Сводная!W:AA,4,0),B765)</f>
        <v>0</v>
      </c>
    </row>
    <row r="766" spans="4:4" x14ac:dyDescent="0.2">
      <c r="D766" s="552">
        <f>IFERROR(VLOOKUP(A766,Сводная!W:AA,4,0),B766)</f>
        <v>0</v>
      </c>
    </row>
    <row r="767" spans="4:4" x14ac:dyDescent="0.2">
      <c r="D767" s="552">
        <f>IFERROR(VLOOKUP(A767,Сводная!W:AA,4,0),B767)</f>
        <v>0</v>
      </c>
    </row>
    <row r="768" spans="4:4" x14ac:dyDescent="0.2">
      <c r="D768" s="552">
        <f>IFERROR(VLOOKUP(A768,Сводная!W:AA,4,0),B768)</f>
        <v>0</v>
      </c>
    </row>
    <row r="769" spans="4:4" x14ac:dyDescent="0.2">
      <c r="D769" s="552">
        <f>IFERROR(VLOOKUP(A769,Сводная!W:AA,4,0),B769)</f>
        <v>0</v>
      </c>
    </row>
    <row r="770" spans="4:4" x14ac:dyDescent="0.2">
      <c r="D770" s="552">
        <f>IFERROR(VLOOKUP(A770,Сводная!W:AA,4,0),B770)</f>
        <v>0</v>
      </c>
    </row>
    <row r="771" spans="4:4" x14ac:dyDescent="0.2">
      <c r="D771" s="552">
        <f>IFERROR(VLOOKUP(A771,Сводная!W:AA,4,0),B771)</f>
        <v>0</v>
      </c>
    </row>
    <row r="772" spans="4:4" x14ac:dyDescent="0.2">
      <c r="D772" s="552">
        <f>IFERROR(VLOOKUP(A772,Сводная!W:AA,4,0),B772)</f>
        <v>0</v>
      </c>
    </row>
    <row r="773" spans="4:4" x14ac:dyDescent="0.2">
      <c r="D773" s="552">
        <f>IFERROR(VLOOKUP(A773,Сводная!W:AA,4,0),B773)</f>
        <v>0</v>
      </c>
    </row>
    <row r="774" spans="4:4" x14ac:dyDescent="0.2">
      <c r="D774" s="552">
        <f>IFERROR(VLOOKUP(A774,Сводная!W:AA,4,0),B774)</f>
        <v>0</v>
      </c>
    </row>
    <row r="775" spans="4:4" x14ac:dyDescent="0.2">
      <c r="D775" s="552">
        <f>IFERROR(VLOOKUP(A775,Сводная!W:AA,4,0),B775)</f>
        <v>0</v>
      </c>
    </row>
    <row r="776" spans="4:4" x14ac:dyDescent="0.2">
      <c r="D776" s="552">
        <f>IFERROR(VLOOKUP(A776,Сводная!W:AA,4,0),B776)</f>
        <v>0</v>
      </c>
    </row>
    <row r="777" spans="4:4" x14ac:dyDescent="0.2">
      <c r="D777" s="552">
        <f>IFERROR(VLOOKUP(A777,Сводная!W:AA,4,0),B777)</f>
        <v>0</v>
      </c>
    </row>
    <row r="778" spans="4:4" x14ac:dyDescent="0.2">
      <c r="D778" s="552">
        <f>IFERROR(VLOOKUP(A778,Сводная!W:AA,4,0),B778)</f>
        <v>0</v>
      </c>
    </row>
    <row r="779" spans="4:4" x14ac:dyDescent="0.2">
      <c r="D779" s="552">
        <f>IFERROR(VLOOKUP(A779,Сводная!W:AA,4,0),B779)</f>
        <v>0</v>
      </c>
    </row>
    <row r="780" spans="4:4" x14ac:dyDescent="0.2">
      <c r="D780" s="552">
        <f>IFERROR(VLOOKUP(A780,Сводная!W:AA,4,0),B780)</f>
        <v>0</v>
      </c>
    </row>
    <row r="781" spans="4:4" x14ac:dyDescent="0.2">
      <c r="D781" s="552">
        <f>IFERROR(VLOOKUP(A781,Сводная!W:AA,4,0),B781)</f>
        <v>0</v>
      </c>
    </row>
    <row r="782" spans="4:4" x14ac:dyDescent="0.2">
      <c r="D782" s="552">
        <f>IFERROR(VLOOKUP(A782,Сводная!W:AA,4,0),B782)</f>
        <v>0</v>
      </c>
    </row>
    <row r="783" spans="4:4" x14ac:dyDescent="0.2">
      <c r="D783" s="552">
        <f>IFERROR(VLOOKUP(A783,Сводная!W:AA,4,0),B783)</f>
        <v>0</v>
      </c>
    </row>
    <row r="784" spans="4:4" x14ac:dyDescent="0.2">
      <c r="D784" s="552">
        <f>IFERROR(VLOOKUP(A784,Сводная!W:AA,4,0),B784)</f>
        <v>0</v>
      </c>
    </row>
    <row r="785" spans="4:4" x14ac:dyDescent="0.2">
      <c r="D785" s="552">
        <f>IFERROR(VLOOKUP(A785,Сводная!W:AA,4,0),B785)</f>
        <v>0</v>
      </c>
    </row>
    <row r="786" spans="4:4" x14ac:dyDescent="0.2">
      <c r="D786" s="552">
        <f>IFERROR(VLOOKUP(A786,Сводная!W:AA,4,0),B786)</f>
        <v>0</v>
      </c>
    </row>
    <row r="787" spans="4:4" x14ac:dyDescent="0.2">
      <c r="D787" s="552">
        <f>IFERROR(VLOOKUP(A787,Сводная!W:AA,4,0),B787)</f>
        <v>0</v>
      </c>
    </row>
    <row r="788" spans="4:4" x14ac:dyDescent="0.2">
      <c r="D788" s="552">
        <f>IFERROR(VLOOKUP(A788,Сводная!W:AA,4,0),B788)</f>
        <v>0</v>
      </c>
    </row>
    <row r="789" spans="4:4" x14ac:dyDescent="0.2">
      <c r="D789" s="552">
        <f>IFERROR(VLOOKUP(A789,Сводная!W:AA,4,0),B789)</f>
        <v>0</v>
      </c>
    </row>
    <row r="790" spans="4:4" x14ac:dyDescent="0.2">
      <c r="D790" s="552">
        <f>IFERROR(VLOOKUP(A790,Сводная!W:AA,4,0),B790)</f>
        <v>0</v>
      </c>
    </row>
    <row r="791" spans="4:4" x14ac:dyDescent="0.2">
      <c r="D791" s="552">
        <f>IFERROR(VLOOKUP(A791,Сводная!W:AA,4,0),B791)</f>
        <v>0</v>
      </c>
    </row>
    <row r="792" spans="4:4" x14ac:dyDescent="0.2">
      <c r="D792" s="552">
        <f>IFERROR(VLOOKUP(A792,Сводная!W:AA,4,0),B792)</f>
        <v>0</v>
      </c>
    </row>
    <row r="793" spans="4:4" x14ac:dyDescent="0.2">
      <c r="D793" s="552">
        <f>IFERROR(VLOOKUP(A793,Сводная!W:AA,4,0),B793)</f>
        <v>0</v>
      </c>
    </row>
    <row r="794" spans="4:4" x14ac:dyDescent="0.2">
      <c r="D794" s="552">
        <f>IFERROR(VLOOKUP(A794,Сводная!W:AA,4,0),B794)</f>
        <v>0</v>
      </c>
    </row>
    <row r="795" spans="4:4" x14ac:dyDescent="0.2">
      <c r="D795" s="552">
        <f>IFERROR(VLOOKUP(A795,Сводная!W:AA,4,0),B795)</f>
        <v>0</v>
      </c>
    </row>
    <row r="796" spans="4:4" x14ac:dyDescent="0.2">
      <c r="D796" s="552">
        <f>IFERROR(VLOOKUP(A796,Сводная!W:AA,4,0),B796)</f>
        <v>0</v>
      </c>
    </row>
    <row r="797" spans="4:4" x14ac:dyDescent="0.2">
      <c r="D797" s="552">
        <f>IFERROR(VLOOKUP(A797,Сводная!W:AA,4,0),B797)</f>
        <v>0</v>
      </c>
    </row>
    <row r="798" spans="4:4" x14ac:dyDescent="0.2">
      <c r="D798" s="552">
        <f>IFERROR(VLOOKUP(A798,Сводная!W:AA,4,0),B798)</f>
        <v>0</v>
      </c>
    </row>
    <row r="799" spans="4:4" x14ac:dyDescent="0.2">
      <c r="D799" s="552">
        <f>IFERROR(VLOOKUP(A799,Сводная!W:AA,4,0),B799)</f>
        <v>0</v>
      </c>
    </row>
    <row r="800" spans="4:4" x14ac:dyDescent="0.2">
      <c r="D800" s="552">
        <f>IFERROR(VLOOKUP(A800,Сводная!W:AA,4,0),B800)</f>
        <v>0</v>
      </c>
    </row>
    <row r="801" spans="4:4" x14ac:dyDescent="0.2">
      <c r="D801" s="552">
        <f>IFERROR(VLOOKUP(A801,Сводная!W:AA,4,0),B801)</f>
        <v>0</v>
      </c>
    </row>
    <row r="802" spans="4:4" x14ac:dyDescent="0.2">
      <c r="D802" s="552">
        <f>IFERROR(VLOOKUP(A802,Сводная!W:AA,4,0),B802)</f>
        <v>0</v>
      </c>
    </row>
    <row r="803" spans="4:4" x14ac:dyDescent="0.2">
      <c r="D803" s="552">
        <f>IFERROR(VLOOKUP(A803,Сводная!W:AA,4,0),B803)</f>
        <v>0</v>
      </c>
    </row>
    <row r="804" spans="4:4" x14ac:dyDescent="0.2">
      <c r="D804" s="552">
        <f>IFERROR(VLOOKUP(A804,Сводная!W:AA,4,0),B804)</f>
        <v>0</v>
      </c>
    </row>
    <row r="805" spans="4:4" x14ac:dyDescent="0.2">
      <c r="D805" s="552">
        <f>IFERROR(VLOOKUP(A805,Сводная!W:AA,4,0),B805)</f>
        <v>0</v>
      </c>
    </row>
    <row r="806" spans="4:4" x14ac:dyDescent="0.2">
      <c r="D806" s="552">
        <f>IFERROR(VLOOKUP(A806,Сводная!W:AA,4,0),B806)</f>
        <v>0</v>
      </c>
    </row>
    <row r="807" spans="4:4" x14ac:dyDescent="0.2">
      <c r="D807" s="552">
        <f>IFERROR(VLOOKUP(A807,Сводная!W:AA,4,0),B807)</f>
        <v>0</v>
      </c>
    </row>
    <row r="808" spans="4:4" x14ac:dyDescent="0.2">
      <c r="D808" s="552">
        <f>IFERROR(VLOOKUP(A808,Сводная!W:AA,4,0),B808)</f>
        <v>0</v>
      </c>
    </row>
    <row r="809" spans="4:4" x14ac:dyDescent="0.2">
      <c r="D809" s="552">
        <f>IFERROR(VLOOKUP(A809,Сводная!W:AA,4,0),B809)</f>
        <v>0</v>
      </c>
    </row>
    <row r="810" spans="4:4" x14ac:dyDescent="0.2">
      <c r="D810" s="552">
        <f>IFERROR(VLOOKUP(A810,Сводная!W:AA,4,0),B810)</f>
        <v>0</v>
      </c>
    </row>
    <row r="811" spans="4:4" x14ac:dyDescent="0.2">
      <c r="D811" s="552">
        <f>IFERROR(VLOOKUP(A811,Сводная!W:AA,4,0),B811)</f>
        <v>0</v>
      </c>
    </row>
    <row r="812" spans="4:4" x14ac:dyDescent="0.2">
      <c r="D812" s="552">
        <f>IFERROR(VLOOKUP(A812,Сводная!W:AA,4,0),B812)</f>
        <v>0</v>
      </c>
    </row>
    <row r="813" spans="4:4" x14ac:dyDescent="0.2">
      <c r="D813" s="552">
        <f>IFERROR(VLOOKUP(A813,Сводная!W:AA,4,0),B813)</f>
        <v>0</v>
      </c>
    </row>
    <row r="814" spans="4:4" x14ac:dyDescent="0.2">
      <c r="D814" s="552">
        <f>IFERROR(VLOOKUP(A814,Сводная!W:AA,4,0),B814)</f>
        <v>0</v>
      </c>
    </row>
    <row r="815" spans="4:4" x14ac:dyDescent="0.2">
      <c r="D815" s="552">
        <f>IFERROR(VLOOKUP(A815,Сводная!W:AA,4,0),B815)</f>
        <v>0</v>
      </c>
    </row>
    <row r="816" spans="4:4" x14ac:dyDescent="0.2">
      <c r="D816" s="552">
        <f>IFERROR(VLOOKUP(A816,Сводная!W:AA,4,0),B816)</f>
        <v>0</v>
      </c>
    </row>
    <row r="817" spans="4:4" x14ac:dyDescent="0.2">
      <c r="D817" s="552">
        <f>IFERROR(VLOOKUP(A817,Сводная!W:AA,4,0),B817)</f>
        <v>0</v>
      </c>
    </row>
    <row r="818" spans="4:4" x14ac:dyDescent="0.2">
      <c r="D818" s="552">
        <f>IFERROR(VLOOKUP(A818,Сводная!W:AA,4,0),B818)</f>
        <v>0</v>
      </c>
    </row>
    <row r="819" spans="4:4" x14ac:dyDescent="0.2">
      <c r="D819" s="552">
        <f>IFERROR(VLOOKUP(A819,Сводная!W:AA,4,0),B819)</f>
        <v>0</v>
      </c>
    </row>
    <row r="820" spans="4:4" x14ac:dyDescent="0.2">
      <c r="D820" s="552">
        <f>IFERROR(VLOOKUP(A820,Сводная!W:AA,4,0),B820)</f>
        <v>0</v>
      </c>
    </row>
    <row r="821" spans="4:4" x14ac:dyDescent="0.2">
      <c r="D821" s="552">
        <f>IFERROR(VLOOKUP(A821,Сводная!W:AA,4,0),B821)</f>
        <v>0</v>
      </c>
    </row>
    <row r="822" spans="4:4" x14ac:dyDescent="0.2">
      <c r="D822" s="552">
        <f>IFERROR(VLOOKUP(A822,Сводная!W:AA,4,0),B822)</f>
        <v>0</v>
      </c>
    </row>
    <row r="823" spans="4:4" x14ac:dyDescent="0.2">
      <c r="D823" s="552">
        <f>IFERROR(VLOOKUP(A823,Сводная!W:AA,4,0),B823)</f>
        <v>0</v>
      </c>
    </row>
    <row r="824" spans="4:4" x14ac:dyDescent="0.2">
      <c r="D824" s="552">
        <f>IFERROR(VLOOKUP(A824,Сводная!W:AA,4,0),B824)</f>
        <v>0</v>
      </c>
    </row>
    <row r="825" spans="4:4" x14ac:dyDescent="0.2">
      <c r="D825" s="552">
        <f>IFERROR(VLOOKUP(A825,Сводная!W:AA,4,0),B825)</f>
        <v>0</v>
      </c>
    </row>
    <row r="826" spans="4:4" x14ac:dyDescent="0.2">
      <c r="D826" s="552">
        <f>IFERROR(VLOOKUP(A826,Сводная!W:AA,4,0),B826)</f>
        <v>0</v>
      </c>
    </row>
    <row r="827" spans="4:4" x14ac:dyDescent="0.2">
      <c r="D827" s="552">
        <f>IFERROR(VLOOKUP(A827,Сводная!W:AA,4,0),B827)</f>
        <v>0</v>
      </c>
    </row>
    <row r="828" spans="4:4" x14ac:dyDescent="0.2">
      <c r="D828" s="552">
        <f>IFERROR(VLOOKUP(A828,Сводная!W:AA,4,0),B828)</f>
        <v>0</v>
      </c>
    </row>
    <row r="829" spans="4:4" x14ac:dyDescent="0.2">
      <c r="D829" s="552">
        <f>IFERROR(VLOOKUP(A829,Сводная!W:AA,4,0),B829)</f>
        <v>0</v>
      </c>
    </row>
    <row r="830" spans="4:4" x14ac:dyDescent="0.2">
      <c r="D830" s="552">
        <f>IFERROR(VLOOKUP(A830,Сводная!W:AA,4,0),B830)</f>
        <v>0</v>
      </c>
    </row>
    <row r="831" spans="4:4" x14ac:dyDescent="0.2">
      <c r="D831" s="552">
        <f>IFERROR(VLOOKUP(A831,Сводная!W:AA,4,0),B831)</f>
        <v>0</v>
      </c>
    </row>
    <row r="832" spans="4:4" x14ac:dyDescent="0.2">
      <c r="D832" s="552">
        <f>IFERROR(VLOOKUP(A832,Сводная!W:AA,4,0),B832)</f>
        <v>0</v>
      </c>
    </row>
    <row r="833" spans="4:4" x14ac:dyDescent="0.2">
      <c r="D833" s="552">
        <f>IFERROR(VLOOKUP(A833,Сводная!W:AA,4,0),B833)</f>
        <v>0</v>
      </c>
    </row>
    <row r="834" spans="4:4" x14ac:dyDescent="0.2">
      <c r="D834" s="552">
        <f>IFERROR(VLOOKUP(A834,Сводная!W:AA,4,0),B834)</f>
        <v>0</v>
      </c>
    </row>
    <row r="835" spans="4:4" x14ac:dyDescent="0.2">
      <c r="D835" s="552">
        <f>IFERROR(VLOOKUP(A835,Сводная!W:AA,4,0),B835)</f>
        <v>0</v>
      </c>
    </row>
    <row r="836" spans="4:4" x14ac:dyDescent="0.2">
      <c r="D836" s="552">
        <f>IFERROR(VLOOKUP(A836,Сводная!W:AA,4,0),B836)</f>
        <v>0</v>
      </c>
    </row>
    <row r="837" spans="4:4" x14ac:dyDescent="0.2">
      <c r="D837" s="552">
        <f>IFERROR(VLOOKUP(A837,Сводная!W:AA,4,0),B837)</f>
        <v>0</v>
      </c>
    </row>
    <row r="838" spans="4:4" x14ac:dyDescent="0.2">
      <c r="D838" s="552">
        <f>IFERROR(VLOOKUP(A838,Сводная!W:AA,4,0),B838)</f>
        <v>0</v>
      </c>
    </row>
    <row r="839" spans="4:4" x14ac:dyDescent="0.2">
      <c r="D839" s="552">
        <f>IFERROR(VLOOKUP(A839,Сводная!W:AA,4,0),B839)</f>
        <v>0</v>
      </c>
    </row>
    <row r="840" spans="4:4" x14ac:dyDescent="0.2">
      <c r="D840" s="552">
        <f>IFERROR(VLOOKUP(A840,Сводная!W:AA,4,0),B840)</f>
        <v>0</v>
      </c>
    </row>
    <row r="841" spans="4:4" x14ac:dyDescent="0.2">
      <c r="D841" s="552">
        <f>IFERROR(VLOOKUP(A841,Сводная!W:AA,4,0),B841)</f>
        <v>0</v>
      </c>
    </row>
    <row r="842" spans="4:4" x14ac:dyDescent="0.2">
      <c r="D842" s="552">
        <f>IFERROR(VLOOKUP(A842,Сводная!W:AA,4,0),B842)</f>
        <v>0</v>
      </c>
    </row>
    <row r="843" spans="4:4" x14ac:dyDescent="0.2">
      <c r="D843" s="552">
        <f>IFERROR(VLOOKUP(A843,Сводная!W:AA,4,0),B843)</f>
        <v>0</v>
      </c>
    </row>
    <row r="844" spans="4:4" x14ac:dyDescent="0.2">
      <c r="D844" s="552">
        <f>IFERROR(VLOOKUP(A844,Сводная!W:AA,4,0),B844)</f>
        <v>0</v>
      </c>
    </row>
    <row r="845" spans="4:4" x14ac:dyDescent="0.2">
      <c r="D845" s="552">
        <f>IFERROR(VLOOKUP(A845,Сводная!W:AA,4,0),B845)</f>
        <v>0</v>
      </c>
    </row>
    <row r="846" spans="4:4" x14ac:dyDescent="0.2">
      <c r="D846" s="552">
        <f>IFERROR(VLOOKUP(A846,Сводная!W:AA,4,0),B846)</f>
        <v>0</v>
      </c>
    </row>
    <row r="847" spans="4:4" x14ac:dyDescent="0.2">
      <c r="D847" s="552">
        <f>IFERROR(VLOOKUP(A847,Сводная!W:AA,4,0),B847)</f>
        <v>0</v>
      </c>
    </row>
    <row r="848" spans="4:4" x14ac:dyDescent="0.2">
      <c r="D848" s="552">
        <f>IFERROR(VLOOKUP(A848,Сводная!W:AA,4,0),B848)</f>
        <v>0</v>
      </c>
    </row>
    <row r="849" spans="4:4" x14ac:dyDescent="0.2">
      <c r="D849" s="552">
        <f>IFERROR(VLOOKUP(A849,Сводная!W:AA,4,0),B849)</f>
        <v>0</v>
      </c>
    </row>
    <row r="850" spans="4:4" x14ac:dyDescent="0.2">
      <c r="D850" s="552">
        <f>IFERROR(VLOOKUP(A850,Сводная!W:AA,4,0),B850)</f>
        <v>0</v>
      </c>
    </row>
    <row r="851" spans="4:4" x14ac:dyDescent="0.2">
      <c r="D851" s="552">
        <f>IFERROR(VLOOKUP(A851,Сводная!W:AA,4,0),B851)</f>
        <v>0</v>
      </c>
    </row>
    <row r="852" spans="4:4" x14ac:dyDescent="0.2">
      <c r="D852" s="552">
        <f>IFERROR(VLOOKUP(A852,Сводная!W:AA,4,0),B852)</f>
        <v>0</v>
      </c>
    </row>
    <row r="853" spans="4:4" x14ac:dyDescent="0.2">
      <c r="D853" s="552">
        <f>IFERROR(VLOOKUP(A853,Сводная!W:AA,4,0),B853)</f>
        <v>0</v>
      </c>
    </row>
    <row r="854" spans="4:4" x14ac:dyDescent="0.2">
      <c r="D854" s="552">
        <f>IFERROR(VLOOKUP(A854,Сводная!W:AA,4,0),B854)</f>
        <v>0</v>
      </c>
    </row>
    <row r="855" spans="4:4" x14ac:dyDescent="0.2">
      <c r="D855" s="552">
        <f>IFERROR(VLOOKUP(A855,Сводная!W:AA,4,0),B855)</f>
        <v>0</v>
      </c>
    </row>
    <row r="856" spans="4:4" x14ac:dyDescent="0.2">
      <c r="D856" s="552">
        <f>IFERROR(VLOOKUP(A856,Сводная!W:AA,4,0),B856)</f>
        <v>0</v>
      </c>
    </row>
    <row r="857" spans="4:4" x14ac:dyDescent="0.2">
      <c r="D857" s="552">
        <f>IFERROR(VLOOKUP(A857,Сводная!W:AA,4,0),B857)</f>
        <v>0</v>
      </c>
    </row>
    <row r="858" spans="4:4" x14ac:dyDescent="0.2">
      <c r="D858" s="552">
        <f>IFERROR(VLOOKUP(A858,Сводная!W:AA,4,0),B858)</f>
        <v>0</v>
      </c>
    </row>
    <row r="859" spans="4:4" x14ac:dyDescent="0.2">
      <c r="D859" s="552">
        <f>IFERROR(VLOOKUP(A859,Сводная!W:AA,4,0),B859)</f>
        <v>0</v>
      </c>
    </row>
    <row r="860" spans="4:4" x14ac:dyDescent="0.2">
      <c r="D860" s="552">
        <f>IFERROR(VLOOKUP(A860,Сводная!W:AA,4,0),B860)</f>
        <v>0</v>
      </c>
    </row>
    <row r="861" spans="4:4" x14ac:dyDescent="0.2">
      <c r="D861" s="552">
        <f>IFERROR(VLOOKUP(A861,Сводная!W:AA,4,0),B861)</f>
        <v>0</v>
      </c>
    </row>
    <row r="862" spans="4:4" x14ac:dyDescent="0.2">
      <c r="D862" s="552">
        <f>IFERROR(VLOOKUP(A862,Сводная!W:AA,4,0),B862)</f>
        <v>0</v>
      </c>
    </row>
    <row r="863" spans="4:4" x14ac:dyDescent="0.2">
      <c r="D863" s="552">
        <f>IFERROR(VLOOKUP(A863,Сводная!W:AA,4,0),B863)</f>
        <v>0</v>
      </c>
    </row>
    <row r="864" spans="4:4" x14ac:dyDescent="0.2">
      <c r="D864" s="552">
        <f>IFERROR(VLOOKUP(A864,Сводная!W:AA,4,0),B864)</f>
        <v>0</v>
      </c>
    </row>
    <row r="865" spans="4:4" x14ac:dyDescent="0.2">
      <c r="D865" s="552">
        <f>IFERROR(VLOOKUP(A865,Сводная!W:AA,4,0),B865)</f>
        <v>0</v>
      </c>
    </row>
    <row r="866" spans="4:4" x14ac:dyDescent="0.2">
      <c r="D866" s="552">
        <f>IFERROR(VLOOKUP(A866,Сводная!W:AA,4,0),B866)</f>
        <v>0</v>
      </c>
    </row>
    <row r="867" spans="4:4" x14ac:dyDescent="0.2">
      <c r="D867" s="552">
        <f>IFERROR(VLOOKUP(A867,Сводная!W:AA,4,0),B867)</f>
        <v>0</v>
      </c>
    </row>
    <row r="868" spans="4:4" x14ac:dyDescent="0.2">
      <c r="D868" s="552">
        <f>IFERROR(VLOOKUP(A868,Сводная!W:AA,4,0),B868)</f>
        <v>0</v>
      </c>
    </row>
    <row r="869" spans="4:4" x14ac:dyDescent="0.2">
      <c r="D869" s="552">
        <f>IFERROR(VLOOKUP(A869,Сводная!W:AA,4,0),B869)</f>
        <v>0</v>
      </c>
    </row>
    <row r="870" spans="4:4" x14ac:dyDescent="0.2">
      <c r="D870" s="552">
        <f>IFERROR(VLOOKUP(A870,Сводная!W:AA,4,0),B870)</f>
        <v>0</v>
      </c>
    </row>
    <row r="871" spans="4:4" x14ac:dyDescent="0.2">
      <c r="D871" s="552">
        <f>IFERROR(VLOOKUP(A871,Сводная!W:AA,4,0),B871)</f>
        <v>0</v>
      </c>
    </row>
    <row r="872" spans="4:4" x14ac:dyDescent="0.2">
      <c r="D872" s="552">
        <f>IFERROR(VLOOKUP(A872,Сводная!W:AA,4,0),B872)</f>
        <v>0</v>
      </c>
    </row>
    <row r="873" spans="4:4" x14ac:dyDescent="0.2">
      <c r="D873" s="552">
        <f>IFERROR(VLOOKUP(A873,Сводная!W:AA,4,0),B873)</f>
        <v>0</v>
      </c>
    </row>
    <row r="874" spans="4:4" x14ac:dyDescent="0.2">
      <c r="D874" s="552">
        <f>IFERROR(VLOOKUP(A874,Сводная!W:AA,4,0),B874)</f>
        <v>0</v>
      </c>
    </row>
    <row r="875" spans="4:4" x14ac:dyDescent="0.2">
      <c r="D875" s="552">
        <f>IFERROR(VLOOKUP(A875,Сводная!W:AA,4,0),B875)</f>
        <v>0</v>
      </c>
    </row>
    <row r="876" spans="4:4" x14ac:dyDescent="0.2">
      <c r="D876" s="552">
        <f>IFERROR(VLOOKUP(A876,Сводная!W:AA,4,0),B876)</f>
        <v>0</v>
      </c>
    </row>
    <row r="877" spans="4:4" x14ac:dyDescent="0.2">
      <c r="D877" s="552">
        <f>IFERROR(VLOOKUP(A877,Сводная!W:AA,4,0),B877)</f>
        <v>0</v>
      </c>
    </row>
    <row r="878" spans="4:4" x14ac:dyDescent="0.2">
      <c r="D878" s="552">
        <f>IFERROR(VLOOKUP(A878,Сводная!W:AA,4,0),B878)</f>
        <v>0</v>
      </c>
    </row>
    <row r="879" spans="4:4" x14ac:dyDescent="0.2">
      <c r="D879" s="552">
        <f>IFERROR(VLOOKUP(A879,Сводная!W:AA,4,0),B879)</f>
        <v>0</v>
      </c>
    </row>
    <row r="880" spans="4:4" x14ac:dyDescent="0.2">
      <c r="D880" s="552">
        <f>IFERROR(VLOOKUP(A880,Сводная!W:AA,4,0),B880)</f>
        <v>0</v>
      </c>
    </row>
    <row r="881" spans="4:4" x14ac:dyDescent="0.2">
      <c r="D881" s="552">
        <f>IFERROR(VLOOKUP(A881,Сводная!W:AA,4,0),B881)</f>
        <v>0</v>
      </c>
    </row>
    <row r="882" spans="4:4" x14ac:dyDescent="0.2">
      <c r="D882" s="552">
        <f>IFERROR(VLOOKUP(A882,Сводная!W:AA,4,0),B882)</f>
        <v>0</v>
      </c>
    </row>
    <row r="883" spans="4:4" x14ac:dyDescent="0.2">
      <c r="D883" s="552">
        <f>IFERROR(VLOOKUP(A883,Сводная!W:AA,4,0),B883)</f>
        <v>0</v>
      </c>
    </row>
    <row r="884" spans="4:4" x14ac:dyDescent="0.2">
      <c r="D884" s="552">
        <f>IFERROR(VLOOKUP(A884,Сводная!W:AA,4,0),B884)</f>
        <v>0</v>
      </c>
    </row>
    <row r="885" spans="4:4" x14ac:dyDescent="0.2">
      <c r="D885" s="552">
        <f>IFERROR(VLOOKUP(A885,Сводная!W:AA,4,0),B885)</f>
        <v>0</v>
      </c>
    </row>
    <row r="886" spans="4:4" x14ac:dyDescent="0.2">
      <c r="D886" s="552">
        <f>IFERROR(VLOOKUP(A886,Сводная!W:AA,4,0),B886)</f>
        <v>0</v>
      </c>
    </row>
    <row r="887" spans="4:4" x14ac:dyDescent="0.2">
      <c r="D887" s="552">
        <f>IFERROR(VLOOKUP(A887,Сводная!W:AA,4,0),B887)</f>
        <v>0</v>
      </c>
    </row>
    <row r="888" spans="4:4" x14ac:dyDescent="0.2">
      <c r="D888" s="552">
        <f>IFERROR(VLOOKUP(A888,Сводная!W:AA,4,0),B888)</f>
        <v>0</v>
      </c>
    </row>
    <row r="889" spans="4:4" x14ac:dyDescent="0.2">
      <c r="D889" s="552">
        <f>IFERROR(VLOOKUP(A889,Сводная!W:AA,4,0),B889)</f>
        <v>0</v>
      </c>
    </row>
    <row r="890" spans="4:4" x14ac:dyDescent="0.2">
      <c r="D890" s="552">
        <f>IFERROR(VLOOKUP(A890,Сводная!W:AA,4,0),B890)</f>
        <v>0</v>
      </c>
    </row>
    <row r="891" spans="4:4" x14ac:dyDescent="0.2">
      <c r="D891" s="552">
        <f>IFERROR(VLOOKUP(A891,Сводная!W:AA,4,0),B891)</f>
        <v>0</v>
      </c>
    </row>
    <row r="892" spans="4:4" x14ac:dyDescent="0.2">
      <c r="D892" s="552">
        <f>IFERROR(VLOOKUP(A892,Сводная!W:AA,4,0),B892)</f>
        <v>0</v>
      </c>
    </row>
    <row r="893" spans="4:4" x14ac:dyDescent="0.2">
      <c r="D893" s="552">
        <f>IFERROR(VLOOKUP(A893,Сводная!W:AA,4,0),B893)</f>
        <v>0</v>
      </c>
    </row>
    <row r="894" spans="4:4" x14ac:dyDescent="0.2">
      <c r="D894" s="552">
        <f>IFERROR(VLOOKUP(A894,Сводная!W:AA,4,0),B894)</f>
        <v>0</v>
      </c>
    </row>
    <row r="895" spans="4:4" x14ac:dyDescent="0.2">
      <c r="D895" s="552">
        <f>IFERROR(VLOOKUP(A895,Сводная!W:AA,4,0),B895)</f>
        <v>0</v>
      </c>
    </row>
    <row r="896" spans="4:4" x14ac:dyDescent="0.2">
      <c r="D896" s="552">
        <f>IFERROR(VLOOKUP(A896,Сводная!W:AA,4,0),B896)</f>
        <v>0</v>
      </c>
    </row>
    <row r="897" spans="4:4" x14ac:dyDescent="0.2">
      <c r="D897" s="552">
        <f>IFERROR(VLOOKUP(A897,Сводная!W:AA,4,0),B897)</f>
        <v>0</v>
      </c>
    </row>
    <row r="898" spans="4:4" x14ac:dyDescent="0.2">
      <c r="D898" s="552">
        <f>IFERROR(VLOOKUP(A898,Сводная!W:AA,4,0),B898)</f>
        <v>0</v>
      </c>
    </row>
    <row r="899" spans="4:4" x14ac:dyDescent="0.2">
      <c r="D899" s="552">
        <f>IFERROR(VLOOKUP(A899,Сводная!W:AA,4,0),B899)</f>
        <v>0</v>
      </c>
    </row>
    <row r="900" spans="4:4" x14ac:dyDescent="0.2">
      <c r="D900" s="552">
        <f>IFERROR(VLOOKUP(A900,Сводная!W:AA,4,0),B900)</f>
        <v>0</v>
      </c>
    </row>
    <row r="901" spans="4:4" x14ac:dyDescent="0.2">
      <c r="D901" s="552">
        <f>IFERROR(VLOOKUP(A901,Сводная!W:AA,4,0),B901)</f>
        <v>0</v>
      </c>
    </row>
    <row r="902" spans="4:4" x14ac:dyDescent="0.2">
      <c r="D902" s="552">
        <f>IFERROR(VLOOKUP(A902,Сводная!W:AA,4,0),B902)</f>
        <v>0</v>
      </c>
    </row>
    <row r="903" spans="4:4" x14ac:dyDescent="0.2">
      <c r="D903" s="552">
        <f>IFERROR(VLOOKUP(A903,Сводная!W:AA,4,0),B903)</f>
        <v>0</v>
      </c>
    </row>
    <row r="904" spans="4:4" x14ac:dyDescent="0.2">
      <c r="D904" s="552">
        <f>IFERROR(VLOOKUP(A904,Сводная!W:AA,4,0),B904)</f>
        <v>0</v>
      </c>
    </row>
    <row r="905" spans="4:4" x14ac:dyDescent="0.2">
      <c r="D905" s="552">
        <f>IFERROR(VLOOKUP(A905,Сводная!W:AA,4,0),B905)</f>
        <v>0</v>
      </c>
    </row>
    <row r="906" spans="4:4" x14ac:dyDescent="0.2">
      <c r="D906" s="552">
        <f>IFERROR(VLOOKUP(A906,Сводная!W:AA,4,0),B906)</f>
        <v>0</v>
      </c>
    </row>
    <row r="907" spans="4:4" x14ac:dyDescent="0.2">
      <c r="D907" s="552">
        <f>IFERROR(VLOOKUP(A907,Сводная!W:AA,4,0),B907)</f>
        <v>0</v>
      </c>
    </row>
    <row r="908" spans="4:4" x14ac:dyDescent="0.2">
      <c r="D908" s="552">
        <f>IFERROR(VLOOKUP(A908,Сводная!W:AA,4,0),B908)</f>
        <v>0</v>
      </c>
    </row>
    <row r="909" spans="4:4" x14ac:dyDescent="0.2">
      <c r="D909" s="552">
        <f>IFERROR(VLOOKUP(A909,Сводная!W:AA,4,0),B909)</f>
        <v>0</v>
      </c>
    </row>
    <row r="910" spans="4:4" x14ac:dyDescent="0.2">
      <c r="D910" s="552">
        <f>IFERROR(VLOOKUP(A910,Сводная!W:AA,4,0),B910)</f>
        <v>0</v>
      </c>
    </row>
    <row r="911" spans="4:4" x14ac:dyDescent="0.2">
      <c r="D911" s="552">
        <f>IFERROR(VLOOKUP(A911,Сводная!W:AA,4,0),B911)</f>
        <v>0</v>
      </c>
    </row>
    <row r="912" spans="4:4" x14ac:dyDescent="0.2">
      <c r="D912" s="552">
        <f>IFERROR(VLOOKUP(A912,Сводная!W:AA,4,0),B912)</f>
        <v>0</v>
      </c>
    </row>
    <row r="913" spans="4:4" x14ac:dyDescent="0.2">
      <c r="D913" s="552">
        <f>IFERROR(VLOOKUP(A913,Сводная!W:AA,4,0),B913)</f>
        <v>0</v>
      </c>
    </row>
    <row r="914" spans="4:4" x14ac:dyDescent="0.2">
      <c r="D914" s="552">
        <f>IFERROR(VLOOKUP(A914,Сводная!W:AA,4,0),B914)</f>
        <v>0</v>
      </c>
    </row>
    <row r="915" spans="4:4" x14ac:dyDescent="0.2">
      <c r="D915" s="552">
        <f>IFERROR(VLOOKUP(A915,Сводная!W:AA,4,0),B915)</f>
        <v>0</v>
      </c>
    </row>
    <row r="916" spans="4:4" x14ac:dyDescent="0.2">
      <c r="D916" s="552">
        <f>IFERROR(VLOOKUP(A916,Сводная!W:AA,4,0),B916)</f>
        <v>0</v>
      </c>
    </row>
    <row r="917" spans="4:4" x14ac:dyDescent="0.2">
      <c r="D917" s="552">
        <f>IFERROR(VLOOKUP(A917,Сводная!W:AA,4,0),B917)</f>
        <v>0</v>
      </c>
    </row>
    <row r="918" spans="4:4" x14ac:dyDescent="0.2">
      <c r="D918" s="552">
        <f>IFERROR(VLOOKUP(A918,Сводная!W:AA,4,0),B918)</f>
        <v>0</v>
      </c>
    </row>
    <row r="919" spans="4:4" x14ac:dyDescent="0.2">
      <c r="D919" s="552">
        <f>IFERROR(VLOOKUP(A919,Сводная!W:AA,4,0),B919)</f>
        <v>0</v>
      </c>
    </row>
    <row r="920" spans="4:4" x14ac:dyDescent="0.2">
      <c r="D920" s="552">
        <f>IFERROR(VLOOKUP(A920,Сводная!W:AA,4,0),B920)</f>
        <v>0</v>
      </c>
    </row>
    <row r="921" spans="4:4" x14ac:dyDescent="0.2">
      <c r="D921" s="552">
        <f>IFERROR(VLOOKUP(A921,Сводная!W:AA,4,0),B921)</f>
        <v>0</v>
      </c>
    </row>
    <row r="922" spans="4:4" x14ac:dyDescent="0.2">
      <c r="D922" s="552">
        <f>IFERROR(VLOOKUP(A922,Сводная!W:AA,4,0),B922)</f>
        <v>0</v>
      </c>
    </row>
    <row r="923" spans="4:4" x14ac:dyDescent="0.2">
      <c r="D923" s="552">
        <f>IFERROR(VLOOKUP(A923,Сводная!W:AA,4,0),B923)</f>
        <v>0</v>
      </c>
    </row>
    <row r="924" spans="4:4" x14ac:dyDescent="0.2">
      <c r="D924" s="552">
        <f>IFERROR(VLOOKUP(A924,Сводная!W:AA,4,0),B924)</f>
        <v>0</v>
      </c>
    </row>
    <row r="925" spans="4:4" x14ac:dyDescent="0.2">
      <c r="D925" s="552">
        <f>IFERROR(VLOOKUP(A925,Сводная!W:AA,4,0),B925)</f>
        <v>0</v>
      </c>
    </row>
    <row r="926" spans="4:4" x14ac:dyDescent="0.2">
      <c r="D926" s="552">
        <f>IFERROR(VLOOKUP(A926,Сводная!W:AA,4,0),B926)</f>
        <v>0</v>
      </c>
    </row>
    <row r="927" spans="4:4" x14ac:dyDescent="0.2">
      <c r="D927" s="552">
        <f>IFERROR(VLOOKUP(A927,Сводная!W:AA,4,0),B927)</f>
        <v>0</v>
      </c>
    </row>
    <row r="928" spans="4:4" x14ac:dyDescent="0.2">
      <c r="D928" s="552">
        <f>IFERROR(VLOOKUP(A928,Сводная!W:AA,4,0),B928)</f>
        <v>0</v>
      </c>
    </row>
    <row r="929" spans="4:4" x14ac:dyDescent="0.2">
      <c r="D929" s="552">
        <f>IFERROR(VLOOKUP(A929,Сводная!W:AA,4,0),B929)</f>
        <v>0</v>
      </c>
    </row>
    <row r="930" spans="4:4" x14ac:dyDescent="0.2">
      <c r="D930" s="552">
        <f>IFERROR(VLOOKUP(A930,Сводная!W:AA,4,0),B930)</f>
        <v>0</v>
      </c>
    </row>
    <row r="931" spans="4:4" x14ac:dyDescent="0.2">
      <c r="D931" s="552">
        <f>IFERROR(VLOOKUP(A931,Сводная!W:AA,4,0),B931)</f>
        <v>0</v>
      </c>
    </row>
    <row r="932" spans="4:4" x14ac:dyDescent="0.2">
      <c r="D932" s="552">
        <f>IFERROR(VLOOKUP(A932,Сводная!W:AA,4,0),B932)</f>
        <v>0</v>
      </c>
    </row>
    <row r="933" spans="4:4" x14ac:dyDescent="0.2">
      <c r="D933" s="552">
        <f>IFERROR(VLOOKUP(A933,Сводная!W:AA,4,0),B933)</f>
        <v>0</v>
      </c>
    </row>
    <row r="934" spans="4:4" x14ac:dyDescent="0.2">
      <c r="D934" s="552">
        <f>IFERROR(VLOOKUP(A934,Сводная!W:AA,4,0),B934)</f>
        <v>0</v>
      </c>
    </row>
    <row r="935" spans="4:4" x14ac:dyDescent="0.2">
      <c r="D935" s="552">
        <f>IFERROR(VLOOKUP(A935,Сводная!W:AA,4,0),B935)</f>
        <v>0</v>
      </c>
    </row>
    <row r="936" spans="4:4" x14ac:dyDescent="0.2">
      <c r="D936" s="552">
        <f>IFERROR(VLOOKUP(A936,Сводная!W:AA,4,0),B936)</f>
        <v>0</v>
      </c>
    </row>
    <row r="937" spans="4:4" x14ac:dyDescent="0.2">
      <c r="D937" s="552">
        <f>IFERROR(VLOOKUP(A937,Сводная!W:AA,4,0),B937)</f>
        <v>0</v>
      </c>
    </row>
    <row r="938" spans="4:4" x14ac:dyDescent="0.2">
      <c r="D938" s="552">
        <f>IFERROR(VLOOKUP(A938,Сводная!W:AA,4,0),B938)</f>
        <v>0</v>
      </c>
    </row>
    <row r="939" spans="4:4" x14ac:dyDescent="0.2">
      <c r="D939" s="552">
        <f>IFERROR(VLOOKUP(A939,Сводная!W:AA,4,0),B939)</f>
        <v>0</v>
      </c>
    </row>
    <row r="940" spans="4:4" x14ac:dyDescent="0.2">
      <c r="D940" s="552">
        <f>IFERROR(VLOOKUP(A940,Сводная!W:AA,4,0),B940)</f>
        <v>0</v>
      </c>
    </row>
    <row r="941" spans="4:4" x14ac:dyDescent="0.2">
      <c r="D941" s="552">
        <f>IFERROR(VLOOKUP(A941,Сводная!W:AA,4,0),B941)</f>
        <v>0</v>
      </c>
    </row>
    <row r="942" spans="4:4" x14ac:dyDescent="0.2">
      <c r="D942" s="552">
        <f>IFERROR(VLOOKUP(A942,Сводная!W:AA,4,0),B942)</f>
        <v>0</v>
      </c>
    </row>
    <row r="943" spans="4:4" x14ac:dyDescent="0.2">
      <c r="D943" s="552">
        <f>IFERROR(VLOOKUP(A943,Сводная!W:AA,4,0),B943)</f>
        <v>0</v>
      </c>
    </row>
    <row r="944" spans="4:4" x14ac:dyDescent="0.2">
      <c r="D944" s="552">
        <f>IFERROR(VLOOKUP(A944,Сводная!W:AA,4,0),B944)</f>
        <v>0</v>
      </c>
    </row>
    <row r="945" spans="4:4" x14ac:dyDescent="0.2">
      <c r="D945" s="552">
        <f>IFERROR(VLOOKUP(A945,Сводная!W:AA,4,0),B945)</f>
        <v>0</v>
      </c>
    </row>
    <row r="946" spans="4:4" x14ac:dyDescent="0.2">
      <c r="D946" s="552">
        <f>IFERROR(VLOOKUP(A946,Сводная!W:AA,4,0),B946)</f>
        <v>0</v>
      </c>
    </row>
    <row r="947" spans="4:4" x14ac:dyDescent="0.2">
      <c r="D947" s="552">
        <f>IFERROR(VLOOKUP(A947,Сводная!W:AA,4,0),B947)</f>
        <v>0</v>
      </c>
    </row>
    <row r="948" spans="4:4" x14ac:dyDescent="0.2">
      <c r="D948" s="552">
        <f>IFERROR(VLOOKUP(A948,Сводная!W:AA,4,0),B948)</f>
        <v>0</v>
      </c>
    </row>
    <row r="949" spans="4:4" x14ac:dyDescent="0.2">
      <c r="D949" s="552">
        <f>IFERROR(VLOOKUP(A949,Сводная!W:AA,4,0),B949)</f>
        <v>0</v>
      </c>
    </row>
    <row r="950" spans="4:4" x14ac:dyDescent="0.2">
      <c r="D950" s="552">
        <f>IFERROR(VLOOKUP(A950,Сводная!W:AA,4,0),B950)</f>
        <v>0</v>
      </c>
    </row>
    <row r="951" spans="4:4" x14ac:dyDescent="0.2">
      <c r="D951" s="552">
        <f>IFERROR(VLOOKUP(A951,Сводная!W:AA,4,0),B951)</f>
        <v>0</v>
      </c>
    </row>
    <row r="952" spans="4:4" x14ac:dyDescent="0.2">
      <c r="D952" s="552">
        <f>IFERROR(VLOOKUP(A952,Сводная!W:AA,4,0),B952)</f>
        <v>0</v>
      </c>
    </row>
    <row r="953" spans="4:4" x14ac:dyDescent="0.2">
      <c r="D953" s="552">
        <f>IFERROR(VLOOKUP(A953,Сводная!W:AA,4,0),B953)</f>
        <v>0</v>
      </c>
    </row>
    <row r="954" spans="4:4" x14ac:dyDescent="0.2">
      <c r="D954" s="552">
        <f>IFERROR(VLOOKUP(A954,Сводная!W:AA,4,0),B954)</f>
        <v>0</v>
      </c>
    </row>
    <row r="955" spans="4:4" x14ac:dyDescent="0.2">
      <c r="D955" s="552">
        <f>IFERROR(VLOOKUP(A955,Сводная!W:AA,4,0),B955)</f>
        <v>0</v>
      </c>
    </row>
    <row r="956" spans="4:4" x14ac:dyDescent="0.2">
      <c r="D956" s="552">
        <f>IFERROR(VLOOKUP(A956,Сводная!W:AA,4,0),B956)</f>
        <v>0</v>
      </c>
    </row>
    <row r="957" spans="4:4" x14ac:dyDescent="0.2">
      <c r="D957" s="552">
        <f>IFERROR(VLOOKUP(A957,Сводная!W:AA,4,0),B957)</f>
        <v>0</v>
      </c>
    </row>
    <row r="958" spans="4:4" x14ac:dyDescent="0.2">
      <c r="D958" s="552">
        <f>IFERROR(VLOOKUP(A958,Сводная!W:AA,4,0),B958)</f>
        <v>0</v>
      </c>
    </row>
    <row r="959" spans="4:4" x14ac:dyDescent="0.2">
      <c r="D959" s="552">
        <f>IFERROR(VLOOKUP(A959,Сводная!W:AA,4,0),B959)</f>
        <v>0</v>
      </c>
    </row>
    <row r="960" spans="4:4" x14ac:dyDescent="0.2">
      <c r="D960" s="552">
        <f>IFERROR(VLOOKUP(A960,Сводная!W:AA,4,0),B960)</f>
        <v>0</v>
      </c>
    </row>
    <row r="961" spans="4:4" x14ac:dyDescent="0.2">
      <c r="D961" s="552">
        <f>IFERROR(VLOOKUP(A961,Сводная!W:AA,4,0),B961)</f>
        <v>0</v>
      </c>
    </row>
    <row r="962" spans="4:4" x14ac:dyDescent="0.2">
      <c r="D962" s="552">
        <f>IFERROR(VLOOKUP(A962,Сводная!W:AA,4,0),B962)</f>
        <v>0</v>
      </c>
    </row>
    <row r="963" spans="4:4" x14ac:dyDescent="0.2">
      <c r="D963" s="552">
        <f>IFERROR(VLOOKUP(A963,Сводная!W:AA,4,0),B963)</f>
        <v>0</v>
      </c>
    </row>
    <row r="964" spans="4:4" x14ac:dyDescent="0.2">
      <c r="D964" s="552">
        <f>IFERROR(VLOOKUP(A964,Сводная!W:AA,4,0),B964)</f>
        <v>0</v>
      </c>
    </row>
    <row r="965" spans="4:4" x14ac:dyDescent="0.2">
      <c r="D965" s="552">
        <f>IFERROR(VLOOKUP(A965,Сводная!W:AA,4,0),B965)</f>
        <v>0</v>
      </c>
    </row>
    <row r="966" spans="4:4" x14ac:dyDescent="0.2">
      <c r="D966" s="552">
        <f>IFERROR(VLOOKUP(A966,Сводная!W:AA,4,0),B966)</f>
        <v>0</v>
      </c>
    </row>
    <row r="967" spans="4:4" x14ac:dyDescent="0.2">
      <c r="D967" s="552">
        <f>IFERROR(VLOOKUP(A967,Сводная!W:AA,4,0),B967)</f>
        <v>0</v>
      </c>
    </row>
    <row r="968" spans="4:4" x14ac:dyDescent="0.2">
      <c r="D968" s="552">
        <f>IFERROR(VLOOKUP(A968,Сводная!W:AA,4,0),B968)</f>
        <v>0</v>
      </c>
    </row>
    <row r="969" spans="4:4" x14ac:dyDescent="0.2">
      <c r="D969" s="552">
        <f>IFERROR(VLOOKUP(A969,Сводная!W:AA,4,0),B969)</f>
        <v>0</v>
      </c>
    </row>
    <row r="970" spans="4:4" x14ac:dyDescent="0.2">
      <c r="D970" s="552">
        <f>IFERROR(VLOOKUP(A970,Сводная!W:AA,4,0),B970)</f>
        <v>0</v>
      </c>
    </row>
    <row r="971" spans="4:4" x14ac:dyDescent="0.2">
      <c r="D971" s="552">
        <f>IFERROR(VLOOKUP(A971,Сводная!W:AA,4,0),B971)</f>
        <v>0</v>
      </c>
    </row>
    <row r="972" spans="4:4" x14ac:dyDescent="0.2">
      <c r="D972" s="552">
        <f>IFERROR(VLOOKUP(A972,Сводная!W:AA,4,0),B972)</f>
        <v>0</v>
      </c>
    </row>
    <row r="973" spans="4:4" x14ac:dyDescent="0.2">
      <c r="D973" s="552">
        <f>IFERROR(VLOOKUP(A973,Сводная!W:AA,4,0),B973)</f>
        <v>0</v>
      </c>
    </row>
    <row r="974" spans="4:4" x14ac:dyDescent="0.2">
      <c r="D974" s="552">
        <f>IFERROR(VLOOKUP(A974,Сводная!W:AA,4,0),B974)</f>
        <v>0</v>
      </c>
    </row>
    <row r="975" spans="4:4" x14ac:dyDescent="0.2">
      <c r="D975" s="552">
        <f>IFERROR(VLOOKUP(A975,Сводная!W:AA,4,0),B975)</f>
        <v>0</v>
      </c>
    </row>
    <row r="976" spans="4:4" x14ac:dyDescent="0.2">
      <c r="D976" s="552">
        <f>IFERROR(VLOOKUP(A976,Сводная!W:AA,4,0),B976)</f>
        <v>0</v>
      </c>
    </row>
    <row r="977" spans="4:4" x14ac:dyDescent="0.2">
      <c r="D977" s="552">
        <f>IFERROR(VLOOKUP(A977,Сводная!W:AA,4,0),B977)</f>
        <v>0</v>
      </c>
    </row>
    <row r="978" spans="4:4" x14ac:dyDescent="0.2">
      <c r="D978" s="552">
        <f>IFERROR(VLOOKUP(A978,Сводная!W:AA,4,0),B978)</f>
        <v>0</v>
      </c>
    </row>
    <row r="979" spans="4:4" x14ac:dyDescent="0.2">
      <c r="D979" s="552">
        <f>IFERROR(VLOOKUP(A979,Сводная!W:AA,4,0),B979)</f>
        <v>0</v>
      </c>
    </row>
    <row r="980" spans="4:4" x14ac:dyDescent="0.2">
      <c r="D980" s="552">
        <f>IFERROR(VLOOKUP(A980,Сводная!W:AA,4,0),B980)</f>
        <v>0</v>
      </c>
    </row>
    <row r="981" spans="4:4" x14ac:dyDescent="0.2">
      <c r="D981" s="552">
        <f>IFERROR(VLOOKUP(A981,Сводная!W:AA,4,0),B981)</f>
        <v>0</v>
      </c>
    </row>
    <row r="982" spans="4:4" x14ac:dyDescent="0.2">
      <c r="D982" s="552">
        <f>IFERROR(VLOOKUP(A982,Сводная!W:AA,4,0),B982)</f>
        <v>0</v>
      </c>
    </row>
    <row r="983" spans="4:4" x14ac:dyDescent="0.2">
      <c r="D983" s="552">
        <f>IFERROR(VLOOKUP(A983,Сводная!W:AA,4,0),B983)</f>
        <v>0</v>
      </c>
    </row>
    <row r="984" spans="4:4" x14ac:dyDescent="0.2">
      <c r="D984" s="552">
        <f>IFERROR(VLOOKUP(A984,Сводная!W:AA,4,0),B984)</f>
        <v>0</v>
      </c>
    </row>
    <row r="985" spans="4:4" x14ac:dyDescent="0.2">
      <c r="D985" s="552">
        <f>IFERROR(VLOOKUP(A985,Сводная!W:AA,4,0),B985)</f>
        <v>0</v>
      </c>
    </row>
    <row r="986" spans="4:4" x14ac:dyDescent="0.2">
      <c r="D986" s="552">
        <f>IFERROR(VLOOKUP(A986,Сводная!W:AA,4,0),B986)</f>
        <v>0</v>
      </c>
    </row>
    <row r="987" spans="4:4" x14ac:dyDescent="0.2">
      <c r="D987" s="552">
        <f>IFERROR(VLOOKUP(A987,Сводная!W:AA,4,0),B987)</f>
        <v>0</v>
      </c>
    </row>
    <row r="988" spans="4:4" x14ac:dyDescent="0.2">
      <c r="D988" s="552">
        <f>IFERROR(VLOOKUP(A988,Сводная!W:AA,4,0),B988)</f>
        <v>0</v>
      </c>
    </row>
    <row r="989" spans="4:4" x14ac:dyDescent="0.2">
      <c r="D989" s="552">
        <f>IFERROR(VLOOKUP(A989,Сводная!W:AA,4,0),B989)</f>
        <v>0</v>
      </c>
    </row>
    <row r="990" spans="4:4" x14ac:dyDescent="0.2">
      <c r="D990" s="552">
        <f>IFERROR(VLOOKUP(A990,Сводная!W:AA,4,0),B990)</f>
        <v>0</v>
      </c>
    </row>
    <row r="991" spans="4:4" x14ac:dyDescent="0.2">
      <c r="D991" s="552">
        <f>IFERROR(VLOOKUP(A991,Сводная!W:AA,4,0),B991)</f>
        <v>0</v>
      </c>
    </row>
    <row r="992" spans="4:4" x14ac:dyDescent="0.2">
      <c r="D992" s="552">
        <f>IFERROR(VLOOKUP(A992,Сводная!W:AA,4,0),B992)</f>
        <v>0</v>
      </c>
    </row>
    <row r="993" spans="4:4" x14ac:dyDescent="0.2">
      <c r="D993" s="552">
        <f>IFERROR(VLOOKUP(A993,Сводная!W:AA,4,0),B993)</f>
        <v>0</v>
      </c>
    </row>
    <row r="994" spans="4:4" x14ac:dyDescent="0.2">
      <c r="D994" s="552">
        <f>IFERROR(VLOOKUP(A994,Сводная!W:AA,4,0),B994)</f>
        <v>0</v>
      </c>
    </row>
    <row r="995" spans="4:4" x14ac:dyDescent="0.2">
      <c r="D995" s="552">
        <f>IFERROR(VLOOKUP(A995,Сводная!W:AA,4,0),B995)</f>
        <v>0</v>
      </c>
    </row>
    <row r="996" spans="4:4" x14ac:dyDescent="0.2">
      <c r="D996" s="552">
        <f>IFERROR(VLOOKUP(A996,Сводная!W:AA,4,0),B996)</f>
        <v>0</v>
      </c>
    </row>
    <row r="997" spans="4:4" x14ac:dyDescent="0.2">
      <c r="D997" s="552">
        <f>IFERROR(VLOOKUP(A997,Сводная!W:AA,4,0),B997)</f>
        <v>0</v>
      </c>
    </row>
    <row r="998" spans="4:4" x14ac:dyDescent="0.2">
      <c r="D998" s="552">
        <f>IFERROR(VLOOKUP(A998,Сводная!W:AA,4,0),B998)</f>
        <v>0</v>
      </c>
    </row>
    <row r="999" spans="4:4" x14ac:dyDescent="0.2">
      <c r="D999" s="552">
        <f>IFERROR(VLOOKUP(A999,Сводная!W:AA,4,0),B999)</f>
        <v>0</v>
      </c>
    </row>
    <row r="1000" spans="4:4" x14ac:dyDescent="0.2">
      <c r="D1000" s="552">
        <f>IFERROR(VLOOKUP(A1000,Сводная!W:AA,4,0),B1000)</f>
        <v>0</v>
      </c>
    </row>
    <row r="1001" spans="4:4" x14ac:dyDescent="0.2">
      <c r="D1001" s="552">
        <f>IFERROR(VLOOKUP(A1001,Сводная!W:AA,4,0),B1001)</f>
        <v>0</v>
      </c>
    </row>
    <row r="1002" spans="4:4" x14ac:dyDescent="0.2">
      <c r="D1002" s="552">
        <f>IFERROR(VLOOKUP(A1002,Сводная!W:AA,4,0),B1002)</f>
        <v>0</v>
      </c>
    </row>
    <row r="1003" spans="4:4" x14ac:dyDescent="0.2">
      <c r="D1003" s="552">
        <f>IFERROR(VLOOKUP(A1003,Сводная!W:AA,4,0),B1003)</f>
        <v>0</v>
      </c>
    </row>
    <row r="1004" spans="4:4" x14ac:dyDescent="0.2">
      <c r="D1004" s="552">
        <f>IFERROR(VLOOKUP(A1004,Сводная!W:AA,4,0),B1004)</f>
        <v>0</v>
      </c>
    </row>
    <row r="1005" spans="4:4" x14ac:dyDescent="0.2">
      <c r="D1005" s="552">
        <f>IFERROR(VLOOKUP(A1005,Сводная!W:AA,4,0),B1005)</f>
        <v>0</v>
      </c>
    </row>
    <row r="1006" spans="4:4" x14ac:dyDescent="0.2">
      <c r="D1006" s="552">
        <f>IFERROR(VLOOKUP(A1006,Сводная!W:AA,4,0),B1006)</f>
        <v>0</v>
      </c>
    </row>
    <row r="1007" spans="4:4" x14ac:dyDescent="0.2">
      <c r="D1007" s="552">
        <f>IFERROR(VLOOKUP(A1007,Сводная!W:AA,4,0),B1007)</f>
        <v>0</v>
      </c>
    </row>
    <row r="1008" spans="4:4" x14ac:dyDescent="0.2">
      <c r="D1008" s="552">
        <f>IFERROR(VLOOKUP(A1008,Сводная!W:AA,4,0),B1008)</f>
        <v>0</v>
      </c>
    </row>
    <row r="1009" spans="4:4" x14ac:dyDescent="0.2">
      <c r="D1009" s="552">
        <f>IFERROR(VLOOKUP(A1009,Сводная!W:AA,4,0),B1009)</f>
        <v>0</v>
      </c>
    </row>
    <row r="1010" spans="4:4" x14ac:dyDescent="0.2">
      <c r="D1010" s="552">
        <f>IFERROR(VLOOKUP(A1010,Сводная!W:AA,4,0),B1010)</f>
        <v>0</v>
      </c>
    </row>
    <row r="1011" spans="4:4" x14ac:dyDescent="0.2">
      <c r="D1011" s="552">
        <f>IFERROR(VLOOKUP(A1011,Сводная!W:AA,4,0),B1011)</f>
        <v>0</v>
      </c>
    </row>
    <row r="1012" spans="4:4" x14ac:dyDescent="0.2">
      <c r="D1012" s="552">
        <f>IFERROR(VLOOKUP(A1012,Сводная!W:AA,4,0),B1012)</f>
        <v>0</v>
      </c>
    </row>
    <row r="1013" spans="4:4" x14ac:dyDescent="0.2">
      <c r="D1013" s="552">
        <f>IFERROR(VLOOKUP(A1013,Сводная!W:AA,4,0),B1013)</f>
        <v>0</v>
      </c>
    </row>
    <row r="1014" spans="4:4" x14ac:dyDescent="0.2">
      <c r="D1014" s="552">
        <f>IFERROR(VLOOKUP(A1014,Сводная!W:AA,4,0),B1014)</f>
        <v>0</v>
      </c>
    </row>
    <row r="1015" spans="4:4" x14ac:dyDescent="0.2">
      <c r="D1015" s="552">
        <f>IFERROR(VLOOKUP(A1015,Сводная!W:AA,4,0),B1015)</f>
        <v>0</v>
      </c>
    </row>
    <row r="1016" spans="4:4" x14ac:dyDescent="0.2">
      <c r="D1016" s="552">
        <f>IFERROR(VLOOKUP(A1016,Сводная!W:AA,4,0),B1016)</f>
        <v>0</v>
      </c>
    </row>
    <row r="1017" spans="4:4" x14ac:dyDescent="0.2">
      <c r="D1017" s="552">
        <f>IFERROR(VLOOKUP(A1017,Сводная!W:AA,4,0),B1017)</f>
        <v>0</v>
      </c>
    </row>
    <row r="1018" spans="4:4" x14ac:dyDescent="0.2">
      <c r="D1018" s="552">
        <f>IFERROR(VLOOKUP(A1018,Сводная!W:AA,4,0),B1018)</f>
        <v>0</v>
      </c>
    </row>
    <row r="1019" spans="4:4" x14ac:dyDescent="0.2">
      <c r="D1019" s="552">
        <f>IFERROR(VLOOKUP(A1019,Сводная!W:AA,4,0),B1019)</f>
        <v>0</v>
      </c>
    </row>
    <row r="1020" spans="4:4" x14ac:dyDescent="0.2">
      <c r="D1020" s="552">
        <f>IFERROR(VLOOKUP(A1020,Сводная!W:AA,4,0),B1020)</f>
        <v>0</v>
      </c>
    </row>
    <row r="1021" spans="4:4" x14ac:dyDescent="0.2">
      <c r="D1021" s="552">
        <f>IFERROR(VLOOKUP(A1021,Сводная!W:AA,4,0),B1021)</f>
        <v>0</v>
      </c>
    </row>
    <row r="1022" spans="4:4" x14ac:dyDescent="0.2">
      <c r="D1022" s="552">
        <f>IFERROR(VLOOKUP(A1022,Сводная!W:AA,4,0),B1022)</f>
        <v>0</v>
      </c>
    </row>
    <row r="1023" spans="4:4" x14ac:dyDescent="0.2">
      <c r="D1023" s="552">
        <f>IFERROR(VLOOKUP(A1023,Сводная!W:AA,4,0),B1023)</f>
        <v>0</v>
      </c>
    </row>
    <row r="1024" spans="4:4" x14ac:dyDescent="0.2">
      <c r="D1024" s="552">
        <f>IFERROR(VLOOKUP(A1024,Сводная!W:AA,4,0),B1024)</f>
        <v>0</v>
      </c>
    </row>
    <row r="1025" spans="4:4" x14ac:dyDescent="0.2">
      <c r="D1025" s="552">
        <f>IFERROR(VLOOKUP(A1025,Сводная!W:AA,4,0),B1025)</f>
        <v>0</v>
      </c>
    </row>
    <row r="1026" spans="4:4" x14ac:dyDescent="0.2">
      <c r="D1026" s="552">
        <f>IFERROR(VLOOKUP(A1026,Сводная!W:AA,4,0),B1026)</f>
        <v>0</v>
      </c>
    </row>
    <row r="1027" spans="4:4" x14ac:dyDescent="0.2">
      <c r="D1027" s="552">
        <f>IFERROR(VLOOKUP(A1027,Сводная!W:AA,4,0),B1027)</f>
        <v>0</v>
      </c>
    </row>
    <row r="1028" spans="4:4" x14ac:dyDescent="0.2">
      <c r="D1028" s="552">
        <f>IFERROR(VLOOKUP(A1028,Сводная!W:AA,4,0),B1028)</f>
        <v>0</v>
      </c>
    </row>
    <row r="1029" spans="4:4" x14ac:dyDescent="0.2">
      <c r="D1029" s="552">
        <f>IFERROR(VLOOKUP(A1029,Сводная!W:AA,4,0),B1029)</f>
        <v>0</v>
      </c>
    </row>
    <row r="1030" spans="4:4" x14ac:dyDescent="0.2">
      <c r="D1030" s="552">
        <f>IFERROR(VLOOKUP(A1030,Сводная!W:AA,4,0),B1030)</f>
        <v>0</v>
      </c>
    </row>
    <row r="1031" spans="4:4" x14ac:dyDescent="0.2">
      <c r="D1031" s="552">
        <f>IFERROR(VLOOKUP(A1031,Сводная!W:AA,4,0),B1031)</f>
        <v>0</v>
      </c>
    </row>
    <row r="1032" spans="4:4" x14ac:dyDescent="0.2">
      <c r="D1032" s="552">
        <f>IFERROR(VLOOKUP(A1032,Сводная!W:AA,4,0),B1032)</f>
        <v>0</v>
      </c>
    </row>
    <row r="1033" spans="4:4" x14ac:dyDescent="0.2">
      <c r="D1033" s="552">
        <f>IFERROR(VLOOKUP(A1033,Сводная!W:AA,4,0),B1033)</f>
        <v>0</v>
      </c>
    </row>
    <row r="1034" spans="4:4" x14ac:dyDescent="0.2">
      <c r="D1034" s="552">
        <f>IFERROR(VLOOKUP(A1034,Сводная!W:AA,4,0),B1034)</f>
        <v>0</v>
      </c>
    </row>
    <row r="1035" spans="4:4" x14ac:dyDescent="0.2">
      <c r="D1035" s="552">
        <f>IFERROR(VLOOKUP(A1035,Сводная!W:AA,4,0),B1035)</f>
        <v>0</v>
      </c>
    </row>
    <row r="1036" spans="4:4" x14ac:dyDescent="0.2">
      <c r="D1036" s="552">
        <f>IFERROR(VLOOKUP(A1036,Сводная!W:AA,4,0),B1036)</f>
        <v>0</v>
      </c>
    </row>
    <row r="1037" spans="4:4" x14ac:dyDescent="0.2">
      <c r="D1037" s="552">
        <f>IFERROR(VLOOKUP(A1037,Сводная!W:AA,4,0),B1037)</f>
        <v>0</v>
      </c>
    </row>
    <row r="1038" spans="4:4" x14ac:dyDescent="0.2">
      <c r="D1038" s="552">
        <f>IFERROR(VLOOKUP(A1038,Сводная!W:AA,4,0),B1038)</f>
        <v>0</v>
      </c>
    </row>
    <row r="1039" spans="4:4" x14ac:dyDescent="0.2">
      <c r="D1039" s="552">
        <f>IFERROR(VLOOKUP(A1039,Сводная!W:AA,4,0),B1039)</f>
        <v>0</v>
      </c>
    </row>
    <row r="1040" spans="4:4" x14ac:dyDescent="0.2">
      <c r="D1040" s="552">
        <f>IFERROR(VLOOKUP(A1040,Сводная!W:AA,4,0),B1040)</f>
        <v>0</v>
      </c>
    </row>
    <row r="1041" spans="4:4" x14ac:dyDescent="0.2">
      <c r="D1041" s="552">
        <f>IFERROR(VLOOKUP(A1041,Сводная!W:AA,4,0),B1041)</f>
        <v>0</v>
      </c>
    </row>
    <row r="1042" spans="4:4" x14ac:dyDescent="0.2">
      <c r="D1042" s="552">
        <f>IFERROR(VLOOKUP(A1042,Сводная!W:AA,4,0),B1042)</f>
        <v>0</v>
      </c>
    </row>
    <row r="1043" spans="4:4" x14ac:dyDescent="0.2">
      <c r="D1043" s="552">
        <f>IFERROR(VLOOKUP(A1043,Сводная!W:AA,4,0),B1043)</f>
        <v>0</v>
      </c>
    </row>
    <row r="1044" spans="4:4" x14ac:dyDescent="0.2">
      <c r="D1044" s="552">
        <f>IFERROR(VLOOKUP(A1044,Сводная!W:AA,4,0),B1044)</f>
        <v>0</v>
      </c>
    </row>
    <row r="1045" spans="4:4" x14ac:dyDescent="0.2">
      <c r="D1045" s="552">
        <f>IFERROR(VLOOKUP(A1045,Сводная!W:AA,4,0),B1045)</f>
        <v>0</v>
      </c>
    </row>
    <row r="1046" spans="4:4" x14ac:dyDescent="0.2">
      <c r="D1046" s="552">
        <f>IFERROR(VLOOKUP(A1046,Сводная!W:AA,4,0),B1046)</f>
        <v>0</v>
      </c>
    </row>
    <row r="1047" spans="4:4" x14ac:dyDescent="0.2">
      <c r="D1047" s="552">
        <f>IFERROR(VLOOKUP(A1047,Сводная!W:AA,4,0),B1047)</f>
        <v>0</v>
      </c>
    </row>
    <row r="1048" spans="4:4" x14ac:dyDescent="0.2">
      <c r="D1048" s="552">
        <f>IFERROR(VLOOKUP(A1048,Сводная!W:AA,4,0),B1048)</f>
        <v>0</v>
      </c>
    </row>
    <row r="1049" spans="4:4" x14ac:dyDescent="0.2">
      <c r="D1049" s="552">
        <f>IFERROR(VLOOKUP(A1049,Сводная!W:AA,4,0),B1049)</f>
        <v>0</v>
      </c>
    </row>
    <row r="1050" spans="4:4" x14ac:dyDescent="0.2">
      <c r="D1050" s="552">
        <f>IFERROR(VLOOKUP(A1050,Сводная!W:AA,4,0),B1050)</f>
        <v>0</v>
      </c>
    </row>
    <row r="1051" spans="4:4" x14ac:dyDescent="0.2">
      <c r="D1051" s="552">
        <f>IFERROR(VLOOKUP(A1051,Сводная!W:AA,4,0),B1051)</f>
        <v>0</v>
      </c>
    </row>
    <row r="1052" spans="4:4" x14ac:dyDescent="0.2">
      <c r="D1052" s="552">
        <f>IFERROR(VLOOKUP(A1052,Сводная!W:AA,4,0),B1052)</f>
        <v>0</v>
      </c>
    </row>
    <row r="1053" spans="4:4" x14ac:dyDescent="0.2">
      <c r="D1053" s="552">
        <f>IFERROR(VLOOKUP(A1053,Сводная!W:AA,4,0),B1053)</f>
        <v>0</v>
      </c>
    </row>
    <row r="1054" spans="4:4" x14ac:dyDescent="0.2">
      <c r="D1054" s="552">
        <f>IFERROR(VLOOKUP(A1054,Сводная!W:AA,4,0),B1054)</f>
        <v>0</v>
      </c>
    </row>
    <row r="1055" spans="4:4" x14ac:dyDescent="0.2">
      <c r="D1055" s="552">
        <f>IFERROR(VLOOKUP(A1055,Сводная!W:AA,4,0),B1055)</f>
        <v>0</v>
      </c>
    </row>
    <row r="1056" spans="4:4" x14ac:dyDescent="0.2">
      <c r="D1056" s="552">
        <f>IFERROR(VLOOKUP(A1056,Сводная!W:AA,4,0),B1056)</f>
        <v>0</v>
      </c>
    </row>
    <row r="1057" spans="4:4" x14ac:dyDescent="0.2">
      <c r="D1057" s="552">
        <f>IFERROR(VLOOKUP(A1057,Сводная!W:AA,4,0),B1057)</f>
        <v>0</v>
      </c>
    </row>
    <row r="1058" spans="4:4" x14ac:dyDescent="0.2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6"/>
  <dimension ref="A1:A291"/>
  <sheetViews>
    <sheetView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332</v>
      </c>
    </row>
    <row r="2" spans="1:1" x14ac:dyDescent="0.2">
      <c r="A2" s="552" t="s">
        <v>279</v>
      </c>
    </row>
    <row r="3" spans="1:1" x14ac:dyDescent="0.2">
      <c r="A3" s="552" t="s">
        <v>280</v>
      </c>
    </row>
    <row r="4" spans="1:1" x14ac:dyDescent="0.2">
      <c r="A4" s="552" t="s">
        <v>281</v>
      </c>
    </row>
    <row r="5" spans="1:1" x14ac:dyDescent="0.2">
      <c r="A5" s="552" t="s">
        <v>282</v>
      </c>
    </row>
    <row r="6" spans="1:1" x14ac:dyDescent="0.2">
      <c r="A6" s="552" t="s">
        <v>283</v>
      </c>
    </row>
    <row r="7" spans="1:1" x14ac:dyDescent="0.2">
      <c r="A7" s="552" t="s">
        <v>284</v>
      </c>
    </row>
    <row r="8" spans="1:1" x14ac:dyDescent="0.2">
      <c r="A8" s="552" t="s">
        <v>177</v>
      </c>
    </row>
    <row r="9" spans="1:1" x14ac:dyDescent="0.2">
      <c r="A9" s="552" t="s">
        <v>178</v>
      </c>
    </row>
    <row r="10" spans="1:1" x14ac:dyDescent="0.2">
      <c r="A10" s="552" t="s">
        <v>333</v>
      </c>
    </row>
    <row r="11" spans="1:1" x14ac:dyDescent="0.2">
      <c r="A11" s="552" t="s">
        <v>334</v>
      </c>
    </row>
    <row r="12" spans="1:1" x14ac:dyDescent="0.2">
      <c r="A12" s="552" t="s">
        <v>335</v>
      </c>
    </row>
    <row r="13" spans="1:1" x14ac:dyDescent="0.2">
      <c r="A13" s="552" t="s">
        <v>336</v>
      </c>
    </row>
    <row r="14" spans="1:1" x14ac:dyDescent="0.2">
      <c r="A14" s="552" t="s">
        <v>285</v>
      </c>
    </row>
    <row r="15" spans="1:1" x14ac:dyDescent="0.2">
      <c r="A15" s="552" t="s">
        <v>337</v>
      </c>
    </row>
    <row r="16" spans="1:1" x14ac:dyDescent="0.2">
      <c r="A16" s="552" t="s">
        <v>338</v>
      </c>
    </row>
    <row r="17" spans="1:1" x14ac:dyDescent="0.2">
      <c r="A17" s="552" t="s">
        <v>339</v>
      </c>
    </row>
    <row r="18" spans="1:1" x14ac:dyDescent="0.2">
      <c r="A18" s="552" t="s">
        <v>179</v>
      </c>
    </row>
    <row r="19" spans="1:1" x14ac:dyDescent="0.2">
      <c r="A19" s="552" t="s">
        <v>180</v>
      </c>
    </row>
    <row r="20" spans="1:1" x14ac:dyDescent="0.2">
      <c r="A20" s="552" t="s">
        <v>340</v>
      </c>
    </row>
    <row r="21" spans="1:1" x14ac:dyDescent="0.2">
      <c r="A21" s="552" t="s">
        <v>181</v>
      </c>
    </row>
    <row r="22" spans="1:1" x14ac:dyDescent="0.2">
      <c r="A22" s="552" t="s">
        <v>182</v>
      </c>
    </row>
    <row r="23" spans="1:1" x14ac:dyDescent="0.2">
      <c r="A23" s="552" t="s">
        <v>183</v>
      </c>
    </row>
    <row r="24" spans="1:1" x14ac:dyDescent="0.2">
      <c r="A24" s="552" t="s">
        <v>184</v>
      </c>
    </row>
    <row r="25" spans="1:1" x14ac:dyDescent="0.2">
      <c r="A25" s="552" t="s">
        <v>185</v>
      </c>
    </row>
    <row r="26" spans="1:1" x14ac:dyDescent="0.2">
      <c r="A26" s="552" t="s">
        <v>186</v>
      </c>
    </row>
    <row r="27" spans="1:1" x14ac:dyDescent="0.2">
      <c r="A27" s="552" t="s">
        <v>187</v>
      </c>
    </row>
    <row r="28" spans="1:1" x14ac:dyDescent="0.2">
      <c r="A28" s="552" t="s">
        <v>188</v>
      </c>
    </row>
    <row r="29" spans="1:1" x14ac:dyDescent="0.2">
      <c r="A29" s="552" t="s">
        <v>189</v>
      </c>
    </row>
    <row r="30" spans="1:1" x14ac:dyDescent="0.2">
      <c r="A30" s="552" t="s">
        <v>286</v>
      </c>
    </row>
    <row r="31" spans="1:1" x14ac:dyDescent="0.2">
      <c r="A31" s="552" t="s">
        <v>287</v>
      </c>
    </row>
    <row r="32" spans="1:1" x14ac:dyDescent="0.2">
      <c r="A32" s="552" t="s">
        <v>341</v>
      </c>
    </row>
    <row r="33" spans="1:1" x14ac:dyDescent="0.2">
      <c r="A33" s="552" t="s">
        <v>342</v>
      </c>
    </row>
    <row r="34" spans="1:1" x14ac:dyDescent="0.2">
      <c r="A34" s="552" t="s">
        <v>343</v>
      </c>
    </row>
    <row r="35" spans="1:1" x14ac:dyDescent="0.2">
      <c r="A35" s="552" t="s">
        <v>344</v>
      </c>
    </row>
    <row r="36" spans="1:1" x14ac:dyDescent="0.2">
      <c r="A36" s="552" t="s">
        <v>345</v>
      </c>
    </row>
    <row r="37" spans="1:1" x14ac:dyDescent="0.2">
      <c r="A37" s="552" t="s">
        <v>346</v>
      </c>
    </row>
    <row r="38" spans="1:1" x14ac:dyDescent="0.2">
      <c r="A38" s="552" t="s">
        <v>347</v>
      </c>
    </row>
    <row r="39" spans="1:1" x14ac:dyDescent="0.2">
      <c r="A39" s="552" t="s">
        <v>288</v>
      </c>
    </row>
    <row r="40" spans="1:1" x14ac:dyDescent="0.2">
      <c r="A40" s="552" t="s">
        <v>289</v>
      </c>
    </row>
    <row r="41" spans="1:1" x14ac:dyDescent="0.2">
      <c r="A41" s="552" t="s">
        <v>290</v>
      </c>
    </row>
    <row r="42" spans="1:1" x14ac:dyDescent="0.2">
      <c r="A42" s="552" t="s">
        <v>348</v>
      </c>
    </row>
    <row r="43" spans="1:1" x14ac:dyDescent="0.2">
      <c r="A43" s="552" t="s">
        <v>190</v>
      </c>
    </row>
    <row r="44" spans="1:1" x14ac:dyDescent="0.2">
      <c r="A44" s="552" t="s">
        <v>349</v>
      </c>
    </row>
    <row r="45" spans="1:1" x14ac:dyDescent="0.2">
      <c r="A45" s="552" t="s">
        <v>211</v>
      </c>
    </row>
    <row r="46" spans="1:1" x14ac:dyDescent="0.2">
      <c r="A46" s="552" t="s">
        <v>350</v>
      </c>
    </row>
    <row r="47" spans="1:1" x14ac:dyDescent="0.2">
      <c r="A47" s="552" t="s">
        <v>351</v>
      </c>
    </row>
    <row r="48" spans="1:1" x14ac:dyDescent="0.2">
      <c r="A48" s="552" t="s">
        <v>352</v>
      </c>
    </row>
    <row r="49" spans="1:1" x14ac:dyDescent="0.2">
      <c r="A49" s="552" t="s">
        <v>353</v>
      </c>
    </row>
    <row r="50" spans="1:1" x14ac:dyDescent="0.2">
      <c r="A50" s="552" t="s">
        <v>354</v>
      </c>
    </row>
    <row r="51" spans="1:1" x14ac:dyDescent="0.2">
      <c r="A51" s="552" t="s">
        <v>355</v>
      </c>
    </row>
    <row r="52" spans="1:1" x14ac:dyDescent="0.2">
      <c r="A52" s="552" t="s">
        <v>356</v>
      </c>
    </row>
    <row r="53" spans="1:1" x14ac:dyDescent="0.2">
      <c r="A53" s="552" t="s">
        <v>357</v>
      </c>
    </row>
    <row r="54" spans="1:1" x14ac:dyDescent="0.2">
      <c r="A54" s="552" t="s">
        <v>291</v>
      </c>
    </row>
    <row r="55" spans="1:1" x14ac:dyDescent="0.2">
      <c r="A55" s="552" t="s">
        <v>191</v>
      </c>
    </row>
    <row r="56" spans="1:1" x14ac:dyDescent="0.2">
      <c r="A56" s="552" t="s">
        <v>358</v>
      </c>
    </row>
    <row r="57" spans="1:1" x14ac:dyDescent="0.2">
      <c r="A57" s="552" t="s">
        <v>359</v>
      </c>
    </row>
    <row r="58" spans="1:1" x14ac:dyDescent="0.2">
      <c r="A58" s="552" t="s">
        <v>360</v>
      </c>
    </row>
    <row r="59" spans="1:1" x14ac:dyDescent="0.2">
      <c r="A59" s="552" t="s">
        <v>361</v>
      </c>
    </row>
    <row r="60" spans="1:1" x14ac:dyDescent="0.2">
      <c r="A60" s="552" t="s">
        <v>362</v>
      </c>
    </row>
    <row r="61" spans="1:1" x14ac:dyDescent="0.2">
      <c r="A61" s="552" t="s">
        <v>363</v>
      </c>
    </row>
    <row r="62" spans="1:1" x14ac:dyDescent="0.2">
      <c r="A62" s="552" t="s">
        <v>364</v>
      </c>
    </row>
    <row r="63" spans="1:1" x14ac:dyDescent="0.2">
      <c r="A63" s="552" t="s">
        <v>192</v>
      </c>
    </row>
    <row r="64" spans="1:1" x14ac:dyDescent="0.2">
      <c r="A64" s="552" t="s">
        <v>193</v>
      </c>
    </row>
    <row r="65" spans="1:1" x14ac:dyDescent="0.2">
      <c r="A65" s="552" t="s">
        <v>365</v>
      </c>
    </row>
    <row r="66" spans="1:1" x14ac:dyDescent="0.2">
      <c r="A66" s="552" t="s">
        <v>292</v>
      </c>
    </row>
    <row r="67" spans="1:1" x14ac:dyDescent="0.2">
      <c r="A67" s="552" t="s">
        <v>366</v>
      </c>
    </row>
    <row r="68" spans="1:1" x14ac:dyDescent="0.2">
      <c r="A68" s="552" t="s">
        <v>194</v>
      </c>
    </row>
    <row r="69" spans="1:1" x14ac:dyDescent="0.2">
      <c r="A69" s="552" t="s">
        <v>367</v>
      </c>
    </row>
    <row r="70" spans="1:1" x14ac:dyDescent="0.2">
      <c r="A70" s="552" t="s">
        <v>368</v>
      </c>
    </row>
    <row r="71" spans="1:1" x14ac:dyDescent="0.2">
      <c r="A71" s="552" t="s">
        <v>369</v>
      </c>
    </row>
    <row r="72" spans="1:1" x14ac:dyDescent="0.2">
      <c r="A72" s="552" t="s">
        <v>293</v>
      </c>
    </row>
    <row r="73" spans="1:1" x14ac:dyDescent="0.2">
      <c r="A73" s="552" t="s">
        <v>294</v>
      </c>
    </row>
    <row r="74" spans="1:1" x14ac:dyDescent="0.2">
      <c r="A74" s="552" t="s">
        <v>295</v>
      </c>
    </row>
    <row r="75" spans="1:1" x14ac:dyDescent="0.2">
      <c r="A75" s="552" t="s">
        <v>370</v>
      </c>
    </row>
    <row r="76" spans="1:1" x14ac:dyDescent="0.2">
      <c r="A76" s="552" t="s">
        <v>195</v>
      </c>
    </row>
    <row r="77" spans="1:1" x14ac:dyDescent="0.2">
      <c r="A77" s="552" t="s">
        <v>371</v>
      </c>
    </row>
    <row r="78" spans="1:1" x14ac:dyDescent="0.2">
      <c r="A78" s="552" t="s">
        <v>212</v>
      </c>
    </row>
    <row r="79" spans="1:1" x14ac:dyDescent="0.2">
      <c r="A79" s="552" t="s">
        <v>372</v>
      </c>
    </row>
    <row r="80" spans="1:1" x14ac:dyDescent="0.2">
      <c r="A80" s="552" t="s">
        <v>373</v>
      </c>
    </row>
    <row r="81" spans="1:1" x14ac:dyDescent="0.2">
      <c r="A81" s="552" t="s">
        <v>374</v>
      </c>
    </row>
    <row r="82" spans="1:1" x14ac:dyDescent="0.2">
      <c r="A82" s="552" t="s">
        <v>375</v>
      </c>
    </row>
    <row r="83" spans="1:1" x14ac:dyDescent="0.2">
      <c r="A83" s="552" t="s">
        <v>376</v>
      </c>
    </row>
    <row r="84" spans="1:1" x14ac:dyDescent="0.2">
      <c r="A84" s="552" t="s">
        <v>377</v>
      </c>
    </row>
    <row r="85" spans="1:1" x14ac:dyDescent="0.2">
      <c r="A85" s="552" t="s">
        <v>378</v>
      </c>
    </row>
    <row r="86" spans="1:1" x14ac:dyDescent="0.2">
      <c r="A86" s="552" t="s">
        <v>379</v>
      </c>
    </row>
    <row r="87" spans="1:1" x14ac:dyDescent="0.2">
      <c r="A87" s="552" t="s">
        <v>296</v>
      </c>
    </row>
    <row r="88" spans="1:1" x14ac:dyDescent="0.2">
      <c r="A88" s="552" t="s">
        <v>196</v>
      </c>
    </row>
    <row r="89" spans="1:1" x14ac:dyDescent="0.2">
      <c r="A89" s="552" t="s">
        <v>380</v>
      </c>
    </row>
    <row r="90" spans="1:1" x14ac:dyDescent="0.2">
      <c r="A90" s="552" t="s">
        <v>197</v>
      </c>
    </row>
    <row r="91" spans="1:1" x14ac:dyDescent="0.2">
      <c r="A91" s="552" t="s">
        <v>381</v>
      </c>
    </row>
    <row r="92" spans="1:1" x14ac:dyDescent="0.2">
      <c r="A92" s="552" t="s">
        <v>382</v>
      </c>
    </row>
    <row r="93" spans="1:1" x14ac:dyDescent="0.2">
      <c r="A93" s="552" t="s">
        <v>383</v>
      </c>
    </row>
    <row r="94" spans="1:1" x14ac:dyDescent="0.2">
      <c r="A94" s="552" t="s">
        <v>384</v>
      </c>
    </row>
    <row r="95" spans="1:1" x14ac:dyDescent="0.2">
      <c r="A95" s="552" t="s">
        <v>385</v>
      </c>
    </row>
    <row r="96" spans="1:1" x14ac:dyDescent="0.2">
      <c r="A96" s="552" t="s">
        <v>198</v>
      </c>
    </row>
    <row r="97" spans="1:1" x14ac:dyDescent="0.2">
      <c r="A97" s="552" t="s">
        <v>199</v>
      </c>
    </row>
    <row r="98" spans="1:1" x14ac:dyDescent="0.2">
      <c r="A98" s="552" t="s">
        <v>386</v>
      </c>
    </row>
    <row r="99" spans="1:1" x14ac:dyDescent="0.2">
      <c r="A99" s="552" t="s">
        <v>387</v>
      </c>
    </row>
    <row r="100" spans="1:1" x14ac:dyDescent="0.2">
      <c r="A100" s="552" t="s">
        <v>388</v>
      </c>
    </row>
    <row r="101" spans="1:1" x14ac:dyDescent="0.2">
      <c r="A101" s="552" t="s">
        <v>389</v>
      </c>
    </row>
    <row r="102" spans="1:1" x14ac:dyDescent="0.2">
      <c r="A102" s="552" t="s">
        <v>390</v>
      </c>
    </row>
    <row r="103" spans="1:1" x14ac:dyDescent="0.2">
      <c r="A103" s="552" t="s">
        <v>391</v>
      </c>
    </row>
    <row r="104" spans="1:1" x14ac:dyDescent="0.2">
      <c r="A104" s="552" t="s">
        <v>392</v>
      </c>
    </row>
    <row r="105" spans="1:1" x14ac:dyDescent="0.2">
      <c r="A105" s="552" t="s">
        <v>393</v>
      </c>
    </row>
    <row r="106" spans="1:1" x14ac:dyDescent="0.2">
      <c r="A106" s="552" t="s">
        <v>394</v>
      </c>
    </row>
    <row r="107" spans="1:1" x14ac:dyDescent="0.2">
      <c r="A107" s="552" t="s">
        <v>395</v>
      </c>
    </row>
    <row r="108" spans="1:1" x14ac:dyDescent="0.2">
      <c r="A108" s="552" t="s">
        <v>396</v>
      </c>
    </row>
    <row r="109" spans="1:1" x14ac:dyDescent="0.2">
      <c r="A109" s="552" t="s">
        <v>397</v>
      </c>
    </row>
    <row r="110" spans="1:1" x14ac:dyDescent="0.2">
      <c r="A110" s="552" t="s">
        <v>398</v>
      </c>
    </row>
    <row r="111" spans="1:1" x14ac:dyDescent="0.2">
      <c r="A111" s="552" t="s">
        <v>399</v>
      </c>
    </row>
    <row r="112" spans="1:1" x14ac:dyDescent="0.2">
      <c r="A112" s="552" t="s">
        <v>400</v>
      </c>
    </row>
    <row r="113" spans="1:1" x14ac:dyDescent="0.2">
      <c r="A113" s="552" t="s">
        <v>401</v>
      </c>
    </row>
    <row r="114" spans="1:1" x14ac:dyDescent="0.2">
      <c r="A114" s="552" t="s">
        <v>402</v>
      </c>
    </row>
    <row r="115" spans="1:1" x14ac:dyDescent="0.2">
      <c r="A115" s="552" t="s">
        <v>403</v>
      </c>
    </row>
    <row r="116" spans="1:1" x14ac:dyDescent="0.2">
      <c r="A116" s="552" t="s">
        <v>404</v>
      </c>
    </row>
    <row r="117" spans="1:1" x14ac:dyDescent="0.2">
      <c r="A117" s="552" t="s">
        <v>405</v>
      </c>
    </row>
    <row r="118" spans="1:1" x14ac:dyDescent="0.2">
      <c r="A118" s="552" t="s">
        <v>406</v>
      </c>
    </row>
    <row r="119" spans="1:1" x14ac:dyDescent="0.2">
      <c r="A119" s="552" t="s">
        <v>407</v>
      </c>
    </row>
    <row r="120" spans="1:1" x14ac:dyDescent="0.2">
      <c r="A120" s="552" t="s">
        <v>408</v>
      </c>
    </row>
    <row r="121" spans="1:1" x14ac:dyDescent="0.2">
      <c r="A121" s="552" t="s">
        <v>409</v>
      </c>
    </row>
    <row r="122" spans="1:1" x14ac:dyDescent="0.2">
      <c r="A122" s="552" t="s">
        <v>410</v>
      </c>
    </row>
    <row r="123" spans="1:1" x14ac:dyDescent="0.2">
      <c r="A123" s="552" t="s">
        <v>411</v>
      </c>
    </row>
    <row r="124" spans="1:1" x14ac:dyDescent="0.2">
      <c r="A124" s="552" t="s">
        <v>412</v>
      </c>
    </row>
    <row r="125" spans="1:1" x14ac:dyDescent="0.2">
      <c r="A125" s="552" t="s">
        <v>413</v>
      </c>
    </row>
    <row r="126" spans="1:1" x14ac:dyDescent="0.2">
      <c r="A126" s="552" t="s">
        <v>414</v>
      </c>
    </row>
    <row r="127" spans="1:1" x14ac:dyDescent="0.2">
      <c r="A127" s="552" t="s">
        <v>415</v>
      </c>
    </row>
    <row r="128" spans="1:1" x14ac:dyDescent="0.2">
      <c r="A128" s="552" t="s">
        <v>416</v>
      </c>
    </row>
    <row r="129" spans="1:1" x14ac:dyDescent="0.2">
      <c r="A129" s="552" t="s">
        <v>417</v>
      </c>
    </row>
    <row r="130" spans="1:1" x14ac:dyDescent="0.2">
      <c r="A130" s="552" t="s">
        <v>297</v>
      </c>
    </row>
    <row r="131" spans="1:1" x14ac:dyDescent="0.2">
      <c r="A131" s="552" t="s">
        <v>418</v>
      </c>
    </row>
    <row r="132" spans="1:1" x14ac:dyDescent="0.2">
      <c r="A132" s="552" t="s">
        <v>419</v>
      </c>
    </row>
    <row r="133" spans="1:1" x14ac:dyDescent="0.2">
      <c r="A133" s="552" t="s">
        <v>420</v>
      </c>
    </row>
    <row r="134" spans="1:1" x14ac:dyDescent="0.2">
      <c r="A134" s="552" t="s">
        <v>421</v>
      </c>
    </row>
    <row r="135" spans="1:1" x14ac:dyDescent="0.2">
      <c r="A135" s="552" t="s">
        <v>200</v>
      </c>
    </row>
    <row r="136" spans="1:1" x14ac:dyDescent="0.2">
      <c r="A136" s="552" t="s">
        <v>298</v>
      </c>
    </row>
    <row r="137" spans="1:1" x14ac:dyDescent="0.2">
      <c r="A137" s="552" t="s">
        <v>201</v>
      </c>
    </row>
    <row r="138" spans="1:1" x14ac:dyDescent="0.2">
      <c r="A138" s="552" t="s">
        <v>422</v>
      </c>
    </row>
    <row r="139" spans="1:1" x14ac:dyDescent="0.2">
      <c r="A139" s="552" t="s">
        <v>202</v>
      </c>
    </row>
    <row r="140" spans="1:1" x14ac:dyDescent="0.2">
      <c r="A140" s="552" t="s">
        <v>203</v>
      </c>
    </row>
    <row r="141" spans="1:1" x14ac:dyDescent="0.2">
      <c r="A141" s="552" t="s">
        <v>204</v>
      </c>
    </row>
    <row r="142" spans="1:1" x14ac:dyDescent="0.2">
      <c r="A142" s="552" t="s">
        <v>423</v>
      </c>
    </row>
    <row r="143" spans="1:1" x14ac:dyDescent="0.2">
      <c r="A143" s="552" t="s">
        <v>205</v>
      </c>
    </row>
    <row r="144" spans="1:1" x14ac:dyDescent="0.2">
      <c r="A144" s="552" t="s">
        <v>206</v>
      </c>
    </row>
    <row r="145" spans="1:1" x14ac:dyDescent="0.2">
      <c r="A145" s="552" t="s">
        <v>207</v>
      </c>
    </row>
    <row r="146" spans="1:1" x14ac:dyDescent="0.2">
      <c r="A146" s="552" t="s">
        <v>424</v>
      </c>
    </row>
    <row r="147" spans="1:1" x14ac:dyDescent="0.2">
      <c r="A147" s="552" t="s">
        <v>208</v>
      </c>
    </row>
    <row r="148" spans="1:1" x14ac:dyDescent="0.2">
      <c r="A148" s="552" t="s">
        <v>425</v>
      </c>
    </row>
    <row r="149" spans="1:1" x14ac:dyDescent="0.2">
      <c r="A149" s="552" t="s">
        <v>426</v>
      </c>
    </row>
    <row r="150" spans="1:1" x14ac:dyDescent="0.2">
      <c r="A150" s="552" t="s">
        <v>427</v>
      </c>
    </row>
    <row r="151" spans="1:1" x14ac:dyDescent="0.2">
      <c r="A151" s="552" t="s">
        <v>428</v>
      </c>
    </row>
    <row r="152" spans="1:1" x14ac:dyDescent="0.2">
      <c r="A152" s="552" t="s">
        <v>429</v>
      </c>
    </row>
    <row r="153" spans="1:1" x14ac:dyDescent="0.2">
      <c r="A153" s="552" t="s">
        <v>430</v>
      </c>
    </row>
    <row r="154" spans="1:1" x14ac:dyDescent="0.2">
      <c r="A154" s="552" t="s">
        <v>209</v>
      </c>
    </row>
    <row r="155" spans="1:1" x14ac:dyDescent="0.2">
      <c r="A155" s="552" t="s">
        <v>210</v>
      </c>
    </row>
    <row r="156" spans="1:1" x14ac:dyDescent="0.2">
      <c r="A156" s="552" t="s">
        <v>431</v>
      </c>
    </row>
    <row r="157" spans="1:1" x14ac:dyDescent="0.2">
      <c r="A157" s="552" t="s">
        <v>432</v>
      </c>
    </row>
    <row r="158" spans="1:1" x14ac:dyDescent="0.2">
      <c r="A158" s="552" t="s">
        <v>433</v>
      </c>
    </row>
    <row r="159" spans="1:1" x14ac:dyDescent="0.2">
      <c r="A159" s="552" t="s">
        <v>434</v>
      </c>
    </row>
    <row r="160" spans="1:1" x14ac:dyDescent="0.2">
      <c r="A160" s="552" t="s">
        <v>435</v>
      </c>
    </row>
    <row r="161" spans="1:1" x14ac:dyDescent="0.2">
      <c r="A161" s="552" t="s">
        <v>436</v>
      </c>
    </row>
    <row r="162" spans="1:1" x14ac:dyDescent="0.2">
      <c r="A162" s="552" t="s">
        <v>437</v>
      </c>
    </row>
    <row r="163" spans="1:1" x14ac:dyDescent="0.2">
      <c r="A163" s="552" t="s">
        <v>438</v>
      </c>
    </row>
    <row r="164" spans="1:1" x14ac:dyDescent="0.2">
      <c r="A164" s="552" t="s">
        <v>439</v>
      </c>
    </row>
    <row r="165" spans="1:1" x14ac:dyDescent="0.2">
      <c r="A165" s="552" t="s">
        <v>440</v>
      </c>
    </row>
    <row r="166" spans="1:1" x14ac:dyDescent="0.2">
      <c r="A166" s="552" t="s">
        <v>441</v>
      </c>
    </row>
    <row r="167" spans="1:1" x14ac:dyDescent="0.2">
      <c r="A167" s="552" t="s">
        <v>442</v>
      </c>
    </row>
    <row r="168" spans="1:1" x14ac:dyDescent="0.2">
      <c r="A168" s="552" t="s">
        <v>443</v>
      </c>
    </row>
    <row r="169" spans="1:1" x14ac:dyDescent="0.2">
      <c r="A169" s="552" t="s">
        <v>444</v>
      </c>
    </row>
    <row r="170" spans="1:1" x14ac:dyDescent="0.2">
      <c r="A170" s="552" t="s">
        <v>445</v>
      </c>
    </row>
    <row r="171" spans="1:1" x14ac:dyDescent="0.2">
      <c r="A171" s="552" t="s">
        <v>446</v>
      </c>
    </row>
    <row r="172" spans="1:1" x14ac:dyDescent="0.2">
      <c r="A172" s="552" t="s">
        <v>447</v>
      </c>
    </row>
    <row r="173" spans="1:1" x14ac:dyDescent="0.2">
      <c r="A173" s="552" t="s">
        <v>448</v>
      </c>
    </row>
    <row r="174" spans="1:1" x14ac:dyDescent="0.2">
      <c r="A174" s="552" t="s">
        <v>449</v>
      </c>
    </row>
    <row r="175" spans="1:1" x14ac:dyDescent="0.2">
      <c r="A175" s="552" t="s">
        <v>450</v>
      </c>
    </row>
    <row r="176" spans="1:1" x14ac:dyDescent="0.2">
      <c r="A176" s="552" t="s">
        <v>451</v>
      </c>
    </row>
    <row r="177" spans="1:1" x14ac:dyDescent="0.2">
      <c r="A177" s="552" t="s">
        <v>452</v>
      </c>
    </row>
    <row r="178" spans="1:1" x14ac:dyDescent="0.2">
      <c r="A178" s="552" t="s">
        <v>453</v>
      </c>
    </row>
    <row r="179" spans="1:1" x14ac:dyDescent="0.2">
      <c r="A179" s="552" t="s">
        <v>454</v>
      </c>
    </row>
    <row r="180" spans="1:1" x14ac:dyDescent="0.2">
      <c r="A180" s="552" t="s">
        <v>455</v>
      </c>
    </row>
    <row r="181" spans="1:1" x14ac:dyDescent="0.2">
      <c r="A181" s="552" t="s">
        <v>456</v>
      </c>
    </row>
    <row r="182" spans="1:1" x14ac:dyDescent="0.2">
      <c r="A182" s="552" t="s">
        <v>457</v>
      </c>
    </row>
    <row r="183" spans="1:1" x14ac:dyDescent="0.2">
      <c r="A183" s="552" t="s">
        <v>458</v>
      </c>
    </row>
    <row r="184" spans="1:1" x14ac:dyDescent="0.2">
      <c r="A184" s="552" t="s">
        <v>459</v>
      </c>
    </row>
    <row r="185" spans="1:1" x14ac:dyDescent="0.2">
      <c r="A185" s="552" t="s">
        <v>460</v>
      </c>
    </row>
    <row r="186" spans="1:1" x14ac:dyDescent="0.2">
      <c r="A186" s="552" t="s">
        <v>461</v>
      </c>
    </row>
    <row r="187" spans="1:1" x14ac:dyDescent="0.2">
      <c r="A187" s="552" t="s">
        <v>462</v>
      </c>
    </row>
    <row r="188" spans="1:1" x14ac:dyDescent="0.2">
      <c r="A188" s="552" t="s">
        <v>463</v>
      </c>
    </row>
    <row r="189" spans="1:1" x14ac:dyDescent="0.2">
      <c r="A189" s="552" t="s">
        <v>464</v>
      </c>
    </row>
    <row r="190" spans="1:1" x14ac:dyDescent="0.2">
      <c r="A190" s="552" t="s">
        <v>465</v>
      </c>
    </row>
    <row r="191" spans="1:1" x14ac:dyDescent="0.2">
      <c r="A191" s="552" t="s">
        <v>466</v>
      </c>
    </row>
    <row r="192" spans="1:1" x14ac:dyDescent="0.2">
      <c r="A192" s="552" t="s">
        <v>467</v>
      </c>
    </row>
    <row r="193" spans="1:1" x14ac:dyDescent="0.2">
      <c r="A193" s="552" t="s">
        <v>468</v>
      </c>
    </row>
    <row r="194" spans="1:1" x14ac:dyDescent="0.2">
      <c r="A194" s="552" t="s">
        <v>469</v>
      </c>
    </row>
    <row r="195" spans="1:1" x14ac:dyDescent="0.2">
      <c r="A195" s="552" t="s">
        <v>470</v>
      </c>
    </row>
    <row r="196" spans="1:1" x14ac:dyDescent="0.2">
      <c r="A196" s="552" t="s">
        <v>471</v>
      </c>
    </row>
    <row r="197" spans="1:1" x14ac:dyDescent="0.2">
      <c r="A197" s="552" t="s">
        <v>472</v>
      </c>
    </row>
    <row r="198" spans="1:1" x14ac:dyDescent="0.2">
      <c r="A198" s="552" t="s">
        <v>473</v>
      </c>
    </row>
    <row r="199" spans="1:1" x14ac:dyDescent="0.2">
      <c r="A199" s="552" t="s">
        <v>474</v>
      </c>
    </row>
    <row r="200" spans="1:1" x14ac:dyDescent="0.2">
      <c r="A200" s="552" t="s">
        <v>475</v>
      </c>
    </row>
    <row r="201" spans="1:1" x14ac:dyDescent="0.2">
      <c r="A201" s="552" t="s">
        <v>476</v>
      </c>
    </row>
    <row r="202" spans="1:1" x14ac:dyDescent="0.2">
      <c r="A202" s="552" t="s">
        <v>477</v>
      </c>
    </row>
    <row r="203" spans="1:1" x14ac:dyDescent="0.2">
      <c r="A203" s="552" t="s">
        <v>478</v>
      </c>
    </row>
    <row r="204" spans="1:1" x14ac:dyDescent="0.2">
      <c r="A204" s="552" t="s">
        <v>479</v>
      </c>
    </row>
    <row r="205" spans="1:1" x14ac:dyDescent="0.2">
      <c r="A205" s="552" t="s">
        <v>480</v>
      </c>
    </row>
    <row r="206" spans="1:1" x14ac:dyDescent="0.2">
      <c r="A206" s="552" t="s">
        <v>481</v>
      </c>
    </row>
    <row r="207" spans="1:1" x14ac:dyDescent="0.2">
      <c r="A207" s="552" t="s">
        <v>482</v>
      </c>
    </row>
    <row r="208" spans="1:1" x14ac:dyDescent="0.2">
      <c r="A208" s="552" t="s">
        <v>483</v>
      </c>
    </row>
    <row r="209" spans="1:1" x14ac:dyDescent="0.2">
      <c r="A209" s="552" t="s">
        <v>484</v>
      </c>
    </row>
    <row r="210" spans="1:1" x14ac:dyDescent="0.2">
      <c r="A210" s="552" t="s">
        <v>485</v>
      </c>
    </row>
    <row r="211" spans="1:1" x14ac:dyDescent="0.2">
      <c r="A211" s="552" t="s">
        <v>486</v>
      </c>
    </row>
    <row r="212" spans="1:1" x14ac:dyDescent="0.2">
      <c r="A212" s="552" t="s">
        <v>487</v>
      </c>
    </row>
    <row r="213" spans="1:1" x14ac:dyDescent="0.2">
      <c r="A213" s="552" t="s">
        <v>488</v>
      </c>
    </row>
    <row r="214" spans="1:1" x14ac:dyDescent="0.2">
      <c r="A214" s="552" t="s">
        <v>489</v>
      </c>
    </row>
    <row r="215" spans="1:1" x14ac:dyDescent="0.2">
      <c r="A215" s="552" t="s">
        <v>490</v>
      </c>
    </row>
    <row r="216" spans="1:1" x14ac:dyDescent="0.2">
      <c r="A216" s="552" t="s">
        <v>491</v>
      </c>
    </row>
    <row r="217" spans="1:1" x14ac:dyDescent="0.2">
      <c r="A217" s="552" t="s">
        <v>492</v>
      </c>
    </row>
    <row r="218" spans="1:1" x14ac:dyDescent="0.2">
      <c r="A218" s="552" t="s">
        <v>493</v>
      </c>
    </row>
    <row r="219" spans="1:1" x14ac:dyDescent="0.2">
      <c r="A219" s="552" t="s">
        <v>494</v>
      </c>
    </row>
    <row r="220" spans="1:1" x14ac:dyDescent="0.2">
      <c r="A220" s="552" t="s">
        <v>495</v>
      </c>
    </row>
    <row r="221" spans="1:1" x14ac:dyDescent="0.2">
      <c r="A221" s="552" t="s">
        <v>496</v>
      </c>
    </row>
    <row r="222" spans="1:1" x14ac:dyDescent="0.2">
      <c r="A222" s="552" t="s">
        <v>497</v>
      </c>
    </row>
    <row r="223" spans="1:1" x14ac:dyDescent="0.2">
      <c r="A223" s="552" t="s">
        <v>498</v>
      </c>
    </row>
    <row r="224" spans="1:1" x14ac:dyDescent="0.2">
      <c r="A224" s="552" t="s">
        <v>499</v>
      </c>
    </row>
    <row r="225" spans="1:1" x14ac:dyDescent="0.2">
      <c r="A225" s="552" t="s">
        <v>500</v>
      </c>
    </row>
    <row r="226" spans="1:1" x14ac:dyDescent="0.2">
      <c r="A226" s="552" t="s">
        <v>501</v>
      </c>
    </row>
    <row r="227" spans="1:1" x14ac:dyDescent="0.2">
      <c r="A227" s="552" t="s">
        <v>502</v>
      </c>
    </row>
    <row r="228" spans="1:1" x14ac:dyDescent="0.2">
      <c r="A228" s="552" t="s">
        <v>503</v>
      </c>
    </row>
    <row r="229" spans="1:1" x14ac:dyDescent="0.2">
      <c r="A229" s="552" t="s">
        <v>504</v>
      </c>
    </row>
    <row r="230" spans="1:1" x14ac:dyDescent="0.2">
      <c r="A230" s="552" t="s">
        <v>505</v>
      </c>
    </row>
    <row r="231" spans="1:1" x14ac:dyDescent="0.2">
      <c r="A231" s="552" t="s">
        <v>506</v>
      </c>
    </row>
    <row r="232" spans="1:1" x14ac:dyDescent="0.2">
      <c r="A232" s="552" t="s">
        <v>507</v>
      </c>
    </row>
    <row r="233" spans="1:1" x14ac:dyDescent="0.2">
      <c r="A233" s="552" t="s">
        <v>508</v>
      </c>
    </row>
    <row r="234" spans="1:1" x14ac:dyDescent="0.2">
      <c r="A234" s="552" t="s">
        <v>509</v>
      </c>
    </row>
    <row r="235" spans="1:1" x14ac:dyDescent="0.2">
      <c r="A235" s="552" t="s">
        <v>510</v>
      </c>
    </row>
    <row r="236" spans="1:1" x14ac:dyDescent="0.2">
      <c r="A236" s="552" t="s">
        <v>511</v>
      </c>
    </row>
    <row r="237" spans="1:1" x14ac:dyDescent="0.2">
      <c r="A237" s="552" t="s">
        <v>512</v>
      </c>
    </row>
    <row r="238" spans="1:1" x14ac:dyDescent="0.2">
      <c r="A238" s="552" t="s">
        <v>513</v>
      </c>
    </row>
    <row r="239" spans="1:1" x14ac:dyDescent="0.2">
      <c r="A239" s="552" t="s">
        <v>514</v>
      </c>
    </row>
    <row r="240" spans="1:1" x14ac:dyDescent="0.2">
      <c r="A240" s="552" t="s">
        <v>515</v>
      </c>
    </row>
    <row r="241" spans="1:1" x14ac:dyDescent="0.2">
      <c r="A241" s="552" t="s">
        <v>516</v>
      </c>
    </row>
    <row r="242" spans="1:1" x14ac:dyDescent="0.2">
      <c r="A242" s="552" t="s">
        <v>517</v>
      </c>
    </row>
    <row r="243" spans="1:1" x14ac:dyDescent="0.2">
      <c r="A243" s="552" t="s">
        <v>518</v>
      </c>
    </row>
    <row r="244" spans="1:1" x14ac:dyDescent="0.2">
      <c r="A244" s="552" t="s">
        <v>519</v>
      </c>
    </row>
    <row r="245" spans="1:1" x14ac:dyDescent="0.2">
      <c r="A245" s="552" t="s">
        <v>520</v>
      </c>
    </row>
    <row r="246" spans="1:1" x14ac:dyDescent="0.2">
      <c r="A246" s="552" t="s">
        <v>521</v>
      </c>
    </row>
    <row r="247" spans="1:1" x14ac:dyDescent="0.2">
      <c r="A247" s="552" t="s">
        <v>522</v>
      </c>
    </row>
    <row r="248" spans="1:1" x14ac:dyDescent="0.2">
      <c r="A248" s="552" t="s">
        <v>523</v>
      </c>
    </row>
    <row r="249" spans="1:1" x14ac:dyDescent="0.2">
      <c r="A249" s="552" t="s">
        <v>524</v>
      </c>
    </row>
    <row r="250" spans="1:1" x14ac:dyDescent="0.2">
      <c r="A250" s="552" t="s">
        <v>525</v>
      </c>
    </row>
    <row r="251" spans="1:1" x14ac:dyDescent="0.2">
      <c r="A251" s="552" t="s">
        <v>526</v>
      </c>
    </row>
    <row r="252" spans="1:1" x14ac:dyDescent="0.2">
      <c r="A252" s="552" t="s">
        <v>527</v>
      </c>
    </row>
    <row r="253" spans="1:1" x14ac:dyDescent="0.2">
      <c r="A253" s="552" t="s">
        <v>528</v>
      </c>
    </row>
    <row r="254" spans="1:1" x14ac:dyDescent="0.2">
      <c r="A254" s="552" t="s">
        <v>529</v>
      </c>
    </row>
    <row r="255" spans="1:1" x14ac:dyDescent="0.2">
      <c r="A255" s="552" t="s">
        <v>530</v>
      </c>
    </row>
    <row r="256" spans="1:1" x14ac:dyDescent="0.2">
      <c r="A256" s="552" t="s">
        <v>531</v>
      </c>
    </row>
    <row r="257" spans="1:1" x14ac:dyDescent="0.2">
      <c r="A257" s="552" t="s">
        <v>532</v>
      </c>
    </row>
    <row r="258" spans="1:1" x14ac:dyDescent="0.2">
      <c r="A258" s="552" t="s">
        <v>533</v>
      </c>
    </row>
    <row r="259" spans="1:1" x14ac:dyDescent="0.2">
      <c r="A259" s="552" t="s">
        <v>534</v>
      </c>
    </row>
    <row r="260" spans="1:1" x14ac:dyDescent="0.2">
      <c r="A260" s="552" t="s">
        <v>535</v>
      </c>
    </row>
    <row r="261" spans="1:1" x14ac:dyDescent="0.2">
      <c r="A261" s="552" t="s">
        <v>536</v>
      </c>
    </row>
    <row r="262" spans="1:1" x14ac:dyDescent="0.2">
      <c r="A262" s="552" t="s">
        <v>537</v>
      </c>
    </row>
    <row r="263" spans="1:1" x14ac:dyDescent="0.2">
      <c r="A263" s="552" t="s">
        <v>538</v>
      </c>
    </row>
    <row r="264" spans="1:1" x14ac:dyDescent="0.2">
      <c r="A264" s="552" t="s">
        <v>539</v>
      </c>
    </row>
    <row r="265" spans="1:1" x14ac:dyDescent="0.2">
      <c r="A265" s="552" t="s">
        <v>540</v>
      </c>
    </row>
    <row r="266" spans="1:1" x14ac:dyDescent="0.2">
      <c r="A266" s="552" t="s">
        <v>541</v>
      </c>
    </row>
    <row r="267" spans="1:1" x14ac:dyDescent="0.2">
      <c r="A267" s="552" t="s">
        <v>542</v>
      </c>
    </row>
    <row r="268" spans="1:1" x14ac:dyDescent="0.2">
      <c r="A268" s="552" t="s">
        <v>543</v>
      </c>
    </row>
    <row r="269" spans="1:1" x14ac:dyDescent="0.2">
      <c r="A269" s="552" t="s">
        <v>544</v>
      </c>
    </row>
    <row r="270" spans="1:1" x14ac:dyDescent="0.2">
      <c r="A270" s="552" t="s">
        <v>545</v>
      </c>
    </row>
    <row r="271" spans="1:1" x14ac:dyDescent="0.2">
      <c r="A271" s="552" t="s">
        <v>546</v>
      </c>
    </row>
    <row r="272" spans="1:1" x14ac:dyDescent="0.2">
      <c r="A272" s="552" t="s">
        <v>547</v>
      </c>
    </row>
    <row r="273" spans="1:1" x14ac:dyDescent="0.2">
      <c r="A273" s="552" t="s">
        <v>548</v>
      </c>
    </row>
    <row r="274" spans="1:1" x14ac:dyDescent="0.2">
      <c r="A274" s="552" t="s">
        <v>549</v>
      </c>
    </row>
    <row r="275" spans="1:1" x14ac:dyDescent="0.2">
      <c r="A275" s="552" t="s">
        <v>550</v>
      </c>
    </row>
    <row r="276" spans="1:1" x14ac:dyDescent="0.2">
      <c r="A276" s="552" t="s">
        <v>551</v>
      </c>
    </row>
    <row r="277" spans="1:1" x14ac:dyDescent="0.2">
      <c r="A277" s="552" t="s">
        <v>552</v>
      </c>
    </row>
    <row r="278" spans="1:1" x14ac:dyDescent="0.2">
      <c r="A278" s="552" t="s">
        <v>553</v>
      </c>
    </row>
    <row r="279" spans="1:1" x14ac:dyDescent="0.2">
      <c r="A279" s="552" t="s">
        <v>554</v>
      </c>
    </row>
    <row r="280" spans="1:1" x14ac:dyDescent="0.2">
      <c r="A280" s="552" t="s">
        <v>555</v>
      </c>
    </row>
    <row r="281" spans="1:1" x14ac:dyDescent="0.2">
      <c r="A281" s="552" t="s">
        <v>556</v>
      </c>
    </row>
    <row r="282" spans="1:1" x14ac:dyDescent="0.2">
      <c r="A282" s="552" t="s">
        <v>557</v>
      </c>
    </row>
    <row r="283" spans="1:1" x14ac:dyDescent="0.2">
      <c r="A283" s="552" t="s">
        <v>558</v>
      </c>
    </row>
    <row r="284" spans="1:1" x14ac:dyDescent="0.2">
      <c r="A284" s="552" t="s">
        <v>559</v>
      </c>
    </row>
    <row r="285" spans="1:1" x14ac:dyDescent="0.2">
      <c r="A285" s="552" t="s">
        <v>560</v>
      </c>
    </row>
    <row r="286" spans="1:1" x14ac:dyDescent="0.2">
      <c r="A286" s="552" t="s">
        <v>561</v>
      </c>
    </row>
    <row r="287" spans="1:1" x14ac:dyDescent="0.2">
      <c r="A287" s="552" t="s">
        <v>562</v>
      </c>
    </row>
    <row r="288" spans="1:1" x14ac:dyDescent="0.2">
      <c r="A288" s="552" t="s">
        <v>563</v>
      </c>
    </row>
    <row r="289" spans="1:1" x14ac:dyDescent="0.2">
      <c r="A289" s="552" t="s">
        <v>564</v>
      </c>
    </row>
    <row r="290" spans="1:1" x14ac:dyDescent="0.2">
      <c r="A290" s="552" t="s">
        <v>565</v>
      </c>
    </row>
    <row r="291" spans="1:1" x14ac:dyDescent="0.2">
      <c r="A291" s="552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"/>
  <dimension ref="A1:P39"/>
  <sheetViews>
    <sheetView zoomScale="75" zoomScaleNormal="75" workbookViewId="0">
      <selection activeCell="K16" sqref="K16"/>
    </sheetView>
  </sheetViews>
  <sheetFormatPr defaultRowHeight="12.75" x14ac:dyDescent="0.2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 x14ac:dyDescent="0.2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 x14ac:dyDescent="0.2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 x14ac:dyDescent="0.3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 x14ac:dyDescent="0.3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 x14ac:dyDescent="0.3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 x14ac:dyDescent="0.3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 x14ac:dyDescent="0.3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 x14ac:dyDescent="0.3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 x14ac:dyDescent="0.2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 x14ac:dyDescent="0.2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 x14ac:dyDescent="0.2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4"/>
  <dimension ref="A1:P39"/>
  <sheetViews>
    <sheetView zoomScale="75" zoomScaleNormal="75" workbookViewId="0">
      <selection activeCell="B10" sqref="B10"/>
    </sheetView>
  </sheetViews>
  <sheetFormatPr defaultRowHeight="12.75" x14ac:dyDescent="0.2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 x14ac:dyDescent="0.25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 x14ac:dyDescent="0.25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 x14ac:dyDescent="0.2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 x14ac:dyDescent="0.2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 x14ac:dyDescent="0.2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 x14ac:dyDescent="0.2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 x14ac:dyDescent="0.2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 x14ac:dyDescent="0.2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 x14ac:dyDescent="0.2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 x14ac:dyDescent="0.2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2:L39"/>
  <sheetViews>
    <sheetView zoomScale="75" zoomScaleNormal="75" workbookViewId="0">
      <selection activeCell="B9" sqref="B9"/>
    </sheetView>
  </sheetViews>
  <sheetFormatPr defaultRowHeight="12.75" x14ac:dyDescent="0.2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 x14ac:dyDescent="0.2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 x14ac:dyDescent="0.25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 x14ac:dyDescent="0.25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 x14ac:dyDescent="0.2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 x14ac:dyDescent="0.2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 x14ac:dyDescent="0.2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 x14ac:dyDescent="0.2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 x14ac:dyDescent="0.2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 x14ac:dyDescent="0.25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 x14ac:dyDescent="0.2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 x14ac:dyDescent="0.2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 x14ac:dyDescent="0.25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 x14ac:dyDescent="0.25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 x14ac:dyDescent="0.25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 x14ac:dyDescent="0.25"/>
  <cols>
    <col min="1" max="1" width="16.7109375" style="383" bestFit="1" customWidth="1"/>
    <col min="2" max="2" width="38.85546875" style="383" bestFit="1" customWidth="1"/>
    <col min="3" max="3" width="33.28515625" style="383" bestFit="1" customWidth="1"/>
    <col min="4" max="4" width="32.140625" style="383" bestFit="1" customWidth="1"/>
    <col min="5" max="5" width="38.85546875" style="383" bestFit="1" customWidth="1"/>
    <col min="6" max="6" width="33.28515625" style="383" bestFit="1" customWidth="1"/>
    <col min="7" max="7" width="32.140625" style="383" bestFit="1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 x14ac:dyDescent="0.25">
      <c r="A1"/>
      <c r="B1" s="591" t="s">
        <v>246</v>
      </c>
      <c r="C1"/>
      <c r="D1" s="589"/>
      <c r="E1" s="589"/>
      <c r="F1" s="589"/>
      <c r="G1" s="589"/>
    </row>
    <row r="2" spans="1:34" x14ac:dyDescent="0.25">
      <c r="A2"/>
      <c r="B2" s="588" t="s">
        <v>96</v>
      </c>
      <c r="C2"/>
      <c r="D2"/>
      <c r="E2" s="588" t="s">
        <v>97</v>
      </c>
      <c r="F2"/>
      <c r="G2"/>
    </row>
    <row r="3" spans="1:34" ht="16.5" x14ac:dyDescent="0.3">
      <c r="A3" s="593" t="s">
        <v>231</v>
      </c>
      <c r="B3" s="588" t="s">
        <v>244</v>
      </c>
      <c r="C3" s="588" t="s">
        <v>245</v>
      </c>
      <c r="D3" s="588" t="s">
        <v>94</v>
      </c>
      <c r="E3" s="588" t="s">
        <v>244</v>
      </c>
      <c r="F3" s="588" t="s">
        <v>245</v>
      </c>
      <c r="G3" s="588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 x14ac:dyDescent="0.25">
      <c r="A4" s="592">
        <v>1</v>
      </c>
      <c r="B4" s="590">
        <v>0</v>
      </c>
      <c r="C4" s="590">
        <v>23.200000000000728</v>
      </c>
      <c r="D4" s="590">
        <v>1.0048611111111112</v>
      </c>
      <c r="E4" s="590">
        <v>0</v>
      </c>
      <c r="F4" s="590">
        <v>22.700000000000728</v>
      </c>
      <c r="G4" s="590">
        <v>2.7625000000000002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9</v>
      </c>
      <c r="Z4" s="383">
        <f>IF(AA4="",X4,AA4)</f>
        <v>0</v>
      </c>
      <c r="AG4" s="383" t="s">
        <v>75</v>
      </c>
      <c r="AH4" s="383">
        <v>5</v>
      </c>
    </row>
    <row r="5" spans="1:34" x14ac:dyDescent="0.25">
      <c r="A5" s="592">
        <v>3</v>
      </c>
      <c r="B5" s="590">
        <v>40.399999999999636</v>
      </c>
      <c r="C5" s="590">
        <v>46.899999999999636</v>
      </c>
      <c r="D5" s="590">
        <v>2.9340277777777777</v>
      </c>
      <c r="E5" s="590">
        <v>38.799999999999272</v>
      </c>
      <c r="F5" s="590">
        <v>45.699999999998909</v>
      </c>
      <c r="G5" s="590">
        <v>3.1493055555555554</v>
      </c>
      <c r="J5" s="96" t="s">
        <v>127</v>
      </c>
      <c r="K5" s="241"/>
      <c r="L5" s="144">
        <f>VLOOKUP(J5,SET_import!$A:$B,2,0)</f>
        <v>22</v>
      </c>
      <c r="M5" s="83"/>
      <c r="N5" s="96" t="s">
        <v>107</v>
      </c>
      <c r="O5" s="241"/>
      <c r="P5" s="144">
        <f>VLOOKUP(N5,SET_import!$A:$B,2,0)</f>
        <v>12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 x14ac:dyDescent="0.25">
      <c r="A6" s="592">
        <v>6</v>
      </c>
      <c r="B6" s="590">
        <v>111.79999999999927</v>
      </c>
      <c r="C6" s="590">
        <v>67.199999999998909</v>
      </c>
      <c r="D6" s="590">
        <v>7.8159722222222223</v>
      </c>
      <c r="E6" s="590">
        <v>134.20000000000073</v>
      </c>
      <c r="F6" s="590">
        <v>74.5</v>
      </c>
      <c r="G6" s="590">
        <v>7.3993055555555554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1.8</v>
      </c>
      <c r="W6" s="249" t="s">
        <v>135</v>
      </c>
      <c r="X6" s="383">
        <f>VLOOKUP(W6,SET_import!$A:$B,2,0)</f>
        <v>0</v>
      </c>
      <c r="Y6" s="395">
        <f>'Сводная МОДЕЛЬ 1x1'!$G$6</f>
        <v>3</v>
      </c>
      <c r="Z6" s="383">
        <f t="shared" si="0"/>
        <v>0</v>
      </c>
      <c r="AG6" s="383" t="s">
        <v>77</v>
      </c>
      <c r="AH6" s="383">
        <v>3</v>
      </c>
    </row>
    <row r="7" spans="1:34" x14ac:dyDescent="0.25">
      <c r="A7" s="592">
        <v>2</v>
      </c>
      <c r="B7" s="590">
        <v>24.300000000001091</v>
      </c>
      <c r="C7" s="590">
        <v>35.200000000000728</v>
      </c>
      <c r="D7" s="590">
        <v>2.1777777777777776</v>
      </c>
      <c r="E7" s="590">
        <v>17.600000000000364</v>
      </c>
      <c r="F7" s="590">
        <v>32</v>
      </c>
      <c r="G7" s="590">
        <v>1.2375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0</v>
      </c>
      <c r="Y7" s="395">
        <f>'Сводная МОДЕЛЬ 1x1'!$G$2</f>
        <v>12</v>
      </c>
      <c r="Z7" s="383">
        <f t="shared" si="0"/>
        <v>0</v>
      </c>
      <c r="AG7" s="383" t="s">
        <v>76</v>
      </c>
      <c r="AH7" s="383">
        <v>5</v>
      </c>
    </row>
    <row r="8" spans="1:34" x14ac:dyDescent="0.25">
      <c r="A8" s="592">
        <v>7</v>
      </c>
      <c r="B8" s="590">
        <v>162.00000000000182</v>
      </c>
      <c r="C8" s="590">
        <v>81.899999999999636</v>
      </c>
      <c r="D8" s="590">
        <v>8.6076388888888893</v>
      </c>
      <c r="E8" s="590">
        <v>178.20000000000255</v>
      </c>
      <c r="F8" s="590">
        <v>80.800000000001091</v>
      </c>
      <c r="G8" s="590">
        <v>4.6215277777777777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4</v>
      </c>
      <c r="Z8" s="383">
        <f t="shared" si="0"/>
        <v>0</v>
      </c>
      <c r="AG8" s="383" t="s">
        <v>59</v>
      </c>
      <c r="AH8" s="383">
        <v>5</v>
      </c>
    </row>
    <row r="9" spans="1:34" x14ac:dyDescent="0.25">
      <c r="A9" s="592">
        <v>4</v>
      </c>
      <c r="B9" s="590">
        <v>58.400000000001455</v>
      </c>
      <c r="C9" s="590">
        <v>51.800000000001091</v>
      </c>
      <c r="D9" s="590">
        <v>4.1187500000000004</v>
      </c>
      <c r="E9" s="590">
        <v>63.699999999998909</v>
      </c>
      <c r="F9" s="590">
        <v>55.399999999999636</v>
      </c>
      <c r="G9" s="590">
        <v>3.0770833333333334</v>
      </c>
      <c r="J9" s="249" t="s">
        <v>128</v>
      </c>
      <c r="K9" s="241"/>
      <c r="L9" s="146">
        <f>VLOOKUP(J9,SET_import!$A:$B,2,0)</f>
        <v>2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0</v>
      </c>
      <c r="W9" s="281" t="s">
        <v>137</v>
      </c>
      <c r="X9" s="383">
        <f>VLOOKUP(W9,SET_import!$A:$B,2,0)</f>
        <v>0</v>
      </c>
      <c r="Y9" s="395">
        <f>'Сводная МОДЕЛЬ 1x1'!$G$9</f>
        <v>5</v>
      </c>
      <c r="Z9" s="383">
        <f t="shared" si="0"/>
        <v>0</v>
      </c>
      <c r="AG9" s="383" t="s">
        <v>163</v>
      </c>
      <c r="AH9" s="383">
        <v>5</v>
      </c>
    </row>
    <row r="10" spans="1:34" x14ac:dyDescent="0.25">
      <c r="A10" s="592">
        <v>5</v>
      </c>
      <c r="B10" s="590">
        <v>85.600000000000364</v>
      </c>
      <c r="C10" s="590">
        <v>60</v>
      </c>
      <c r="D10" s="590">
        <v>3.4701388888888891</v>
      </c>
      <c r="E10" s="590">
        <v>103.09999999999854</v>
      </c>
      <c r="F10" s="590">
        <v>65.299999999999272</v>
      </c>
      <c r="G10" s="590">
        <v>8.2847222222222214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4</v>
      </c>
      <c r="Q10" s="94"/>
      <c r="R10" s="249" t="s">
        <v>120</v>
      </c>
      <c r="S10" s="242"/>
      <c r="T10" s="143">
        <f>VLOOKUP(R10,SET_import!$A:$B,2,0)</f>
        <v>0</v>
      </c>
      <c r="W10" s="281" t="s">
        <v>138</v>
      </c>
      <c r="X10" s="383">
        <f>VLOOKUP(W10,SET_import!$A:$B,2,0)</f>
        <v>0</v>
      </c>
      <c r="Y10" s="383">
        <f>'Сводная МОДЕЛЬ 1x1'!$G$10</f>
        <v>7</v>
      </c>
      <c r="Z10" s="383">
        <f t="shared" si="0"/>
        <v>0</v>
      </c>
      <c r="AG10" s="383" t="s">
        <v>164</v>
      </c>
      <c r="AH10" s="383">
        <v>3</v>
      </c>
    </row>
    <row r="11" spans="1:34" x14ac:dyDescent="0.25">
      <c r="A11" s="592">
        <v>9</v>
      </c>
      <c r="B11" s="590">
        <v>267.60000000000036</v>
      </c>
      <c r="C11" s="590">
        <v>91.300000000001091</v>
      </c>
      <c r="D11" s="590">
        <v>15.771527777777777</v>
      </c>
      <c r="E11" s="590"/>
      <c r="F11" s="590"/>
      <c r="G11" s="590"/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 x14ac:dyDescent="0.25">
      <c r="A12" s="592">
        <v>8</v>
      </c>
      <c r="B12" s="590">
        <v>198.89999999999964</v>
      </c>
      <c r="C12" s="590">
        <v>82.5</v>
      </c>
      <c r="D12" s="590">
        <v>5.4013888888888886</v>
      </c>
      <c r="E12" s="590">
        <v>216.10000000000036</v>
      </c>
      <c r="F12" s="590">
        <v>88.200000000000728</v>
      </c>
      <c r="G12" s="590">
        <v>10.05625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5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 x14ac:dyDescent="0.3">
      <c r="A13" s="592">
        <v>10</v>
      </c>
      <c r="B13" s="590">
        <v>299.70000000000073</v>
      </c>
      <c r="C13" s="590">
        <v>95.200000000000728</v>
      </c>
      <c r="D13" s="590">
        <v>18.636805555555554</v>
      </c>
      <c r="E13" s="590">
        <v>298.80000000000109</v>
      </c>
      <c r="F13" s="590">
        <v>90.900000000001455</v>
      </c>
      <c r="G13" s="590">
        <v>14.990972222222222</v>
      </c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7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11</v>
      </c>
      <c r="Z13" s="383">
        <f t="shared" si="0"/>
        <v>0</v>
      </c>
      <c r="AG13" s="383" t="s">
        <v>69</v>
      </c>
      <c r="AH13" s="383">
        <v>5</v>
      </c>
    </row>
    <row r="14" spans="1:34" x14ac:dyDescent="0.25">
      <c r="A14" s="592">
        <v>11</v>
      </c>
      <c r="B14" s="590">
        <v>406.89999999999964</v>
      </c>
      <c r="C14" s="590">
        <v>105.19999999999891</v>
      </c>
      <c r="D14" s="590">
        <v>24.223611111111111</v>
      </c>
      <c r="E14" s="590">
        <v>352</v>
      </c>
      <c r="F14" s="590">
        <v>99.5</v>
      </c>
      <c r="G14" s="590">
        <v>25.929166666666667</v>
      </c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 x14ac:dyDescent="0.25">
      <c r="A15" s="592" t="s">
        <v>247</v>
      </c>
      <c r="B15" s="590">
        <v>406.89999999999964</v>
      </c>
      <c r="C15" s="590">
        <v>105.19999999999891</v>
      </c>
      <c r="D15" s="590">
        <v>24.223611111111111</v>
      </c>
      <c r="E15" s="590">
        <v>352</v>
      </c>
      <c r="F15" s="590">
        <v>99.5</v>
      </c>
      <c r="G15" s="590">
        <v>25.929166666666667</v>
      </c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9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1.8</v>
      </c>
      <c r="Z15" s="383">
        <f t="shared" si="0"/>
        <v>0</v>
      </c>
      <c r="AG15" s="383" t="s">
        <v>67</v>
      </c>
      <c r="AH15" s="383">
        <v>5</v>
      </c>
    </row>
    <row r="16" spans="1:34" x14ac:dyDescent="0.25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 x14ac:dyDescent="0.25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</v>
      </c>
      <c r="Z18" s="383">
        <f t="shared" si="0"/>
        <v>0</v>
      </c>
      <c r="AG18" s="383" t="s">
        <v>166</v>
      </c>
      <c r="AH18" s="383">
        <v>5</v>
      </c>
    </row>
    <row r="19" spans="1:34" x14ac:dyDescent="0.25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11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0</v>
      </c>
      <c r="Z19" s="383">
        <f t="shared" si="0"/>
        <v>0</v>
      </c>
      <c r="AG19" s="383" t="s">
        <v>29</v>
      </c>
      <c r="AH19" s="383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 x14ac:dyDescent="0.3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4</v>
      </c>
      <c r="Z21" s="383">
        <f t="shared" si="0"/>
        <v>0</v>
      </c>
      <c r="AG21" s="383" t="s">
        <v>74</v>
      </c>
      <c r="AH21" s="383">
        <v>5</v>
      </c>
    </row>
    <row r="22" spans="1:34" ht="16.5" x14ac:dyDescent="0.3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 x14ac:dyDescent="0.25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1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 x14ac:dyDescent="0.25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22</v>
      </c>
      <c r="Z24" s="383">
        <f t="shared" si="0"/>
        <v>0</v>
      </c>
      <c r="AG24" s="383" t="s">
        <v>167</v>
      </c>
      <c r="AH24" s="383">
        <v>5</v>
      </c>
    </row>
    <row r="25" spans="1:34" x14ac:dyDescent="0.25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2</v>
      </c>
      <c r="Z25" s="383">
        <f t="shared" si="0"/>
        <v>0</v>
      </c>
      <c r="AG25" s="383" t="s">
        <v>168</v>
      </c>
      <c r="AH25" s="383">
        <v>5</v>
      </c>
    </row>
    <row r="26" spans="1:34" x14ac:dyDescent="0.25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 x14ac:dyDescent="0.25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 x14ac:dyDescent="0.25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1</v>
      </c>
      <c r="Z28" s="383">
        <f t="shared" si="0"/>
        <v>0</v>
      </c>
      <c r="AG28" s="383" t="s">
        <v>170</v>
      </c>
      <c r="AH28" s="383">
        <v>5</v>
      </c>
    </row>
    <row r="29" spans="1:34" x14ac:dyDescent="0.25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 x14ac:dyDescent="0.25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 x14ac:dyDescent="0.25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1</v>
      </c>
      <c r="Y31" s="383">
        <f>'Сводная МОДЕЛЬ 1x1'!$K$1</f>
        <v>0</v>
      </c>
      <c r="Z31" s="383">
        <f>IF(AA31="",X31,AA31)</f>
        <v>1</v>
      </c>
      <c r="AG31" s="383" t="s">
        <v>60</v>
      </c>
      <c r="AH31" s="383">
        <v>5</v>
      </c>
    </row>
    <row r="32" spans="1:34" ht="16.5" x14ac:dyDescent="0.3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 x14ac:dyDescent="0.25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9</v>
      </c>
      <c r="Y33" s="383">
        <f>'Сводная МОДЕЛЬ 1x1'!$G$12</f>
        <v>9</v>
      </c>
      <c r="Z33" s="383">
        <f t="shared" si="0"/>
        <v>9</v>
      </c>
      <c r="AG33" s="383" t="s">
        <v>62</v>
      </c>
      <c r="AH33" s="383">
        <v>5</v>
      </c>
    </row>
    <row r="34" spans="1:34" x14ac:dyDescent="0.25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 x14ac:dyDescent="0.25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 x14ac:dyDescent="0.25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12</v>
      </c>
      <c r="Y36" s="395">
        <f>'Сводная МОДЕЛЬ 1x1'!$G$2</f>
        <v>12</v>
      </c>
      <c r="Z36" s="383">
        <f t="shared" si="0"/>
        <v>12</v>
      </c>
      <c r="AA36" s="395"/>
      <c r="AG36" s="383" t="s">
        <v>174</v>
      </c>
      <c r="AH36" s="383">
        <v>5</v>
      </c>
    </row>
    <row r="37" spans="1:34" x14ac:dyDescent="0.25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4</v>
      </c>
      <c r="Y37" s="383">
        <f>'Сводная МОДЕЛЬ 1x1'!$G$7</f>
        <v>4</v>
      </c>
      <c r="Z37" s="383">
        <f t="shared" si="0"/>
        <v>4</v>
      </c>
      <c r="AG37" s="383" t="s">
        <v>175</v>
      </c>
      <c r="AH37" s="383">
        <v>3</v>
      </c>
    </row>
    <row r="38" spans="1:34" x14ac:dyDescent="0.25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5</v>
      </c>
      <c r="Y38" s="395">
        <f>'Сводная МОДЕЛЬ 1x1'!$G$9</f>
        <v>5</v>
      </c>
      <c r="Z38" s="383">
        <f t="shared" si="0"/>
        <v>5</v>
      </c>
      <c r="AA38" s="395"/>
      <c r="AG38" s="383" t="s">
        <v>176</v>
      </c>
      <c r="AH38" s="383">
        <v>3</v>
      </c>
    </row>
    <row r="39" spans="1:34" x14ac:dyDescent="0.25">
      <c r="A39"/>
      <c r="B39"/>
      <c r="C39"/>
      <c r="D39"/>
      <c r="E39"/>
      <c r="W39" s="281" t="s">
        <v>111</v>
      </c>
      <c r="X39" s="383">
        <f>VLOOKUP(W39,SET_import!$A:$B,2,0)</f>
        <v>7</v>
      </c>
      <c r="Y39" s="383">
        <f>'Сводная МОДЕЛЬ 1x1'!$G$10</f>
        <v>7</v>
      </c>
      <c r="Z39" s="383">
        <f t="shared" si="0"/>
        <v>7</v>
      </c>
    </row>
    <row r="40" spans="1:34" x14ac:dyDescent="0.25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 x14ac:dyDescent="0.25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 x14ac:dyDescent="0.25">
      <c r="A42"/>
      <c r="B42"/>
      <c r="C42"/>
      <c r="D42"/>
      <c r="E42"/>
      <c r="W42" s="388" t="s">
        <v>104</v>
      </c>
      <c r="X42" s="383">
        <f>VLOOKUP(W42,SET_import!$A:$B,2,0)</f>
        <v>11</v>
      </c>
      <c r="Y42" s="383">
        <f>'Сводная МОДЕЛЬ 1x1'!$C$16</f>
        <v>11</v>
      </c>
      <c r="Z42" s="383">
        <f t="shared" si="0"/>
        <v>11</v>
      </c>
    </row>
    <row r="43" spans="1:34" x14ac:dyDescent="0.25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 x14ac:dyDescent="0.25">
      <c r="A44"/>
      <c r="B44"/>
      <c r="C44"/>
      <c r="D44"/>
      <c r="E44"/>
      <c r="W44" s="96" t="s">
        <v>117</v>
      </c>
      <c r="X44" s="383">
        <f>VLOOKUP(W44,SET_import!$A:$B,2,0)</f>
        <v>1.8</v>
      </c>
      <c r="Y44" s="383">
        <f>'Сводная МОДЕЛЬ 1x1'!$K$3</f>
        <v>1.8</v>
      </c>
      <c r="Z44" s="383">
        <f t="shared" si="0"/>
        <v>1.8</v>
      </c>
    </row>
    <row r="45" spans="1:34" x14ac:dyDescent="0.25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 x14ac:dyDescent="0.25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 x14ac:dyDescent="0.25">
      <c r="A47"/>
      <c r="B47"/>
      <c r="C47"/>
      <c r="D47"/>
      <c r="E47"/>
      <c r="W47" s="249" t="s">
        <v>120</v>
      </c>
      <c r="X47" s="383">
        <f>VLOOKUP(W47,SET_import!$A:$B,2,0)</f>
        <v>0</v>
      </c>
      <c r="Y47" s="383">
        <f>'Сводная МОДЕЛЬ 1x1'!$K$7</f>
        <v>0</v>
      </c>
      <c r="Z47" s="383">
        <f t="shared" si="0"/>
        <v>0</v>
      </c>
    </row>
    <row r="48" spans="1:34" x14ac:dyDescent="0.25">
      <c r="A48"/>
      <c r="B48"/>
      <c r="C48"/>
      <c r="D48"/>
      <c r="E48"/>
      <c r="W48" s="249" t="s">
        <v>119</v>
      </c>
      <c r="X48" s="383">
        <f>VLOOKUP(W48,SET_import!$A:$B,2,0)</f>
        <v>0</v>
      </c>
      <c r="Y48" s="395">
        <f>'Сводная МОДЕЛЬ 1x1'!$K$6</f>
        <v>0</v>
      </c>
      <c r="Z48" s="383">
        <f t="shared" si="0"/>
        <v>0</v>
      </c>
      <c r="AA48" s="395"/>
    </row>
    <row r="49" spans="1:27" x14ac:dyDescent="0.25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 x14ac:dyDescent="0.25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 x14ac:dyDescent="0.25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 x14ac:dyDescent="0.25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 x14ac:dyDescent="0.25">
      <c r="A53"/>
      <c r="B53"/>
      <c r="C53"/>
      <c r="D53"/>
      <c r="E53"/>
      <c r="W53" s="96" t="s">
        <v>127</v>
      </c>
      <c r="X53" s="383">
        <f>VLOOKUP(W53,SET_import!$A:$B,2,0)</f>
        <v>22</v>
      </c>
      <c r="Y53" s="395">
        <f>'Сводная МОДЕЛЬ 1x1'!$C$2</f>
        <v>22</v>
      </c>
      <c r="Z53" s="383">
        <f t="shared" si="0"/>
        <v>22</v>
      </c>
      <c r="AA53" s="395"/>
    </row>
    <row r="54" spans="1:27" x14ac:dyDescent="0.25">
      <c r="A54"/>
      <c r="B54"/>
      <c r="C54"/>
      <c r="D54"/>
      <c r="E54"/>
      <c r="W54" s="249" t="s">
        <v>128</v>
      </c>
      <c r="X54" s="383">
        <f>VLOOKUP(W54,SET_import!$A:$B,2,0)</f>
        <v>2</v>
      </c>
      <c r="Y54" s="395">
        <f>'Сводная МОДЕЛЬ 1x1'!$C$6</f>
        <v>2</v>
      </c>
      <c r="Z54" s="383">
        <f t="shared" si="0"/>
        <v>2</v>
      </c>
      <c r="AA54" s="395"/>
    </row>
    <row r="55" spans="1:27" x14ac:dyDescent="0.25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 x14ac:dyDescent="0.25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 x14ac:dyDescent="0.25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 x14ac:dyDescent="0.25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 x14ac:dyDescent="0.25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 x14ac:dyDescent="0.25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4"/>
  <dimension ref="A1:R716"/>
  <sheetViews>
    <sheetView zoomScale="85" zoomScaleNormal="85" workbookViewId="0">
      <selection activeCell="P1" sqref="P1:R1048576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88" customFormat="1" x14ac:dyDescent="0.2">
      <c r="A2" s="588">
        <v>1</v>
      </c>
      <c r="B2" s="588" t="s">
        <v>97</v>
      </c>
      <c r="C2" s="588">
        <v>2</v>
      </c>
      <c r="D2" s="588">
        <v>0.01</v>
      </c>
      <c r="E2" s="588">
        <v>0.02</v>
      </c>
      <c r="F2" s="555">
        <v>43468.001388888886</v>
      </c>
      <c r="G2" s="588">
        <v>123.411</v>
      </c>
      <c r="H2" s="555">
        <v>43468.003472222219</v>
      </c>
      <c r="I2" s="588">
        <v>123.536</v>
      </c>
      <c r="J2" s="555">
        <v>43468.01666666667</v>
      </c>
      <c r="K2" s="588">
        <v>123.244</v>
      </c>
      <c r="L2" s="588">
        <v>12.5</v>
      </c>
      <c r="M2" s="588">
        <v>29.200000000000728</v>
      </c>
      <c r="N2" s="588">
        <v>4.21</v>
      </c>
      <c r="O2" s="589">
        <v>1.527777778392192E-2</v>
      </c>
      <c r="P2" s="557"/>
      <c r="Q2" s="557"/>
      <c r="R2" s="557"/>
    </row>
    <row r="3" spans="1:18" s="588" customFormat="1" x14ac:dyDescent="0.2">
      <c r="A3" s="588">
        <v>2</v>
      </c>
      <c r="B3" s="588" t="s">
        <v>97</v>
      </c>
      <c r="C3" s="588">
        <v>1</v>
      </c>
      <c r="D3" s="588">
        <v>0.01</v>
      </c>
      <c r="E3" s="588">
        <v>0.01</v>
      </c>
      <c r="F3" s="555">
        <v>43468.020138888889</v>
      </c>
      <c r="G3" s="588">
        <v>123.151</v>
      </c>
      <c r="H3" s="555">
        <v>43468.020138888889</v>
      </c>
      <c r="I3" s="588">
        <v>123.151</v>
      </c>
      <c r="J3" s="555">
        <v>43468.022916666669</v>
      </c>
      <c r="K3" s="588">
        <v>122.931</v>
      </c>
      <c r="L3" s="588">
        <v>0</v>
      </c>
      <c r="M3" s="588">
        <v>22</v>
      </c>
      <c r="N3" s="588">
        <v>2.02</v>
      </c>
      <c r="O3" s="589">
        <v>2.7777777795563452E-3</v>
      </c>
      <c r="P3" s="557"/>
      <c r="Q3" s="557"/>
      <c r="R3" s="557"/>
    </row>
    <row r="4" spans="1:18" s="588" customFormat="1" x14ac:dyDescent="0.2">
      <c r="A4" s="588">
        <v>3</v>
      </c>
      <c r="B4" s="588" t="s">
        <v>97</v>
      </c>
      <c r="C4" s="588">
        <v>5</v>
      </c>
      <c r="D4" s="588">
        <v>0.03</v>
      </c>
      <c r="E4" s="588">
        <v>0.08</v>
      </c>
      <c r="F4" s="555">
        <v>43468.034722222219</v>
      </c>
      <c r="G4" s="588">
        <v>120.66800000000001</v>
      </c>
      <c r="H4" s="555">
        <v>43468.045138888891</v>
      </c>
      <c r="I4" s="588">
        <v>121.699</v>
      </c>
      <c r="J4" s="555">
        <v>43468.046527777777</v>
      </c>
      <c r="K4" s="588">
        <v>121.04600000000001</v>
      </c>
      <c r="L4" s="588">
        <v>103.09999999999854</v>
      </c>
      <c r="M4" s="588">
        <v>65.299999999999272</v>
      </c>
      <c r="N4" s="588">
        <v>19.099999999999998</v>
      </c>
      <c r="O4" s="589">
        <v>1.1805555557657499E-2</v>
      </c>
      <c r="P4" s="557"/>
      <c r="Q4" s="557"/>
      <c r="R4" s="557"/>
    </row>
    <row r="5" spans="1:18" s="588" customFormat="1" x14ac:dyDescent="0.2">
      <c r="A5" s="588">
        <v>4</v>
      </c>
      <c r="B5" s="588" t="s">
        <v>96</v>
      </c>
      <c r="C5" s="588">
        <v>1</v>
      </c>
      <c r="D5" s="588">
        <v>0.01</v>
      </c>
      <c r="E5" s="588">
        <v>0.01</v>
      </c>
      <c r="F5" s="555">
        <v>43468.039583333331</v>
      </c>
      <c r="G5" s="588">
        <v>121.011</v>
      </c>
      <c r="H5" s="555">
        <v>43468.039583333331</v>
      </c>
      <c r="I5" s="588">
        <v>121.011</v>
      </c>
      <c r="J5" s="555">
        <v>43468.042361111111</v>
      </c>
      <c r="K5" s="588">
        <v>121.23099999999999</v>
      </c>
      <c r="L5" s="588">
        <v>0</v>
      </c>
      <c r="M5" s="588">
        <v>21.999999999998181</v>
      </c>
      <c r="N5" s="588">
        <v>2.0099999999999998</v>
      </c>
      <c r="O5" s="589">
        <v>2.7777777795563452E-3</v>
      </c>
      <c r="P5" s="557"/>
      <c r="Q5" s="557"/>
      <c r="R5" s="557"/>
    </row>
    <row r="6" spans="1:18" s="588" customFormat="1" x14ac:dyDescent="0.2">
      <c r="A6" s="588">
        <v>5</v>
      </c>
      <c r="B6" s="588" t="s">
        <v>96</v>
      </c>
      <c r="C6" s="588">
        <v>1</v>
      </c>
      <c r="D6" s="588">
        <v>0.01</v>
      </c>
      <c r="E6" s="588">
        <v>0.01</v>
      </c>
      <c r="F6" s="555">
        <v>43468.058333333334</v>
      </c>
      <c r="G6" s="588">
        <v>121.581</v>
      </c>
      <c r="H6" s="555">
        <v>43468.058333333334</v>
      </c>
      <c r="I6" s="588">
        <v>121.581</v>
      </c>
      <c r="J6" s="555">
        <v>43468.061111111114</v>
      </c>
      <c r="K6" s="588">
        <v>121.801</v>
      </c>
      <c r="L6" s="588">
        <v>0</v>
      </c>
      <c r="M6" s="588">
        <v>22</v>
      </c>
      <c r="N6" s="588">
        <v>2.0099999999999998</v>
      </c>
      <c r="O6" s="589">
        <v>2.7777777795563452E-3</v>
      </c>
      <c r="P6" s="557"/>
      <c r="Q6" s="557"/>
      <c r="R6" s="557"/>
    </row>
    <row r="7" spans="1:18" s="588" customFormat="1" x14ac:dyDescent="0.2">
      <c r="A7" s="588">
        <v>6</v>
      </c>
      <c r="B7" s="588" t="s">
        <v>97</v>
      </c>
      <c r="C7" s="588">
        <v>2</v>
      </c>
      <c r="D7" s="588">
        <v>0.01</v>
      </c>
      <c r="E7" s="588">
        <v>0.02</v>
      </c>
      <c r="F7" s="555">
        <v>43468.09097222222</v>
      </c>
      <c r="G7" s="588">
        <v>122.05200000000001</v>
      </c>
      <c r="H7" s="555">
        <v>43468.095138888886</v>
      </c>
      <c r="I7" s="588">
        <v>122.17700000000001</v>
      </c>
      <c r="J7" s="555">
        <v>43468.113194444442</v>
      </c>
      <c r="K7" s="588">
        <v>121.88500000000001</v>
      </c>
      <c r="L7" s="588">
        <v>12.5</v>
      </c>
      <c r="M7" s="588">
        <v>29.200000000000728</v>
      </c>
      <c r="N7" s="588">
        <v>4.21</v>
      </c>
      <c r="O7" s="589">
        <v>2.2222222221898846E-2</v>
      </c>
      <c r="P7" s="557"/>
      <c r="Q7" s="557"/>
      <c r="R7" s="557"/>
    </row>
    <row r="8" spans="1:18" s="588" customFormat="1" x14ac:dyDescent="0.2">
      <c r="A8" s="588">
        <v>7</v>
      </c>
      <c r="B8" s="588" t="s">
        <v>96</v>
      </c>
      <c r="C8" s="588">
        <v>5</v>
      </c>
      <c r="D8" s="588">
        <v>0.03</v>
      </c>
      <c r="E8" s="588">
        <v>0.08</v>
      </c>
      <c r="F8" s="555">
        <v>43468.09652777778</v>
      </c>
      <c r="G8" s="588">
        <v>122.22799999999999</v>
      </c>
      <c r="H8" s="555">
        <v>43468.310416666667</v>
      </c>
      <c r="I8" s="588">
        <v>121.435</v>
      </c>
      <c r="J8" s="555">
        <v>43468.390972222223</v>
      </c>
      <c r="K8" s="588">
        <v>122.01</v>
      </c>
      <c r="L8" s="588">
        <v>79.299999999999272</v>
      </c>
      <c r="M8" s="588">
        <v>57.5</v>
      </c>
      <c r="N8" s="588">
        <v>19.100000000000001</v>
      </c>
      <c r="O8" s="589">
        <v>0.29444444444379769</v>
      </c>
      <c r="P8" s="557"/>
      <c r="Q8" s="557"/>
      <c r="R8" s="557"/>
    </row>
    <row r="9" spans="1:18" s="588" customFormat="1" x14ac:dyDescent="0.2">
      <c r="A9" s="588">
        <v>8</v>
      </c>
      <c r="B9" s="588" t="s">
        <v>97</v>
      </c>
      <c r="C9" s="588">
        <v>1</v>
      </c>
      <c r="D9" s="588">
        <v>0.01</v>
      </c>
      <c r="E9" s="588">
        <v>0.01</v>
      </c>
      <c r="F9" s="555">
        <v>43468.132638888892</v>
      </c>
      <c r="G9" s="588">
        <v>122.185</v>
      </c>
      <c r="H9" s="555">
        <v>43468.132638888892</v>
      </c>
      <c r="I9" s="588">
        <v>122.185</v>
      </c>
      <c r="J9" s="555">
        <v>43468.154166666667</v>
      </c>
      <c r="K9" s="588">
        <v>121.965</v>
      </c>
      <c r="L9" s="588">
        <v>0</v>
      </c>
      <c r="M9" s="588">
        <v>22</v>
      </c>
      <c r="N9" s="588">
        <v>2.02</v>
      </c>
      <c r="O9" s="589">
        <v>2.1527777775190771E-2</v>
      </c>
      <c r="P9" s="557"/>
      <c r="Q9" s="557"/>
      <c r="R9" s="557"/>
    </row>
    <row r="10" spans="1:18" s="588" customFormat="1" x14ac:dyDescent="0.2">
      <c r="A10" s="588">
        <v>9</v>
      </c>
      <c r="B10" s="588" t="s">
        <v>97</v>
      </c>
      <c r="C10" s="588">
        <v>1</v>
      </c>
      <c r="D10" s="588">
        <v>0.01</v>
      </c>
      <c r="E10" s="588">
        <v>0.01</v>
      </c>
      <c r="F10" s="555">
        <v>43468.154861111114</v>
      </c>
      <c r="G10" s="588">
        <v>121.982</v>
      </c>
      <c r="H10" s="555">
        <v>43468.154861111114</v>
      </c>
      <c r="I10" s="588">
        <v>121.982</v>
      </c>
      <c r="J10" s="555">
        <v>43468.192361111112</v>
      </c>
      <c r="K10" s="588">
        <v>121.762</v>
      </c>
      <c r="L10" s="588">
        <v>0</v>
      </c>
      <c r="M10" s="588">
        <v>22</v>
      </c>
      <c r="N10" s="588">
        <v>2.02</v>
      </c>
      <c r="O10" s="589">
        <v>3.7499999998544808E-2</v>
      </c>
      <c r="P10" s="557"/>
      <c r="Q10" s="557"/>
      <c r="R10" s="557"/>
    </row>
    <row r="11" spans="1:18" s="588" customFormat="1" x14ac:dyDescent="0.2">
      <c r="A11" s="588">
        <v>10</v>
      </c>
      <c r="B11" s="588" t="s">
        <v>97</v>
      </c>
      <c r="C11" s="588">
        <v>2</v>
      </c>
      <c r="D11" s="588">
        <v>0.01</v>
      </c>
      <c r="E11" s="588">
        <v>0.02</v>
      </c>
      <c r="F11" s="555">
        <v>43468.193055555559</v>
      </c>
      <c r="G11" s="588">
        <v>121.68899999999999</v>
      </c>
      <c r="H11" s="555">
        <v>43468.226388888892</v>
      </c>
      <c r="I11" s="588">
        <v>121.809</v>
      </c>
      <c r="J11" s="555">
        <v>43468.30972222222</v>
      </c>
      <c r="K11" s="588">
        <v>121.51900000000001</v>
      </c>
      <c r="L11" s="588">
        <v>12</v>
      </c>
      <c r="M11" s="588">
        <v>28.999999999998181</v>
      </c>
      <c r="N11" s="588">
        <v>4.2200000000000006</v>
      </c>
      <c r="O11" s="589">
        <v>0.11666666666133096</v>
      </c>
      <c r="P11" s="557"/>
      <c r="Q11" s="557"/>
      <c r="R11" s="557"/>
    </row>
    <row r="12" spans="1:18" s="588" customFormat="1" x14ac:dyDescent="0.2">
      <c r="A12" s="588">
        <v>11</v>
      </c>
      <c r="B12" s="588" t="s">
        <v>97</v>
      </c>
      <c r="C12" s="588">
        <v>6</v>
      </c>
      <c r="D12" s="588">
        <v>0.06</v>
      </c>
      <c r="E12" s="588">
        <v>0.14000000000000001</v>
      </c>
      <c r="F12" s="555">
        <v>43468.320138888892</v>
      </c>
      <c r="G12" s="588">
        <v>121.408</v>
      </c>
      <c r="H12" s="555">
        <v>43468.438194444447</v>
      </c>
      <c r="I12" s="588">
        <v>122.75</v>
      </c>
      <c r="J12" s="555">
        <v>43468.57708333333</v>
      </c>
      <c r="K12" s="588">
        <v>122.005</v>
      </c>
      <c r="L12" s="588">
        <v>134.20000000000073</v>
      </c>
      <c r="M12" s="588">
        <v>74.5</v>
      </c>
      <c r="N12" s="588">
        <v>34.68</v>
      </c>
      <c r="O12" s="589">
        <v>0.25694444443797693</v>
      </c>
      <c r="P12" s="557"/>
      <c r="Q12" s="557"/>
      <c r="R12" s="557"/>
    </row>
    <row r="13" spans="1:18" s="588" customFormat="1" x14ac:dyDescent="0.2">
      <c r="A13" s="588">
        <v>12</v>
      </c>
      <c r="B13" s="588" t="s">
        <v>96</v>
      </c>
      <c r="C13" s="588">
        <v>1</v>
      </c>
      <c r="D13" s="588">
        <v>0.01</v>
      </c>
      <c r="E13" s="588">
        <v>0.01</v>
      </c>
      <c r="F13" s="555">
        <v>43468.402777777781</v>
      </c>
      <c r="G13" s="588">
        <v>122.15300000000001</v>
      </c>
      <c r="H13" s="555">
        <v>43468.402777777781</v>
      </c>
      <c r="I13" s="588">
        <v>122.15300000000001</v>
      </c>
      <c r="J13" s="555">
        <v>43468.426388888889</v>
      </c>
      <c r="K13" s="588">
        <v>122.373</v>
      </c>
      <c r="L13" s="588">
        <v>0</v>
      </c>
      <c r="M13" s="588">
        <v>22</v>
      </c>
      <c r="N13" s="588">
        <v>2.02</v>
      </c>
      <c r="O13" s="589">
        <v>2.361111110803904E-2</v>
      </c>
      <c r="P13" s="557"/>
      <c r="Q13" s="557"/>
      <c r="R13" s="557"/>
    </row>
    <row r="14" spans="1:18" s="588" customFormat="1" x14ac:dyDescent="0.2">
      <c r="A14" s="588">
        <v>13</v>
      </c>
      <c r="B14" s="588" t="s">
        <v>96</v>
      </c>
      <c r="C14" s="588">
        <v>5</v>
      </c>
      <c r="D14" s="588">
        <v>0.03</v>
      </c>
      <c r="E14" s="588">
        <v>0.08</v>
      </c>
      <c r="F14" s="555">
        <v>43468.438888888886</v>
      </c>
      <c r="G14" s="588">
        <v>122.79300000000001</v>
      </c>
      <c r="H14" s="555">
        <v>43468.575694444444</v>
      </c>
      <c r="I14" s="588">
        <v>122.03700000000001</v>
      </c>
      <c r="J14" s="555">
        <v>43468.68472222222</v>
      </c>
      <c r="K14" s="588">
        <v>122.598</v>
      </c>
      <c r="L14" s="588">
        <v>75.600000000000364</v>
      </c>
      <c r="M14" s="588">
        <v>56.099999999998545</v>
      </c>
      <c r="N14" s="588">
        <v>19.11</v>
      </c>
      <c r="O14" s="589">
        <v>0.24583333333430346</v>
      </c>
      <c r="P14" s="557"/>
      <c r="Q14" s="557"/>
      <c r="R14" s="557"/>
    </row>
    <row r="15" spans="1:18" s="588" customFormat="1" x14ac:dyDescent="0.2">
      <c r="A15" s="588">
        <v>14</v>
      </c>
      <c r="B15" s="588" t="s">
        <v>97</v>
      </c>
      <c r="C15" s="588">
        <v>6</v>
      </c>
      <c r="D15" s="588">
        <v>0.06</v>
      </c>
      <c r="E15" s="588">
        <v>0.14000000000000001</v>
      </c>
      <c r="F15" s="555">
        <v>43468.577777777777</v>
      </c>
      <c r="G15" s="588">
        <v>121.991</v>
      </c>
      <c r="H15" s="555">
        <v>43468.78125</v>
      </c>
      <c r="I15" s="588">
        <v>123.128</v>
      </c>
      <c r="J15" s="555">
        <v>43468.925694444442</v>
      </c>
      <c r="K15" s="588">
        <v>122.471</v>
      </c>
      <c r="L15" s="588">
        <v>113.69999999999891</v>
      </c>
      <c r="M15" s="588">
        <v>65.699999999998909</v>
      </c>
      <c r="N15" s="588">
        <v>34.709999999999994</v>
      </c>
      <c r="O15" s="589">
        <v>0.34791666666569654</v>
      </c>
      <c r="P15" s="557"/>
      <c r="Q15" s="557"/>
      <c r="R15" s="557"/>
    </row>
    <row r="16" spans="1:18" s="588" customFormat="1" x14ac:dyDescent="0.2">
      <c r="A16" s="588">
        <v>15</v>
      </c>
      <c r="B16" s="588" t="s">
        <v>96</v>
      </c>
      <c r="C16" s="588">
        <v>3</v>
      </c>
      <c r="D16" s="588">
        <v>0.01</v>
      </c>
      <c r="E16" s="588">
        <v>0.03</v>
      </c>
      <c r="F16" s="555">
        <v>43468.686111111114</v>
      </c>
      <c r="G16" s="588">
        <v>122.664</v>
      </c>
      <c r="H16" s="555">
        <v>43468.712500000001</v>
      </c>
      <c r="I16" s="588">
        <v>122.26</v>
      </c>
      <c r="J16" s="555">
        <v>43468.726388888892</v>
      </c>
      <c r="K16" s="588">
        <v>122.729</v>
      </c>
      <c r="L16" s="588">
        <v>40.399999999999636</v>
      </c>
      <c r="M16" s="588">
        <v>46.899999999999636</v>
      </c>
      <c r="N16" s="588">
        <v>6.58</v>
      </c>
      <c r="O16" s="589">
        <v>4.0277777778101154E-2</v>
      </c>
      <c r="P16" s="557"/>
      <c r="Q16" s="557"/>
      <c r="R16" s="557"/>
    </row>
    <row r="17" spans="1:18" s="588" customFormat="1" x14ac:dyDescent="0.2">
      <c r="A17" s="588">
        <v>16</v>
      </c>
      <c r="B17" s="588" t="s">
        <v>96</v>
      </c>
      <c r="C17" s="588">
        <v>1</v>
      </c>
      <c r="D17" s="588">
        <v>0.01</v>
      </c>
      <c r="E17" s="588">
        <v>0.01</v>
      </c>
      <c r="F17" s="555">
        <v>43468.726388888892</v>
      </c>
      <c r="G17" s="588">
        <v>122.746</v>
      </c>
      <c r="H17" s="555">
        <v>43468.726388888892</v>
      </c>
      <c r="I17" s="588">
        <v>122.746</v>
      </c>
      <c r="J17" s="555">
        <v>43468.726388888892</v>
      </c>
      <c r="K17" s="588">
        <v>122.96599999999999</v>
      </c>
      <c r="L17" s="588">
        <v>0</v>
      </c>
      <c r="M17" s="588">
        <v>21.999999999998181</v>
      </c>
      <c r="N17" s="588">
        <v>2.02</v>
      </c>
      <c r="O17" s="589">
        <v>0</v>
      </c>
      <c r="P17" s="557"/>
      <c r="Q17" s="557"/>
      <c r="R17" s="557"/>
    </row>
    <row r="18" spans="1:18" s="588" customFormat="1" x14ac:dyDescent="0.2">
      <c r="A18" s="588">
        <v>17</v>
      </c>
      <c r="B18" s="588" t="s">
        <v>96</v>
      </c>
      <c r="C18" s="588">
        <v>2</v>
      </c>
      <c r="D18" s="588">
        <v>0.01</v>
      </c>
      <c r="E18" s="588">
        <v>0.02</v>
      </c>
      <c r="F18" s="555">
        <v>43468.736805555556</v>
      </c>
      <c r="G18" s="588">
        <v>122.699</v>
      </c>
      <c r="H18" s="555">
        <v>43468.74722222222</v>
      </c>
      <c r="I18" s="588">
        <v>122.577</v>
      </c>
      <c r="J18" s="555">
        <v>43468.775000000001</v>
      </c>
      <c r="K18" s="588">
        <v>122.86799999999999</v>
      </c>
      <c r="L18" s="588">
        <v>12.199999999998909</v>
      </c>
      <c r="M18" s="588">
        <v>29.099999999998545</v>
      </c>
      <c r="N18" s="588">
        <v>4.22</v>
      </c>
      <c r="O18" s="589">
        <v>3.8194444445252884E-2</v>
      </c>
      <c r="P18" s="557"/>
      <c r="Q18" s="557"/>
      <c r="R18" s="557"/>
    </row>
    <row r="19" spans="1:18" s="588" customFormat="1" x14ac:dyDescent="0.2">
      <c r="A19" s="588">
        <v>18</v>
      </c>
      <c r="B19" s="588" t="s">
        <v>96</v>
      </c>
      <c r="C19" s="588">
        <v>1</v>
      </c>
      <c r="D19" s="588">
        <v>0.01</v>
      </c>
      <c r="E19" s="588">
        <v>0.01</v>
      </c>
      <c r="F19" s="555">
        <v>43468.775000000001</v>
      </c>
      <c r="G19" s="588">
        <v>122.88500000000001</v>
      </c>
      <c r="H19" s="555">
        <v>43468.775000000001</v>
      </c>
      <c r="I19" s="588">
        <v>122.88500000000001</v>
      </c>
      <c r="J19" s="555">
        <v>43468.780555555553</v>
      </c>
      <c r="K19" s="588">
        <v>123.105</v>
      </c>
      <c r="L19" s="588">
        <v>0</v>
      </c>
      <c r="M19" s="588">
        <v>22</v>
      </c>
      <c r="N19" s="588">
        <v>2.0099999999999998</v>
      </c>
      <c r="O19" s="589">
        <v>5.5555555518367328E-3</v>
      </c>
      <c r="P19" s="557"/>
      <c r="Q19" s="557"/>
      <c r="R19" s="557"/>
    </row>
    <row r="20" spans="1:18" s="588" customFormat="1" x14ac:dyDescent="0.2">
      <c r="A20" s="588">
        <v>19</v>
      </c>
      <c r="B20" s="588" t="s">
        <v>96</v>
      </c>
      <c r="C20" s="588">
        <v>4</v>
      </c>
      <c r="D20" s="588">
        <v>0.02</v>
      </c>
      <c r="E20" s="588">
        <v>0.05</v>
      </c>
      <c r="F20" s="555">
        <v>43468.808333333334</v>
      </c>
      <c r="G20" s="588">
        <v>123.122</v>
      </c>
      <c r="H20" s="555">
        <v>43468.922222222223</v>
      </c>
      <c r="I20" s="588">
        <v>122.58499999999999</v>
      </c>
      <c r="J20" s="555">
        <v>43469.161111111112</v>
      </c>
      <c r="K20" s="588">
        <v>123.07899999999999</v>
      </c>
      <c r="L20" s="588">
        <v>53.700000000000728</v>
      </c>
      <c r="M20" s="588">
        <v>49.399999999999636</v>
      </c>
      <c r="N20" s="588">
        <v>11.440000000000001</v>
      </c>
      <c r="O20" s="589">
        <v>0.35277777777810115</v>
      </c>
      <c r="P20" s="557"/>
      <c r="Q20" s="557"/>
      <c r="R20" s="557"/>
    </row>
    <row r="21" spans="1:18" s="588" customFormat="1" x14ac:dyDescent="0.2">
      <c r="A21" s="588">
        <v>20</v>
      </c>
      <c r="B21" s="588" t="s">
        <v>97</v>
      </c>
      <c r="C21" s="588">
        <v>6</v>
      </c>
      <c r="D21" s="588">
        <v>0.06</v>
      </c>
      <c r="E21" s="588">
        <v>0.14000000000000001</v>
      </c>
      <c r="F21" s="555">
        <v>43468.927083333336</v>
      </c>
      <c r="G21" s="588">
        <v>122.432</v>
      </c>
      <c r="H21" s="555">
        <v>43469.232638888891</v>
      </c>
      <c r="I21" s="588">
        <v>123.535</v>
      </c>
      <c r="J21" s="555">
        <v>43469.71875</v>
      </c>
      <c r="K21" s="588">
        <v>122.898</v>
      </c>
      <c r="L21" s="588">
        <v>110.29999999999927</v>
      </c>
      <c r="M21" s="588">
        <v>63.700000000000728</v>
      </c>
      <c r="N21" s="588">
        <v>34.67</v>
      </c>
      <c r="O21" s="589">
        <v>0.79166666666424135</v>
      </c>
      <c r="P21" s="557"/>
      <c r="Q21" s="557"/>
      <c r="R21" s="557"/>
    </row>
    <row r="22" spans="1:18" s="588" customFormat="1" x14ac:dyDescent="0.2">
      <c r="A22" s="588">
        <v>21</v>
      </c>
      <c r="B22" s="588" t="s">
        <v>96</v>
      </c>
      <c r="C22" s="588">
        <v>1</v>
      </c>
      <c r="D22" s="588">
        <v>0.01</v>
      </c>
      <c r="E22" s="588">
        <v>0.01</v>
      </c>
      <c r="F22" s="555">
        <v>43469.183333333334</v>
      </c>
      <c r="G22" s="588">
        <v>123.149</v>
      </c>
      <c r="H22" s="555">
        <v>43469.183333333334</v>
      </c>
      <c r="I22" s="588">
        <v>123.149</v>
      </c>
      <c r="J22" s="555">
        <v>43469.223611111112</v>
      </c>
      <c r="K22" s="588">
        <v>123.369</v>
      </c>
      <c r="L22" s="588">
        <v>0</v>
      </c>
      <c r="M22" s="588">
        <v>22</v>
      </c>
      <c r="N22" s="588">
        <v>2.0099999999999998</v>
      </c>
      <c r="O22" s="589">
        <v>4.0277777778101154E-2</v>
      </c>
      <c r="P22" s="557"/>
      <c r="Q22" s="557"/>
      <c r="R22" s="557"/>
    </row>
    <row r="23" spans="1:18" s="588" customFormat="1" x14ac:dyDescent="0.2">
      <c r="A23" s="588">
        <v>22</v>
      </c>
      <c r="B23" s="588" t="s">
        <v>96</v>
      </c>
      <c r="C23" s="588">
        <v>4</v>
      </c>
      <c r="D23" s="588">
        <v>0.02</v>
      </c>
      <c r="E23" s="588">
        <v>0.05</v>
      </c>
      <c r="F23" s="555">
        <v>43469.224305555559</v>
      </c>
      <c r="G23" s="588">
        <v>123.387</v>
      </c>
      <c r="H23" s="555">
        <v>43469.720138888886</v>
      </c>
      <c r="I23" s="588">
        <v>122.899</v>
      </c>
      <c r="J23" s="555">
        <v>43469.725694444445</v>
      </c>
      <c r="K23" s="588">
        <v>123.36199999999999</v>
      </c>
      <c r="L23" s="588">
        <v>48.800000000001091</v>
      </c>
      <c r="M23" s="588">
        <v>46.299999999999272</v>
      </c>
      <c r="N23" s="588">
        <v>11.48</v>
      </c>
      <c r="O23" s="589">
        <v>0.50138888888614019</v>
      </c>
      <c r="P23" s="557"/>
      <c r="Q23" s="557"/>
      <c r="R23" s="557"/>
    </row>
    <row r="24" spans="1:18" s="588" customFormat="1" x14ac:dyDescent="0.2">
      <c r="A24" s="588">
        <v>23</v>
      </c>
      <c r="B24" s="588" t="s">
        <v>97</v>
      </c>
      <c r="C24" s="588">
        <v>8</v>
      </c>
      <c r="D24" s="588">
        <v>0.19</v>
      </c>
      <c r="E24" s="588">
        <v>0.43000000000000005</v>
      </c>
      <c r="F24" s="555">
        <v>43469.719444444447</v>
      </c>
      <c r="G24" s="588">
        <v>122.901</v>
      </c>
      <c r="H24" s="555">
        <v>43474.708333333336</v>
      </c>
      <c r="I24" s="588">
        <v>125.02</v>
      </c>
      <c r="J24" s="555">
        <v>43479.159722222219</v>
      </c>
      <c r="K24" s="588">
        <v>124.19</v>
      </c>
      <c r="L24" s="588">
        <v>211.89999999999964</v>
      </c>
      <c r="M24" s="588">
        <v>83</v>
      </c>
      <c r="N24" s="588">
        <v>113.79000000000002</v>
      </c>
      <c r="O24" s="589">
        <v>5.4402777777722804</v>
      </c>
      <c r="P24" s="557"/>
      <c r="Q24" s="557"/>
      <c r="R24" s="557"/>
    </row>
    <row r="25" spans="1:18" s="588" customFormat="1" x14ac:dyDescent="0.2">
      <c r="A25" s="588">
        <v>24</v>
      </c>
      <c r="B25" s="588" t="s">
        <v>96</v>
      </c>
      <c r="C25" s="588">
        <v>2</v>
      </c>
      <c r="D25" s="588">
        <v>0.01</v>
      </c>
      <c r="E25" s="588">
        <v>0.02</v>
      </c>
      <c r="F25" s="555">
        <v>43469.729861111111</v>
      </c>
      <c r="G25" s="588">
        <v>123.435</v>
      </c>
      <c r="H25" s="555">
        <v>43469.742361111108</v>
      </c>
      <c r="I25" s="588">
        <v>123.313</v>
      </c>
      <c r="J25" s="555">
        <v>43469.78125</v>
      </c>
      <c r="K25" s="588">
        <v>123.604</v>
      </c>
      <c r="L25" s="588">
        <v>12.199999999998909</v>
      </c>
      <c r="M25" s="588">
        <v>29.099999999998545</v>
      </c>
      <c r="N25" s="588">
        <v>4.22</v>
      </c>
      <c r="O25" s="589">
        <v>5.1388888889050577E-2</v>
      </c>
      <c r="P25" s="557"/>
      <c r="Q25" s="557"/>
      <c r="R25" s="557"/>
    </row>
    <row r="26" spans="1:18" s="588" customFormat="1" x14ac:dyDescent="0.2">
      <c r="A26" s="588">
        <v>25</v>
      </c>
      <c r="B26" s="588" t="s">
        <v>96</v>
      </c>
      <c r="C26" s="588">
        <v>2</v>
      </c>
      <c r="D26" s="588">
        <v>0.01</v>
      </c>
      <c r="E26" s="588">
        <v>0.02</v>
      </c>
      <c r="F26" s="555">
        <v>43469.78125</v>
      </c>
      <c r="G26" s="588">
        <v>123.621</v>
      </c>
      <c r="H26" s="555">
        <v>43469.804861111108</v>
      </c>
      <c r="I26" s="588">
        <v>123.501</v>
      </c>
      <c r="J26" s="555">
        <v>43469.82916666667</v>
      </c>
      <c r="K26" s="588">
        <v>123.791</v>
      </c>
      <c r="L26" s="588">
        <v>12</v>
      </c>
      <c r="M26" s="588">
        <v>29</v>
      </c>
      <c r="N26" s="588">
        <v>4.2200000000000006</v>
      </c>
      <c r="O26" s="589">
        <v>4.7916666670062114E-2</v>
      </c>
      <c r="P26" s="557"/>
      <c r="Q26" s="557"/>
      <c r="R26" s="557"/>
    </row>
    <row r="27" spans="1:18" s="588" customFormat="1" x14ac:dyDescent="0.2">
      <c r="A27" s="588">
        <v>26</v>
      </c>
      <c r="B27" s="588" t="s">
        <v>96</v>
      </c>
      <c r="C27" s="588">
        <v>3</v>
      </c>
      <c r="D27" s="588">
        <v>0.01</v>
      </c>
      <c r="E27" s="588">
        <v>0.03</v>
      </c>
      <c r="F27" s="555">
        <v>43469.836805555555</v>
      </c>
      <c r="G27" s="588">
        <v>123.765</v>
      </c>
      <c r="H27" s="555">
        <v>43472.220833333333</v>
      </c>
      <c r="I27" s="588">
        <v>123.48</v>
      </c>
      <c r="J27" s="555">
        <v>43472.529166666667</v>
      </c>
      <c r="K27" s="588">
        <v>123.871</v>
      </c>
      <c r="L27" s="588">
        <v>28.5</v>
      </c>
      <c r="M27" s="588">
        <v>39.100000000000364</v>
      </c>
      <c r="N27" s="588">
        <v>6.6</v>
      </c>
      <c r="O27" s="589">
        <v>0.69236111111240461</v>
      </c>
      <c r="P27" s="557"/>
      <c r="Q27" s="557"/>
      <c r="R27" s="557"/>
    </row>
    <row r="28" spans="1:18" s="588" customFormat="1" x14ac:dyDescent="0.2">
      <c r="A28" s="588">
        <v>27</v>
      </c>
      <c r="B28" s="588" t="s">
        <v>96</v>
      </c>
      <c r="C28" s="588">
        <v>1</v>
      </c>
      <c r="D28" s="588">
        <v>0.01</v>
      </c>
      <c r="E28" s="588">
        <v>0.01</v>
      </c>
      <c r="F28" s="555">
        <v>43472.529166666667</v>
      </c>
      <c r="G28" s="588">
        <v>123.88800000000001</v>
      </c>
      <c r="H28" s="555">
        <v>43472.529166666667</v>
      </c>
      <c r="I28" s="588">
        <v>123.88800000000001</v>
      </c>
      <c r="J28" s="555">
        <v>43472.655555555553</v>
      </c>
      <c r="K28" s="588">
        <v>124.108</v>
      </c>
      <c r="L28" s="588">
        <v>0</v>
      </c>
      <c r="M28" s="588">
        <v>22</v>
      </c>
      <c r="N28" s="588">
        <v>2.02</v>
      </c>
      <c r="O28" s="589">
        <v>0.12638888888614019</v>
      </c>
      <c r="P28" s="557"/>
      <c r="Q28" s="557"/>
      <c r="R28" s="557"/>
    </row>
    <row r="29" spans="1:18" s="588" customFormat="1" x14ac:dyDescent="0.2">
      <c r="A29" s="588">
        <v>28</v>
      </c>
      <c r="B29" s="588" t="s">
        <v>96</v>
      </c>
      <c r="C29" s="588">
        <v>1</v>
      </c>
      <c r="D29" s="588">
        <v>0.01</v>
      </c>
      <c r="E29" s="588">
        <v>0.01</v>
      </c>
      <c r="F29" s="555">
        <v>43472.65625</v>
      </c>
      <c r="G29" s="588">
        <v>124.121</v>
      </c>
      <c r="H29" s="555">
        <v>43472.65625</v>
      </c>
      <c r="I29" s="588">
        <v>124.121</v>
      </c>
      <c r="J29" s="555">
        <v>43472.724999999999</v>
      </c>
      <c r="K29" s="588">
        <v>124.34099999999999</v>
      </c>
      <c r="L29" s="588">
        <v>0</v>
      </c>
      <c r="M29" s="588">
        <v>21.999999999998181</v>
      </c>
      <c r="N29" s="588">
        <v>2.02</v>
      </c>
      <c r="O29" s="589">
        <v>6.8749999998544808E-2</v>
      </c>
      <c r="P29" s="557"/>
      <c r="Q29" s="557"/>
      <c r="R29" s="557"/>
    </row>
    <row r="30" spans="1:18" s="588" customFormat="1" x14ac:dyDescent="0.2">
      <c r="A30" s="588">
        <v>29</v>
      </c>
      <c r="B30" s="588" t="s">
        <v>96</v>
      </c>
      <c r="C30" s="588">
        <v>1</v>
      </c>
      <c r="D30" s="588">
        <v>0.01</v>
      </c>
      <c r="E30" s="588">
        <v>0.01</v>
      </c>
      <c r="F30" s="555">
        <v>43472.724999999999</v>
      </c>
      <c r="G30" s="588">
        <v>124.358</v>
      </c>
      <c r="H30" s="555">
        <v>43472.724999999999</v>
      </c>
      <c r="I30" s="588">
        <v>124.358</v>
      </c>
      <c r="J30" s="555">
        <v>43472.831944444442</v>
      </c>
      <c r="K30" s="588">
        <v>124.578</v>
      </c>
      <c r="L30" s="588">
        <v>0</v>
      </c>
      <c r="M30" s="588">
        <v>22</v>
      </c>
      <c r="N30" s="588">
        <v>2.0099999999999998</v>
      </c>
      <c r="O30" s="589">
        <v>0.10694444444379769</v>
      </c>
      <c r="P30" s="557"/>
      <c r="Q30" s="557"/>
      <c r="R30" s="557"/>
    </row>
    <row r="31" spans="1:18" s="588" customFormat="1" x14ac:dyDescent="0.2">
      <c r="A31" s="588">
        <v>30</v>
      </c>
      <c r="B31" s="588" t="s">
        <v>96</v>
      </c>
      <c r="C31" s="588">
        <v>1</v>
      </c>
      <c r="D31" s="588">
        <v>0.01</v>
      </c>
      <c r="E31" s="588">
        <v>0.01</v>
      </c>
      <c r="F31" s="555">
        <v>43472.832638888889</v>
      </c>
      <c r="G31" s="588">
        <v>124.59399999999999</v>
      </c>
      <c r="H31" s="555">
        <v>43472.832638888889</v>
      </c>
      <c r="I31" s="588">
        <v>124.59399999999999</v>
      </c>
      <c r="J31" s="555">
        <v>43473.09097222222</v>
      </c>
      <c r="K31" s="588">
        <v>124.818</v>
      </c>
      <c r="L31" s="588">
        <v>0</v>
      </c>
      <c r="M31" s="588">
        <v>22.399999999999636</v>
      </c>
      <c r="N31" s="588">
        <v>2.0099999999999998</v>
      </c>
      <c r="O31" s="589">
        <v>0.25833333333139308</v>
      </c>
      <c r="P31" s="557"/>
      <c r="Q31" s="557"/>
      <c r="R31" s="557"/>
    </row>
    <row r="32" spans="1:18" s="588" customFormat="1" x14ac:dyDescent="0.2">
      <c r="A32" s="588">
        <v>31</v>
      </c>
      <c r="B32" s="588" t="s">
        <v>96</v>
      </c>
      <c r="C32" s="588">
        <v>4</v>
      </c>
      <c r="D32" s="588">
        <v>0.02</v>
      </c>
      <c r="E32" s="588">
        <v>0.05</v>
      </c>
      <c r="F32" s="555">
        <v>43473.091666666667</v>
      </c>
      <c r="G32" s="588">
        <v>124.834</v>
      </c>
      <c r="H32" s="555">
        <v>43473.148611111108</v>
      </c>
      <c r="I32" s="588">
        <v>124.35</v>
      </c>
      <c r="J32" s="555">
        <v>43474.195833333331</v>
      </c>
      <c r="K32" s="588">
        <v>124.813</v>
      </c>
      <c r="L32" s="588">
        <v>48.399999999999636</v>
      </c>
      <c r="M32" s="588">
        <v>46.300000000001091</v>
      </c>
      <c r="N32" s="588">
        <v>11.43</v>
      </c>
      <c r="O32" s="589">
        <v>1.1041666666642413</v>
      </c>
      <c r="P32" s="557"/>
      <c r="Q32" s="557"/>
      <c r="R32" s="557"/>
    </row>
    <row r="33" spans="1:18" s="588" customFormat="1" x14ac:dyDescent="0.2">
      <c r="A33" s="588">
        <v>32</v>
      </c>
      <c r="B33" s="588" t="s">
        <v>96</v>
      </c>
      <c r="C33" s="588">
        <v>2</v>
      </c>
      <c r="D33" s="588">
        <v>0.01</v>
      </c>
      <c r="E33" s="588">
        <v>0.02</v>
      </c>
      <c r="F33" s="555">
        <v>43474.215277777781</v>
      </c>
      <c r="G33" s="588">
        <v>124.81</v>
      </c>
      <c r="H33" s="555">
        <v>43474.375</v>
      </c>
      <c r="I33" s="588">
        <v>124.68899999999999</v>
      </c>
      <c r="J33" s="555">
        <v>43474.70416666667</v>
      </c>
      <c r="K33" s="588">
        <v>124.98</v>
      </c>
      <c r="L33" s="588">
        <v>12.100000000000364</v>
      </c>
      <c r="M33" s="588">
        <v>29.100000000000364</v>
      </c>
      <c r="N33" s="588">
        <v>4.2300000000000004</v>
      </c>
      <c r="O33" s="589">
        <v>0.48888888888905058</v>
      </c>
      <c r="P33" s="557"/>
      <c r="Q33" s="557"/>
      <c r="R33" s="557"/>
    </row>
    <row r="34" spans="1:18" s="588" customFormat="1" x14ac:dyDescent="0.2">
      <c r="A34" s="588">
        <v>33</v>
      </c>
      <c r="B34" s="588" t="s">
        <v>96</v>
      </c>
      <c r="C34" s="588">
        <v>3</v>
      </c>
      <c r="D34" s="588">
        <v>0.01</v>
      </c>
      <c r="E34" s="588">
        <v>0.03</v>
      </c>
      <c r="F34" s="555">
        <v>43474.722222222219</v>
      </c>
      <c r="G34" s="588">
        <v>124.863</v>
      </c>
      <c r="H34" s="555">
        <v>43474.739583333336</v>
      </c>
      <c r="I34" s="588">
        <v>124.533</v>
      </c>
      <c r="J34" s="555">
        <v>43474.786111111112</v>
      </c>
      <c r="K34" s="588">
        <v>124.953</v>
      </c>
      <c r="L34" s="588">
        <v>33</v>
      </c>
      <c r="M34" s="588">
        <v>42.000000000001819</v>
      </c>
      <c r="N34" s="588">
        <v>6.59</v>
      </c>
      <c r="O34" s="589">
        <v>6.3888888893416151E-2</v>
      </c>
      <c r="P34" s="557"/>
      <c r="Q34" s="557"/>
      <c r="R34" s="557"/>
    </row>
    <row r="35" spans="1:18" s="588" customFormat="1" x14ac:dyDescent="0.2">
      <c r="A35" s="588">
        <v>34</v>
      </c>
      <c r="B35" s="588" t="s">
        <v>96</v>
      </c>
      <c r="C35" s="588">
        <v>4</v>
      </c>
      <c r="D35" s="588">
        <v>0.02</v>
      </c>
      <c r="E35" s="588">
        <v>0.05</v>
      </c>
      <c r="F35" s="555">
        <v>43474.831944444442</v>
      </c>
      <c r="G35" s="588">
        <v>124.92</v>
      </c>
      <c r="H35" s="555">
        <v>43475.698611111111</v>
      </c>
      <c r="I35" s="588">
        <v>124.438</v>
      </c>
      <c r="J35" s="555">
        <v>43476.305555555555</v>
      </c>
      <c r="K35" s="588">
        <v>124.90600000000001</v>
      </c>
      <c r="L35" s="588">
        <v>48.199999999998909</v>
      </c>
      <c r="M35" s="588">
        <v>46.799999999999272</v>
      </c>
      <c r="N35" s="588">
        <v>11.44</v>
      </c>
      <c r="O35" s="589">
        <v>1.4736111111124046</v>
      </c>
      <c r="P35" s="557"/>
      <c r="Q35" s="557"/>
      <c r="R35" s="557"/>
    </row>
    <row r="36" spans="1:18" s="588" customFormat="1" x14ac:dyDescent="0.2">
      <c r="A36" s="588">
        <v>35</v>
      </c>
      <c r="B36" s="588" t="s">
        <v>96</v>
      </c>
      <c r="C36" s="588">
        <v>5</v>
      </c>
      <c r="D36" s="588">
        <v>0.03</v>
      </c>
      <c r="E36" s="588">
        <v>0.08</v>
      </c>
      <c r="F36" s="555">
        <v>43476.306944444441</v>
      </c>
      <c r="G36" s="588">
        <v>124.93600000000001</v>
      </c>
      <c r="H36" s="555">
        <v>43479.209722222222</v>
      </c>
      <c r="I36" s="588">
        <v>124.09399999999999</v>
      </c>
      <c r="J36" s="555">
        <v>43480.302777777775</v>
      </c>
      <c r="K36" s="588">
        <v>124.694</v>
      </c>
      <c r="L36" s="588">
        <v>84.200000000000728</v>
      </c>
      <c r="M36" s="588">
        <v>60</v>
      </c>
      <c r="N36" s="588">
        <v>19.080000000000002</v>
      </c>
      <c r="O36" s="589">
        <v>1.9958333333343035</v>
      </c>
      <c r="P36" s="557"/>
      <c r="Q36" s="557"/>
      <c r="R36" s="557"/>
    </row>
    <row r="37" spans="1:18" s="588" customFormat="1" x14ac:dyDescent="0.2">
      <c r="A37" s="588">
        <v>36</v>
      </c>
      <c r="B37" s="588" t="s">
        <v>97</v>
      </c>
      <c r="C37" s="588">
        <v>1</v>
      </c>
      <c r="D37" s="588">
        <v>0.01</v>
      </c>
      <c r="E37" s="588">
        <v>0.01</v>
      </c>
      <c r="F37" s="555">
        <v>43479.159722222219</v>
      </c>
      <c r="G37" s="588">
        <v>124.169</v>
      </c>
      <c r="H37" s="555">
        <v>43479.159722222219</v>
      </c>
      <c r="I37" s="588">
        <v>124.169</v>
      </c>
      <c r="J37" s="555">
        <v>43479.387499999997</v>
      </c>
      <c r="K37" s="588">
        <v>123.949</v>
      </c>
      <c r="L37" s="588">
        <v>0</v>
      </c>
      <c r="M37" s="588">
        <v>22</v>
      </c>
      <c r="N37" s="588">
        <v>2.02</v>
      </c>
      <c r="O37" s="589">
        <v>0.22777777777810115</v>
      </c>
      <c r="P37" s="557"/>
      <c r="Q37" s="557"/>
      <c r="R37" s="557"/>
    </row>
    <row r="38" spans="1:18" s="588" customFormat="1" x14ac:dyDescent="0.2">
      <c r="A38" s="588">
        <v>37</v>
      </c>
      <c r="B38" s="588" t="s">
        <v>97</v>
      </c>
      <c r="C38" s="588">
        <v>5</v>
      </c>
      <c r="D38" s="588">
        <v>0.03</v>
      </c>
      <c r="E38" s="588">
        <v>0.08</v>
      </c>
      <c r="F38" s="555">
        <v>43479.387499999997</v>
      </c>
      <c r="G38" s="588">
        <v>123.932</v>
      </c>
      <c r="H38" s="555">
        <v>43480.302777777775</v>
      </c>
      <c r="I38" s="588">
        <v>124.68600000000001</v>
      </c>
      <c r="J38" s="555">
        <v>43480.46875</v>
      </c>
      <c r="K38" s="588">
        <v>124.125</v>
      </c>
      <c r="L38" s="588">
        <v>75.399999999999636</v>
      </c>
      <c r="M38" s="588">
        <v>56.100000000000364</v>
      </c>
      <c r="N38" s="588">
        <v>19.079999999999998</v>
      </c>
      <c r="O38" s="589">
        <v>1.0812500000029104</v>
      </c>
      <c r="P38" s="557"/>
      <c r="Q38" s="557"/>
      <c r="R38" s="557"/>
    </row>
    <row r="39" spans="1:18" s="588" customFormat="1" x14ac:dyDescent="0.2">
      <c r="A39" s="588">
        <v>38</v>
      </c>
      <c r="B39" s="588" t="s">
        <v>96</v>
      </c>
      <c r="C39" s="588">
        <v>6</v>
      </c>
      <c r="D39" s="588">
        <v>0.06</v>
      </c>
      <c r="E39" s="588">
        <v>0.14000000000000001</v>
      </c>
      <c r="F39" s="555">
        <v>43480.303472222222</v>
      </c>
      <c r="G39" s="588">
        <v>124.77</v>
      </c>
      <c r="H39" s="555">
        <v>43480.593055555553</v>
      </c>
      <c r="I39" s="588">
        <v>123.67100000000001</v>
      </c>
      <c r="J39" s="555">
        <v>43480.709027777775</v>
      </c>
      <c r="K39" s="588">
        <v>124.30800000000001</v>
      </c>
      <c r="L39" s="588">
        <v>109.89999999999964</v>
      </c>
      <c r="M39" s="588">
        <v>63.700000000000728</v>
      </c>
      <c r="N39" s="588">
        <v>34.71</v>
      </c>
      <c r="O39" s="589">
        <v>0.40555555555329192</v>
      </c>
      <c r="P39" s="557"/>
      <c r="Q39" s="557"/>
      <c r="R39" s="557"/>
    </row>
    <row r="40" spans="1:18" s="588" customFormat="1" x14ac:dyDescent="0.2">
      <c r="A40" s="588">
        <v>39</v>
      </c>
      <c r="B40" s="588" t="s">
        <v>97</v>
      </c>
      <c r="C40" s="588">
        <v>2</v>
      </c>
      <c r="D40" s="588">
        <v>0.01</v>
      </c>
      <c r="E40" s="588">
        <v>0.02</v>
      </c>
      <c r="F40" s="555">
        <v>43480.46875</v>
      </c>
      <c r="G40" s="588">
        <v>124.10599999999999</v>
      </c>
      <c r="H40" s="555">
        <v>43480.504166666666</v>
      </c>
      <c r="I40" s="588">
        <v>124.227</v>
      </c>
      <c r="J40" s="555">
        <v>43480.578472222223</v>
      </c>
      <c r="K40" s="588">
        <v>123.937</v>
      </c>
      <c r="L40" s="588">
        <v>12.100000000002183</v>
      </c>
      <c r="M40" s="588">
        <v>29.000000000001819</v>
      </c>
      <c r="N40" s="588">
        <v>4.21</v>
      </c>
      <c r="O40" s="589">
        <v>0.10972222222335404</v>
      </c>
      <c r="P40" s="557"/>
      <c r="Q40" s="557"/>
      <c r="R40" s="557"/>
    </row>
    <row r="41" spans="1:18" s="588" customFormat="1" x14ac:dyDescent="0.2">
      <c r="A41" s="588">
        <v>40</v>
      </c>
      <c r="B41" s="588" t="s">
        <v>97</v>
      </c>
      <c r="C41" s="588">
        <v>1</v>
      </c>
      <c r="D41" s="588">
        <v>0.01</v>
      </c>
      <c r="E41" s="588">
        <v>0.01</v>
      </c>
      <c r="F41" s="555">
        <v>43480.57916666667</v>
      </c>
      <c r="G41" s="588">
        <v>123.922</v>
      </c>
      <c r="H41" s="555">
        <v>43480.57916666667</v>
      </c>
      <c r="I41" s="588">
        <v>123.922</v>
      </c>
      <c r="J41" s="555">
        <v>43480.590277777781</v>
      </c>
      <c r="K41" s="588">
        <v>123.702</v>
      </c>
      <c r="L41" s="588">
        <v>0</v>
      </c>
      <c r="M41" s="588">
        <v>21.999999999998181</v>
      </c>
      <c r="N41" s="588">
        <v>2.02</v>
      </c>
      <c r="O41" s="589">
        <v>1.1111111110949423E-2</v>
      </c>
      <c r="P41" s="557"/>
      <c r="Q41" s="557"/>
      <c r="R41" s="557"/>
    </row>
    <row r="42" spans="1:18" s="588" customFormat="1" x14ac:dyDescent="0.2">
      <c r="A42" s="588">
        <v>41</v>
      </c>
      <c r="B42" s="588" t="s">
        <v>97</v>
      </c>
      <c r="C42" s="588">
        <v>4</v>
      </c>
      <c r="D42" s="588">
        <v>0.02</v>
      </c>
      <c r="E42" s="588">
        <v>0.05</v>
      </c>
      <c r="F42" s="555">
        <v>43480.590277777781</v>
      </c>
      <c r="G42" s="588">
        <v>123.685</v>
      </c>
      <c r="H42" s="555">
        <v>43480.697916666664</v>
      </c>
      <c r="I42" s="588">
        <v>124.16800000000001</v>
      </c>
      <c r="J42" s="555">
        <v>43480.811111111114</v>
      </c>
      <c r="K42" s="588">
        <v>123.708</v>
      </c>
      <c r="L42" s="588">
        <v>48.300000000001091</v>
      </c>
      <c r="M42" s="588">
        <v>46.000000000001819</v>
      </c>
      <c r="N42" s="588">
        <v>11.48</v>
      </c>
      <c r="O42" s="589">
        <v>0.22083333333284827</v>
      </c>
      <c r="P42" s="557"/>
      <c r="Q42" s="557"/>
      <c r="R42" s="557"/>
    </row>
    <row r="43" spans="1:18" s="588" customFormat="1" x14ac:dyDescent="0.2">
      <c r="A43" s="588">
        <v>42</v>
      </c>
      <c r="B43" s="588" t="s">
        <v>96</v>
      </c>
      <c r="C43" s="588">
        <v>5</v>
      </c>
      <c r="D43" s="588">
        <v>0.03</v>
      </c>
      <c r="E43" s="588">
        <v>0.08</v>
      </c>
      <c r="F43" s="555">
        <v>43480.709722222222</v>
      </c>
      <c r="G43" s="588">
        <v>124.33</v>
      </c>
      <c r="H43" s="555">
        <v>43480.901388888888</v>
      </c>
      <c r="I43" s="588">
        <v>123.554</v>
      </c>
      <c r="J43" s="555">
        <v>43481.697916666664</v>
      </c>
      <c r="K43" s="588">
        <v>124.122</v>
      </c>
      <c r="L43" s="588">
        <v>77.600000000000364</v>
      </c>
      <c r="M43" s="588">
        <v>56.800000000001091</v>
      </c>
      <c r="N43" s="588">
        <v>19.03</v>
      </c>
      <c r="O43" s="589">
        <v>0.9881944444423425</v>
      </c>
      <c r="P43" s="557"/>
      <c r="Q43" s="557"/>
      <c r="R43" s="557"/>
    </row>
    <row r="44" spans="1:18" s="588" customFormat="1" x14ac:dyDescent="0.2">
      <c r="A44" s="588">
        <v>43</v>
      </c>
      <c r="B44" s="588" t="s">
        <v>97</v>
      </c>
      <c r="C44" s="588">
        <v>5</v>
      </c>
      <c r="D44" s="588">
        <v>0.03</v>
      </c>
      <c r="E44" s="588">
        <v>0.08</v>
      </c>
      <c r="F44" s="555">
        <v>43480.865277777775</v>
      </c>
      <c r="G44" s="588">
        <v>123.61</v>
      </c>
      <c r="H44" s="555">
        <v>43481.936805555553</v>
      </c>
      <c r="I44" s="588">
        <v>124.379</v>
      </c>
      <c r="J44" s="555">
        <v>43482.39166666667</v>
      </c>
      <c r="K44" s="588">
        <v>123.806</v>
      </c>
      <c r="L44" s="588">
        <v>76.899999999999636</v>
      </c>
      <c r="M44" s="588">
        <v>57.299999999999272</v>
      </c>
      <c r="N44" s="588">
        <v>18.990000000000002</v>
      </c>
      <c r="O44" s="589">
        <v>1.5263888888948713</v>
      </c>
      <c r="P44" s="557"/>
      <c r="Q44" s="557"/>
      <c r="R44" s="557"/>
    </row>
    <row r="45" spans="1:18" s="588" customFormat="1" x14ac:dyDescent="0.2">
      <c r="A45" s="588">
        <v>44</v>
      </c>
      <c r="B45" s="588" t="s">
        <v>96</v>
      </c>
      <c r="C45" s="588">
        <v>2</v>
      </c>
      <c r="D45" s="588">
        <v>0.01</v>
      </c>
      <c r="E45" s="588">
        <v>0.02</v>
      </c>
      <c r="F45" s="555">
        <v>43481.698611111111</v>
      </c>
      <c r="G45" s="588">
        <v>124.151</v>
      </c>
      <c r="H45" s="555">
        <v>43481.730555555558</v>
      </c>
      <c r="I45" s="588">
        <v>124.03100000000001</v>
      </c>
      <c r="J45" s="555">
        <v>43481.936111111114</v>
      </c>
      <c r="K45" s="588">
        <v>124.321</v>
      </c>
      <c r="L45" s="588">
        <v>12</v>
      </c>
      <c r="M45" s="588">
        <v>29</v>
      </c>
      <c r="N45" s="588">
        <v>4.2200000000000006</v>
      </c>
      <c r="O45" s="589">
        <v>0.23750000000291038</v>
      </c>
      <c r="P45" s="557"/>
      <c r="Q45" s="557"/>
      <c r="R45" s="557"/>
    </row>
    <row r="46" spans="1:18" s="588" customFormat="1" x14ac:dyDescent="0.2">
      <c r="A46" s="588">
        <v>45</v>
      </c>
      <c r="B46" s="588" t="s">
        <v>96</v>
      </c>
      <c r="C46" s="588">
        <v>4</v>
      </c>
      <c r="D46" s="588">
        <v>0.02</v>
      </c>
      <c r="E46" s="588">
        <v>0.05</v>
      </c>
      <c r="F46" s="555">
        <v>43481.970833333333</v>
      </c>
      <c r="G46" s="588">
        <v>124.28700000000001</v>
      </c>
      <c r="H46" s="555">
        <v>43482.39166666667</v>
      </c>
      <c r="I46" s="588">
        <v>123.8</v>
      </c>
      <c r="J46" s="555">
        <v>43482.902777777781</v>
      </c>
      <c r="K46" s="588">
        <v>124.264</v>
      </c>
      <c r="L46" s="588">
        <v>48.700000000000728</v>
      </c>
      <c r="M46" s="588">
        <v>46.399999999999636</v>
      </c>
      <c r="N46" s="588">
        <v>11.469999999999999</v>
      </c>
      <c r="O46" s="589">
        <v>0.93194444444816327</v>
      </c>
      <c r="P46" s="557"/>
      <c r="Q46" s="557"/>
      <c r="R46" s="557"/>
    </row>
    <row r="47" spans="1:18" s="588" customFormat="1" x14ac:dyDescent="0.2">
      <c r="A47" s="588">
        <v>46</v>
      </c>
      <c r="B47" s="588" t="s">
        <v>97</v>
      </c>
      <c r="C47" s="588">
        <v>6</v>
      </c>
      <c r="D47" s="588">
        <v>0.06</v>
      </c>
      <c r="E47" s="588">
        <v>0.14000000000000001</v>
      </c>
      <c r="F47" s="555">
        <v>43482.39166666667</v>
      </c>
      <c r="G47" s="588">
        <v>123.789</v>
      </c>
      <c r="H47" s="555">
        <v>43483.484027777777</v>
      </c>
      <c r="I47" s="588">
        <v>124.884</v>
      </c>
      <c r="J47" s="555">
        <v>43487.349305555559</v>
      </c>
      <c r="K47" s="588">
        <v>124.242</v>
      </c>
      <c r="L47" s="588">
        <v>109.5</v>
      </c>
      <c r="M47" s="588">
        <v>64.199999999998909</v>
      </c>
      <c r="N47" s="588">
        <v>34.57</v>
      </c>
      <c r="O47" s="589">
        <v>2.9576388888890506</v>
      </c>
      <c r="P47" s="557"/>
      <c r="Q47" s="557"/>
      <c r="R47" s="557"/>
    </row>
    <row r="48" spans="1:18" s="588" customFormat="1" x14ac:dyDescent="0.2">
      <c r="A48" s="588">
        <v>47</v>
      </c>
      <c r="B48" s="588" t="s">
        <v>96</v>
      </c>
      <c r="C48" s="588">
        <v>1</v>
      </c>
      <c r="D48" s="588">
        <v>0.01</v>
      </c>
      <c r="E48" s="588">
        <v>0.01</v>
      </c>
      <c r="F48" s="555">
        <v>43482.902777777781</v>
      </c>
      <c r="G48" s="588">
        <v>124.286</v>
      </c>
      <c r="H48" s="555">
        <v>43482.902777777781</v>
      </c>
      <c r="I48" s="588">
        <v>124.286</v>
      </c>
      <c r="J48" s="555">
        <v>43482.905555555553</v>
      </c>
      <c r="K48" s="588">
        <v>124.506</v>
      </c>
      <c r="L48" s="588">
        <v>0</v>
      </c>
      <c r="M48" s="588">
        <v>22</v>
      </c>
      <c r="N48" s="588">
        <v>2.0099999999999998</v>
      </c>
      <c r="O48" s="589">
        <v>2.7777777722803876E-3</v>
      </c>
      <c r="P48" s="557"/>
      <c r="Q48" s="557"/>
      <c r="R48" s="557"/>
    </row>
    <row r="49" spans="1:18" s="588" customFormat="1" x14ac:dyDescent="0.2">
      <c r="A49" s="588">
        <v>48</v>
      </c>
      <c r="B49" s="588" t="s">
        <v>96</v>
      </c>
      <c r="C49" s="588">
        <v>2</v>
      </c>
      <c r="D49" s="588">
        <v>0.01</v>
      </c>
      <c r="E49" s="588">
        <v>0.02</v>
      </c>
      <c r="F49" s="555">
        <v>43482.931944444441</v>
      </c>
      <c r="G49" s="588">
        <v>124.372</v>
      </c>
      <c r="H49" s="555">
        <v>43483.059027777781</v>
      </c>
      <c r="I49" s="588">
        <v>124.252</v>
      </c>
      <c r="J49" s="555">
        <v>43483.104166666664</v>
      </c>
      <c r="K49" s="588">
        <v>124.544</v>
      </c>
      <c r="L49" s="588">
        <v>12.000000000001819</v>
      </c>
      <c r="M49" s="588">
        <v>29.200000000000728</v>
      </c>
      <c r="N49" s="588">
        <v>4.2</v>
      </c>
      <c r="O49" s="589">
        <v>0.17222222222335404</v>
      </c>
      <c r="P49" s="557"/>
      <c r="Q49" s="557"/>
      <c r="R49" s="557"/>
    </row>
    <row r="50" spans="1:18" s="588" customFormat="1" x14ac:dyDescent="0.2">
      <c r="A50" s="588">
        <v>49</v>
      </c>
      <c r="B50" s="588" t="s">
        <v>96</v>
      </c>
      <c r="C50" s="588">
        <v>1</v>
      </c>
      <c r="D50" s="588">
        <v>0.01</v>
      </c>
      <c r="E50" s="588">
        <v>0.01</v>
      </c>
      <c r="F50" s="555">
        <v>43483.104861111111</v>
      </c>
      <c r="G50" s="588">
        <v>124.556</v>
      </c>
      <c r="H50" s="555">
        <v>43483.104861111111</v>
      </c>
      <c r="I50" s="588">
        <v>124.556</v>
      </c>
      <c r="J50" s="555">
        <v>43483.454861111109</v>
      </c>
      <c r="K50" s="588">
        <v>124.776</v>
      </c>
      <c r="L50" s="588">
        <v>0</v>
      </c>
      <c r="M50" s="588">
        <v>22</v>
      </c>
      <c r="N50" s="588">
        <v>2.0099999999999998</v>
      </c>
      <c r="O50" s="589">
        <v>0.34999999999854481</v>
      </c>
      <c r="P50" s="557"/>
      <c r="Q50" s="557"/>
      <c r="R50" s="557"/>
    </row>
    <row r="51" spans="1:18" s="588" customFormat="1" x14ac:dyDescent="0.2">
      <c r="A51" s="588">
        <v>50</v>
      </c>
      <c r="B51" s="588" t="s">
        <v>96</v>
      </c>
      <c r="C51" s="588">
        <v>4</v>
      </c>
      <c r="D51" s="588">
        <v>0.02</v>
      </c>
      <c r="E51" s="588">
        <v>0.05</v>
      </c>
      <c r="F51" s="555">
        <v>43483.463194444441</v>
      </c>
      <c r="G51" s="588">
        <v>124.815</v>
      </c>
      <c r="H51" s="555">
        <v>43487.253472222219</v>
      </c>
      <c r="I51" s="588">
        <v>124.328</v>
      </c>
      <c r="J51" s="555">
        <v>43488.672222222223</v>
      </c>
      <c r="K51" s="588">
        <v>124.798</v>
      </c>
      <c r="L51" s="588">
        <v>48.699999999998909</v>
      </c>
      <c r="M51" s="588">
        <v>46.999999999998181</v>
      </c>
      <c r="N51" s="588">
        <v>11.45</v>
      </c>
      <c r="O51" s="589">
        <v>3.2090277777824667</v>
      </c>
      <c r="P51" s="557"/>
      <c r="Q51" s="557"/>
      <c r="R51" s="557"/>
    </row>
    <row r="52" spans="1:18" s="588" customFormat="1" x14ac:dyDescent="0.2">
      <c r="A52" s="588">
        <v>51</v>
      </c>
      <c r="B52" s="588" t="s">
        <v>97</v>
      </c>
      <c r="C52" s="588">
        <v>4</v>
      </c>
      <c r="D52" s="588">
        <v>0.02</v>
      </c>
      <c r="E52" s="588">
        <v>0.05</v>
      </c>
      <c r="F52" s="555">
        <v>43487.351388888892</v>
      </c>
      <c r="G52" s="588">
        <v>124.215</v>
      </c>
      <c r="H52" s="555">
        <v>43488.211111111108</v>
      </c>
      <c r="I52" s="588">
        <v>124.739</v>
      </c>
      <c r="J52" s="555">
        <v>43489.647222222222</v>
      </c>
      <c r="K52" s="588">
        <v>124.248</v>
      </c>
      <c r="L52" s="588">
        <v>52.399999999999636</v>
      </c>
      <c r="M52" s="588">
        <v>49.099999999998545</v>
      </c>
      <c r="N52" s="588">
        <v>11.42</v>
      </c>
      <c r="O52" s="589">
        <v>2.2958333333299379</v>
      </c>
      <c r="P52" s="557"/>
      <c r="Q52" s="557"/>
      <c r="R52" s="557"/>
    </row>
    <row r="53" spans="1:18" s="588" customFormat="1" x14ac:dyDescent="0.2">
      <c r="A53" s="588">
        <v>52</v>
      </c>
      <c r="B53" s="588" t="s">
        <v>96</v>
      </c>
      <c r="C53" s="588">
        <v>5</v>
      </c>
      <c r="D53" s="588">
        <v>0.03</v>
      </c>
      <c r="E53" s="588">
        <v>0.08</v>
      </c>
      <c r="F53" s="555">
        <v>43488.691666666666</v>
      </c>
      <c r="G53" s="588">
        <v>124.899</v>
      </c>
      <c r="H53" s="555">
        <v>43489.656944444447</v>
      </c>
      <c r="I53" s="588">
        <v>124.13</v>
      </c>
      <c r="J53" s="555">
        <v>43490.630555555559</v>
      </c>
      <c r="K53" s="588">
        <v>124.70699999999999</v>
      </c>
      <c r="L53" s="588">
        <v>76.899999999999636</v>
      </c>
      <c r="M53" s="588">
        <v>57.699999999998909</v>
      </c>
      <c r="N53" s="588">
        <v>19.059999999999999</v>
      </c>
      <c r="O53" s="589">
        <v>1.9388888888934162</v>
      </c>
      <c r="P53" s="557"/>
      <c r="Q53" s="557"/>
      <c r="R53" s="557"/>
    </row>
    <row r="54" spans="1:18" s="588" customFormat="1" x14ac:dyDescent="0.2">
      <c r="A54" s="588">
        <v>53</v>
      </c>
      <c r="B54" s="588" t="s">
        <v>97</v>
      </c>
      <c r="C54" s="588">
        <v>4</v>
      </c>
      <c r="D54" s="588">
        <v>0.02</v>
      </c>
      <c r="E54" s="588">
        <v>0.05</v>
      </c>
      <c r="F54" s="555">
        <v>43489.661805555559</v>
      </c>
      <c r="G54" s="588">
        <v>124.05200000000001</v>
      </c>
      <c r="H54" s="555">
        <v>43489.681944444441</v>
      </c>
      <c r="I54" s="588">
        <v>124.536</v>
      </c>
      <c r="J54" s="555">
        <v>43489.804861111108</v>
      </c>
      <c r="K54" s="588">
        <v>124.077</v>
      </c>
      <c r="L54" s="588">
        <v>48.399999999999636</v>
      </c>
      <c r="M54" s="588">
        <v>45.899999999999636</v>
      </c>
      <c r="N54" s="588">
        <v>11.45</v>
      </c>
      <c r="O54" s="589">
        <v>0.14305555554892635</v>
      </c>
      <c r="P54" s="557"/>
      <c r="Q54" s="557"/>
      <c r="R54" s="557"/>
    </row>
    <row r="55" spans="1:18" s="588" customFormat="1" x14ac:dyDescent="0.2">
      <c r="A55" s="588">
        <v>54</v>
      </c>
      <c r="B55" s="588" t="s">
        <v>97</v>
      </c>
      <c r="C55" s="588">
        <v>1</v>
      </c>
      <c r="D55" s="588">
        <v>0.01</v>
      </c>
      <c r="E55" s="588">
        <v>0.01</v>
      </c>
      <c r="F55" s="555">
        <v>43489.806944444441</v>
      </c>
      <c r="G55" s="588">
        <v>124.04</v>
      </c>
      <c r="H55" s="555">
        <v>43489.806944444441</v>
      </c>
      <c r="I55" s="588">
        <v>124.04</v>
      </c>
      <c r="J55" s="555">
        <v>43489.84652777778</v>
      </c>
      <c r="K55" s="588">
        <v>123.82</v>
      </c>
      <c r="L55" s="588">
        <v>0</v>
      </c>
      <c r="M55" s="588">
        <v>22</v>
      </c>
      <c r="N55" s="588">
        <v>2.0099999999999998</v>
      </c>
      <c r="O55" s="589">
        <v>3.9583333338669036E-2</v>
      </c>
      <c r="P55" s="557"/>
      <c r="Q55" s="557"/>
      <c r="R55" s="557"/>
    </row>
    <row r="56" spans="1:18" s="588" customFormat="1" x14ac:dyDescent="0.2">
      <c r="A56" s="588">
        <v>55</v>
      </c>
      <c r="B56" s="588" t="s">
        <v>97</v>
      </c>
      <c r="C56" s="588">
        <v>7</v>
      </c>
      <c r="D56" s="588">
        <v>0.1</v>
      </c>
      <c r="E56" s="588">
        <v>0.24000000000000002</v>
      </c>
      <c r="F56" s="555">
        <v>43489.878472222219</v>
      </c>
      <c r="G56" s="588">
        <v>123.893</v>
      </c>
      <c r="H56" s="555">
        <v>43495.879166666666</v>
      </c>
      <c r="I56" s="588">
        <v>125.399</v>
      </c>
      <c r="J56" s="555">
        <v>43496.5</v>
      </c>
      <c r="K56" s="588">
        <v>124.654</v>
      </c>
      <c r="L56" s="588">
        <v>150.60000000000036</v>
      </c>
      <c r="M56" s="588">
        <v>74.5</v>
      </c>
      <c r="N56" s="588">
        <v>61.490000000000009</v>
      </c>
      <c r="O56" s="589">
        <v>4.6215277777810115</v>
      </c>
      <c r="P56" s="557"/>
      <c r="Q56" s="557"/>
      <c r="R56" s="557"/>
    </row>
    <row r="57" spans="1:18" s="588" customFormat="1" x14ac:dyDescent="0.2">
      <c r="A57" s="588">
        <v>56</v>
      </c>
      <c r="B57" s="588" t="s">
        <v>96</v>
      </c>
      <c r="C57" s="588">
        <v>1</v>
      </c>
      <c r="D57" s="588">
        <v>0.01</v>
      </c>
      <c r="E57" s="588">
        <v>0.01</v>
      </c>
      <c r="F57" s="555">
        <v>43490.649305555555</v>
      </c>
      <c r="G57" s="588">
        <v>124.798</v>
      </c>
      <c r="H57" s="555">
        <v>43490.649305555555</v>
      </c>
      <c r="I57" s="588">
        <v>124.798</v>
      </c>
      <c r="J57" s="555">
        <v>43490.727777777778</v>
      </c>
      <c r="K57" s="588">
        <v>125.018</v>
      </c>
      <c r="L57" s="588">
        <v>0</v>
      </c>
      <c r="M57" s="588">
        <v>22</v>
      </c>
      <c r="N57" s="588">
        <v>2.0099999999999998</v>
      </c>
      <c r="O57" s="589">
        <v>7.8472222223354038E-2</v>
      </c>
      <c r="P57" s="557"/>
      <c r="Q57" s="557"/>
      <c r="R57" s="557"/>
    </row>
    <row r="58" spans="1:18" s="588" customFormat="1" x14ac:dyDescent="0.2">
      <c r="A58" s="588">
        <v>57</v>
      </c>
      <c r="B58" s="588" t="s">
        <v>96</v>
      </c>
      <c r="C58" s="588">
        <v>1</v>
      </c>
      <c r="D58" s="588">
        <v>0.01</v>
      </c>
      <c r="E58" s="588">
        <v>0.01</v>
      </c>
      <c r="F58" s="555">
        <v>43490.734722222223</v>
      </c>
      <c r="G58" s="588">
        <v>125.01</v>
      </c>
      <c r="H58" s="555">
        <v>43490.734722222223</v>
      </c>
      <c r="I58" s="588">
        <v>125.01</v>
      </c>
      <c r="J58" s="555">
        <v>43490.8125</v>
      </c>
      <c r="K58" s="588">
        <v>125.23</v>
      </c>
      <c r="L58" s="588">
        <v>0</v>
      </c>
      <c r="M58" s="588">
        <v>22</v>
      </c>
      <c r="N58" s="588">
        <v>2.02</v>
      </c>
      <c r="O58" s="589">
        <v>7.7777777776645962E-2</v>
      </c>
      <c r="P58" s="557"/>
      <c r="Q58" s="557"/>
      <c r="R58" s="557"/>
    </row>
    <row r="59" spans="1:18" s="588" customFormat="1" x14ac:dyDescent="0.2">
      <c r="A59" s="588">
        <v>58</v>
      </c>
      <c r="B59" s="588" t="s">
        <v>96</v>
      </c>
      <c r="C59" s="588">
        <v>4</v>
      </c>
      <c r="D59" s="588">
        <v>0.02</v>
      </c>
      <c r="E59" s="588">
        <v>0.05</v>
      </c>
      <c r="F59" s="555">
        <v>43490.813194444447</v>
      </c>
      <c r="G59" s="588">
        <v>125.307</v>
      </c>
      <c r="H59" s="555">
        <v>43493.090277777781</v>
      </c>
      <c r="I59" s="588">
        <v>124.821</v>
      </c>
      <c r="J59" s="555">
        <v>43495.875</v>
      </c>
      <c r="K59" s="588">
        <v>125.292</v>
      </c>
      <c r="L59" s="588">
        <v>48.600000000000364</v>
      </c>
      <c r="M59" s="588">
        <v>47.100000000000364</v>
      </c>
      <c r="N59" s="588">
        <v>11.440000000000001</v>
      </c>
      <c r="O59" s="589">
        <v>3.0618055555532919</v>
      </c>
      <c r="P59" s="557"/>
      <c r="Q59" s="557"/>
      <c r="R59" s="557"/>
    </row>
    <row r="60" spans="1:18" s="588" customFormat="1" x14ac:dyDescent="0.2">
      <c r="A60" s="588">
        <v>59</v>
      </c>
      <c r="B60" s="588" t="s">
        <v>96</v>
      </c>
      <c r="C60" s="588">
        <v>4</v>
      </c>
      <c r="D60" s="588">
        <v>0.02</v>
      </c>
      <c r="E60" s="588">
        <v>0.05</v>
      </c>
      <c r="F60" s="555">
        <v>43495.90625</v>
      </c>
      <c r="G60" s="588">
        <v>125.14</v>
      </c>
      <c r="H60" s="555">
        <v>43496.5</v>
      </c>
      <c r="I60" s="588">
        <v>124.65600000000001</v>
      </c>
      <c r="J60" s="555">
        <v>43497.673611111109</v>
      </c>
      <c r="K60" s="588">
        <v>125.122</v>
      </c>
      <c r="L60" s="588">
        <v>48.399999999999636</v>
      </c>
      <c r="M60" s="588">
        <v>46.600000000000364</v>
      </c>
      <c r="N60" s="588">
        <v>11.450000000000001</v>
      </c>
      <c r="O60" s="589">
        <v>1.7673611111094942</v>
      </c>
      <c r="P60" s="557"/>
      <c r="Q60" s="557"/>
      <c r="R60" s="557"/>
    </row>
    <row r="61" spans="1:18" s="588" customFormat="1" x14ac:dyDescent="0.2">
      <c r="A61" s="588">
        <v>60</v>
      </c>
      <c r="B61" s="588" t="s">
        <v>97</v>
      </c>
      <c r="C61" s="588">
        <v>3</v>
      </c>
      <c r="D61" s="588">
        <v>0.01</v>
      </c>
      <c r="E61" s="588">
        <v>0.03</v>
      </c>
      <c r="F61" s="555">
        <v>43496.5</v>
      </c>
      <c r="G61" s="588">
        <v>124.637</v>
      </c>
      <c r="H61" s="555">
        <v>43496.737500000003</v>
      </c>
      <c r="I61" s="588">
        <v>124.91800000000001</v>
      </c>
      <c r="J61" s="555">
        <v>43496.803472222222</v>
      </c>
      <c r="K61" s="588">
        <v>124.53100000000001</v>
      </c>
      <c r="L61" s="588">
        <v>28.100000000000364</v>
      </c>
      <c r="M61" s="588">
        <v>38.700000000000728</v>
      </c>
      <c r="N61" s="588">
        <v>6.59</v>
      </c>
      <c r="O61" s="589">
        <v>0.30347222222189885</v>
      </c>
      <c r="P61" s="557"/>
      <c r="Q61" s="557"/>
      <c r="R61" s="557"/>
    </row>
    <row r="62" spans="1:18" s="588" customFormat="1" x14ac:dyDescent="0.2">
      <c r="A62" s="588">
        <v>61</v>
      </c>
      <c r="B62" s="588" t="s">
        <v>97</v>
      </c>
      <c r="C62" s="588">
        <v>6</v>
      </c>
      <c r="D62" s="588">
        <v>0.06</v>
      </c>
      <c r="E62" s="588">
        <v>0.14000000000000001</v>
      </c>
      <c r="F62" s="555">
        <v>43496.804166666669</v>
      </c>
      <c r="G62" s="588">
        <v>124.524</v>
      </c>
      <c r="H62" s="555">
        <v>43497.765972222223</v>
      </c>
      <c r="I62" s="588">
        <v>125.62</v>
      </c>
      <c r="J62" s="555">
        <v>43502.380555555559</v>
      </c>
      <c r="K62" s="588">
        <v>124.976</v>
      </c>
      <c r="L62" s="588">
        <v>109.60000000000036</v>
      </c>
      <c r="M62" s="588">
        <v>64.399999999999636</v>
      </c>
      <c r="N62" s="588">
        <v>34.580000000000005</v>
      </c>
      <c r="O62" s="589">
        <v>3.5763888888905058</v>
      </c>
      <c r="P62" s="557"/>
      <c r="Q62" s="557"/>
      <c r="R62" s="557"/>
    </row>
    <row r="63" spans="1:18" s="588" customFormat="1" x14ac:dyDescent="0.2">
      <c r="A63" s="588">
        <v>62</v>
      </c>
      <c r="B63" s="588" t="s">
        <v>96</v>
      </c>
      <c r="C63" s="588">
        <v>1</v>
      </c>
      <c r="D63" s="588">
        <v>0.01</v>
      </c>
      <c r="E63" s="588">
        <v>0.01</v>
      </c>
      <c r="F63" s="555">
        <v>43497.686111111114</v>
      </c>
      <c r="G63" s="588">
        <v>125.099</v>
      </c>
      <c r="H63" s="555">
        <v>43497.686111111114</v>
      </c>
      <c r="I63" s="588">
        <v>125.099</v>
      </c>
      <c r="J63" s="555">
        <v>43497.711805555555</v>
      </c>
      <c r="K63" s="588">
        <v>125.319</v>
      </c>
      <c r="L63" s="588">
        <v>0</v>
      </c>
      <c r="M63" s="588">
        <v>22</v>
      </c>
      <c r="N63" s="588">
        <v>2.02</v>
      </c>
      <c r="O63" s="589">
        <v>2.569444444088731E-2</v>
      </c>
      <c r="P63" s="557"/>
      <c r="Q63" s="557"/>
      <c r="R63" s="557"/>
    </row>
    <row r="64" spans="1:18" s="588" customFormat="1" x14ac:dyDescent="0.2">
      <c r="A64" s="588">
        <v>63</v>
      </c>
      <c r="B64" s="588" t="s">
        <v>96</v>
      </c>
      <c r="C64" s="588">
        <v>1</v>
      </c>
      <c r="D64" s="588">
        <v>0.01</v>
      </c>
      <c r="E64" s="588">
        <v>0.01</v>
      </c>
      <c r="F64" s="555">
        <v>43497.712500000001</v>
      </c>
      <c r="G64" s="588">
        <v>125.32599999999999</v>
      </c>
      <c r="H64" s="555">
        <v>43497.712500000001</v>
      </c>
      <c r="I64" s="588">
        <v>125.32599999999999</v>
      </c>
      <c r="J64" s="555">
        <v>43497.755555555559</v>
      </c>
      <c r="K64" s="588">
        <v>125.54600000000001</v>
      </c>
      <c r="L64" s="588">
        <v>0</v>
      </c>
      <c r="M64" s="588">
        <v>22.000000000001819</v>
      </c>
      <c r="N64" s="588">
        <v>2.02</v>
      </c>
      <c r="O64" s="589">
        <v>4.3055555557657499E-2</v>
      </c>
      <c r="P64" s="557"/>
      <c r="Q64" s="557"/>
      <c r="R64" s="557"/>
    </row>
    <row r="65" spans="1:18" s="588" customFormat="1" x14ac:dyDescent="0.2">
      <c r="A65" s="588">
        <v>64</v>
      </c>
      <c r="B65" s="588" t="s">
        <v>96</v>
      </c>
      <c r="C65" s="588">
        <v>2</v>
      </c>
      <c r="D65" s="588">
        <v>0.01</v>
      </c>
      <c r="E65" s="588">
        <v>0.02</v>
      </c>
      <c r="F65" s="555">
        <v>43497.755555555559</v>
      </c>
      <c r="G65" s="588">
        <v>125.563</v>
      </c>
      <c r="H65" s="555">
        <v>43497.986805555556</v>
      </c>
      <c r="I65" s="588">
        <v>125.443</v>
      </c>
      <c r="J65" s="555">
        <v>43500.42083333333</v>
      </c>
      <c r="K65" s="588">
        <v>125.73699999999999</v>
      </c>
      <c r="L65" s="588">
        <v>12.000000000001819</v>
      </c>
      <c r="M65" s="588">
        <v>29.399999999999636</v>
      </c>
      <c r="N65" s="588">
        <v>4.2200000000000006</v>
      </c>
      <c r="O65" s="589">
        <v>0.6652777777708252</v>
      </c>
      <c r="P65" s="557"/>
      <c r="Q65" s="557"/>
      <c r="R65" s="557"/>
    </row>
    <row r="66" spans="1:18" s="588" customFormat="1" x14ac:dyDescent="0.2">
      <c r="A66" s="588">
        <v>65</v>
      </c>
      <c r="B66" s="588" t="s">
        <v>96</v>
      </c>
      <c r="C66" s="588">
        <v>7</v>
      </c>
      <c r="D66" s="588">
        <v>0.1</v>
      </c>
      <c r="E66" s="588">
        <v>0.24000000000000002</v>
      </c>
      <c r="F66" s="555">
        <v>43500.421527777777</v>
      </c>
      <c r="G66" s="588">
        <v>125.786</v>
      </c>
      <c r="H66" s="555">
        <v>43504.751388888886</v>
      </c>
      <c r="I66" s="588">
        <v>124.27500000000001</v>
      </c>
      <c r="J66" s="555">
        <v>43508.761111111111</v>
      </c>
      <c r="K66" s="588">
        <v>125.024</v>
      </c>
      <c r="L66" s="588">
        <v>151.10000000000036</v>
      </c>
      <c r="M66" s="588">
        <v>74.899999999999636</v>
      </c>
      <c r="N66" s="588">
        <v>61.28</v>
      </c>
      <c r="O66" s="589">
        <v>6.3395833333343035</v>
      </c>
      <c r="P66" s="557"/>
      <c r="Q66" s="557"/>
      <c r="R66" s="557"/>
    </row>
    <row r="67" spans="1:18" s="588" customFormat="1" x14ac:dyDescent="0.2">
      <c r="A67" s="588">
        <v>66</v>
      </c>
      <c r="B67" s="588" t="s">
        <v>97</v>
      </c>
      <c r="C67" s="588">
        <v>2</v>
      </c>
      <c r="D67" s="588">
        <v>0.01</v>
      </c>
      <c r="E67" s="588">
        <v>0.02</v>
      </c>
      <c r="F67" s="555">
        <v>43502.380555555559</v>
      </c>
      <c r="G67" s="588">
        <v>124.958</v>
      </c>
      <c r="H67" s="555">
        <v>43502.645833333336</v>
      </c>
      <c r="I67" s="588">
        <v>125.078</v>
      </c>
      <c r="J67" s="555">
        <v>43503.130555555559</v>
      </c>
      <c r="K67" s="588">
        <v>124.78100000000001</v>
      </c>
      <c r="L67" s="588">
        <v>12.000000000001819</v>
      </c>
      <c r="M67" s="588">
        <v>29.700000000000728</v>
      </c>
      <c r="N67" s="588">
        <v>4.2</v>
      </c>
      <c r="O67" s="589">
        <v>0.75</v>
      </c>
      <c r="P67" s="557"/>
      <c r="Q67" s="557"/>
      <c r="R67" s="557"/>
    </row>
    <row r="68" spans="1:18" s="588" customFormat="1" x14ac:dyDescent="0.2">
      <c r="A68" s="588">
        <v>67</v>
      </c>
      <c r="B68" s="588" t="s">
        <v>97</v>
      </c>
      <c r="C68" s="588">
        <v>2</v>
      </c>
      <c r="D68" s="588">
        <v>0.01</v>
      </c>
      <c r="E68" s="588">
        <v>0.02</v>
      </c>
      <c r="F68" s="555">
        <v>43503.130555555559</v>
      </c>
      <c r="G68" s="588">
        <v>124.761</v>
      </c>
      <c r="H68" s="555">
        <v>43503.258333333331</v>
      </c>
      <c r="I68" s="588">
        <v>124.881</v>
      </c>
      <c r="J68" s="555">
        <v>43503.509722222225</v>
      </c>
      <c r="K68" s="588">
        <v>124.59099999999999</v>
      </c>
      <c r="L68" s="588">
        <v>12</v>
      </c>
      <c r="M68" s="588">
        <v>29.000000000001819</v>
      </c>
      <c r="N68" s="588">
        <v>4.2200000000000006</v>
      </c>
      <c r="O68" s="589">
        <v>0.37916666666569654</v>
      </c>
      <c r="P68" s="557"/>
      <c r="Q68" s="557"/>
      <c r="R68" s="557"/>
    </row>
    <row r="69" spans="1:18" s="588" customFormat="1" x14ac:dyDescent="0.2">
      <c r="A69" s="588">
        <v>68</v>
      </c>
      <c r="B69" s="588" t="s">
        <v>97</v>
      </c>
      <c r="C69" s="588">
        <v>2</v>
      </c>
      <c r="D69" s="588">
        <v>0.01</v>
      </c>
      <c r="E69" s="588">
        <v>0.02</v>
      </c>
      <c r="F69" s="555">
        <v>43503.510416666664</v>
      </c>
      <c r="G69" s="588">
        <v>124.545</v>
      </c>
      <c r="H69" s="555">
        <v>43503.724999999999</v>
      </c>
      <c r="I69" s="588">
        <v>124.66500000000001</v>
      </c>
      <c r="J69" s="555">
        <v>43504.17083333333</v>
      </c>
      <c r="K69" s="588">
        <v>124.373</v>
      </c>
      <c r="L69" s="588">
        <v>12</v>
      </c>
      <c r="M69" s="588">
        <v>29.199999999998909</v>
      </c>
      <c r="N69" s="588">
        <v>4.2200000000000006</v>
      </c>
      <c r="O69" s="589">
        <v>0.66041666666569654</v>
      </c>
      <c r="P69" s="557"/>
      <c r="Q69" s="557"/>
      <c r="R69" s="557"/>
    </row>
    <row r="70" spans="1:18" s="588" customFormat="1" x14ac:dyDescent="0.2">
      <c r="A70" s="588">
        <v>69</v>
      </c>
      <c r="B70" s="588" t="s">
        <v>97</v>
      </c>
      <c r="C70" s="588">
        <v>3</v>
      </c>
      <c r="D70" s="588">
        <v>0.01</v>
      </c>
      <c r="E70" s="588">
        <v>0.03</v>
      </c>
      <c r="F70" s="555">
        <v>43504.171527777777</v>
      </c>
      <c r="G70" s="588">
        <v>124.346</v>
      </c>
      <c r="H70" s="555">
        <v>43504.550694444442</v>
      </c>
      <c r="I70" s="588">
        <v>124.629</v>
      </c>
      <c r="J70" s="555">
        <v>43504.754166666666</v>
      </c>
      <c r="K70" s="588">
        <v>124.241</v>
      </c>
      <c r="L70" s="588">
        <v>28.299999999999272</v>
      </c>
      <c r="M70" s="588">
        <v>38.799999999999272</v>
      </c>
      <c r="N70" s="588">
        <v>6.6</v>
      </c>
      <c r="O70" s="589">
        <v>0.58263888888905058</v>
      </c>
      <c r="P70" s="557"/>
      <c r="Q70" s="557"/>
      <c r="R70" s="557"/>
    </row>
    <row r="71" spans="1:18" s="588" customFormat="1" x14ac:dyDescent="0.2">
      <c r="A71" s="588">
        <v>70</v>
      </c>
      <c r="B71" s="588" t="s">
        <v>97</v>
      </c>
      <c r="C71" s="588">
        <v>6</v>
      </c>
      <c r="D71" s="588">
        <v>0.06</v>
      </c>
      <c r="E71" s="588">
        <v>0.14000000000000001</v>
      </c>
      <c r="F71" s="555">
        <v>43504.765277777777</v>
      </c>
      <c r="G71" s="588">
        <v>124.226</v>
      </c>
      <c r="H71" s="555">
        <v>43509.134027777778</v>
      </c>
      <c r="I71" s="588">
        <v>125.319</v>
      </c>
      <c r="J71" s="555">
        <v>43511.119444444441</v>
      </c>
      <c r="K71" s="588">
        <v>124.672</v>
      </c>
      <c r="L71" s="588">
        <v>109.29999999999927</v>
      </c>
      <c r="M71" s="588">
        <v>64.700000000000728</v>
      </c>
      <c r="N71" s="588">
        <v>34.5</v>
      </c>
      <c r="O71" s="589">
        <v>4.3541666666642413</v>
      </c>
      <c r="P71" s="557"/>
      <c r="Q71" s="557"/>
      <c r="R71" s="557"/>
    </row>
    <row r="72" spans="1:18" s="588" customFormat="1" x14ac:dyDescent="0.2">
      <c r="A72" s="588">
        <v>71</v>
      </c>
      <c r="B72" s="588" t="s">
        <v>96</v>
      </c>
      <c r="C72" s="588">
        <v>1</v>
      </c>
      <c r="D72" s="588">
        <v>0.01</v>
      </c>
      <c r="E72" s="588">
        <v>0.01</v>
      </c>
      <c r="F72" s="555">
        <v>43508.780555555553</v>
      </c>
      <c r="G72" s="588">
        <v>125.10599999999999</v>
      </c>
      <c r="H72" s="555">
        <v>43508.780555555553</v>
      </c>
      <c r="I72" s="588">
        <v>125.10599999999999</v>
      </c>
      <c r="J72" s="555">
        <v>43509.134027777778</v>
      </c>
      <c r="K72" s="588">
        <v>125.33</v>
      </c>
      <c r="L72" s="588">
        <v>0</v>
      </c>
      <c r="M72" s="588">
        <v>22.400000000001455</v>
      </c>
      <c r="N72" s="588">
        <v>2.0099999999999998</v>
      </c>
      <c r="O72" s="589">
        <v>0.35347222222480923</v>
      </c>
      <c r="P72" s="557"/>
      <c r="Q72" s="557"/>
      <c r="R72" s="557"/>
    </row>
    <row r="73" spans="1:18" s="588" customFormat="1" x14ac:dyDescent="0.2">
      <c r="A73" s="588">
        <v>72</v>
      </c>
      <c r="B73" s="588" t="s">
        <v>96</v>
      </c>
      <c r="C73" s="588">
        <v>5</v>
      </c>
      <c r="D73" s="588">
        <v>0.03</v>
      </c>
      <c r="E73" s="588">
        <v>0.08</v>
      </c>
      <c r="F73" s="555">
        <v>43509.151388888888</v>
      </c>
      <c r="G73" s="588">
        <v>125.34</v>
      </c>
      <c r="H73" s="555">
        <v>43511.146527777775</v>
      </c>
      <c r="I73" s="588">
        <v>124.55500000000001</v>
      </c>
      <c r="J73" s="555">
        <v>43514.172222222223</v>
      </c>
      <c r="K73" s="588">
        <v>125.14</v>
      </c>
      <c r="L73" s="588">
        <v>78.5</v>
      </c>
      <c r="M73" s="588">
        <v>58.5</v>
      </c>
      <c r="N73" s="588">
        <v>19.02</v>
      </c>
      <c r="O73" s="589">
        <v>3.0208333333357587</v>
      </c>
      <c r="P73" s="557"/>
      <c r="Q73" s="557"/>
      <c r="R73" s="557"/>
    </row>
    <row r="74" spans="1:18" s="588" customFormat="1" x14ac:dyDescent="0.2">
      <c r="A74" s="588">
        <v>73</v>
      </c>
      <c r="B74" s="588" t="s">
        <v>97</v>
      </c>
      <c r="C74" s="588">
        <v>1</v>
      </c>
      <c r="D74" s="588">
        <v>0.01</v>
      </c>
      <c r="E74" s="588">
        <v>0.01</v>
      </c>
      <c r="F74" s="555">
        <v>43511.120138888888</v>
      </c>
      <c r="G74" s="588">
        <v>124.672</v>
      </c>
      <c r="H74" s="555">
        <v>43511.120138888888</v>
      </c>
      <c r="I74" s="588">
        <v>124.672</v>
      </c>
      <c r="J74" s="555">
        <v>43511.401388888888</v>
      </c>
      <c r="K74" s="588">
        <v>124.452</v>
      </c>
      <c r="L74" s="588">
        <v>0</v>
      </c>
      <c r="M74" s="588">
        <v>21.999999999998181</v>
      </c>
      <c r="N74" s="588">
        <v>2.02</v>
      </c>
      <c r="O74" s="589">
        <v>0.28125</v>
      </c>
      <c r="P74" s="557"/>
      <c r="Q74" s="557"/>
      <c r="R74" s="557"/>
    </row>
    <row r="75" spans="1:18" s="588" customFormat="1" x14ac:dyDescent="0.2">
      <c r="A75" s="588">
        <v>74</v>
      </c>
      <c r="B75" s="588" t="s">
        <v>97</v>
      </c>
      <c r="C75" s="588">
        <v>10</v>
      </c>
      <c r="D75" s="588">
        <v>0.61</v>
      </c>
      <c r="E75" s="588">
        <v>1.38</v>
      </c>
      <c r="F75" s="555">
        <v>43511.419444444444</v>
      </c>
      <c r="G75" s="588">
        <v>124.375</v>
      </c>
      <c r="H75" s="555">
        <v>43525.62777777778</v>
      </c>
      <c r="I75" s="588">
        <v>127.343</v>
      </c>
      <c r="J75" s="555">
        <v>43529.804861111108</v>
      </c>
      <c r="K75" s="588">
        <v>126.441</v>
      </c>
      <c r="L75" s="588">
        <v>296.80000000000109</v>
      </c>
      <c r="M75" s="588">
        <v>90.200000000000728</v>
      </c>
      <c r="N75" s="588">
        <v>390.74</v>
      </c>
      <c r="O75" s="589">
        <v>12.385416666664241</v>
      </c>
      <c r="P75" s="557"/>
      <c r="Q75" s="557"/>
      <c r="R75" s="557"/>
    </row>
    <row r="76" spans="1:18" s="588" customFormat="1" x14ac:dyDescent="0.2">
      <c r="A76" s="588">
        <v>75</v>
      </c>
      <c r="B76" s="588" t="s">
        <v>96</v>
      </c>
      <c r="C76" s="588">
        <v>3</v>
      </c>
      <c r="D76" s="588">
        <v>0.01</v>
      </c>
      <c r="E76" s="588">
        <v>0.03</v>
      </c>
      <c r="F76" s="555">
        <v>43514.17291666667</v>
      </c>
      <c r="G76" s="588">
        <v>125.155</v>
      </c>
      <c r="H76" s="555">
        <v>43515.148611111108</v>
      </c>
      <c r="I76" s="588">
        <v>124.873</v>
      </c>
      <c r="J76" s="555">
        <v>43515.434027777781</v>
      </c>
      <c r="K76" s="588">
        <v>125.26300000000001</v>
      </c>
      <c r="L76" s="588">
        <v>28.199999999998909</v>
      </c>
      <c r="M76" s="588">
        <v>39</v>
      </c>
      <c r="N76" s="588">
        <v>6.59</v>
      </c>
      <c r="O76" s="589">
        <v>1.2611111111109494</v>
      </c>
      <c r="P76" s="557"/>
      <c r="Q76" s="557"/>
      <c r="R76" s="557"/>
    </row>
    <row r="77" spans="1:18" s="588" customFormat="1" x14ac:dyDescent="0.2">
      <c r="A77" s="588">
        <v>76</v>
      </c>
      <c r="B77" s="588" t="s">
        <v>96</v>
      </c>
      <c r="C77" s="588">
        <v>4</v>
      </c>
      <c r="D77" s="588">
        <v>0.02</v>
      </c>
      <c r="E77" s="588">
        <v>0.05</v>
      </c>
      <c r="F77" s="555">
        <v>43515.438194444447</v>
      </c>
      <c r="G77" s="588">
        <v>125.378</v>
      </c>
      <c r="H77" s="555">
        <v>43515.570138888892</v>
      </c>
      <c r="I77" s="588">
        <v>124.895</v>
      </c>
      <c r="J77" s="555">
        <v>43515.718055555553</v>
      </c>
      <c r="K77" s="588">
        <v>125.354</v>
      </c>
      <c r="L77" s="588">
        <v>48.299999999999272</v>
      </c>
      <c r="M77" s="588">
        <v>45.899999999999636</v>
      </c>
      <c r="N77" s="588">
        <v>11.46</v>
      </c>
      <c r="O77" s="589">
        <v>0.27986111110658385</v>
      </c>
      <c r="P77" s="557"/>
      <c r="Q77" s="557"/>
      <c r="R77" s="557"/>
    </row>
    <row r="78" spans="1:18" s="588" customFormat="1" x14ac:dyDescent="0.2">
      <c r="A78" s="588">
        <v>77</v>
      </c>
      <c r="B78" s="588" t="s">
        <v>96</v>
      </c>
      <c r="C78" s="588">
        <v>2</v>
      </c>
      <c r="D78" s="588">
        <v>0.01</v>
      </c>
      <c r="E78" s="588">
        <v>0.02</v>
      </c>
      <c r="F78" s="555">
        <v>43515.719444444447</v>
      </c>
      <c r="G78" s="588">
        <v>125.384</v>
      </c>
      <c r="H78" s="555">
        <v>43515.73333333333</v>
      </c>
      <c r="I78" s="588">
        <v>125.264</v>
      </c>
      <c r="J78" s="555">
        <v>43516.119444444441</v>
      </c>
      <c r="K78" s="588">
        <v>125.55800000000001</v>
      </c>
      <c r="L78" s="588">
        <v>12</v>
      </c>
      <c r="M78" s="588">
        <v>29.400000000001455</v>
      </c>
      <c r="N78" s="588">
        <v>4.2200000000000006</v>
      </c>
      <c r="O78" s="589">
        <v>0.39999999999417923</v>
      </c>
      <c r="P78" s="557"/>
      <c r="Q78" s="557"/>
      <c r="R78" s="557"/>
    </row>
    <row r="79" spans="1:18" s="588" customFormat="1" x14ac:dyDescent="0.2">
      <c r="A79" s="588">
        <v>78</v>
      </c>
      <c r="B79" s="588" t="s">
        <v>96</v>
      </c>
      <c r="C79" s="588">
        <v>1</v>
      </c>
      <c r="D79" s="588">
        <v>0.01</v>
      </c>
      <c r="E79" s="588">
        <v>0.01</v>
      </c>
      <c r="F79" s="555">
        <v>43516.121527777781</v>
      </c>
      <c r="G79" s="588">
        <v>125.702</v>
      </c>
      <c r="H79" s="555">
        <v>43516.121527777781</v>
      </c>
      <c r="I79" s="588">
        <v>125.702</v>
      </c>
      <c r="J79" s="555">
        <v>43516.156944444447</v>
      </c>
      <c r="K79" s="588">
        <v>125.922</v>
      </c>
      <c r="L79" s="588">
        <v>0</v>
      </c>
      <c r="M79" s="588">
        <v>21.999999999998181</v>
      </c>
      <c r="N79" s="588">
        <v>2.02</v>
      </c>
      <c r="O79" s="589">
        <v>3.5416666665696539E-2</v>
      </c>
      <c r="P79" s="557"/>
      <c r="Q79" s="557"/>
      <c r="R79" s="557"/>
    </row>
    <row r="80" spans="1:18" s="588" customFormat="1" x14ac:dyDescent="0.2">
      <c r="A80" s="588">
        <v>79</v>
      </c>
      <c r="B80" s="588" t="s">
        <v>96</v>
      </c>
      <c r="C80" s="588">
        <v>1</v>
      </c>
      <c r="D80" s="588">
        <v>0.01</v>
      </c>
      <c r="E80" s="588">
        <v>0.01</v>
      </c>
      <c r="F80" s="555">
        <v>43516.241666666669</v>
      </c>
      <c r="G80" s="588">
        <v>125.676</v>
      </c>
      <c r="H80" s="555">
        <v>43516.241666666669</v>
      </c>
      <c r="I80" s="588">
        <v>125.676</v>
      </c>
      <c r="J80" s="555">
        <v>43516.421527777777</v>
      </c>
      <c r="K80" s="588">
        <v>125.896</v>
      </c>
      <c r="L80" s="588">
        <v>0</v>
      </c>
      <c r="M80" s="588">
        <v>22</v>
      </c>
      <c r="N80" s="588">
        <v>2.02</v>
      </c>
      <c r="O80" s="589">
        <v>0.17986111110803904</v>
      </c>
      <c r="P80" s="557"/>
      <c r="Q80" s="557"/>
      <c r="R80" s="557"/>
    </row>
    <row r="81" spans="1:18" s="588" customFormat="1" x14ac:dyDescent="0.2">
      <c r="A81" s="588">
        <v>80</v>
      </c>
      <c r="B81" s="588" t="s">
        <v>96</v>
      </c>
      <c r="C81" s="588">
        <v>4</v>
      </c>
      <c r="D81" s="588">
        <v>0.02</v>
      </c>
      <c r="E81" s="588">
        <v>0.05</v>
      </c>
      <c r="F81" s="555">
        <v>43516.421527777777</v>
      </c>
      <c r="G81" s="588">
        <v>125.914</v>
      </c>
      <c r="H81" s="555">
        <v>43517.136805555558</v>
      </c>
      <c r="I81" s="588">
        <v>125.428</v>
      </c>
      <c r="J81" s="555">
        <v>43521.771527777775</v>
      </c>
      <c r="K81" s="588">
        <v>125.90300000000001</v>
      </c>
      <c r="L81" s="588">
        <v>48.600000000000364</v>
      </c>
      <c r="M81" s="588">
        <v>47.500000000001819</v>
      </c>
      <c r="N81" s="588">
        <v>11.41</v>
      </c>
      <c r="O81" s="589">
        <v>3.3499999999985448</v>
      </c>
      <c r="P81" s="557"/>
      <c r="Q81" s="557"/>
      <c r="R81" s="557"/>
    </row>
    <row r="82" spans="1:18" s="588" customFormat="1" x14ac:dyDescent="0.2">
      <c r="A82" s="588">
        <v>81</v>
      </c>
      <c r="B82" s="588" t="s">
        <v>96</v>
      </c>
      <c r="C82" s="588">
        <v>1</v>
      </c>
      <c r="D82" s="588">
        <v>0.01</v>
      </c>
      <c r="E82" s="588">
        <v>0.01</v>
      </c>
      <c r="F82" s="555">
        <v>43521.772916666669</v>
      </c>
      <c r="G82" s="588">
        <v>125.985</v>
      </c>
      <c r="H82" s="555">
        <v>43521.772916666669</v>
      </c>
      <c r="I82" s="588">
        <v>125.985</v>
      </c>
      <c r="J82" s="555">
        <v>43521.825694444444</v>
      </c>
      <c r="K82" s="588">
        <v>126.205</v>
      </c>
      <c r="L82" s="588">
        <v>0</v>
      </c>
      <c r="M82" s="588">
        <v>22</v>
      </c>
      <c r="N82" s="588">
        <v>2.02</v>
      </c>
      <c r="O82" s="589">
        <v>5.2777777775190771E-2</v>
      </c>
      <c r="P82" s="557"/>
      <c r="Q82" s="557"/>
      <c r="R82" s="557"/>
    </row>
    <row r="83" spans="1:18" s="588" customFormat="1" x14ac:dyDescent="0.2">
      <c r="A83" s="588">
        <v>82</v>
      </c>
      <c r="B83" s="588" t="s">
        <v>96</v>
      </c>
      <c r="C83" s="588">
        <v>4</v>
      </c>
      <c r="D83" s="588">
        <v>0.02</v>
      </c>
      <c r="E83" s="588">
        <v>0.05</v>
      </c>
      <c r="F83" s="555">
        <v>43521.825694444444</v>
      </c>
      <c r="G83" s="588">
        <v>126.22199999999999</v>
      </c>
      <c r="H83" s="555">
        <v>43522.713194444441</v>
      </c>
      <c r="I83" s="588">
        <v>125.739</v>
      </c>
      <c r="J83" s="555">
        <v>43523.713194444441</v>
      </c>
      <c r="K83" s="588">
        <v>126.203</v>
      </c>
      <c r="L83" s="588">
        <v>48.299999999999272</v>
      </c>
      <c r="M83" s="588">
        <v>46.400000000001455</v>
      </c>
      <c r="N83" s="588">
        <v>11.43</v>
      </c>
      <c r="O83" s="589">
        <v>1.8874999999970896</v>
      </c>
      <c r="P83" s="557"/>
      <c r="Q83" s="557"/>
      <c r="R83" s="557"/>
    </row>
    <row r="84" spans="1:18" s="588" customFormat="1" x14ac:dyDescent="0.2">
      <c r="A84" s="588">
        <v>83</v>
      </c>
      <c r="B84" s="588" t="s">
        <v>96</v>
      </c>
      <c r="C84" s="588">
        <v>3</v>
      </c>
      <c r="D84" s="588">
        <v>0.01</v>
      </c>
      <c r="E84" s="588">
        <v>0.03</v>
      </c>
      <c r="F84" s="555">
        <v>43523.713888888888</v>
      </c>
      <c r="G84" s="588">
        <v>126.215</v>
      </c>
      <c r="H84" s="555">
        <v>43524.352777777778</v>
      </c>
      <c r="I84" s="588">
        <v>125.923</v>
      </c>
      <c r="J84" s="555">
        <v>43524.529861111114</v>
      </c>
      <c r="K84" s="588">
        <v>126.322</v>
      </c>
      <c r="L84" s="588">
        <v>29.200000000000728</v>
      </c>
      <c r="M84" s="588">
        <v>39.900000000001455</v>
      </c>
      <c r="N84" s="588">
        <v>6.58</v>
      </c>
      <c r="O84" s="589">
        <v>0.81597222222626442</v>
      </c>
      <c r="P84" s="557"/>
      <c r="Q84" s="557"/>
      <c r="R84" s="557"/>
    </row>
    <row r="85" spans="1:18" s="588" customFormat="1" x14ac:dyDescent="0.2">
      <c r="A85" s="588">
        <v>84</v>
      </c>
      <c r="B85" s="588" t="s">
        <v>96</v>
      </c>
      <c r="C85" s="588">
        <v>1</v>
      </c>
      <c r="D85" s="588">
        <v>0.01</v>
      </c>
      <c r="E85" s="588">
        <v>0.01</v>
      </c>
      <c r="F85" s="555">
        <v>43524.530555555553</v>
      </c>
      <c r="G85" s="588">
        <v>126.31100000000001</v>
      </c>
      <c r="H85" s="555">
        <v>43524.530555555553</v>
      </c>
      <c r="I85" s="588">
        <v>126.31100000000001</v>
      </c>
      <c r="J85" s="555">
        <v>43524.686111111114</v>
      </c>
      <c r="K85" s="588">
        <v>126.53100000000001</v>
      </c>
      <c r="L85" s="588">
        <v>0</v>
      </c>
      <c r="M85" s="588">
        <v>22</v>
      </c>
      <c r="N85" s="588">
        <v>2.02</v>
      </c>
      <c r="O85" s="589">
        <v>0.15555555556056788</v>
      </c>
      <c r="P85" s="557"/>
      <c r="Q85" s="557"/>
      <c r="R85" s="557"/>
    </row>
    <row r="86" spans="1:18" s="588" customFormat="1" x14ac:dyDescent="0.2">
      <c r="A86" s="588">
        <v>85</v>
      </c>
      <c r="B86" s="588" t="s">
        <v>96</v>
      </c>
      <c r="C86" s="588">
        <v>1</v>
      </c>
      <c r="D86" s="588">
        <v>0.01</v>
      </c>
      <c r="E86" s="588">
        <v>0.01</v>
      </c>
      <c r="F86" s="555">
        <v>43524.686805555553</v>
      </c>
      <c r="G86" s="588">
        <v>126.57</v>
      </c>
      <c r="H86" s="555">
        <v>43524.686805555553</v>
      </c>
      <c r="I86" s="588">
        <v>126.57</v>
      </c>
      <c r="J86" s="555">
        <v>43524.746527777781</v>
      </c>
      <c r="K86" s="588">
        <v>126.79</v>
      </c>
      <c r="L86" s="588">
        <v>0</v>
      </c>
      <c r="M86" s="588">
        <v>22</v>
      </c>
      <c r="N86" s="588">
        <v>2.02</v>
      </c>
      <c r="O86" s="589">
        <v>5.9722222227719612E-2</v>
      </c>
      <c r="P86" s="557"/>
      <c r="Q86" s="557"/>
      <c r="R86" s="557"/>
    </row>
    <row r="87" spans="1:18" s="588" customFormat="1" x14ac:dyDescent="0.2">
      <c r="A87" s="588">
        <v>86</v>
      </c>
      <c r="B87" s="588" t="s">
        <v>96</v>
      </c>
      <c r="C87" s="588">
        <v>2</v>
      </c>
      <c r="D87" s="588">
        <v>0.01</v>
      </c>
      <c r="E87" s="588">
        <v>0.02</v>
      </c>
      <c r="F87" s="555">
        <v>43524.74722222222</v>
      </c>
      <c r="G87" s="588">
        <v>126.797</v>
      </c>
      <c r="H87" s="555">
        <v>43524.75277777778</v>
      </c>
      <c r="I87" s="588">
        <v>126.67700000000001</v>
      </c>
      <c r="J87" s="555">
        <v>43525.145138888889</v>
      </c>
      <c r="K87" s="588">
        <v>126.971</v>
      </c>
      <c r="L87" s="588">
        <v>11.999999999998181</v>
      </c>
      <c r="M87" s="588">
        <v>29.399999999999636</v>
      </c>
      <c r="N87" s="588">
        <v>4.2200000000000006</v>
      </c>
      <c r="O87" s="589">
        <v>0.39791666666860692</v>
      </c>
      <c r="P87" s="557"/>
      <c r="Q87" s="557"/>
      <c r="R87" s="557"/>
    </row>
    <row r="88" spans="1:18" s="588" customFormat="1" x14ac:dyDescent="0.2">
      <c r="A88" s="588">
        <v>87</v>
      </c>
      <c r="B88" s="588" t="s">
        <v>96</v>
      </c>
      <c r="C88" s="588">
        <v>1</v>
      </c>
      <c r="D88" s="588">
        <v>0.01</v>
      </c>
      <c r="E88" s="588">
        <v>0.01</v>
      </c>
      <c r="F88" s="555">
        <v>43525.156944444447</v>
      </c>
      <c r="G88" s="588">
        <v>127.021</v>
      </c>
      <c r="H88" s="555">
        <v>43525.156944444447</v>
      </c>
      <c r="I88" s="588">
        <v>127.021</v>
      </c>
      <c r="J88" s="555">
        <v>43525.470138888886</v>
      </c>
      <c r="K88" s="588">
        <v>127.241</v>
      </c>
      <c r="L88" s="588">
        <v>0</v>
      </c>
      <c r="M88" s="588">
        <v>22</v>
      </c>
      <c r="N88" s="588">
        <v>2.0099999999999998</v>
      </c>
      <c r="O88" s="589">
        <v>0.31319444443943212</v>
      </c>
      <c r="P88" s="557"/>
      <c r="Q88" s="557"/>
      <c r="R88" s="557"/>
    </row>
    <row r="89" spans="1:18" s="588" customFormat="1" x14ac:dyDescent="0.2">
      <c r="A89" s="588">
        <v>88</v>
      </c>
      <c r="B89" s="588" t="s">
        <v>96</v>
      </c>
      <c r="C89" s="588">
        <v>2</v>
      </c>
      <c r="D89" s="588">
        <v>0.01</v>
      </c>
      <c r="E89" s="588">
        <v>0.02</v>
      </c>
      <c r="F89" s="555">
        <v>43525.470138888886</v>
      </c>
      <c r="G89" s="588">
        <v>127.259</v>
      </c>
      <c r="H89" s="555">
        <v>43525.487500000003</v>
      </c>
      <c r="I89" s="588">
        <v>127.139</v>
      </c>
      <c r="J89" s="555">
        <v>43525.701388888891</v>
      </c>
      <c r="K89" s="588">
        <v>127.429</v>
      </c>
      <c r="L89" s="588">
        <v>12</v>
      </c>
      <c r="M89" s="588">
        <v>29</v>
      </c>
      <c r="N89" s="588">
        <v>4.2200000000000006</v>
      </c>
      <c r="O89" s="589">
        <v>0.23125000000436557</v>
      </c>
      <c r="P89" s="557"/>
      <c r="Q89" s="557"/>
      <c r="R89" s="557"/>
    </row>
    <row r="90" spans="1:18" s="588" customFormat="1" x14ac:dyDescent="0.2">
      <c r="A90" s="588">
        <v>89</v>
      </c>
      <c r="B90" s="588" t="s">
        <v>96</v>
      </c>
      <c r="C90" s="588">
        <v>10</v>
      </c>
      <c r="D90" s="588">
        <v>0.61</v>
      </c>
      <c r="E90" s="588">
        <v>1.38</v>
      </c>
      <c r="F90" s="555">
        <v>43525.701388888891</v>
      </c>
      <c r="G90" s="588">
        <v>127.44799999999999</v>
      </c>
      <c r="H90" s="555">
        <v>43532.316666666666</v>
      </c>
      <c r="I90" s="588">
        <v>124.496</v>
      </c>
      <c r="J90" s="555">
        <v>43536.009027777778</v>
      </c>
      <c r="K90" s="588">
        <v>125.4</v>
      </c>
      <c r="L90" s="588">
        <v>295.19999999999891</v>
      </c>
      <c r="M90" s="588">
        <v>90.399999999999636</v>
      </c>
      <c r="N90" s="588">
        <v>390.45</v>
      </c>
      <c r="O90" s="589">
        <v>6.3076388888875954</v>
      </c>
      <c r="P90" s="557"/>
      <c r="Q90" s="557"/>
      <c r="R90" s="557"/>
    </row>
    <row r="91" spans="1:18" s="588" customFormat="1" x14ac:dyDescent="0.2">
      <c r="A91" s="588">
        <v>90</v>
      </c>
      <c r="B91" s="588" t="s">
        <v>97</v>
      </c>
      <c r="C91" s="588">
        <v>2</v>
      </c>
      <c r="D91" s="588">
        <v>0.01</v>
      </c>
      <c r="E91" s="588">
        <v>0.02</v>
      </c>
      <c r="F91" s="555">
        <v>43529.805555555555</v>
      </c>
      <c r="G91" s="588">
        <v>126.39</v>
      </c>
      <c r="H91" s="555">
        <v>43529.890972222223</v>
      </c>
      <c r="I91" s="588">
        <v>126.511</v>
      </c>
      <c r="J91" s="555">
        <v>43530.243055555555</v>
      </c>
      <c r="K91" s="588">
        <v>126.218</v>
      </c>
      <c r="L91" s="588">
        <v>12.100000000000364</v>
      </c>
      <c r="M91" s="588">
        <v>29.299999999999272</v>
      </c>
      <c r="N91" s="588">
        <v>4.2300000000000004</v>
      </c>
      <c r="O91" s="589">
        <v>0.4375</v>
      </c>
      <c r="P91" s="557"/>
      <c r="Q91" s="557"/>
      <c r="R91" s="557"/>
    </row>
    <row r="92" spans="1:18" s="588" customFormat="1" x14ac:dyDescent="0.2">
      <c r="A92" s="588">
        <v>91</v>
      </c>
      <c r="B92" s="588" t="s">
        <v>97</v>
      </c>
      <c r="C92" s="588">
        <v>2</v>
      </c>
      <c r="D92" s="588">
        <v>0.01</v>
      </c>
      <c r="E92" s="588">
        <v>0.02</v>
      </c>
      <c r="F92" s="555">
        <v>43530.377083333333</v>
      </c>
      <c r="G92" s="588">
        <v>126.32299999999999</v>
      </c>
      <c r="H92" s="555">
        <v>43530.433333333334</v>
      </c>
      <c r="I92" s="588">
        <v>126.443</v>
      </c>
      <c r="J92" s="555">
        <v>43531.614583333336</v>
      </c>
      <c r="K92" s="588">
        <v>126.146</v>
      </c>
      <c r="L92" s="588">
        <v>12</v>
      </c>
      <c r="M92" s="588">
        <v>29.699999999998909</v>
      </c>
      <c r="N92" s="588">
        <v>4.2200000000000006</v>
      </c>
      <c r="O92" s="589">
        <v>1.2375000000029104</v>
      </c>
      <c r="P92" s="557"/>
      <c r="Q92" s="557"/>
      <c r="R92" s="557"/>
    </row>
    <row r="93" spans="1:18" s="588" customFormat="1" x14ac:dyDescent="0.2">
      <c r="A93" s="588">
        <v>92</v>
      </c>
      <c r="B93" s="588" t="s">
        <v>97</v>
      </c>
      <c r="C93" s="588">
        <v>1</v>
      </c>
      <c r="D93" s="588">
        <v>0.01</v>
      </c>
      <c r="E93" s="588">
        <v>0.01</v>
      </c>
      <c r="F93" s="555">
        <v>43531.623611111114</v>
      </c>
      <c r="G93" s="588">
        <v>126.131</v>
      </c>
      <c r="H93" s="555">
        <v>43531.623611111114</v>
      </c>
      <c r="I93" s="588">
        <v>126.131</v>
      </c>
      <c r="J93" s="555">
        <v>43531.63958333333</v>
      </c>
      <c r="K93" s="588">
        <v>125.911</v>
      </c>
      <c r="L93" s="588">
        <v>0</v>
      </c>
      <c r="M93" s="588">
        <v>22</v>
      </c>
      <c r="N93" s="588">
        <v>2.0099999999999998</v>
      </c>
      <c r="O93" s="589">
        <v>1.597222221607808E-2</v>
      </c>
      <c r="P93" s="557"/>
      <c r="Q93" s="557"/>
      <c r="R93" s="557"/>
    </row>
    <row r="94" spans="1:18" s="588" customFormat="1" x14ac:dyDescent="0.2">
      <c r="A94" s="588">
        <v>93</v>
      </c>
      <c r="B94" s="588" t="s">
        <v>97</v>
      </c>
      <c r="C94" s="588">
        <v>1</v>
      </c>
      <c r="D94" s="588">
        <v>0.01</v>
      </c>
      <c r="E94" s="588">
        <v>0.01</v>
      </c>
      <c r="F94" s="555">
        <v>43531.650694444441</v>
      </c>
      <c r="G94" s="588">
        <v>125.896</v>
      </c>
      <c r="H94" s="555">
        <v>43531.650694444441</v>
      </c>
      <c r="I94" s="588">
        <v>125.896</v>
      </c>
      <c r="J94" s="555">
        <v>43531.68472222222</v>
      </c>
      <c r="K94" s="588">
        <v>125.676</v>
      </c>
      <c r="L94" s="588">
        <v>0</v>
      </c>
      <c r="M94" s="588">
        <v>22</v>
      </c>
      <c r="N94" s="588">
        <v>2.02</v>
      </c>
      <c r="O94" s="589">
        <v>3.4027777779556345E-2</v>
      </c>
      <c r="P94" s="557"/>
      <c r="Q94" s="557"/>
      <c r="R94" s="557"/>
    </row>
    <row r="95" spans="1:18" s="588" customFormat="1" x14ac:dyDescent="0.2">
      <c r="A95" s="588">
        <v>94</v>
      </c>
      <c r="B95" s="588" t="s">
        <v>97</v>
      </c>
      <c r="C95" s="588">
        <v>1</v>
      </c>
      <c r="D95" s="588">
        <v>0.01</v>
      </c>
      <c r="E95" s="588">
        <v>0.01</v>
      </c>
      <c r="F95" s="555">
        <v>43531.68472222222</v>
      </c>
      <c r="G95" s="588">
        <v>125.65600000000001</v>
      </c>
      <c r="H95" s="555">
        <v>43531.68472222222</v>
      </c>
      <c r="I95" s="588">
        <v>125.65600000000001</v>
      </c>
      <c r="J95" s="555">
        <v>43531.695833333331</v>
      </c>
      <c r="K95" s="588">
        <v>125.43600000000001</v>
      </c>
      <c r="L95" s="588">
        <v>0</v>
      </c>
      <c r="M95" s="588">
        <v>22</v>
      </c>
      <c r="N95" s="588">
        <v>2.02</v>
      </c>
      <c r="O95" s="589">
        <v>1.1111111110949423E-2</v>
      </c>
      <c r="P95" s="557"/>
      <c r="Q95" s="557"/>
      <c r="R95" s="557"/>
    </row>
    <row r="96" spans="1:18" s="588" customFormat="1" x14ac:dyDescent="0.2">
      <c r="A96" s="588">
        <v>95</v>
      </c>
      <c r="B96" s="588" t="s">
        <v>97</v>
      </c>
      <c r="C96" s="588">
        <v>1</v>
      </c>
      <c r="D96" s="588">
        <v>0.01</v>
      </c>
      <c r="E96" s="588">
        <v>0.01</v>
      </c>
      <c r="F96" s="555">
        <v>43531.697222222225</v>
      </c>
      <c r="G96" s="588">
        <v>125.41200000000001</v>
      </c>
      <c r="H96" s="555">
        <v>43531.697222222225</v>
      </c>
      <c r="I96" s="588">
        <v>125.41200000000001</v>
      </c>
      <c r="J96" s="555">
        <v>43531.757638888892</v>
      </c>
      <c r="K96" s="588">
        <v>125.19199999999999</v>
      </c>
      <c r="L96" s="588">
        <v>0</v>
      </c>
      <c r="M96" s="588">
        <v>22.000000000001819</v>
      </c>
      <c r="N96" s="588">
        <v>2.02</v>
      </c>
      <c r="O96" s="589">
        <v>6.0416666667151731E-2</v>
      </c>
      <c r="P96" s="557"/>
      <c r="Q96" s="557"/>
      <c r="R96" s="557"/>
    </row>
    <row r="97" spans="1:18" s="588" customFormat="1" x14ac:dyDescent="0.2">
      <c r="A97" s="588">
        <v>96</v>
      </c>
      <c r="B97" s="588" t="s">
        <v>97</v>
      </c>
      <c r="C97" s="588">
        <v>1</v>
      </c>
      <c r="D97" s="588">
        <v>0.01</v>
      </c>
      <c r="E97" s="588">
        <v>0.01</v>
      </c>
      <c r="F97" s="555">
        <v>43531.775694444441</v>
      </c>
      <c r="G97" s="588">
        <v>125.247</v>
      </c>
      <c r="H97" s="555">
        <v>43531.775694444441</v>
      </c>
      <c r="I97" s="588">
        <v>125.247</v>
      </c>
      <c r="J97" s="555">
        <v>43531.897916666669</v>
      </c>
      <c r="K97" s="588">
        <v>125.027</v>
      </c>
      <c r="L97" s="588">
        <v>0</v>
      </c>
      <c r="M97" s="588">
        <v>22</v>
      </c>
      <c r="N97" s="588">
        <v>2.02</v>
      </c>
      <c r="O97" s="589">
        <v>0.12222222222771961</v>
      </c>
      <c r="P97" s="557"/>
      <c r="Q97" s="557"/>
      <c r="R97" s="557"/>
    </row>
    <row r="98" spans="1:18" s="588" customFormat="1" x14ac:dyDescent="0.2">
      <c r="A98" s="588">
        <v>97</v>
      </c>
      <c r="B98" s="588" t="s">
        <v>97</v>
      </c>
      <c r="C98" s="588">
        <v>1</v>
      </c>
      <c r="D98" s="588">
        <v>0.01</v>
      </c>
      <c r="E98" s="588">
        <v>0.01</v>
      </c>
      <c r="F98" s="555">
        <v>43531.902083333334</v>
      </c>
      <c r="G98" s="588">
        <v>124.964</v>
      </c>
      <c r="H98" s="555">
        <v>43531.902083333334</v>
      </c>
      <c r="I98" s="588">
        <v>124.964</v>
      </c>
      <c r="J98" s="555">
        <v>43531.906944444447</v>
      </c>
      <c r="K98" s="588">
        <v>124.744</v>
      </c>
      <c r="L98" s="588">
        <v>0</v>
      </c>
      <c r="M98" s="588">
        <v>22</v>
      </c>
      <c r="N98" s="588">
        <v>2.02</v>
      </c>
      <c r="O98" s="589">
        <v>4.8611111124046147E-3</v>
      </c>
      <c r="P98" s="557"/>
      <c r="Q98" s="557"/>
      <c r="R98" s="557"/>
    </row>
    <row r="99" spans="1:18" s="588" customFormat="1" x14ac:dyDescent="0.2">
      <c r="A99" s="588">
        <v>98</v>
      </c>
      <c r="B99" s="588" t="s">
        <v>97</v>
      </c>
      <c r="C99" s="588">
        <v>3</v>
      </c>
      <c r="D99" s="588">
        <v>0.01</v>
      </c>
      <c r="E99" s="588">
        <v>0.03</v>
      </c>
      <c r="F99" s="555">
        <v>43531.916666666664</v>
      </c>
      <c r="G99" s="588">
        <v>124.71899999999999</v>
      </c>
      <c r="H99" s="555">
        <v>43532.077777777777</v>
      </c>
      <c r="I99" s="588">
        <v>125.005</v>
      </c>
      <c r="J99" s="555">
        <v>43532.272222222222</v>
      </c>
      <c r="K99" s="588">
        <v>124.614</v>
      </c>
      <c r="L99" s="588">
        <v>28.600000000000364</v>
      </c>
      <c r="M99" s="588">
        <v>39.100000000000364</v>
      </c>
      <c r="N99" s="588">
        <v>6.6099999999999994</v>
      </c>
      <c r="O99" s="589">
        <v>0.3555555555576575</v>
      </c>
      <c r="P99" s="557"/>
      <c r="Q99" s="557"/>
      <c r="R99" s="557"/>
    </row>
    <row r="100" spans="1:18" s="588" customFormat="1" x14ac:dyDescent="0.2">
      <c r="A100" s="588">
        <v>99</v>
      </c>
      <c r="B100" s="588" t="s">
        <v>97</v>
      </c>
      <c r="C100" s="588">
        <v>1</v>
      </c>
      <c r="D100" s="588">
        <v>0.01</v>
      </c>
      <c r="E100" s="588">
        <v>0.01</v>
      </c>
      <c r="F100" s="555">
        <v>43532.273611111108</v>
      </c>
      <c r="G100" s="588">
        <v>124.572</v>
      </c>
      <c r="H100" s="555">
        <v>43532.273611111108</v>
      </c>
      <c r="I100" s="588">
        <v>124.572</v>
      </c>
      <c r="J100" s="555">
        <v>43532.347222222219</v>
      </c>
      <c r="K100" s="588">
        <v>124.352</v>
      </c>
      <c r="L100" s="588">
        <v>0</v>
      </c>
      <c r="M100" s="588">
        <v>22</v>
      </c>
      <c r="N100" s="588">
        <v>2.02</v>
      </c>
      <c r="O100" s="589">
        <v>7.3611111110949423E-2</v>
      </c>
      <c r="P100" s="557"/>
      <c r="Q100" s="557"/>
      <c r="R100" s="557"/>
    </row>
    <row r="101" spans="1:18" s="588" customFormat="1" x14ac:dyDescent="0.2">
      <c r="A101" s="588">
        <v>100</v>
      </c>
      <c r="B101" s="588" t="s">
        <v>97</v>
      </c>
      <c r="C101" s="588">
        <v>8</v>
      </c>
      <c r="D101" s="588">
        <v>0.19</v>
      </c>
      <c r="E101" s="588">
        <v>0.43000000000000005</v>
      </c>
      <c r="F101" s="555">
        <v>43532.382638888892</v>
      </c>
      <c r="G101" s="588">
        <v>124.33199999999999</v>
      </c>
      <c r="H101" s="555">
        <v>43538.219444444447</v>
      </c>
      <c r="I101" s="588">
        <v>126.32299999999999</v>
      </c>
      <c r="J101" s="555">
        <v>43546.438888888886</v>
      </c>
      <c r="K101" s="588">
        <v>125.488</v>
      </c>
      <c r="L101" s="588">
        <v>199.10000000000036</v>
      </c>
      <c r="M101" s="588">
        <v>83.5</v>
      </c>
      <c r="N101" s="588">
        <v>113.33999999999999</v>
      </c>
      <c r="O101" s="589">
        <v>10.056249999994179</v>
      </c>
      <c r="P101" s="557"/>
      <c r="Q101" s="557"/>
      <c r="R101" s="557"/>
    </row>
    <row r="102" spans="1:18" s="588" customFormat="1" x14ac:dyDescent="0.2">
      <c r="A102" s="588">
        <v>101</v>
      </c>
      <c r="B102" s="588" t="s">
        <v>96</v>
      </c>
      <c r="C102" s="588">
        <v>2</v>
      </c>
      <c r="D102" s="588">
        <v>0.01</v>
      </c>
      <c r="E102" s="588">
        <v>0.02</v>
      </c>
      <c r="F102" s="555">
        <v>43536.009027777778</v>
      </c>
      <c r="G102" s="588">
        <v>125.42</v>
      </c>
      <c r="H102" s="555">
        <v>43536.061111111114</v>
      </c>
      <c r="I102" s="588">
        <v>125.3</v>
      </c>
      <c r="J102" s="555">
        <v>43536.451388888891</v>
      </c>
      <c r="K102" s="588">
        <v>125.59</v>
      </c>
      <c r="L102" s="588">
        <v>12</v>
      </c>
      <c r="M102" s="588">
        <v>29</v>
      </c>
      <c r="N102" s="588">
        <v>4.2200000000000006</v>
      </c>
      <c r="O102" s="589">
        <v>0.44236111111240461</v>
      </c>
      <c r="P102" s="557"/>
      <c r="Q102" s="557"/>
      <c r="R102" s="557"/>
    </row>
    <row r="103" spans="1:18" s="588" customFormat="1" x14ac:dyDescent="0.2">
      <c r="A103" s="588">
        <v>102</v>
      </c>
      <c r="B103" s="588" t="s">
        <v>96</v>
      </c>
      <c r="C103" s="588">
        <v>4</v>
      </c>
      <c r="D103" s="588">
        <v>0.02</v>
      </c>
      <c r="E103" s="588">
        <v>0.05</v>
      </c>
      <c r="F103" s="555">
        <v>43536.45208333333</v>
      </c>
      <c r="G103" s="588">
        <v>125.61499999999999</v>
      </c>
      <c r="H103" s="555">
        <v>43536.557638888888</v>
      </c>
      <c r="I103" s="588">
        <v>125.13</v>
      </c>
      <c r="J103" s="555">
        <v>43536.734027777777</v>
      </c>
      <c r="K103" s="588">
        <v>125.59</v>
      </c>
      <c r="L103" s="588">
        <v>48.5</v>
      </c>
      <c r="M103" s="588">
        <v>46</v>
      </c>
      <c r="N103" s="588">
        <v>11.459999999999999</v>
      </c>
      <c r="O103" s="589">
        <v>0.28194444444670808</v>
      </c>
      <c r="P103" s="557"/>
      <c r="Q103" s="557"/>
      <c r="R103" s="557"/>
    </row>
    <row r="104" spans="1:18" s="588" customFormat="1" x14ac:dyDescent="0.2">
      <c r="A104" s="588">
        <v>103</v>
      </c>
      <c r="B104" s="588" t="s">
        <v>96</v>
      </c>
      <c r="C104" s="588">
        <v>2</v>
      </c>
      <c r="D104" s="588">
        <v>0.01</v>
      </c>
      <c r="E104" s="588">
        <v>0.02</v>
      </c>
      <c r="F104" s="555">
        <v>43536.734722222223</v>
      </c>
      <c r="G104" s="588">
        <v>125.611</v>
      </c>
      <c r="H104" s="555">
        <v>43537.1875</v>
      </c>
      <c r="I104" s="588">
        <v>125.49</v>
      </c>
      <c r="J104" s="555">
        <v>43537.4375</v>
      </c>
      <c r="K104" s="588">
        <v>125.783</v>
      </c>
      <c r="L104" s="588">
        <v>12.100000000000364</v>
      </c>
      <c r="M104" s="588">
        <v>29.299999999999272</v>
      </c>
      <c r="N104" s="588">
        <v>4.21</v>
      </c>
      <c r="O104" s="589">
        <v>0.70277777777664596</v>
      </c>
      <c r="P104" s="557"/>
      <c r="Q104" s="557"/>
      <c r="R104" s="557"/>
    </row>
    <row r="105" spans="1:18" s="588" customFormat="1" x14ac:dyDescent="0.2">
      <c r="A105" s="588">
        <v>104</v>
      </c>
      <c r="B105" s="588" t="s">
        <v>96</v>
      </c>
      <c r="C105" s="588">
        <v>2</v>
      </c>
      <c r="D105" s="588">
        <v>0.01</v>
      </c>
      <c r="E105" s="588">
        <v>0.02</v>
      </c>
      <c r="F105" s="555">
        <v>43537.438888888886</v>
      </c>
      <c r="G105" s="588">
        <v>125.83</v>
      </c>
      <c r="H105" s="555">
        <v>43537.460416666669</v>
      </c>
      <c r="I105" s="588">
        <v>125.708</v>
      </c>
      <c r="J105" s="555">
        <v>43537.939583333333</v>
      </c>
      <c r="K105" s="588">
        <v>125.999</v>
      </c>
      <c r="L105" s="588">
        <v>12.200000000000728</v>
      </c>
      <c r="M105" s="588">
        <v>29.100000000000364</v>
      </c>
      <c r="N105" s="588">
        <v>4.22</v>
      </c>
      <c r="O105" s="589">
        <v>0.50069444444670808</v>
      </c>
      <c r="P105" s="557"/>
      <c r="Q105" s="557"/>
      <c r="R105" s="557"/>
    </row>
    <row r="106" spans="1:18" s="588" customFormat="1" x14ac:dyDescent="0.2">
      <c r="A106" s="588">
        <v>105</v>
      </c>
      <c r="B106" s="588" t="s">
        <v>96</v>
      </c>
      <c r="C106" s="588">
        <v>1</v>
      </c>
      <c r="D106" s="588">
        <v>0.01</v>
      </c>
      <c r="E106" s="588">
        <v>0.01</v>
      </c>
      <c r="F106" s="555">
        <v>43537.962500000001</v>
      </c>
      <c r="G106" s="588">
        <v>125.985</v>
      </c>
      <c r="H106" s="555">
        <v>43537.962500000001</v>
      </c>
      <c r="I106" s="588">
        <v>125.985</v>
      </c>
      <c r="J106" s="555">
        <v>43538.15902777778</v>
      </c>
      <c r="K106" s="588">
        <v>126.217</v>
      </c>
      <c r="L106" s="588">
        <v>0</v>
      </c>
      <c r="M106" s="588">
        <v>23.200000000000728</v>
      </c>
      <c r="N106" s="588">
        <v>2</v>
      </c>
      <c r="O106" s="589">
        <v>0.19652777777810115</v>
      </c>
      <c r="P106" s="557"/>
      <c r="Q106" s="557"/>
      <c r="R106" s="557"/>
    </row>
    <row r="107" spans="1:18" s="588" customFormat="1" x14ac:dyDescent="0.2">
      <c r="A107" s="588">
        <v>106</v>
      </c>
      <c r="B107" s="588" t="s">
        <v>96</v>
      </c>
      <c r="C107" s="588">
        <v>1</v>
      </c>
      <c r="D107" s="588">
        <v>0.01</v>
      </c>
      <c r="E107" s="588">
        <v>0.01</v>
      </c>
      <c r="F107" s="555">
        <v>43538.160416666666</v>
      </c>
      <c r="G107" s="588">
        <v>126.267</v>
      </c>
      <c r="H107" s="555">
        <v>43538.160416666666</v>
      </c>
      <c r="I107" s="588">
        <v>126.267</v>
      </c>
      <c r="J107" s="555">
        <v>43538.423611111109</v>
      </c>
      <c r="K107" s="588">
        <v>126.48699999999999</v>
      </c>
      <c r="L107" s="588">
        <v>0</v>
      </c>
      <c r="M107" s="588">
        <v>22</v>
      </c>
      <c r="N107" s="588">
        <v>2.02</v>
      </c>
      <c r="O107" s="589">
        <v>0.26319444444379769</v>
      </c>
      <c r="P107" s="557"/>
      <c r="Q107" s="557"/>
      <c r="R107" s="557"/>
    </row>
    <row r="108" spans="1:18" s="588" customFormat="1" x14ac:dyDescent="0.2">
      <c r="A108" s="588">
        <v>107</v>
      </c>
      <c r="B108" s="588" t="s">
        <v>96</v>
      </c>
      <c r="C108" s="588">
        <v>4</v>
      </c>
      <c r="D108" s="588">
        <v>0.02</v>
      </c>
      <c r="E108" s="588">
        <v>0.05</v>
      </c>
      <c r="F108" s="555">
        <v>43538.424305555556</v>
      </c>
      <c r="G108" s="588">
        <v>126.515</v>
      </c>
      <c r="H108" s="555">
        <v>43538.677777777775</v>
      </c>
      <c r="I108" s="588">
        <v>126.033</v>
      </c>
      <c r="J108" s="555">
        <v>43539.120833333334</v>
      </c>
      <c r="K108" s="588">
        <v>126.496</v>
      </c>
      <c r="L108" s="588">
        <v>48.200000000000728</v>
      </c>
      <c r="M108" s="588">
        <v>46.300000000001091</v>
      </c>
      <c r="N108" s="588">
        <v>11.44</v>
      </c>
      <c r="O108" s="589">
        <v>0.69652777777810115</v>
      </c>
      <c r="P108" s="557"/>
      <c r="Q108" s="557"/>
      <c r="R108" s="557"/>
    </row>
    <row r="109" spans="1:18" s="588" customFormat="1" x14ac:dyDescent="0.2">
      <c r="A109" s="588">
        <v>108</v>
      </c>
      <c r="B109" s="588" t="s">
        <v>96</v>
      </c>
      <c r="C109" s="588">
        <v>3</v>
      </c>
      <c r="D109" s="588">
        <v>0.01</v>
      </c>
      <c r="E109" s="588">
        <v>0.03</v>
      </c>
      <c r="F109" s="555">
        <v>43539.200694444444</v>
      </c>
      <c r="G109" s="588">
        <v>126.479</v>
      </c>
      <c r="H109" s="555">
        <v>43539.629166666666</v>
      </c>
      <c r="I109" s="588">
        <v>126.163</v>
      </c>
      <c r="J109" s="555">
        <v>43542.407638888886</v>
      </c>
      <c r="K109" s="588">
        <v>126.566</v>
      </c>
      <c r="L109" s="588">
        <v>31.600000000000364</v>
      </c>
      <c r="M109" s="588">
        <v>40.300000000001091</v>
      </c>
      <c r="N109" s="588">
        <v>6.58</v>
      </c>
      <c r="O109" s="589">
        <v>1.2069444444423425</v>
      </c>
      <c r="P109" s="557"/>
      <c r="Q109" s="557"/>
      <c r="R109" s="557"/>
    </row>
    <row r="110" spans="1:18" s="588" customFormat="1" x14ac:dyDescent="0.2">
      <c r="A110" s="588">
        <v>109</v>
      </c>
      <c r="B110" s="588" t="s">
        <v>96</v>
      </c>
      <c r="C110" s="588">
        <v>4</v>
      </c>
      <c r="D110" s="588">
        <v>0.02</v>
      </c>
      <c r="E110" s="588">
        <v>0.05</v>
      </c>
      <c r="F110" s="555">
        <v>43542.408333333333</v>
      </c>
      <c r="G110" s="588">
        <v>126.596</v>
      </c>
      <c r="H110" s="555">
        <v>43543.194444444445</v>
      </c>
      <c r="I110" s="588">
        <v>126.111</v>
      </c>
      <c r="J110" s="555">
        <v>43543.629861111112</v>
      </c>
      <c r="K110" s="588">
        <v>126.57299999999999</v>
      </c>
      <c r="L110" s="588">
        <v>48.5</v>
      </c>
      <c r="M110" s="588">
        <v>46.199999999998909</v>
      </c>
      <c r="N110" s="588">
        <v>11.45</v>
      </c>
      <c r="O110" s="589">
        <v>1.2215277777795563</v>
      </c>
      <c r="P110" s="557"/>
      <c r="Q110" s="557"/>
      <c r="R110" s="557"/>
    </row>
    <row r="111" spans="1:18" s="588" customFormat="1" x14ac:dyDescent="0.2">
      <c r="A111" s="588">
        <v>110</v>
      </c>
      <c r="B111" s="588" t="s">
        <v>96</v>
      </c>
      <c r="C111" s="588">
        <v>2</v>
      </c>
      <c r="D111" s="588">
        <v>0.01</v>
      </c>
      <c r="E111" s="588">
        <v>0.02</v>
      </c>
      <c r="F111" s="555">
        <v>43543.668749999997</v>
      </c>
      <c r="G111" s="588">
        <v>126.458</v>
      </c>
      <c r="H111" s="555">
        <v>43543.78402777778</v>
      </c>
      <c r="I111" s="588">
        <v>126.337</v>
      </c>
      <c r="J111" s="555">
        <v>43544.088888888888</v>
      </c>
      <c r="K111" s="588">
        <v>126.63200000000001</v>
      </c>
      <c r="L111" s="588">
        <v>12.099999999998545</v>
      </c>
      <c r="M111" s="588">
        <v>29.5</v>
      </c>
      <c r="N111" s="588">
        <v>4.2300000000000004</v>
      </c>
      <c r="O111" s="589">
        <v>0.42013888889050577</v>
      </c>
      <c r="P111" s="557"/>
      <c r="Q111" s="557"/>
      <c r="R111" s="557"/>
    </row>
    <row r="112" spans="1:18" s="588" customFormat="1" x14ac:dyDescent="0.2">
      <c r="A112" s="588">
        <v>111</v>
      </c>
      <c r="B112" s="588" t="s">
        <v>96</v>
      </c>
      <c r="C112" s="588">
        <v>9</v>
      </c>
      <c r="D112" s="588">
        <v>0.34</v>
      </c>
      <c r="E112" s="588">
        <v>0.77</v>
      </c>
      <c r="F112" s="555">
        <v>43544.120138888888</v>
      </c>
      <c r="G112" s="588">
        <v>126.678</v>
      </c>
      <c r="H112" s="555">
        <v>43546.702777777777</v>
      </c>
      <c r="I112" s="588">
        <v>124.002</v>
      </c>
      <c r="J112" s="555">
        <v>43550.478472222225</v>
      </c>
      <c r="K112" s="588">
        <v>124.827</v>
      </c>
      <c r="L112" s="588">
        <v>267.60000000000036</v>
      </c>
      <c r="M112" s="588">
        <v>82.500000000001819</v>
      </c>
      <c r="N112" s="588">
        <v>195.08</v>
      </c>
      <c r="O112" s="589">
        <v>4.3583333333372138</v>
      </c>
      <c r="P112" s="557"/>
      <c r="Q112" s="557"/>
      <c r="R112" s="557"/>
    </row>
    <row r="113" spans="1:18" s="588" customFormat="1" x14ac:dyDescent="0.2">
      <c r="A113" s="588">
        <v>112</v>
      </c>
      <c r="B113" s="588" t="s">
        <v>97</v>
      </c>
      <c r="C113" s="588">
        <v>2</v>
      </c>
      <c r="D113" s="588">
        <v>0.01</v>
      </c>
      <c r="E113" s="588">
        <v>0.02</v>
      </c>
      <c r="F113" s="555">
        <v>43546.442361111112</v>
      </c>
      <c r="G113" s="588">
        <v>125.161</v>
      </c>
      <c r="H113" s="555">
        <v>43546.443749999999</v>
      </c>
      <c r="I113" s="588">
        <v>125.282</v>
      </c>
      <c r="J113" s="555">
        <v>43546.447916666664</v>
      </c>
      <c r="K113" s="588">
        <v>124.992</v>
      </c>
      <c r="L113" s="588">
        <v>12.099999999998545</v>
      </c>
      <c r="M113" s="588">
        <v>28.999999999998181</v>
      </c>
      <c r="N113" s="588">
        <v>4.21</v>
      </c>
      <c r="O113" s="589">
        <v>5.5555555518367328E-3</v>
      </c>
      <c r="P113" s="557"/>
      <c r="Q113" s="557"/>
      <c r="R113" s="557"/>
    </row>
    <row r="114" spans="1:18" s="588" customFormat="1" x14ac:dyDescent="0.2">
      <c r="A114" s="588">
        <v>113</v>
      </c>
      <c r="B114" s="588" t="s">
        <v>97</v>
      </c>
      <c r="C114" s="588">
        <v>2</v>
      </c>
      <c r="D114" s="588">
        <v>0.01</v>
      </c>
      <c r="E114" s="588">
        <v>0.02</v>
      </c>
      <c r="F114" s="555">
        <v>43546.448611111111</v>
      </c>
      <c r="G114" s="588">
        <v>124.953</v>
      </c>
      <c r="H114" s="555">
        <v>43546.460416666669</v>
      </c>
      <c r="I114" s="588">
        <v>125.07599999999999</v>
      </c>
      <c r="J114" s="555">
        <v>43546.551388888889</v>
      </c>
      <c r="K114" s="588">
        <v>124.785</v>
      </c>
      <c r="L114" s="588">
        <v>12.299999999997453</v>
      </c>
      <c r="M114" s="588">
        <v>29.099999999998545</v>
      </c>
      <c r="N114" s="588">
        <v>4.21</v>
      </c>
      <c r="O114" s="589">
        <v>0.10277777777810115</v>
      </c>
      <c r="P114" s="557"/>
      <c r="Q114" s="557"/>
      <c r="R114" s="557"/>
    </row>
    <row r="115" spans="1:18" s="588" customFormat="1" x14ac:dyDescent="0.2">
      <c r="A115" s="588">
        <v>114</v>
      </c>
      <c r="B115" s="588" t="s">
        <v>97</v>
      </c>
      <c r="C115" s="588">
        <v>1</v>
      </c>
      <c r="D115" s="588">
        <v>0.01</v>
      </c>
      <c r="E115" s="588">
        <v>0.01</v>
      </c>
      <c r="F115" s="555">
        <v>43546.551388888889</v>
      </c>
      <c r="G115" s="588">
        <v>124.768</v>
      </c>
      <c r="H115" s="555">
        <v>43546.551388888889</v>
      </c>
      <c r="I115" s="588">
        <v>124.768</v>
      </c>
      <c r="J115" s="555">
        <v>43546.59097222222</v>
      </c>
      <c r="K115" s="588">
        <v>124.548</v>
      </c>
      <c r="L115" s="588">
        <v>0</v>
      </c>
      <c r="M115" s="588">
        <v>22</v>
      </c>
      <c r="N115" s="588">
        <v>2.02</v>
      </c>
      <c r="O115" s="589">
        <v>3.9583333331393078E-2</v>
      </c>
      <c r="P115" s="557"/>
      <c r="Q115" s="557"/>
      <c r="R115" s="557"/>
    </row>
    <row r="116" spans="1:18" s="588" customFormat="1" x14ac:dyDescent="0.2">
      <c r="A116" s="588">
        <v>115</v>
      </c>
      <c r="B116" s="588" t="s">
        <v>97</v>
      </c>
      <c r="C116" s="588">
        <v>1</v>
      </c>
      <c r="D116" s="588">
        <v>0.01</v>
      </c>
      <c r="E116" s="588">
        <v>0.01</v>
      </c>
      <c r="F116" s="555">
        <v>43546.622916666667</v>
      </c>
      <c r="G116" s="588">
        <v>124.643</v>
      </c>
      <c r="H116" s="555">
        <v>43546.622916666667</v>
      </c>
      <c r="I116" s="588">
        <v>124.643</v>
      </c>
      <c r="J116" s="555">
        <v>43546.665277777778</v>
      </c>
      <c r="K116" s="588">
        <v>124.423</v>
      </c>
      <c r="L116" s="588">
        <v>0</v>
      </c>
      <c r="M116" s="588">
        <v>22</v>
      </c>
      <c r="N116" s="588">
        <v>2.0099999999999998</v>
      </c>
      <c r="O116" s="589">
        <v>4.2361111110949423E-2</v>
      </c>
      <c r="P116" s="557"/>
      <c r="Q116" s="557"/>
      <c r="R116" s="557"/>
    </row>
    <row r="117" spans="1:18" s="588" customFormat="1" x14ac:dyDescent="0.2">
      <c r="A117" s="588">
        <v>116</v>
      </c>
      <c r="B117" s="588" t="s">
        <v>97</v>
      </c>
      <c r="C117" s="588">
        <v>2</v>
      </c>
      <c r="D117" s="588">
        <v>0.01</v>
      </c>
      <c r="E117" s="588">
        <v>0.02</v>
      </c>
      <c r="F117" s="555">
        <v>43546.666666666664</v>
      </c>
      <c r="G117" s="588">
        <v>124.396</v>
      </c>
      <c r="H117" s="555">
        <v>43546.668055555558</v>
      </c>
      <c r="I117" s="588">
        <v>124.51600000000001</v>
      </c>
      <c r="J117" s="555">
        <v>43546.68472222222</v>
      </c>
      <c r="K117" s="588">
        <v>124.226</v>
      </c>
      <c r="L117" s="588">
        <v>12</v>
      </c>
      <c r="M117" s="588">
        <v>29</v>
      </c>
      <c r="N117" s="588">
        <v>4.2200000000000006</v>
      </c>
      <c r="O117" s="589">
        <v>1.8055555556202307E-2</v>
      </c>
      <c r="P117" s="557"/>
      <c r="Q117" s="557"/>
      <c r="R117" s="557"/>
    </row>
    <row r="118" spans="1:18" s="588" customFormat="1" x14ac:dyDescent="0.2">
      <c r="A118" s="588">
        <v>117</v>
      </c>
      <c r="B118" s="588" t="s">
        <v>97</v>
      </c>
      <c r="C118" s="588">
        <v>1</v>
      </c>
      <c r="D118" s="588">
        <v>0.01</v>
      </c>
      <c r="E118" s="588">
        <v>0.01</v>
      </c>
      <c r="F118" s="555">
        <v>43546.685416666667</v>
      </c>
      <c r="G118" s="588">
        <v>124.191</v>
      </c>
      <c r="H118" s="555">
        <v>43546.685416666667</v>
      </c>
      <c r="I118" s="588">
        <v>124.191</v>
      </c>
      <c r="J118" s="555">
        <v>43546.707638888889</v>
      </c>
      <c r="K118" s="588">
        <v>123.971</v>
      </c>
      <c r="L118" s="588">
        <v>0</v>
      </c>
      <c r="M118" s="588">
        <v>22</v>
      </c>
      <c r="N118" s="588">
        <v>2.02</v>
      </c>
      <c r="O118" s="589">
        <v>2.2222222221898846E-2</v>
      </c>
      <c r="P118" s="557"/>
      <c r="Q118" s="557"/>
      <c r="R118" s="557"/>
    </row>
    <row r="119" spans="1:18" s="588" customFormat="1" x14ac:dyDescent="0.2">
      <c r="A119" s="588">
        <v>118</v>
      </c>
      <c r="B119" s="588" t="s">
        <v>97</v>
      </c>
      <c r="C119" s="588">
        <v>5</v>
      </c>
      <c r="D119" s="588">
        <v>0.03</v>
      </c>
      <c r="E119" s="588">
        <v>0.08</v>
      </c>
      <c r="F119" s="555">
        <v>43546.707638888889</v>
      </c>
      <c r="G119" s="588">
        <v>123.953</v>
      </c>
      <c r="H119" s="555">
        <v>43549.459027777775</v>
      </c>
      <c r="I119" s="588">
        <v>124.714</v>
      </c>
      <c r="J119" s="555">
        <v>43551.696527777778</v>
      </c>
      <c r="K119" s="588">
        <v>124.145</v>
      </c>
      <c r="L119" s="588">
        <v>76.099999999998545</v>
      </c>
      <c r="M119" s="588">
        <v>56.899999999999636</v>
      </c>
      <c r="N119" s="588">
        <v>19.02</v>
      </c>
      <c r="O119" s="589">
        <v>2.9888888888890506</v>
      </c>
      <c r="P119" s="557"/>
      <c r="Q119" s="557"/>
      <c r="R119" s="557"/>
    </row>
    <row r="120" spans="1:18" s="588" customFormat="1" x14ac:dyDescent="0.2">
      <c r="A120" s="588">
        <v>119</v>
      </c>
      <c r="B120" s="588" t="s">
        <v>96</v>
      </c>
      <c r="C120" s="588">
        <v>6</v>
      </c>
      <c r="D120" s="588">
        <v>0.06</v>
      </c>
      <c r="E120" s="588">
        <v>0.14000000000000001</v>
      </c>
      <c r="F120" s="555">
        <v>43550.520138888889</v>
      </c>
      <c r="G120" s="588">
        <v>124.996</v>
      </c>
      <c r="H120" s="555">
        <v>43552.15902777778</v>
      </c>
      <c r="I120" s="588">
        <v>123.9</v>
      </c>
      <c r="J120" s="555">
        <v>43553.120833333334</v>
      </c>
      <c r="K120" s="588">
        <v>124.54900000000001</v>
      </c>
      <c r="L120" s="588">
        <v>109.60000000000036</v>
      </c>
      <c r="M120" s="588">
        <v>64.900000000001455</v>
      </c>
      <c r="N120" s="588">
        <v>34.549999999999997</v>
      </c>
      <c r="O120" s="589">
        <v>2.6006944444452529</v>
      </c>
      <c r="P120" s="557"/>
      <c r="Q120" s="557"/>
      <c r="R120" s="557"/>
    </row>
    <row r="121" spans="1:18" s="588" customFormat="1" x14ac:dyDescent="0.2">
      <c r="A121" s="588">
        <v>120</v>
      </c>
      <c r="B121" s="588" t="s">
        <v>97</v>
      </c>
      <c r="C121" s="588">
        <v>2</v>
      </c>
      <c r="D121" s="588">
        <v>0.01</v>
      </c>
      <c r="E121" s="588">
        <v>0.02</v>
      </c>
      <c r="F121" s="555">
        <v>43551.696527777778</v>
      </c>
      <c r="G121" s="588">
        <v>124.128</v>
      </c>
      <c r="H121" s="555">
        <v>43551.75277777778</v>
      </c>
      <c r="I121" s="588">
        <v>124.249</v>
      </c>
      <c r="J121" s="555">
        <v>43552.140277777777</v>
      </c>
      <c r="K121" s="588">
        <v>123.952</v>
      </c>
      <c r="L121" s="588">
        <v>12.100000000000364</v>
      </c>
      <c r="M121" s="588">
        <v>29.699999999998909</v>
      </c>
      <c r="N121" s="588">
        <v>4.1899999999999995</v>
      </c>
      <c r="O121" s="589">
        <v>0.44374999999854481</v>
      </c>
      <c r="P121" s="557"/>
      <c r="Q121" s="557"/>
      <c r="R121" s="557"/>
    </row>
    <row r="122" spans="1:18" s="588" customFormat="1" x14ac:dyDescent="0.2">
      <c r="A122" s="588">
        <v>121</v>
      </c>
      <c r="B122" s="588" t="s">
        <v>97</v>
      </c>
      <c r="C122" s="588">
        <v>2</v>
      </c>
      <c r="D122" s="588">
        <v>0.01</v>
      </c>
      <c r="E122" s="588">
        <v>0.02</v>
      </c>
      <c r="F122" s="555">
        <v>43552.158333333333</v>
      </c>
      <c r="G122" s="588">
        <v>123.929</v>
      </c>
      <c r="H122" s="555">
        <v>43552.219444444447</v>
      </c>
      <c r="I122" s="588">
        <v>124.04900000000001</v>
      </c>
      <c r="J122" s="555">
        <v>43552.411805555559</v>
      </c>
      <c r="K122" s="588">
        <v>123.759</v>
      </c>
      <c r="L122" s="588">
        <v>12.000000000001819</v>
      </c>
      <c r="M122" s="588">
        <v>29.000000000001819</v>
      </c>
      <c r="N122" s="588">
        <v>4.2200000000000006</v>
      </c>
      <c r="O122" s="589">
        <v>0.25347222222626442</v>
      </c>
      <c r="P122" s="557"/>
      <c r="Q122" s="557"/>
      <c r="R122" s="557"/>
    </row>
    <row r="123" spans="1:18" s="588" customFormat="1" x14ac:dyDescent="0.2">
      <c r="A123" s="588">
        <v>122</v>
      </c>
      <c r="B123" s="588" t="s">
        <v>97</v>
      </c>
      <c r="C123" s="588">
        <v>10</v>
      </c>
      <c r="D123" s="588">
        <v>0.61</v>
      </c>
      <c r="E123" s="588">
        <v>1.38</v>
      </c>
      <c r="F123" s="555">
        <v>43552.430555555555</v>
      </c>
      <c r="G123" s="588">
        <v>123.739</v>
      </c>
      <c r="H123" s="555">
        <v>43567.511111111111</v>
      </c>
      <c r="I123" s="588">
        <v>126.697</v>
      </c>
      <c r="J123" s="555">
        <v>43573.421527777777</v>
      </c>
      <c r="K123" s="588">
        <v>125.788</v>
      </c>
      <c r="L123" s="588">
        <v>295.80000000000109</v>
      </c>
      <c r="M123" s="588">
        <v>90.900000000001455</v>
      </c>
      <c r="N123" s="588">
        <v>390.01</v>
      </c>
      <c r="O123" s="589">
        <v>14.990972222221899</v>
      </c>
      <c r="P123" s="557"/>
      <c r="Q123" s="557"/>
      <c r="R123" s="557"/>
    </row>
    <row r="124" spans="1:18" s="588" customFormat="1" x14ac:dyDescent="0.2">
      <c r="A124" s="588">
        <v>123</v>
      </c>
      <c r="B124" s="588" t="s">
        <v>96</v>
      </c>
      <c r="C124" s="588">
        <v>3</v>
      </c>
      <c r="D124" s="588">
        <v>0.01</v>
      </c>
      <c r="E124" s="588">
        <v>0.03</v>
      </c>
      <c r="F124" s="555">
        <v>43553.120833333334</v>
      </c>
      <c r="G124" s="588">
        <v>124.566</v>
      </c>
      <c r="H124" s="555">
        <v>43553.274305555555</v>
      </c>
      <c r="I124" s="588">
        <v>124.282</v>
      </c>
      <c r="J124" s="555">
        <v>43555.96597222222</v>
      </c>
      <c r="K124" s="588">
        <v>124.67</v>
      </c>
      <c r="L124" s="588">
        <v>28.400000000001455</v>
      </c>
      <c r="M124" s="588">
        <v>38.800000000001091</v>
      </c>
      <c r="N124" s="588">
        <v>6.59</v>
      </c>
      <c r="O124" s="589">
        <v>0.84513888888614019</v>
      </c>
      <c r="P124" s="557"/>
      <c r="Q124" s="557"/>
      <c r="R124" s="557"/>
    </row>
    <row r="125" spans="1:18" s="588" customFormat="1" x14ac:dyDescent="0.2">
      <c r="A125" s="588">
        <v>124</v>
      </c>
      <c r="B125" s="588" t="s">
        <v>96</v>
      </c>
      <c r="C125" s="588">
        <v>1</v>
      </c>
      <c r="D125" s="588">
        <v>0.01</v>
      </c>
      <c r="E125" s="588">
        <v>0.01</v>
      </c>
      <c r="F125" s="555">
        <v>43556.02847222222</v>
      </c>
      <c r="G125" s="588">
        <v>124.571</v>
      </c>
      <c r="H125" s="555">
        <v>43556.02847222222</v>
      </c>
      <c r="I125" s="588">
        <v>124.571</v>
      </c>
      <c r="J125" s="555">
        <v>43556.159722222219</v>
      </c>
      <c r="K125" s="588">
        <v>124.791</v>
      </c>
      <c r="L125" s="588">
        <v>0</v>
      </c>
      <c r="M125" s="588">
        <v>22</v>
      </c>
      <c r="N125" s="588">
        <v>2.02</v>
      </c>
      <c r="O125" s="589">
        <v>0.13124999999854481</v>
      </c>
      <c r="P125" s="557"/>
      <c r="Q125" s="557"/>
      <c r="R125" s="557"/>
    </row>
    <row r="126" spans="1:18" s="588" customFormat="1" x14ac:dyDescent="0.2">
      <c r="A126" s="588">
        <v>125</v>
      </c>
      <c r="B126" s="588" t="s">
        <v>96</v>
      </c>
      <c r="C126" s="588">
        <v>3</v>
      </c>
      <c r="D126" s="588">
        <v>0.01</v>
      </c>
      <c r="E126" s="588">
        <v>0.03</v>
      </c>
      <c r="F126" s="555">
        <v>43556.160416666666</v>
      </c>
      <c r="G126" s="588">
        <v>124.821</v>
      </c>
      <c r="H126" s="555">
        <v>43557.710416666669</v>
      </c>
      <c r="I126" s="588">
        <v>124.539</v>
      </c>
      <c r="J126" s="555">
        <v>43558.112500000003</v>
      </c>
      <c r="K126" s="588">
        <v>124.934</v>
      </c>
      <c r="L126" s="588">
        <v>28.200000000000728</v>
      </c>
      <c r="M126" s="588">
        <v>39.5</v>
      </c>
      <c r="N126" s="588">
        <v>6.58</v>
      </c>
      <c r="O126" s="589">
        <v>1.9520833333372138</v>
      </c>
      <c r="P126" s="557"/>
      <c r="Q126" s="557"/>
      <c r="R126" s="557"/>
    </row>
    <row r="127" spans="1:18" s="588" customFormat="1" x14ac:dyDescent="0.2">
      <c r="A127" s="588">
        <v>126</v>
      </c>
      <c r="B127" s="588" t="s">
        <v>96</v>
      </c>
      <c r="C127" s="588">
        <v>1</v>
      </c>
      <c r="D127" s="588">
        <v>0.01</v>
      </c>
      <c r="E127" s="588">
        <v>0.01</v>
      </c>
      <c r="F127" s="555">
        <v>43558.135416666664</v>
      </c>
      <c r="G127" s="588">
        <v>125.033</v>
      </c>
      <c r="H127" s="555">
        <v>43558.135416666664</v>
      </c>
      <c r="I127" s="588">
        <v>125.033</v>
      </c>
      <c r="J127" s="555">
        <v>43558.40625</v>
      </c>
      <c r="K127" s="588">
        <v>125.253</v>
      </c>
      <c r="L127" s="588">
        <v>0</v>
      </c>
      <c r="M127" s="588">
        <v>22</v>
      </c>
      <c r="N127" s="588">
        <v>2.02</v>
      </c>
      <c r="O127" s="589">
        <v>0.27083333333575865</v>
      </c>
      <c r="P127" s="557"/>
      <c r="Q127" s="557"/>
      <c r="R127" s="557"/>
    </row>
    <row r="128" spans="1:18" s="588" customFormat="1" x14ac:dyDescent="0.2">
      <c r="A128" s="588">
        <v>127</v>
      </c>
      <c r="B128" s="588" t="s">
        <v>96</v>
      </c>
      <c r="C128" s="588">
        <v>3</v>
      </c>
      <c r="D128" s="588">
        <v>0.01</v>
      </c>
      <c r="E128" s="588">
        <v>0.03</v>
      </c>
      <c r="F128" s="555">
        <v>43558.407638888886</v>
      </c>
      <c r="G128" s="588">
        <v>125.31399999999999</v>
      </c>
      <c r="H128" s="555">
        <v>43559.484722222223</v>
      </c>
      <c r="I128" s="588">
        <v>125.032</v>
      </c>
      <c r="J128" s="555">
        <v>43560.086111111108</v>
      </c>
      <c r="K128" s="588">
        <v>125.432</v>
      </c>
      <c r="L128" s="588">
        <v>28.200000000000728</v>
      </c>
      <c r="M128" s="588">
        <v>40.000000000001819</v>
      </c>
      <c r="N128" s="588">
        <v>6.58</v>
      </c>
      <c r="O128" s="589">
        <v>1.6784722222218988</v>
      </c>
      <c r="P128" s="557"/>
      <c r="Q128" s="557"/>
      <c r="R128" s="557"/>
    </row>
    <row r="129" spans="1:18" s="588" customFormat="1" x14ac:dyDescent="0.2">
      <c r="A129" s="588">
        <v>128</v>
      </c>
      <c r="B129" s="588" t="s">
        <v>96</v>
      </c>
      <c r="C129" s="588">
        <v>3</v>
      </c>
      <c r="D129" s="588">
        <v>0.01</v>
      </c>
      <c r="E129" s="588">
        <v>0.03</v>
      </c>
      <c r="F129" s="555">
        <v>43560.086111111108</v>
      </c>
      <c r="G129" s="588">
        <v>125.449</v>
      </c>
      <c r="H129" s="555">
        <v>43563.115972222222</v>
      </c>
      <c r="I129" s="588">
        <v>125.16800000000001</v>
      </c>
      <c r="J129" s="555">
        <v>43563.710416666669</v>
      </c>
      <c r="K129" s="588">
        <v>125.55800000000001</v>
      </c>
      <c r="L129" s="588">
        <v>28.099999999998545</v>
      </c>
      <c r="M129" s="588">
        <v>39</v>
      </c>
      <c r="N129" s="588">
        <v>6.6</v>
      </c>
      <c r="O129" s="589">
        <v>1.6243055555605679</v>
      </c>
      <c r="P129" s="557"/>
      <c r="Q129" s="557"/>
      <c r="R129" s="557"/>
    </row>
    <row r="130" spans="1:18" s="588" customFormat="1" x14ac:dyDescent="0.2">
      <c r="A130" s="588">
        <v>129</v>
      </c>
      <c r="B130" s="588" t="s">
        <v>96</v>
      </c>
      <c r="C130" s="588">
        <v>5</v>
      </c>
      <c r="D130" s="588">
        <v>0.03</v>
      </c>
      <c r="E130" s="588">
        <v>0.08</v>
      </c>
      <c r="F130" s="555">
        <v>43563.710416666669</v>
      </c>
      <c r="G130" s="588">
        <v>125.575</v>
      </c>
      <c r="H130" s="555">
        <v>43565.660416666666</v>
      </c>
      <c r="I130" s="588">
        <v>124.822</v>
      </c>
      <c r="J130" s="555">
        <v>43566.376388888886</v>
      </c>
      <c r="K130" s="588">
        <v>125.396</v>
      </c>
      <c r="L130" s="588">
        <v>75.299999999999272</v>
      </c>
      <c r="M130" s="588">
        <v>57.399999999999636</v>
      </c>
      <c r="N130" s="588">
        <v>19</v>
      </c>
      <c r="O130" s="589">
        <v>2.6659722222175333</v>
      </c>
      <c r="P130" s="557"/>
      <c r="Q130" s="557"/>
      <c r="R130" s="557"/>
    </row>
    <row r="131" spans="1:18" s="588" customFormat="1" x14ac:dyDescent="0.2">
      <c r="A131" s="588">
        <v>130</v>
      </c>
      <c r="B131" s="588" t="s">
        <v>96</v>
      </c>
      <c r="C131" s="588">
        <v>2</v>
      </c>
      <c r="D131" s="588">
        <v>0.01</v>
      </c>
      <c r="E131" s="588">
        <v>0.02</v>
      </c>
      <c r="F131" s="555">
        <v>43566.382638888892</v>
      </c>
      <c r="G131" s="588">
        <v>125.46</v>
      </c>
      <c r="H131" s="555">
        <v>43566.411805555559</v>
      </c>
      <c r="I131" s="588">
        <v>125.337</v>
      </c>
      <c r="J131" s="555">
        <v>43566.697916666664</v>
      </c>
      <c r="K131" s="588">
        <v>125.629</v>
      </c>
      <c r="L131" s="588">
        <v>12.299999999999272</v>
      </c>
      <c r="M131" s="588">
        <v>29.199999999998909</v>
      </c>
      <c r="N131" s="588">
        <v>4.2300000000000004</v>
      </c>
      <c r="O131" s="589">
        <v>0.31527777777228039</v>
      </c>
      <c r="P131" s="557"/>
      <c r="Q131" s="557"/>
      <c r="R131" s="557"/>
    </row>
    <row r="132" spans="1:18" s="588" customFormat="1" x14ac:dyDescent="0.2">
      <c r="A132" s="588">
        <v>131</v>
      </c>
      <c r="B132" s="588" t="s">
        <v>96</v>
      </c>
      <c r="C132" s="588">
        <v>2</v>
      </c>
      <c r="D132" s="588">
        <v>0.01</v>
      </c>
      <c r="E132" s="588">
        <v>0.02</v>
      </c>
      <c r="F132" s="555">
        <v>43566.699305555558</v>
      </c>
      <c r="G132" s="588">
        <v>125.658</v>
      </c>
      <c r="H132" s="555">
        <v>43566.758333333331</v>
      </c>
      <c r="I132" s="588">
        <v>125.53700000000001</v>
      </c>
      <c r="J132" s="555">
        <v>43567.106944444444</v>
      </c>
      <c r="K132" s="588">
        <v>125.83199999999999</v>
      </c>
      <c r="L132" s="588">
        <v>12.099999999998545</v>
      </c>
      <c r="M132" s="588">
        <v>29.499999999998181</v>
      </c>
      <c r="N132" s="588">
        <v>4.21</v>
      </c>
      <c r="O132" s="589">
        <v>0.40763888888614019</v>
      </c>
      <c r="P132" s="557"/>
      <c r="Q132" s="557"/>
      <c r="R132" s="557"/>
    </row>
    <row r="133" spans="1:18" s="588" customFormat="1" x14ac:dyDescent="0.2">
      <c r="A133" s="588">
        <v>132</v>
      </c>
      <c r="B133" s="588" t="s">
        <v>96</v>
      </c>
      <c r="C133" s="588">
        <v>1</v>
      </c>
      <c r="D133" s="588">
        <v>0.01</v>
      </c>
      <c r="E133" s="588">
        <v>0.01</v>
      </c>
      <c r="F133" s="555">
        <v>43567.107638888891</v>
      </c>
      <c r="G133" s="588">
        <v>125.86</v>
      </c>
      <c r="H133" s="555">
        <v>43567.107638888891</v>
      </c>
      <c r="I133" s="588">
        <v>125.86</v>
      </c>
      <c r="J133" s="555">
        <v>43567.119444444441</v>
      </c>
      <c r="K133" s="588">
        <v>126.08</v>
      </c>
      <c r="L133" s="588">
        <v>0</v>
      </c>
      <c r="M133" s="588">
        <v>22</v>
      </c>
      <c r="N133" s="588">
        <v>2.02</v>
      </c>
      <c r="O133" s="589">
        <v>1.1805555550381541E-2</v>
      </c>
      <c r="P133" s="557"/>
      <c r="Q133" s="557"/>
      <c r="R133" s="557"/>
    </row>
    <row r="134" spans="1:18" s="588" customFormat="1" x14ac:dyDescent="0.2">
      <c r="A134" s="588">
        <v>133</v>
      </c>
      <c r="B134" s="588" t="s">
        <v>96</v>
      </c>
      <c r="C134" s="588">
        <v>1</v>
      </c>
      <c r="D134" s="588">
        <v>0.01</v>
      </c>
      <c r="E134" s="588">
        <v>0.01</v>
      </c>
      <c r="F134" s="555">
        <v>43567.119444444441</v>
      </c>
      <c r="G134" s="588">
        <v>126.098</v>
      </c>
      <c r="H134" s="555">
        <v>43567.119444444441</v>
      </c>
      <c r="I134" s="588">
        <v>126.098</v>
      </c>
      <c r="J134" s="555">
        <v>43567.404861111114</v>
      </c>
      <c r="K134" s="588">
        <v>126.318</v>
      </c>
      <c r="L134" s="588">
        <v>0</v>
      </c>
      <c r="M134" s="588">
        <v>22</v>
      </c>
      <c r="N134" s="588">
        <v>2.02</v>
      </c>
      <c r="O134" s="589">
        <v>0.2854166666729725</v>
      </c>
      <c r="P134" s="557"/>
      <c r="Q134" s="557"/>
      <c r="R134" s="557"/>
    </row>
    <row r="135" spans="1:18" s="588" customFormat="1" x14ac:dyDescent="0.2">
      <c r="A135" s="588">
        <v>134</v>
      </c>
      <c r="B135" s="588" t="s">
        <v>96</v>
      </c>
      <c r="C135" s="588">
        <v>1</v>
      </c>
      <c r="D135" s="588">
        <v>0.01</v>
      </c>
      <c r="E135" s="588">
        <v>0.01</v>
      </c>
      <c r="F135" s="555">
        <v>43567.419444444444</v>
      </c>
      <c r="G135" s="588">
        <v>126.387</v>
      </c>
      <c r="H135" s="555">
        <v>43567.419444444444</v>
      </c>
      <c r="I135" s="588">
        <v>126.387</v>
      </c>
      <c r="J135" s="555">
        <v>43567.445833333331</v>
      </c>
      <c r="K135" s="588">
        <v>126.607</v>
      </c>
      <c r="L135" s="588">
        <v>0</v>
      </c>
      <c r="M135" s="588">
        <v>22</v>
      </c>
      <c r="N135" s="588">
        <v>2.02</v>
      </c>
      <c r="O135" s="589">
        <v>2.6388888887595385E-2</v>
      </c>
      <c r="P135" s="557"/>
      <c r="Q135" s="557"/>
      <c r="R135" s="557"/>
    </row>
    <row r="136" spans="1:18" s="588" customFormat="1" x14ac:dyDescent="0.2">
      <c r="A136" s="588">
        <v>135</v>
      </c>
      <c r="B136" s="588" t="s">
        <v>96</v>
      </c>
      <c r="C136" s="588">
        <v>3</v>
      </c>
      <c r="D136" s="588">
        <v>0.01</v>
      </c>
      <c r="E136" s="588">
        <v>0.03</v>
      </c>
      <c r="F136" s="555">
        <v>43567.457638888889</v>
      </c>
      <c r="G136" s="588">
        <v>126.587</v>
      </c>
      <c r="H136" s="555">
        <v>43571.46875</v>
      </c>
      <c r="I136" s="588">
        <v>126.303</v>
      </c>
      <c r="J136" s="555">
        <v>43572.39166666667</v>
      </c>
      <c r="K136" s="588">
        <v>126.699</v>
      </c>
      <c r="L136" s="588">
        <v>28.400000000001455</v>
      </c>
      <c r="M136" s="588">
        <v>39.600000000000364</v>
      </c>
      <c r="N136" s="588">
        <v>6.58</v>
      </c>
      <c r="O136" s="589">
        <v>2.9340277777810115</v>
      </c>
      <c r="P136" s="557"/>
      <c r="Q136" s="557"/>
      <c r="R136" s="557"/>
    </row>
    <row r="137" spans="1:18" s="588" customFormat="1" x14ac:dyDescent="0.2">
      <c r="A137" s="588">
        <v>136</v>
      </c>
      <c r="B137" s="588" t="s">
        <v>96</v>
      </c>
      <c r="C137" s="588">
        <v>11</v>
      </c>
      <c r="D137" s="588">
        <v>1.1000000000000001</v>
      </c>
      <c r="E137" s="588">
        <v>2.48</v>
      </c>
      <c r="F137" s="555">
        <v>43572.482638888891</v>
      </c>
      <c r="G137" s="588">
        <v>126.755</v>
      </c>
      <c r="H137" s="555">
        <v>43594.411805555559</v>
      </c>
      <c r="I137" s="588">
        <v>122.68600000000001</v>
      </c>
      <c r="J137" s="555">
        <v>43606.706250000003</v>
      </c>
      <c r="K137" s="588">
        <v>123.738</v>
      </c>
      <c r="L137" s="588">
        <v>406.89999999999964</v>
      </c>
      <c r="M137" s="588">
        <v>105.19999999999891</v>
      </c>
      <c r="N137" s="588">
        <v>715.90999999999985</v>
      </c>
      <c r="O137" s="589">
        <v>24.223611111112405</v>
      </c>
      <c r="P137" s="557"/>
      <c r="Q137" s="557"/>
      <c r="R137" s="557"/>
    </row>
    <row r="138" spans="1:18" s="588" customFormat="1" x14ac:dyDescent="0.2">
      <c r="A138" s="588">
        <v>137</v>
      </c>
      <c r="B138" s="588" t="s">
        <v>97</v>
      </c>
      <c r="C138" s="588">
        <v>3</v>
      </c>
      <c r="D138" s="588">
        <v>0.01</v>
      </c>
      <c r="E138" s="588">
        <v>0.03</v>
      </c>
      <c r="F138" s="555">
        <v>43573.422222222223</v>
      </c>
      <c r="G138" s="588">
        <v>125.73399999999999</v>
      </c>
      <c r="H138" s="555">
        <v>43577.728472222225</v>
      </c>
      <c r="I138" s="588">
        <v>126.018</v>
      </c>
      <c r="J138" s="555">
        <v>43578.124305555553</v>
      </c>
      <c r="K138" s="588">
        <v>125.624</v>
      </c>
      <c r="L138" s="588">
        <v>28.399999999999636</v>
      </c>
      <c r="M138" s="588">
        <v>39.399999999999636</v>
      </c>
      <c r="N138" s="588">
        <v>6.59</v>
      </c>
      <c r="O138" s="589">
        <v>2.7020833333299379</v>
      </c>
      <c r="P138" s="557"/>
      <c r="Q138" s="557"/>
      <c r="R138" s="557"/>
    </row>
    <row r="139" spans="1:18" s="588" customFormat="1" x14ac:dyDescent="0.2">
      <c r="A139" s="588">
        <v>138</v>
      </c>
      <c r="B139" s="588" t="s">
        <v>97</v>
      </c>
      <c r="C139" s="588">
        <v>2</v>
      </c>
      <c r="D139" s="588">
        <v>0.01</v>
      </c>
      <c r="E139" s="588">
        <v>0.02</v>
      </c>
      <c r="F139" s="555">
        <v>43578.357638888891</v>
      </c>
      <c r="G139" s="588">
        <v>125.816</v>
      </c>
      <c r="H139" s="555">
        <v>43578.454861111109</v>
      </c>
      <c r="I139" s="588">
        <v>125.93600000000001</v>
      </c>
      <c r="J139" s="555">
        <v>43578.615277777775</v>
      </c>
      <c r="K139" s="588">
        <v>125.646</v>
      </c>
      <c r="L139" s="588">
        <v>12</v>
      </c>
      <c r="M139" s="588">
        <v>29</v>
      </c>
      <c r="N139" s="588">
        <v>4.2200000000000006</v>
      </c>
      <c r="O139" s="589">
        <v>0.257638888884685</v>
      </c>
      <c r="P139" s="557"/>
      <c r="Q139" s="557"/>
      <c r="R139" s="557"/>
    </row>
    <row r="140" spans="1:18" s="588" customFormat="1" x14ac:dyDescent="0.2">
      <c r="A140" s="588">
        <v>139</v>
      </c>
      <c r="B140" s="588" t="s">
        <v>97</v>
      </c>
      <c r="C140" s="588">
        <v>1</v>
      </c>
      <c r="D140" s="588">
        <v>0.01</v>
      </c>
      <c r="E140" s="588">
        <v>0.01</v>
      </c>
      <c r="F140" s="555">
        <v>43578.631944444445</v>
      </c>
      <c r="G140" s="588">
        <v>125.539</v>
      </c>
      <c r="H140" s="555">
        <v>43578.631944444445</v>
      </c>
      <c r="I140" s="588">
        <v>125.539</v>
      </c>
      <c r="J140" s="555">
        <v>43578.689583333333</v>
      </c>
      <c r="K140" s="588">
        <v>125.319</v>
      </c>
      <c r="L140" s="588">
        <v>0</v>
      </c>
      <c r="M140" s="588">
        <v>22</v>
      </c>
      <c r="N140" s="588">
        <v>2.0099999999999998</v>
      </c>
      <c r="O140" s="589">
        <v>5.7638888887595385E-2</v>
      </c>
      <c r="P140" s="557"/>
      <c r="Q140" s="557"/>
      <c r="R140" s="557"/>
    </row>
    <row r="141" spans="1:18" s="588" customFormat="1" x14ac:dyDescent="0.2">
      <c r="A141" s="588">
        <v>140</v>
      </c>
      <c r="B141" s="588" t="s">
        <v>97</v>
      </c>
      <c r="C141" s="588">
        <v>2</v>
      </c>
      <c r="D141" s="588">
        <v>0.01</v>
      </c>
      <c r="E141" s="588">
        <v>0.02</v>
      </c>
      <c r="F141" s="555">
        <v>43578.785416666666</v>
      </c>
      <c r="G141" s="588">
        <v>125.354</v>
      </c>
      <c r="H141" s="555">
        <v>43578.884722222225</v>
      </c>
      <c r="I141" s="588">
        <v>125.474</v>
      </c>
      <c r="J141" s="555">
        <v>43579.629166666666</v>
      </c>
      <c r="K141" s="588">
        <v>125.182</v>
      </c>
      <c r="L141" s="588">
        <v>12</v>
      </c>
      <c r="M141" s="588">
        <v>29.199999999998909</v>
      </c>
      <c r="N141" s="588">
        <v>4.2200000000000006</v>
      </c>
      <c r="O141" s="589">
        <v>0.84375</v>
      </c>
      <c r="P141" s="557"/>
      <c r="Q141" s="557"/>
      <c r="R141" s="557"/>
    </row>
    <row r="142" spans="1:18" s="588" customFormat="1" x14ac:dyDescent="0.2">
      <c r="A142" s="588">
        <v>141</v>
      </c>
      <c r="B142" s="588" t="s">
        <v>97</v>
      </c>
      <c r="C142" s="588">
        <v>2</v>
      </c>
      <c r="D142" s="588">
        <v>0.01</v>
      </c>
      <c r="E142" s="588">
        <v>0.02</v>
      </c>
      <c r="F142" s="555">
        <v>43579.634722222225</v>
      </c>
      <c r="G142" s="588">
        <v>125.10599999999999</v>
      </c>
      <c r="H142" s="555">
        <v>43579.708333333336</v>
      </c>
      <c r="I142" s="588">
        <v>125.227</v>
      </c>
      <c r="J142" s="555">
        <v>43579.770833333336</v>
      </c>
      <c r="K142" s="588">
        <v>124.937</v>
      </c>
      <c r="L142" s="588">
        <v>12.100000000002183</v>
      </c>
      <c r="M142" s="588">
        <v>29.000000000001819</v>
      </c>
      <c r="N142" s="588">
        <v>4.21</v>
      </c>
      <c r="O142" s="589">
        <v>0.13611111111094942</v>
      </c>
      <c r="P142" s="557"/>
      <c r="Q142" s="557"/>
      <c r="R142" s="557"/>
    </row>
    <row r="143" spans="1:18" s="588" customFormat="1" x14ac:dyDescent="0.2">
      <c r="A143" s="588">
        <v>142</v>
      </c>
      <c r="B143" s="588" t="s">
        <v>97</v>
      </c>
      <c r="C143" s="588">
        <v>3</v>
      </c>
      <c r="D143" s="588">
        <v>0.01</v>
      </c>
      <c r="E143" s="588">
        <v>0.03</v>
      </c>
      <c r="F143" s="555">
        <v>43579.771527777775</v>
      </c>
      <c r="G143" s="588">
        <v>124.935</v>
      </c>
      <c r="H143" s="555">
        <v>43579.863194444442</v>
      </c>
      <c r="I143" s="588">
        <v>125.23399999999999</v>
      </c>
      <c r="J143" s="555">
        <v>43580.376388888886</v>
      </c>
      <c r="K143" s="588">
        <v>124.828</v>
      </c>
      <c r="L143" s="588">
        <v>29.899999999999636</v>
      </c>
      <c r="M143" s="588">
        <v>40.599999999998545</v>
      </c>
      <c r="N143" s="588">
        <v>6.59</v>
      </c>
      <c r="O143" s="589">
        <v>0.60486111111094942</v>
      </c>
      <c r="P143" s="557"/>
      <c r="Q143" s="557"/>
      <c r="R143" s="557"/>
    </row>
    <row r="144" spans="1:18" s="588" customFormat="1" x14ac:dyDescent="0.2">
      <c r="A144" s="588">
        <v>143</v>
      </c>
      <c r="B144" s="588" t="s">
        <v>97</v>
      </c>
      <c r="C144" s="588">
        <v>1</v>
      </c>
      <c r="D144" s="588">
        <v>0.01</v>
      </c>
      <c r="E144" s="588">
        <v>0.01</v>
      </c>
      <c r="F144" s="555">
        <v>43580.377083333333</v>
      </c>
      <c r="G144" s="588">
        <v>124.803</v>
      </c>
      <c r="H144" s="555">
        <v>43580.377083333333</v>
      </c>
      <c r="I144" s="588">
        <v>124.803</v>
      </c>
      <c r="J144" s="555">
        <v>43580.529861111114</v>
      </c>
      <c r="K144" s="588">
        <v>124.583</v>
      </c>
      <c r="L144" s="588">
        <v>0</v>
      </c>
      <c r="M144" s="588">
        <v>22</v>
      </c>
      <c r="N144" s="588">
        <v>2.0099999999999998</v>
      </c>
      <c r="O144" s="589">
        <v>0.15277777778101154</v>
      </c>
      <c r="P144" s="557"/>
      <c r="Q144" s="557"/>
      <c r="R144" s="557"/>
    </row>
    <row r="145" spans="1:18" s="588" customFormat="1" x14ac:dyDescent="0.2">
      <c r="A145" s="588">
        <v>144</v>
      </c>
      <c r="B145" s="588" t="s">
        <v>97</v>
      </c>
      <c r="C145" s="588">
        <v>1</v>
      </c>
      <c r="D145" s="588">
        <v>0.01</v>
      </c>
      <c r="E145" s="588">
        <v>0.01</v>
      </c>
      <c r="F145" s="555">
        <v>43580.554861111108</v>
      </c>
      <c r="G145" s="588">
        <v>124.509</v>
      </c>
      <c r="H145" s="555">
        <v>43580.554861111108</v>
      </c>
      <c r="I145" s="588">
        <v>124.509</v>
      </c>
      <c r="J145" s="555">
        <v>43580.702777777777</v>
      </c>
      <c r="K145" s="588">
        <v>124.289</v>
      </c>
      <c r="L145" s="588">
        <v>0</v>
      </c>
      <c r="M145" s="588">
        <v>22</v>
      </c>
      <c r="N145" s="588">
        <v>2.02</v>
      </c>
      <c r="O145" s="589">
        <v>0.14791666666860692</v>
      </c>
      <c r="P145" s="557"/>
      <c r="Q145" s="557"/>
      <c r="R145" s="557"/>
    </row>
    <row r="146" spans="1:18" s="588" customFormat="1" x14ac:dyDescent="0.2">
      <c r="A146" s="588">
        <v>145</v>
      </c>
      <c r="B146" s="588" t="s">
        <v>97</v>
      </c>
      <c r="C146" s="588">
        <v>5</v>
      </c>
      <c r="D146" s="588">
        <v>0.03</v>
      </c>
      <c r="E146" s="588">
        <v>0.08</v>
      </c>
      <c r="F146" s="555">
        <v>43580.703472222223</v>
      </c>
      <c r="G146" s="588">
        <v>124.265</v>
      </c>
      <c r="H146" s="555">
        <v>43584.775000000001</v>
      </c>
      <c r="I146" s="588">
        <v>125.038</v>
      </c>
      <c r="J146" s="555">
        <v>43588.463888888888</v>
      </c>
      <c r="K146" s="588">
        <v>124.45099999999999</v>
      </c>
      <c r="L146" s="588">
        <v>77.299999999999272</v>
      </c>
      <c r="M146" s="588">
        <v>58.700000000000728</v>
      </c>
      <c r="N146" s="588">
        <v>18.93</v>
      </c>
      <c r="O146" s="589">
        <v>5.7604166666642413</v>
      </c>
      <c r="P146" s="557"/>
      <c r="Q146" s="557"/>
      <c r="R146" s="557"/>
    </row>
    <row r="147" spans="1:18" s="588" customFormat="1" x14ac:dyDescent="0.2">
      <c r="A147" s="588">
        <v>146</v>
      </c>
      <c r="B147" s="588" t="s">
        <v>97</v>
      </c>
      <c r="C147" s="588">
        <v>2</v>
      </c>
      <c r="D147" s="588">
        <v>0.01</v>
      </c>
      <c r="E147" s="588">
        <v>0.02</v>
      </c>
      <c r="F147" s="555">
        <v>43588.604861111111</v>
      </c>
      <c r="G147" s="588">
        <v>124.34399999999999</v>
      </c>
      <c r="H147" s="555">
        <v>43588.607638888891</v>
      </c>
      <c r="I147" s="588">
        <v>124.46599999999999</v>
      </c>
      <c r="J147" s="555">
        <v>43590.958333333336</v>
      </c>
      <c r="K147" s="588">
        <v>124.175</v>
      </c>
      <c r="L147" s="588">
        <v>12.199999999998909</v>
      </c>
      <c r="M147" s="588">
        <v>29.099999999998545</v>
      </c>
      <c r="N147" s="588">
        <v>4.22</v>
      </c>
      <c r="O147" s="589">
        <v>0.35347222222480923</v>
      </c>
      <c r="P147" s="557"/>
      <c r="Q147" s="557"/>
      <c r="R147" s="557"/>
    </row>
    <row r="148" spans="1:18" s="588" customFormat="1" x14ac:dyDescent="0.2">
      <c r="A148" s="588">
        <v>147</v>
      </c>
      <c r="B148" s="588" t="s">
        <v>97</v>
      </c>
      <c r="C148" s="588">
        <v>3</v>
      </c>
      <c r="D148" s="588">
        <v>0.01</v>
      </c>
      <c r="E148" s="588">
        <v>0.03</v>
      </c>
      <c r="F148" s="555">
        <v>43590.979166666664</v>
      </c>
      <c r="G148" s="588">
        <v>123.643</v>
      </c>
      <c r="H148" s="555">
        <v>43591.027777777781</v>
      </c>
      <c r="I148" s="588">
        <v>124.004</v>
      </c>
      <c r="J148" s="555">
        <v>43591.109027777777</v>
      </c>
      <c r="K148" s="588">
        <v>123.589</v>
      </c>
      <c r="L148" s="588">
        <v>36.100000000000364</v>
      </c>
      <c r="M148" s="588">
        <v>41.5</v>
      </c>
      <c r="N148" s="588">
        <v>6.62</v>
      </c>
      <c r="O148" s="589">
        <v>-0.87013888888759539</v>
      </c>
      <c r="P148" s="557"/>
      <c r="Q148" s="557"/>
      <c r="R148" s="557"/>
    </row>
    <row r="149" spans="1:18" s="588" customFormat="1" x14ac:dyDescent="0.2">
      <c r="A149" s="588">
        <v>148</v>
      </c>
      <c r="B149" s="588" t="s">
        <v>97</v>
      </c>
      <c r="C149" s="588">
        <v>4</v>
      </c>
      <c r="D149" s="588">
        <v>0.02</v>
      </c>
      <c r="E149" s="588">
        <v>0.05</v>
      </c>
      <c r="F149" s="555">
        <v>43591.109027777777</v>
      </c>
      <c r="G149" s="588">
        <v>123.571</v>
      </c>
      <c r="H149" s="555">
        <v>43591.291666666664</v>
      </c>
      <c r="I149" s="588">
        <v>124.05200000000001</v>
      </c>
      <c r="J149" s="555">
        <v>43592.654166666667</v>
      </c>
      <c r="K149" s="588">
        <v>123.59099999999999</v>
      </c>
      <c r="L149" s="588">
        <v>48.100000000000364</v>
      </c>
      <c r="M149" s="588">
        <v>46.100000000002183</v>
      </c>
      <c r="N149" s="588">
        <v>11.48</v>
      </c>
      <c r="O149" s="589">
        <v>1.5451388888905058</v>
      </c>
      <c r="P149" s="557"/>
      <c r="Q149" s="557"/>
      <c r="R149" s="557"/>
    </row>
    <row r="150" spans="1:18" s="588" customFormat="1" x14ac:dyDescent="0.2">
      <c r="A150" s="588">
        <v>149</v>
      </c>
      <c r="B150" s="588" t="s">
        <v>97</v>
      </c>
      <c r="C150" s="588">
        <v>1</v>
      </c>
      <c r="D150" s="588">
        <v>0.01</v>
      </c>
      <c r="E150" s="588">
        <v>0.01</v>
      </c>
      <c r="F150" s="555">
        <v>43592.65902777778</v>
      </c>
      <c r="G150" s="588">
        <v>123.56399999999999</v>
      </c>
      <c r="H150" s="555">
        <v>43592.65902777778</v>
      </c>
      <c r="I150" s="588">
        <v>123.56399999999999</v>
      </c>
      <c r="J150" s="555">
        <v>43592.75</v>
      </c>
      <c r="K150" s="588">
        <v>123.34399999999999</v>
      </c>
      <c r="L150" s="588">
        <v>0</v>
      </c>
      <c r="M150" s="588">
        <v>22</v>
      </c>
      <c r="N150" s="588">
        <v>2.02</v>
      </c>
      <c r="O150" s="589">
        <v>9.0972222220443655E-2</v>
      </c>
      <c r="P150" s="557"/>
      <c r="Q150" s="557"/>
      <c r="R150" s="557"/>
    </row>
    <row r="151" spans="1:18" s="588" customFormat="1" x14ac:dyDescent="0.2">
      <c r="A151" s="588">
        <v>150</v>
      </c>
      <c r="B151" s="588" t="s">
        <v>97</v>
      </c>
      <c r="C151" s="588">
        <v>2</v>
      </c>
      <c r="D151" s="588">
        <v>0.01</v>
      </c>
      <c r="E151" s="588">
        <v>0.02</v>
      </c>
      <c r="F151" s="555">
        <v>43592.75</v>
      </c>
      <c r="G151" s="588">
        <v>123.327</v>
      </c>
      <c r="H151" s="555">
        <v>43592.936111111114</v>
      </c>
      <c r="I151" s="588">
        <v>123.447</v>
      </c>
      <c r="J151" s="555">
        <v>43593.240277777775</v>
      </c>
      <c r="K151" s="588">
        <v>123.155</v>
      </c>
      <c r="L151" s="588">
        <v>12</v>
      </c>
      <c r="M151" s="588">
        <v>29.200000000000728</v>
      </c>
      <c r="N151" s="588">
        <v>4.2200000000000006</v>
      </c>
      <c r="O151" s="589">
        <v>0.49027777777519077</v>
      </c>
      <c r="P151" s="557"/>
      <c r="Q151" s="557"/>
      <c r="R151" s="557"/>
    </row>
    <row r="152" spans="1:18" s="588" customFormat="1" x14ac:dyDescent="0.2">
      <c r="A152" s="588">
        <v>151</v>
      </c>
      <c r="B152" s="588" t="s">
        <v>97</v>
      </c>
      <c r="C152" s="588">
        <v>3</v>
      </c>
      <c r="D152" s="588">
        <v>0.01</v>
      </c>
      <c r="E152" s="588">
        <v>0.03</v>
      </c>
      <c r="F152" s="555">
        <v>43593.240277777775</v>
      </c>
      <c r="G152" s="588">
        <v>123.13800000000001</v>
      </c>
      <c r="H152" s="555">
        <v>43593.364583333336</v>
      </c>
      <c r="I152" s="588">
        <v>123.42</v>
      </c>
      <c r="J152" s="555">
        <v>43594.103472222225</v>
      </c>
      <c r="K152" s="588">
        <v>123.026</v>
      </c>
      <c r="L152" s="588">
        <v>28.199999999998909</v>
      </c>
      <c r="M152" s="588">
        <v>39.399999999999636</v>
      </c>
      <c r="N152" s="588">
        <v>6.5600000000000005</v>
      </c>
      <c r="O152" s="589">
        <v>0.86319444444961846</v>
      </c>
      <c r="P152" s="557"/>
      <c r="Q152" s="557"/>
      <c r="R152" s="557"/>
    </row>
    <row r="153" spans="1:18" s="588" customFormat="1" x14ac:dyDescent="0.2">
      <c r="A153" s="588">
        <v>152</v>
      </c>
      <c r="B153" s="588" t="s">
        <v>97</v>
      </c>
      <c r="C153" s="588">
        <v>2</v>
      </c>
      <c r="D153" s="588">
        <v>0.01</v>
      </c>
      <c r="E153" s="588">
        <v>0.02</v>
      </c>
      <c r="F153" s="555">
        <v>43594.11041666667</v>
      </c>
      <c r="G153" s="588">
        <v>123.002</v>
      </c>
      <c r="H153" s="555">
        <v>43594.128472222219</v>
      </c>
      <c r="I153" s="588">
        <v>123.123</v>
      </c>
      <c r="J153" s="555">
        <v>43594.39166666667</v>
      </c>
      <c r="K153" s="588">
        <v>122.833</v>
      </c>
      <c r="L153" s="588">
        <v>12.100000000002183</v>
      </c>
      <c r="M153" s="588">
        <v>29.000000000001819</v>
      </c>
      <c r="N153" s="588">
        <v>4.21</v>
      </c>
      <c r="O153" s="589">
        <v>0.28125</v>
      </c>
      <c r="P153" s="557"/>
      <c r="Q153" s="557"/>
      <c r="R153" s="557"/>
    </row>
    <row r="154" spans="1:18" s="588" customFormat="1" x14ac:dyDescent="0.2">
      <c r="A154" s="588">
        <v>153</v>
      </c>
      <c r="B154" s="588" t="s">
        <v>97</v>
      </c>
      <c r="C154" s="588">
        <v>5</v>
      </c>
      <c r="D154" s="588">
        <v>0.03</v>
      </c>
      <c r="E154" s="588">
        <v>0.08</v>
      </c>
      <c r="F154" s="555">
        <v>43594.425000000003</v>
      </c>
      <c r="G154" s="588">
        <v>122.604</v>
      </c>
      <c r="H154" s="555">
        <v>43595.099305555559</v>
      </c>
      <c r="I154" s="588">
        <v>123.373</v>
      </c>
      <c r="J154" s="555">
        <v>43598.637499999997</v>
      </c>
      <c r="K154" s="588">
        <v>122.803</v>
      </c>
      <c r="L154" s="588">
        <v>76.900000000001455</v>
      </c>
      <c r="M154" s="588">
        <v>57.000000000001819</v>
      </c>
      <c r="N154" s="588">
        <v>19.009999999999998</v>
      </c>
      <c r="O154" s="589">
        <v>2.2124999999941792</v>
      </c>
      <c r="P154" s="557"/>
      <c r="Q154" s="557"/>
      <c r="R154" s="557"/>
    </row>
    <row r="155" spans="1:18" s="588" customFormat="1" x14ac:dyDescent="0.2">
      <c r="A155" s="588">
        <v>154</v>
      </c>
      <c r="B155" s="588" t="s">
        <v>97</v>
      </c>
      <c r="C155" s="588">
        <v>2</v>
      </c>
      <c r="D155" s="588">
        <v>0.01</v>
      </c>
      <c r="E155" s="588">
        <v>0.02</v>
      </c>
      <c r="F155" s="555">
        <v>43598.638194444444</v>
      </c>
      <c r="G155" s="588">
        <v>122.785</v>
      </c>
      <c r="H155" s="555">
        <v>43598.65347222222</v>
      </c>
      <c r="I155" s="588">
        <v>122.905</v>
      </c>
      <c r="J155" s="555">
        <v>43598.73541666667</v>
      </c>
      <c r="K155" s="588">
        <v>122.61499999999999</v>
      </c>
      <c r="L155" s="588">
        <v>12</v>
      </c>
      <c r="M155" s="588">
        <v>29</v>
      </c>
      <c r="N155" s="588">
        <v>4.2200000000000006</v>
      </c>
      <c r="O155" s="589">
        <v>9.7222222226264421E-2</v>
      </c>
      <c r="P155" s="557"/>
      <c r="Q155" s="557"/>
      <c r="R155" s="557"/>
    </row>
    <row r="156" spans="1:18" s="588" customFormat="1" x14ac:dyDescent="0.2">
      <c r="A156" s="588">
        <v>155</v>
      </c>
      <c r="B156" s="588" t="s">
        <v>97</v>
      </c>
      <c r="C156" s="588">
        <v>5</v>
      </c>
      <c r="D156" s="588">
        <v>0.03</v>
      </c>
      <c r="E156" s="588">
        <v>0.08</v>
      </c>
      <c r="F156" s="555">
        <v>43598.74722222222</v>
      </c>
      <c r="G156" s="588">
        <v>122.554</v>
      </c>
      <c r="H156" s="555">
        <v>43599.383333333331</v>
      </c>
      <c r="I156" s="588">
        <v>123.307</v>
      </c>
      <c r="J156" s="555">
        <v>43599.605555555558</v>
      </c>
      <c r="K156" s="588">
        <v>122.746</v>
      </c>
      <c r="L156" s="588">
        <v>75.300000000001091</v>
      </c>
      <c r="M156" s="588">
        <v>56.100000000000364</v>
      </c>
      <c r="N156" s="588">
        <v>19.079999999999998</v>
      </c>
      <c r="O156" s="589">
        <v>0.85833333333721384</v>
      </c>
      <c r="P156" s="557"/>
      <c r="Q156" s="557"/>
      <c r="R156" s="557"/>
    </row>
    <row r="157" spans="1:18" s="588" customFormat="1" x14ac:dyDescent="0.2">
      <c r="A157" s="588">
        <v>156</v>
      </c>
      <c r="B157" s="588" t="s">
        <v>97</v>
      </c>
      <c r="C157" s="588">
        <v>3</v>
      </c>
      <c r="D157" s="588">
        <v>0.01</v>
      </c>
      <c r="E157" s="588">
        <v>0.03</v>
      </c>
      <c r="F157" s="555">
        <v>43599.606249999997</v>
      </c>
      <c r="G157" s="588">
        <v>122.736</v>
      </c>
      <c r="H157" s="555">
        <v>43599.82708333333</v>
      </c>
      <c r="I157" s="588">
        <v>123.01900000000001</v>
      </c>
      <c r="J157" s="555">
        <v>43600.481944444444</v>
      </c>
      <c r="K157" s="588">
        <v>122.629</v>
      </c>
      <c r="L157" s="588">
        <v>28.300000000001091</v>
      </c>
      <c r="M157" s="588">
        <v>39.000000000001819</v>
      </c>
      <c r="N157" s="588">
        <v>6.6</v>
      </c>
      <c r="O157" s="589">
        <v>0.87569444444670808</v>
      </c>
      <c r="P157" s="557"/>
      <c r="Q157" s="557"/>
      <c r="R157" s="557"/>
    </row>
    <row r="158" spans="1:18" s="588" customFormat="1" x14ac:dyDescent="0.2">
      <c r="A158" s="588">
        <v>157</v>
      </c>
      <c r="B158" s="588" t="s">
        <v>97</v>
      </c>
      <c r="C158" s="588">
        <v>1</v>
      </c>
      <c r="D158" s="588">
        <v>0.01</v>
      </c>
      <c r="E158" s="588">
        <v>0.01</v>
      </c>
      <c r="F158" s="555">
        <v>43600.482638888891</v>
      </c>
      <c r="G158" s="588">
        <v>122.598</v>
      </c>
      <c r="H158" s="555">
        <v>43600.482638888891</v>
      </c>
      <c r="I158" s="588">
        <v>122.598</v>
      </c>
      <c r="J158" s="555">
        <v>43600.518055555556</v>
      </c>
      <c r="K158" s="588">
        <v>122.378</v>
      </c>
      <c r="L158" s="588">
        <v>0</v>
      </c>
      <c r="M158" s="588">
        <v>22</v>
      </c>
      <c r="N158" s="588">
        <v>2.02</v>
      </c>
      <c r="O158" s="589">
        <v>3.5416666665696539E-2</v>
      </c>
      <c r="P158" s="557"/>
      <c r="Q158" s="557"/>
      <c r="R158" s="557"/>
    </row>
    <row r="159" spans="1:18" s="588" customFormat="1" x14ac:dyDescent="0.2">
      <c r="A159" s="588">
        <v>158</v>
      </c>
      <c r="B159" s="588" t="s">
        <v>97</v>
      </c>
      <c r="C159" s="588">
        <v>2</v>
      </c>
      <c r="D159" s="588">
        <v>0.01</v>
      </c>
      <c r="E159" s="588">
        <v>0.02</v>
      </c>
      <c r="F159" s="555">
        <v>43600.518750000003</v>
      </c>
      <c r="G159" s="588">
        <v>122.373</v>
      </c>
      <c r="H159" s="555">
        <v>43600.531944444447</v>
      </c>
      <c r="I159" s="588">
        <v>122.494</v>
      </c>
      <c r="J159" s="555">
        <v>43600.583333333336</v>
      </c>
      <c r="K159" s="588">
        <v>122.20399999999999</v>
      </c>
      <c r="L159" s="588">
        <v>12.099999999998545</v>
      </c>
      <c r="M159" s="588">
        <v>29</v>
      </c>
      <c r="N159" s="588">
        <v>4.21</v>
      </c>
      <c r="O159" s="589">
        <v>6.4583333332848269E-2</v>
      </c>
      <c r="P159" s="557"/>
      <c r="Q159" s="557"/>
      <c r="R159" s="557"/>
    </row>
    <row r="160" spans="1:18" s="588" customFormat="1" x14ac:dyDescent="0.2">
      <c r="A160" s="588">
        <v>159</v>
      </c>
      <c r="B160" s="588" t="s">
        <v>97</v>
      </c>
      <c r="C160" s="588">
        <v>4</v>
      </c>
      <c r="D160" s="588">
        <v>0.02</v>
      </c>
      <c r="E160" s="588">
        <v>0.05</v>
      </c>
      <c r="F160" s="555">
        <v>43600.604861111111</v>
      </c>
      <c r="G160" s="588">
        <v>122.20099999999999</v>
      </c>
      <c r="H160" s="555">
        <v>43600.680555555555</v>
      </c>
      <c r="I160" s="588">
        <v>122.834</v>
      </c>
      <c r="J160" s="555">
        <v>43602.572916666664</v>
      </c>
      <c r="K160" s="588">
        <v>122.306</v>
      </c>
      <c r="L160" s="588">
        <v>63.300000000001091</v>
      </c>
      <c r="M160" s="588">
        <v>52.799999999999272</v>
      </c>
      <c r="N160" s="588">
        <v>11.44</v>
      </c>
      <c r="O160" s="589">
        <v>1.9680555555532919</v>
      </c>
      <c r="P160" s="557"/>
      <c r="Q160" s="557"/>
      <c r="R160" s="557"/>
    </row>
    <row r="161" spans="1:18" s="588" customFormat="1" x14ac:dyDescent="0.2">
      <c r="A161" s="588">
        <v>160</v>
      </c>
      <c r="B161" s="588" t="s">
        <v>97</v>
      </c>
      <c r="C161" s="588">
        <v>6</v>
      </c>
      <c r="D161" s="588">
        <v>0.06</v>
      </c>
      <c r="E161" s="588">
        <v>0.14000000000000001</v>
      </c>
      <c r="F161" s="555">
        <v>43602.573611111111</v>
      </c>
      <c r="G161" s="588">
        <v>122.289</v>
      </c>
      <c r="H161" s="555">
        <v>43606.704861111109</v>
      </c>
      <c r="I161" s="588">
        <v>123.38500000000001</v>
      </c>
      <c r="J161" s="555">
        <v>43608.380555555559</v>
      </c>
      <c r="K161" s="588">
        <v>122.73699999999999</v>
      </c>
      <c r="L161" s="588">
        <v>109.60000000000036</v>
      </c>
      <c r="M161" s="588">
        <v>64.800000000001091</v>
      </c>
      <c r="N161" s="588">
        <v>34.51</v>
      </c>
      <c r="O161" s="589">
        <v>3.8069444444481633</v>
      </c>
      <c r="P161" s="557"/>
      <c r="Q161" s="557"/>
      <c r="R161" s="557"/>
    </row>
    <row r="162" spans="1:18" s="588" customFormat="1" x14ac:dyDescent="0.2">
      <c r="A162" s="588">
        <v>161</v>
      </c>
      <c r="B162" s="588" t="s">
        <v>96</v>
      </c>
      <c r="C162" s="588">
        <v>9</v>
      </c>
      <c r="D162" s="588">
        <v>0.34</v>
      </c>
      <c r="E162" s="588">
        <v>0.77</v>
      </c>
      <c r="F162" s="555">
        <v>43606.938194444447</v>
      </c>
      <c r="G162" s="588">
        <v>123.38500000000001</v>
      </c>
      <c r="H162" s="555">
        <v>43618.958333333336</v>
      </c>
      <c r="I162" s="588">
        <v>120.88</v>
      </c>
      <c r="J162" s="555">
        <v>43620.727777777778</v>
      </c>
      <c r="K162" s="588">
        <v>121.77500000000001</v>
      </c>
      <c r="L162" s="588">
        <v>250.5</v>
      </c>
      <c r="M162" s="588">
        <v>89.5</v>
      </c>
      <c r="N162" s="588">
        <v>210.57</v>
      </c>
      <c r="O162" s="589">
        <v>9.7895833333313931</v>
      </c>
      <c r="P162" s="557"/>
      <c r="Q162" s="557"/>
      <c r="R162" s="557"/>
    </row>
    <row r="163" spans="1:18" s="588" customFormat="1" x14ac:dyDescent="0.2">
      <c r="A163" s="588">
        <v>162</v>
      </c>
      <c r="B163" s="588" t="s">
        <v>97</v>
      </c>
      <c r="C163" s="588">
        <v>2</v>
      </c>
      <c r="D163" s="588">
        <v>0.01</v>
      </c>
      <c r="E163" s="588">
        <v>0.02</v>
      </c>
      <c r="F163" s="555">
        <v>43608.384027777778</v>
      </c>
      <c r="G163" s="588">
        <v>122.682</v>
      </c>
      <c r="H163" s="555">
        <v>43608.387499999997</v>
      </c>
      <c r="I163" s="588">
        <v>122.80200000000001</v>
      </c>
      <c r="J163" s="555">
        <v>43608.493055555555</v>
      </c>
      <c r="K163" s="588">
        <v>122.512</v>
      </c>
      <c r="L163" s="588">
        <v>12</v>
      </c>
      <c r="M163" s="588">
        <v>29</v>
      </c>
      <c r="N163" s="588">
        <v>4.2200000000000006</v>
      </c>
      <c r="O163" s="589">
        <v>0.10902777777664596</v>
      </c>
      <c r="P163" s="557"/>
      <c r="Q163" s="557"/>
      <c r="R163" s="557"/>
    </row>
    <row r="164" spans="1:18" s="588" customFormat="1" x14ac:dyDescent="0.2">
      <c r="A164" s="588">
        <v>163</v>
      </c>
      <c r="B164" s="588" t="s">
        <v>97</v>
      </c>
      <c r="C164" s="588">
        <v>2</v>
      </c>
      <c r="D164" s="588">
        <v>0.01</v>
      </c>
      <c r="E164" s="588">
        <v>0.02</v>
      </c>
      <c r="F164" s="555">
        <v>43608.493055555555</v>
      </c>
      <c r="G164" s="588">
        <v>122.494</v>
      </c>
      <c r="H164" s="555">
        <v>43608.554166666669</v>
      </c>
      <c r="I164" s="588">
        <v>122.614</v>
      </c>
      <c r="J164" s="555">
        <v>43608.631944444445</v>
      </c>
      <c r="K164" s="588">
        <v>122.324</v>
      </c>
      <c r="L164" s="588">
        <v>12</v>
      </c>
      <c r="M164" s="588">
        <v>29</v>
      </c>
      <c r="N164" s="588">
        <v>4.2200000000000006</v>
      </c>
      <c r="O164" s="589">
        <v>0.13888888889050577</v>
      </c>
      <c r="P164" s="557"/>
      <c r="Q164" s="557"/>
      <c r="R164" s="557"/>
    </row>
    <row r="165" spans="1:18" s="588" customFormat="1" x14ac:dyDescent="0.2">
      <c r="A165" s="588">
        <v>164</v>
      </c>
      <c r="B165" s="588" t="s">
        <v>97</v>
      </c>
      <c r="C165" s="588">
        <v>4</v>
      </c>
      <c r="D165" s="588">
        <v>0.02</v>
      </c>
      <c r="E165" s="588">
        <v>0.05</v>
      </c>
      <c r="F165" s="555">
        <v>43608.633333333331</v>
      </c>
      <c r="G165" s="588">
        <v>122.292</v>
      </c>
      <c r="H165" s="555">
        <v>43609.503472222219</v>
      </c>
      <c r="I165" s="588">
        <v>122.78100000000001</v>
      </c>
      <c r="J165" s="555">
        <v>43613.381944444445</v>
      </c>
      <c r="K165" s="588">
        <v>122.315</v>
      </c>
      <c r="L165" s="588">
        <v>48.899999999999636</v>
      </c>
      <c r="M165" s="588">
        <v>46.600000000000364</v>
      </c>
      <c r="N165" s="588">
        <v>11.420000000000002</v>
      </c>
      <c r="O165" s="589">
        <v>2.7486111111138598</v>
      </c>
      <c r="P165" s="557"/>
      <c r="Q165" s="557"/>
      <c r="R165" s="557"/>
    </row>
    <row r="166" spans="1:18" s="588" customFormat="1" x14ac:dyDescent="0.2">
      <c r="A166" s="588">
        <v>165</v>
      </c>
      <c r="B166" s="588" t="s">
        <v>97</v>
      </c>
      <c r="C166" s="588">
        <v>3</v>
      </c>
      <c r="D166" s="588">
        <v>0.01</v>
      </c>
      <c r="E166" s="588">
        <v>0.03</v>
      </c>
      <c r="F166" s="555">
        <v>43613.381944444445</v>
      </c>
      <c r="G166" s="588">
        <v>122.298</v>
      </c>
      <c r="H166" s="555">
        <v>43613.655555555553</v>
      </c>
      <c r="I166" s="588">
        <v>122.583</v>
      </c>
      <c r="J166" s="555">
        <v>43613.883333333331</v>
      </c>
      <c r="K166" s="588">
        <v>122.193</v>
      </c>
      <c r="L166" s="588">
        <v>28.5</v>
      </c>
      <c r="M166" s="588">
        <v>39</v>
      </c>
      <c r="N166" s="588">
        <v>6.6</v>
      </c>
      <c r="O166" s="589">
        <v>0.50138888888614019</v>
      </c>
      <c r="P166" s="557"/>
      <c r="Q166" s="557"/>
      <c r="R166" s="557"/>
    </row>
    <row r="167" spans="1:18" s="588" customFormat="1" x14ac:dyDescent="0.2">
      <c r="A167" s="588">
        <v>166</v>
      </c>
      <c r="B167" s="588" t="s">
        <v>97</v>
      </c>
      <c r="C167" s="588">
        <v>2</v>
      </c>
      <c r="D167" s="588">
        <v>0.01</v>
      </c>
      <c r="E167" s="588">
        <v>0.02</v>
      </c>
      <c r="F167" s="555">
        <v>43614.090277777781</v>
      </c>
      <c r="G167" s="588">
        <v>122.09099999999999</v>
      </c>
      <c r="H167" s="555">
        <v>43614.140972222223</v>
      </c>
      <c r="I167" s="588">
        <v>122.211</v>
      </c>
      <c r="J167" s="555">
        <v>43614.345138888886</v>
      </c>
      <c r="K167" s="588">
        <v>121.92100000000001</v>
      </c>
      <c r="L167" s="588">
        <v>12.000000000001819</v>
      </c>
      <c r="M167" s="588">
        <v>29</v>
      </c>
      <c r="N167" s="588">
        <v>4.2200000000000006</v>
      </c>
      <c r="O167" s="589">
        <v>0.25486111110512866</v>
      </c>
      <c r="P167" s="557"/>
      <c r="Q167" s="557"/>
      <c r="R167" s="557"/>
    </row>
    <row r="168" spans="1:18" s="588" customFormat="1" x14ac:dyDescent="0.2">
      <c r="A168" s="588">
        <v>167</v>
      </c>
      <c r="B168" s="588" t="s">
        <v>97</v>
      </c>
      <c r="C168" s="588">
        <v>2</v>
      </c>
      <c r="D168" s="588">
        <v>0.01</v>
      </c>
      <c r="E168" s="588">
        <v>0.02</v>
      </c>
      <c r="F168" s="555">
        <v>43614.347916666666</v>
      </c>
      <c r="G168" s="588">
        <v>121.877</v>
      </c>
      <c r="H168" s="555">
        <v>43614.507638888892</v>
      </c>
      <c r="I168" s="588">
        <v>121.997</v>
      </c>
      <c r="J168" s="555">
        <v>43614.722916666666</v>
      </c>
      <c r="K168" s="588">
        <v>121.70699999999999</v>
      </c>
      <c r="L168" s="588">
        <v>12.000000000001819</v>
      </c>
      <c r="M168" s="588">
        <v>29.000000000001819</v>
      </c>
      <c r="N168" s="588">
        <v>4.2200000000000006</v>
      </c>
      <c r="O168" s="589">
        <v>0.375</v>
      </c>
      <c r="P168" s="557"/>
      <c r="Q168" s="557"/>
      <c r="R168" s="557"/>
    </row>
    <row r="169" spans="1:18" s="588" customFormat="1" x14ac:dyDescent="0.2">
      <c r="A169" s="588">
        <v>168</v>
      </c>
      <c r="B169" s="588" t="s">
        <v>97</v>
      </c>
      <c r="C169" s="588">
        <v>4</v>
      </c>
      <c r="D169" s="588">
        <v>0.02</v>
      </c>
      <c r="E169" s="588">
        <v>0.05</v>
      </c>
      <c r="F169" s="555">
        <v>43614.723611111112</v>
      </c>
      <c r="G169" s="588">
        <v>121.69199999999999</v>
      </c>
      <c r="H169" s="555">
        <v>43615.283333333333</v>
      </c>
      <c r="I169" s="588">
        <v>122.173</v>
      </c>
      <c r="J169" s="555">
        <v>43616.082638888889</v>
      </c>
      <c r="K169" s="588">
        <v>121.708</v>
      </c>
      <c r="L169" s="588">
        <v>48.100000000000364</v>
      </c>
      <c r="M169" s="588">
        <v>46.5</v>
      </c>
      <c r="N169" s="588">
        <v>11.45</v>
      </c>
      <c r="O169" s="589">
        <v>1.359027777776646</v>
      </c>
      <c r="P169" s="557"/>
      <c r="Q169" s="557"/>
      <c r="R169" s="557"/>
    </row>
    <row r="170" spans="1:18" s="588" customFormat="1" x14ac:dyDescent="0.2">
      <c r="A170" s="588">
        <v>169</v>
      </c>
      <c r="B170" s="588" t="s">
        <v>97</v>
      </c>
      <c r="C170" s="588">
        <v>2</v>
      </c>
      <c r="D170" s="588">
        <v>0.01</v>
      </c>
      <c r="E170" s="588">
        <v>0.02</v>
      </c>
      <c r="F170" s="555">
        <v>43616.084027777775</v>
      </c>
      <c r="G170" s="588">
        <v>121.651</v>
      </c>
      <c r="H170" s="555">
        <v>43616.10833333333</v>
      </c>
      <c r="I170" s="588">
        <v>121.771</v>
      </c>
      <c r="J170" s="555">
        <v>43616.26458333333</v>
      </c>
      <c r="K170" s="588">
        <v>121.48099999999999</v>
      </c>
      <c r="L170" s="588">
        <v>12</v>
      </c>
      <c r="M170" s="588">
        <v>29.000000000001819</v>
      </c>
      <c r="N170" s="588">
        <v>4.2200000000000006</v>
      </c>
      <c r="O170" s="589">
        <v>0.18055555555474712</v>
      </c>
      <c r="P170" s="557"/>
      <c r="Q170" s="557"/>
      <c r="R170" s="557"/>
    </row>
    <row r="171" spans="1:18" s="588" customFormat="1" x14ac:dyDescent="0.2">
      <c r="A171" s="588">
        <v>170</v>
      </c>
      <c r="B171" s="588" t="s">
        <v>97</v>
      </c>
      <c r="C171" s="588">
        <v>1</v>
      </c>
      <c r="D171" s="588">
        <v>0.01</v>
      </c>
      <c r="E171" s="588">
        <v>0.01</v>
      </c>
      <c r="F171" s="555">
        <v>43616.26666666667</v>
      </c>
      <c r="G171" s="588">
        <v>121.444</v>
      </c>
      <c r="H171" s="555">
        <v>43616.26666666667</v>
      </c>
      <c r="I171" s="588">
        <v>121.444</v>
      </c>
      <c r="J171" s="555">
        <v>43616.306250000001</v>
      </c>
      <c r="K171" s="588">
        <v>121.224</v>
      </c>
      <c r="L171" s="588">
        <v>0</v>
      </c>
      <c r="M171" s="588">
        <v>22</v>
      </c>
      <c r="N171" s="588">
        <v>2.02</v>
      </c>
      <c r="O171" s="589">
        <v>3.9583333331393078E-2</v>
      </c>
      <c r="P171" s="557"/>
      <c r="Q171" s="557"/>
      <c r="R171" s="557"/>
    </row>
    <row r="172" spans="1:18" s="588" customFormat="1" x14ac:dyDescent="0.2">
      <c r="A172" s="588">
        <v>171</v>
      </c>
      <c r="B172" s="588" t="s">
        <v>97</v>
      </c>
      <c r="C172" s="588">
        <v>2</v>
      </c>
      <c r="D172" s="588">
        <v>0.01</v>
      </c>
      <c r="E172" s="588">
        <v>0.02</v>
      </c>
      <c r="F172" s="555">
        <v>43616.306944444441</v>
      </c>
      <c r="G172" s="588">
        <v>121.21</v>
      </c>
      <c r="H172" s="555">
        <v>43616.370833333334</v>
      </c>
      <c r="I172" s="588">
        <v>121.33</v>
      </c>
      <c r="J172" s="555">
        <v>43616.706944444442</v>
      </c>
      <c r="K172" s="588">
        <v>121.04</v>
      </c>
      <c r="L172" s="588">
        <v>12</v>
      </c>
      <c r="M172" s="588">
        <v>29</v>
      </c>
      <c r="N172" s="588">
        <v>4.2200000000000006</v>
      </c>
      <c r="O172" s="589">
        <v>0.40000000000145519</v>
      </c>
      <c r="P172" s="557"/>
      <c r="Q172" s="557"/>
      <c r="R172" s="557"/>
    </row>
    <row r="173" spans="1:18" s="588" customFormat="1" x14ac:dyDescent="0.2">
      <c r="A173" s="588">
        <v>172</v>
      </c>
      <c r="B173" s="588" t="s">
        <v>97</v>
      </c>
      <c r="C173" s="588">
        <v>2</v>
      </c>
      <c r="D173" s="588">
        <v>0.01</v>
      </c>
      <c r="E173" s="588">
        <v>0.02</v>
      </c>
      <c r="F173" s="555">
        <v>43616.706944444442</v>
      </c>
      <c r="G173" s="588">
        <v>121.023</v>
      </c>
      <c r="H173" s="555">
        <v>43616.722916666666</v>
      </c>
      <c r="I173" s="588">
        <v>121.14400000000001</v>
      </c>
      <c r="J173" s="555">
        <v>43619.289583333331</v>
      </c>
      <c r="K173" s="588">
        <v>120.851</v>
      </c>
      <c r="L173" s="588">
        <v>12.100000000002183</v>
      </c>
      <c r="M173" s="588">
        <v>29.300000000001091</v>
      </c>
      <c r="N173" s="588">
        <v>4.2300000000000004</v>
      </c>
      <c r="O173" s="589">
        <v>0.58263888888905058</v>
      </c>
      <c r="P173" s="557"/>
      <c r="Q173" s="557"/>
      <c r="R173" s="557"/>
    </row>
    <row r="174" spans="1:18" s="588" customFormat="1" x14ac:dyDescent="0.2">
      <c r="A174" s="588">
        <v>173</v>
      </c>
      <c r="B174" s="588" t="s">
        <v>97</v>
      </c>
      <c r="C174" s="588">
        <v>8</v>
      </c>
      <c r="D174" s="588">
        <v>0.19</v>
      </c>
      <c r="E174" s="588">
        <v>0.43000000000000005</v>
      </c>
      <c r="F174" s="555">
        <v>43619.290972222225</v>
      </c>
      <c r="G174" s="588">
        <v>120.804</v>
      </c>
      <c r="H174" s="555">
        <v>43625.958333333336</v>
      </c>
      <c r="I174" s="588">
        <v>122.83499999999999</v>
      </c>
      <c r="J174" s="555">
        <v>43630.467361111114</v>
      </c>
      <c r="K174" s="588">
        <v>121.977</v>
      </c>
      <c r="L174" s="588">
        <v>203.10000000000036</v>
      </c>
      <c r="M174" s="588">
        <v>85.799999999999272</v>
      </c>
      <c r="N174" s="588">
        <v>113.69</v>
      </c>
      <c r="O174" s="589">
        <v>9.1763888888890506</v>
      </c>
      <c r="P174" s="557"/>
      <c r="Q174" s="557"/>
      <c r="R174" s="557"/>
    </row>
    <row r="175" spans="1:18" s="588" customFormat="1" x14ac:dyDescent="0.2">
      <c r="A175" s="588">
        <v>174</v>
      </c>
      <c r="B175" s="588" t="s">
        <v>96</v>
      </c>
      <c r="C175" s="588">
        <v>1</v>
      </c>
      <c r="D175" s="588">
        <v>0.01</v>
      </c>
      <c r="E175" s="588">
        <v>0.01</v>
      </c>
      <c r="F175" s="555">
        <v>43620.786805555559</v>
      </c>
      <c r="G175" s="588">
        <v>121.703</v>
      </c>
      <c r="H175" s="555">
        <v>43620.786805555559</v>
      </c>
      <c r="I175" s="588">
        <v>121.703</v>
      </c>
      <c r="J175" s="555">
        <v>43621.40625</v>
      </c>
      <c r="K175" s="588">
        <v>121.92700000000001</v>
      </c>
      <c r="L175" s="588">
        <v>0</v>
      </c>
      <c r="M175" s="588">
        <v>22.399999999999636</v>
      </c>
      <c r="N175" s="588">
        <v>2.02</v>
      </c>
      <c r="O175" s="589">
        <v>0.61944444444088731</v>
      </c>
      <c r="P175" s="557"/>
      <c r="Q175" s="557"/>
      <c r="R175" s="557"/>
    </row>
    <row r="176" spans="1:18" s="588" customFormat="1" x14ac:dyDescent="0.2">
      <c r="A176" s="588">
        <v>175</v>
      </c>
      <c r="B176" s="588" t="s">
        <v>96</v>
      </c>
      <c r="C176" s="588">
        <v>1</v>
      </c>
      <c r="D176" s="588">
        <v>0.01</v>
      </c>
      <c r="E176" s="588">
        <v>0.01</v>
      </c>
      <c r="F176" s="555">
        <v>43621.406944444447</v>
      </c>
      <c r="G176" s="588">
        <v>121.955</v>
      </c>
      <c r="H176" s="555">
        <v>43621.406944444447</v>
      </c>
      <c r="I176" s="588">
        <v>121.955</v>
      </c>
      <c r="J176" s="555">
        <v>43621.45</v>
      </c>
      <c r="K176" s="588">
        <v>122.175</v>
      </c>
      <c r="L176" s="588">
        <v>0</v>
      </c>
      <c r="M176" s="588">
        <v>22</v>
      </c>
      <c r="N176" s="588">
        <v>2.02</v>
      </c>
      <c r="O176" s="589">
        <v>4.3055555550381541E-2</v>
      </c>
      <c r="P176" s="557"/>
      <c r="Q176" s="557"/>
      <c r="R176" s="557"/>
    </row>
    <row r="177" spans="1:18" s="588" customFormat="1" x14ac:dyDescent="0.2">
      <c r="A177" s="588">
        <v>176</v>
      </c>
      <c r="B177" s="588" t="s">
        <v>96</v>
      </c>
      <c r="C177" s="588">
        <v>5</v>
      </c>
      <c r="D177" s="588">
        <v>0.03</v>
      </c>
      <c r="E177" s="588">
        <v>0.08</v>
      </c>
      <c r="F177" s="555">
        <v>43621.469444444447</v>
      </c>
      <c r="G177" s="588">
        <v>122.205</v>
      </c>
      <c r="H177" s="555">
        <v>43622.337500000001</v>
      </c>
      <c r="I177" s="588">
        <v>121.452</v>
      </c>
      <c r="J177" s="555">
        <v>43622.61041666667</v>
      </c>
      <c r="K177" s="588">
        <v>122.02</v>
      </c>
      <c r="L177" s="588">
        <v>75.299999999999272</v>
      </c>
      <c r="M177" s="588">
        <v>56.799999999999272</v>
      </c>
      <c r="N177" s="588">
        <v>19.060000000000002</v>
      </c>
      <c r="O177" s="589">
        <v>1.140972222223354</v>
      </c>
      <c r="P177" s="557"/>
      <c r="Q177" s="557"/>
      <c r="R177" s="557"/>
    </row>
    <row r="178" spans="1:18" s="588" customFormat="1" x14ac:dyDescent="0.2">
      <c r="A178" s="588">
        <v>177</v>
      </c>
      <c r="B178" s="588" t="s">
        <v>96</v>
      </c>
      <c r="C178" s="588">
        <v>2</v>
      </c>
      <c r="D178" s="588">
        <v>0.01</v>
      </c>
      <c r="E178" s="588">
        <v>0.02</v>
      </c>
      <c r="F178" s="555">
        <v>43622.61041666667</v>
      </c>
      <c r="G178" s="588">
        <v>122.03700000000001</v>
      </c>
      <c r="H178" s="555">
        <v>43622.634027777778</v>
      </c>
      <c r="I178" s="588">
        <v>121.916</v>
      </c>
      <c r="J178" s="555">
        <v>43622.727777777778</v>
      </c>
      <c r="K178" s="588">
        <v>122.20699999999999</v>
      </c>
      <c r="L178" s="588">
        <v>12.100000000000364</v>
      </c>
      <c r="M178" s="588">
        <v>29.099999999998545</v>
      </c>
      <c r="N178" s="588">
        <v>4.2300000000000004</v>
      </c>
      <c r="O178" s="589">
        <v>0.11736111110803904</v>
      </c>
      <c r="P178" s="557"/>
      <c r="Q178" s="557"/>
      <c r="R178" s="557"/>
    </row>
    <row r="179" spans="1:18" s="588" customFormat="1" x14ac:dyDescent="0.2">
      <c r="A179" s="588">
        <v>178</v>
      </c>
      <c r="B179" s="588" t="s">
        <v>96</v>
      </c>
      <c r="C179" s="588">
        <v>1</v>
      </c>
      <c r="D179" s="588">
        <v>0.01</v>
      </c>
      <c r="E179" s="588">
        <v>0.01</v>
      </c>
      <c r="F179" s="555">
        <v>43622.767361111109</v>
      </c>
      <c r="G179" s="588">
        <v>122.196</v>
      </c>
      <c r="H179" s="555">
        <v>43622.767361111109</v>
      </c>
      <c r="I179" s="588">
        <v>122.196</v>
      </c>
      <c r="J179" s="555">
        <v>43623.679861111108</v>
      </c>
      <c r="K179" s="588">
        <v>122.42</v>
      </c>
      <c r="L179" s="588">
        <v>0</v>
      </c>
      <c r="M179" s="588">
        <v>22.399999999999636</v>
      </c>
      <c r="N179" s="588">
        <v>2.02</v>
      </c>
      <c r="O179" s="589">
        <v>0.91249999999854481</v>
      </c>
      <c r="P179" s="557"/>
      <c r="Q179" s="557"/>
      <c r="R179" s="557"/>
    </row>
    <row r="180" spans="1:18" s="588" customFormat="1" x14ac:dyDescent="0.2">
      <c r="A180" s="588">
        <v>179</v>
      </c>
      <c r="B180" s="588" t="s">
        <v>96</v>
      </c>
      <c r="C180" s="588">
        <v>1</v>
      </c>
      <c r="D180" s="588">
        <v>0.01</v>
      </c>
      <c r="E180" s="588">
        <v>0.01</v>
      </c>
      <c r="F180" s="555">
        <v>43623.680555555555</v>
      </c>
      <c r="G180" s="588">
        <v>122.447</v>
      </c>
      <c r="H180" s="555">
        <v>43623.680555555555</v>
      </c>
      <c r="I180" s="588">
        <v>122.447</v>
      </c>
      <c r="J180" s="555">
        <v>43623.832638888889</v>
      </c>
      <c r="K180" s="588">
        <v>122.667</v>
      </c>
      <c r="L180" s="588">
        <v>0</v>
      </c>
      <c r="M180" s="588">
        <v>22</v>
      </c>
      <c r="N180" s="588">
        <v>2.0099999999999998</v>
      </c>
      <c r="O180" s="589">
        <v>0.15208333333430346</v>
      </c>
      <c r="P180" s="557"/>
      <c r="Q180" s="557"/>
      <c r="R180" s="557"/>
    </row>
    <row r="181" spans="1:18" s="588" customFormat="1" x14ac:dyDescent="0.2">
      <c r="A181" s="588">
        <v>180</v>
      </c>
      <c r="B181" s="588" t="s">
        <v>96</v>
      </c>
      <c r="C181" s="588">
        <v>2</v>
      </c>
      <c r="D181" s="588">
        <v>0.01</v>
      </c>
      <c r="E181" s="588">
        <v>0.02</v>
      </c>
      <c r="F181" s="555">
        <v>43623.84652777778</v>
      </c>
      <c r="G181" s="588">
        <v>122.702</v>
      </c>
      <c r="H181" s="555">
        <v>43623.885416666664</v>
      </c>
      <c r="I181" s="588">
        <v>122.581</v>
      </c>
      <c r="J181" s="555">
        <v>43625.979166666664</v>
      </c>
      <c r="K181" s="588">
        <v>122.872</v>
      </c>
      <c r="L181" s="588">
        <v>12.100000000000364</v>
      </c>
      <c r="M181" s="588">
        <v>29.100000000000364</v>
      </c>
      <c r="N181" s="588">
        <v>4.2300000000000004</v>
      </c>
      <c r="O181" s="589">
        <v>0.132638888884685</v>
      </c>
      <c r="P181" s="557"/>
      <c r="Q181" s="557"/>
      <c r="R181" s="557"/>
    </row>
    <row r="182" spans="1:18" s="588" customFormat="1" x14ac:dyDescent="0.2">
      <c r="A182" s="588">
        <v>181</v>
      </c>
      <c r="B182" s="588" t="s">
        <v>96</v>
      </c>
      <c r="C182" s="588">
        <v>2</v>
      </c>
      <c r="D182" s="588">
        <v>0.01</v>
      </c>
      <c r="E182" s="588">
        <v>0.02</v>
      </c>
      <c r="F182" s="555">
        <v>43626.087500000001</v>
      </c>
      <c r="G182" s="588">
        <v>122.83799999999999</v>
      </c>
      <c r="H182" s="555">
        <v>43626.102083333331</v>
      </c>
      <c r="I182" s="588">
        <v>122.717</v>
      </c>
      <c r="J182" s="555">
        <v>43627.39166666667</v>
      </c>
      <c r="K182" s="588">
        <v>123.012</v>
      </c>
      <c r="L182" s="588">
        <v>12.099999999998545</v>
      </c>
      <c r="M182" s="588">
        <v>29.5</v>
      </c>
      <c r="N182" s="588">
        <v>4.2300000000000004</v>
      </c>
      <c r="O182" s="589">
        <v>1.3041666666686069</v>
      </c>
      <c r="P182" s="557"/>
      <c r="Q182" s="557"/>
      <c r="R182" s="557"/>
    </row>
    <row r="183" spans="1:18" s="588" customFormat="1" x14ac:dyDescent="0.2">
      <c r="A183" s="588">
        <v>182</v>
      </c>
      <c r="B183" s="588" t="s">
        <v>96</v>
      </c>
      <c r="C183" s="588">
        <v>7</v>
      </c>
      <c r="D183" s="588">
        <v>0.1</v>
      </c>
      <c r="E183" s="588">
        <v>0.24000000000000002</v>
      </c>
      <c r="F183" s="555">
        <v>43627.470138888886</v>
      </c>
      <c r="G183" s="588">
        <v>122.995</v>
      </c>
      <c r="H183" s="555">
        <v>43634.42083333333</v>
      </c>
      <c r="I183" s="588">
        <v>121.396</v>
      </c>
      <c r="J183" s="555">
        <v>43640.077777777777</v>
      </c>
      <c r="K183" s="588">
        <v>122.215</v>
      </c>
      <c r="L183" s="588">
        <v>159.89999999999964</v>
      </c>
      <c r="M183" s="588">
        <v>81.899999999999636</v>
      </c>
      <c r="N183" s="588">
        <v>60.92</v>
      </c>
      <c r="O183" s="589">
        <v>8.6076388888905058</v>
      </c>
      <c r="P183" s="557"/>
      <c r="Q183" s="557"/>
      <c r="R183" s="557"/>
    </row>
    <row r="184" spans="1:18" s="588" customFormat="1" x14ac:dyDescent="0.2">
      <c r="A184" s="588">
        <v>183</v>
      </c>
      <c r="B184" s="588" t="s">
        <v>97</v>
      </c>
      <c r="C184" s="588">
        <v>1</v>
      </c>
      <c r="D184" s="588">
        <v>0.01</v>
      </c>
      <c r="E184" s="588">
        <v>0.01</v>
      </c>
      <c r="F184" s="555">
        <v>43630.46875</v>
      </c>
      <c r="G184" s="588">
        <v>121.922</v>
      </c>
      <c r="H184" s="555">
        <v>43630.46875</v>
      </c>
      <c r="I184" s="588">
        <v>121.922</v>
      </c>
      <c r="J184" s="555">
        <v>43630.707638888889</v>
      </c>
      <c r="K184" s="588">
        <v>121.702</v>
      </c>
      <c r="L184" s="588">
        <v>0</v>
      </c>
      <c r="M184" s="588">
        <v>21.999999999998181</v>
      </c>
      <c r="N184" s="588">
        <v>2.0099999999999998</v>
      </c>
      <c r="O184" s="589">
        <v>0.23888888888905058</v>
      </c>
      <c r="P184" s="557"/>
      <c r="Q184" s="557"/>
      <c r="R184" s="557"/>
    </row>
    <row r="185" spans="1:18" s="588" customFormat="1" x14ac:dyDescent="0.2">
      <c r="A185" s="588">
        <v>184</v>
      </c>
      <c r="B185" s="588" t="s">
        <v>97</v>
      </c>
      <c r="C185" s="588">
        <v>4</v>
      </c>
      <c r="D185" s="588">
        <v>0.02</v>
      </c>
      <c r="E185" s="588">
        <v>0.05</v>
      </c>
      <c r="F185" s="555">
        <v>43632.995138888888</v>
      </c>
      <c r="G185" s="588">
        <v>121.63200000000001</v>
      </c>
      <c r="H185" s="555">
        <v>43633.688194444447</v>
      </c>
      <c r="I185" s="588">
        <v>122.116</v>
      </c>
      <c r="J185" s="555">
        <v>43634.237500000003</v>
      </c>
      <c r="K185" s="588">
        <v>121.654</v>
      </c>
      <c r="L185" s="588">
        <v>48.399999999999636</v>
      </c>
      <c r="M185" s="588">
        <v>46.200000000000728</v>
      </c>
      <c r="N185" s="588">
        <v>11.43</v>
      </c>
      <c r="O185" s="589">
        <v>0.242361111115315</v>
      </c>
      <c r="P185" s="557"/>
      <c r="Q185" s="557"/>
      <c r="R185" s="557"/>
    </row>
    <row r="186" spans="1:18" s="588" customFormat="1" x14ac:dyDescent="0.2">
      <c r="A186" s="588">
        <v>185</v>
      </c>
      <c r="B186" s="588" t="s">
        <v>97</v>
      </c>
      <c r="C186" s="588">
        <v>1</v>
      </c>
      <c r="D186" s="588">
        <v>0.01</v>
      </c>
      <c r="E186" s="588">
        <v>0.01</v>
      </c>
      <c r="F186" s="555">
        <v>43634.302777777775</v>
      </c>
      <c r="G186" s="588">
        <v>121.693</v>
      </c>
      <c r="H186" s="555">
        <v>43634.302777777775</v>
      </c>
      <c r="I186" s="588">
        <v>121.693</v>
      </c>
      <c r="J186" s="555">
        <v>43634.417361111111</v>
      </c>
      <c r="K186" s="588">
        <v>121.473</v>
      </c>
      <c r="L186" s="588">
        <v>0</v>
      </c>
      <c r="M186" s="588">
        <v>22</v>
      </c>
      <c r="N186" s="588">
        <v>2.0099999999999998</v>
      </c>
      <c r="O186" s="589">
        <v>0.11458333333575865</v>
      </c>
      <c r="P186" s="557"/>
      <c r="Q186" s="557"/>
      <c r="R186" s="557"/>
    </row>
    <row r="187" spans="1:18" s="588" customFormat="1" x14ac:dyDescent="0.2">
      <c r="A187" s="588">
        <v>186</v>
      </c>
      <c r="B187" s="588" t="s">
        <v>97</v>
      </c>
      <c r="C187" s="588">
        <v>4</v>
      </c>
      <c r="D187" s="588">
        <v>0.02</v>
      </c>
      <c r="E187" s="588">
        <v>0.05</v>
      </c>
      <c r="F187" s="555">
        <v>43634.431250000001</v>
      </c>
      <c r="G187" s="588">
        <v>121.179</v>
      </c>
      <c r="H187" s="555">
        <v>43636.442361111112</v>
      </c>
      <c r="I187" s="588">
        <v>121.71299999999999</v>
      </c>
      <c r="J187" s="555">
        <v>43636.728472222225</v>
      </c>
      <c r="K187" s="588">
        <v>121.22799999999999</v>
      </c>
      <c r="L187" s="588">
        <v>53.399999999999636</v>
      </c>
      <c r="M187" s="588">
        <v>48.5</v>
      </c>
      <c r="N187" s="588">
        <v>11.43</v>
      </c>
      <c r="O187" s="589">
        <v>2.297222222223354</v>
      </c>
      <c r="P187" s="557"/>
      <c r="Q187" s="557"/>
      <c r="R187" s="557"/>
    </row>
    <row r="188" spans="1:18" s="588" customFormat="1" x14ac:dyDescent="0.2">
      <c r="A188" s="588">
        <v>187</v>
      </c>
      <c r="B188" s="588" t="s">
        <v>97</v>
      </c>
      <c r="C188" s="588">
        <v>2</v>
      </c>
      <c r="D188" s="588">
        <v>0.01</v>
      </c>
      <c r="E188" s="588">
        <v>0.02</v>
      </c>
      <c r="F188" s="555">
        <v>43636.729166666664</v>
      </c>
      <c r="G188" s="588">
        <v>121.179</v>
      </c>
      <c r="H188" s="555">
        <v>43636.740277777775</v>
      </c>
      <c r="I188" s="588">
        <v>121.29900000000001</v>
      </c>
      <c r="J188" s="555">
        <v>43637.204861111109</v>
      </c>
      <c r="K188" s="588">
        <v>121.00700000000001</v>
      </c>
      <c r="L188" s="588">
        <v>12.000000000001819</v>
      </c>
      <c r="M188" s="588">
        <v>29.200000000000728</v>
      </c>
      <c r="N188" s="588">
        <v>4.2200000000000006</v>
      </c>
      <c r="O188" s="589">
        <v>0.47569444444525288</v>
      </c>
      <c r="P188" s="557"/>
      <c r="Q188" s="557"/>
      <c r="R188" s="557"/>
    </row>
    <row r="189" spans="1:18" s="588" customFormat="1" x14ac:dyDescent="0.2">
      <c r="A189" s="588">
        <v>188</v>
      </c>
      <c r="B189" s="588" t="s">
        <v>97</v>
      </c>
      <c r="C189" s="588">
        <v>8</v>
      </c>
      <c r="D189" s="588">
        <v>0.19</v>
      </c>
      <c r="E189" s="588">
        <v>0.43000000000000005</v>
      </c>
      <c r="F189" s="555">
        <v>43637.204861111109</v>
      </c>
      <c r="G189" s="588">
        <v>120.99</v>
      </c>
      <c r="H189" s="555">
        <v>43646.997916666667</v>
      </c>
      <c r="I189" s="588">
        <v>123.045</v>
      </c>
      <c r="J189" s="555">
        <v>43648.018750000003</v>
      </c>
      <c r="K189" s="588">
        <v>122.21899999999999</v>
      </c>
      <c r="L189" s="588">
        <v>205.5</v>
      </c>
      <c r="M189" s="588">
        <v>82.600000000000364</v>
      </c>
      <c r="N189" s="588">
        <v>113.89000000000001</v>
      </c>
      <c r="O189" s="589">
        <v>6.8138888888934162</v>
      </c>
      <c r="P189" s="557"/>
      <c r="Q189" s="557"/>
      <c r="R189" s="557"/>
    </row>
    <row r="190" spans="1:18" s="588" customFormat="1" x14ac:dyDescent="0.2">
      <c r="A190" s="588">
        <v>189</v>
      </c>
      <c r="B190" s="588" t="s">
        <v>96</v>
      </c>
      <c r="C190" s="588">
        <v>1</v>
      </c>
      <c r="D190" s="588">
        <v>0.01</v>
      </c>
      <c r="E190" s="588">
        <v>0.01</v>
      </c>
      <c r="F190" s="555">
        <v>43640.086805555555</v>
      </c>
      <c r="G190" s="588">
        <v>122.235</v>
      </c>
      <c r="H190" s="555">
        <v>43640.086805555555</v>
      </c>
      <c r="I190" s="588">
        <v>122.235</v>
      </c>
      <c r="J190" s="555">
        <v>43641.091666666667</v>
      </c>
      <c r="K190" s="588">
        <v>122.459</v>
      </c>
      <c r="L190" s="588">
        <v>0</v>
      </c>
      <c r="M190" s="588">
        <v>22.399999999999636</v>
      </c>
      <c r="N190" s="588">
        <v>2.02</v>
      </c>
      <c r="O190" s="589">
        <v>1.0048611111124046</v>
      </c>
      <c r="P190" s="557"/>
      <c r="Q190" s="557"/>
      <c r="R190" s="557"/>
    </row>
    <row r="191" spans="1:18" s="588" customFormat="1" x14ac:dyDescent="0.2">
      <c r="A191" s="588">
        <v>190</v>
      </c>
      <c r="B191" s="588" t="s">
        <v>96</v>
      </c>
      <c r="C191" s="588">
        <v>4</v>
      </c>
      <c r="D191" s="588">
        <v>0.02</v>
      </c>
      <c r="E191" s="588">
        <v>0.05</v>
      </c>
      <c r="F191" s="555">
        <v>43641.137499999997</v>
      </c>
      <c r="G191" s="588">
        <v>122.294</v>
      </c>
      <c r="H191" s="555">
        <v>43641.510416666664</v>
      </c>
      <c r="I191" s="588">
        <v>121.812</v>
      </c>
      <c r="J191" s="555">
        <v>43642.462500000001</v>
      </c>
      <c r="K191" s="588">
        <v>122.27500000000001</v>
      </c>
      <c r="L191" s="588">
        <v>48.200000000000728</v>
      </c>
      <c r="M191" s="588">
        <v>46.300000000001091</v>
      </c>
      <c r="N191" s="588">
        <v>11.48</v>
      </c>
      <c r="O191" s="589">
        <v>1.3250000000043656</v>
      </c>
      <c r="P191" s="557"/>
      <c r="Q191" s="557"/>
      <c r="R191" s="557"/>
    </row>
    <row r="192" spans="1:18" s="588" customFormat="1" x14ac:dyDescent="0.2">
      <c r="A192" s="588">
        <v>191</v>
      </c>
      <c r="B192" s="588" t="s">
        <v>96</v>
      </c>
      <c r="C192" s="588">
        <v>1</v>
      </c>
      <c r="D192" s="588">
        <v>0.01</v>
      </c>
      <c r="E192" s="588">
        <v>0.01</v>
      </c>
      <c r="F192" s="555">
        <v>43642.463888888888</v>
      </c>
      <c r="G192" s="588">
        <v>122.292</v>
      </c>
      <c r="H192" s="555">
        <v>43642.463888888888</v>
      </c>
      <c r="I192" s="588">
        <v>122.292</v>
      </c>
      <c r="J192" s="555">
        <v>43642.728472222225</v>
      </c>
      <c r="K192" s="588">
        <v>122.512</v>
      </c>
      <c r="L192" s="588">
        <v>0</v>
      </c>
      <c r="M192" s="588">
        <v>22</v>
      </c>
      <c r="N192" s="588">
        <v>2.02</v>
      </c>
      <c r="O192" s="589">
        <v>0.26458333333721384</v>
      </c>
      <c r="P192" s="557"/>
      <c r="Q192" s="557"/>
      <c r="R192" s="557"/>
    </row>
    <row r="193" spans="1:18" s="588" customFormat="1" x14ac:dyDescent="0.2">
      <c r="A193" s="588">
        <v>192</v>
      </c>
      <c r="B193" s="588" t="s">
        <v>96</v>
      </c>
      <c r="C193" s="588">
        <v>2</v>
      </c>
      <c r="D193" s="588">
        <v>0.01</v>
      </c>
      <c r="E193" s="588">
        <v>0.02</v>
      </c>
      <c r="F193" s="555">
        <v>43642.734027777777</v>
      </c>
      <c r="G193" s="588">
        <v>122.587</v>
      </c>
      <c r="H193" s="555">
        <v>43642.963194444441</v>
      </c>
      <c r="I193" s="588">
        <v>122.464</v>
      </c>
      <c r="J193" s="555">
        <v>43643.241666666669</v>
      </c>
      <c r="K193" s="588">
        <v>122.768</v>
      </c>
      <c r="L193" s="588">
        <v>12.300000000001091</v>
      </c>
      <c r="M193" s="588">
        <v>30.399999999999636</v>
      </c>
      <c r="N193" s="588">
        <v>4.21</v>
      </c>
      <c r="O193" s="589">
        <v>0.50763888889196096</v>
      </c>
      <c r="P193" s="557"/>
      <c r="Q193" s="557"/>
      <c r="R193" s="557"/>
    </row>
    <row r="194" spans="1:18" s="588" customFormat="1" x14ac:dyDescent="0.2">
      <c r="A194" s="588">
        <v>193</v>
      </c>
      <c r="B194" s="588" t="s">
        <v>96</v>
      </c>
      <c r="C194" s="588">
        <v>3</v>
      </c>
      <c r="D194" s="588">
        <v>0.01</v>
      </c>
      <c r="E194" s="588">
        <v>0.03</v>
      </c>
      <c r="F194" s="555">
        <v>43643.320833333331</v>
      </c>
      <c r="G194" s="588">
        <v>122.745</v>
      </c>
      <c r="H194" s="555">
        <v>43643.72152777778</v>
      </c>
      <c r="I194" s="588">
        <v>122.46</v>
      </c>
      <c r="J194" s="555">
        <v>43646.958333333336</v>
      </c>
      <c r="K194" s="588">
        <v>122.85299999999999</v>
      </c>
      <c r="L194" s="588">
        <v>28.5</v>
      </c>
      <c r="M194" s="588">
        <v>39.299999999999272</v>
      </c>
      <c r="N194" s="588">
        <v>6.59</v>
      </c>
      <c r="O194" s="589">
        <v>1.6375000000043656</v>
      </c>
      <c r="P194" s="557"/>
      <c r="Q194" s="557"/>
      <c r="R194" s="557"/>
    </row>
    <row r="195" spans="1:18" s="588" customFormat="1" x14ac:dyDescent="0.2">
      <c r="A195" s="588">
        <v>194</v>
      </c>
      <c r="B195" s="588" t="s">
        <v>96</v>
      </c>
      <c r="C195" s="588">
        <v>1</v>
      </c>
      <c r="D195" s="588">
        <v>0.01</v>
      </c>
      <c r="E195" s="588">
        <v>0.01</v>
      </c>
      <c r="F195" s="555">
        <v>43646.984027777777</v>
      </c>
      <c r="G195" s="588">
        <v>123.01300000000001</v>
      </c>
      <c r="H195" s="555">
        <v>43646.984027777777</v>
      </c>
      <c r="I195" s="588">
        <v>123.01300000000001</v>
      </c>
      <c r="J195" s="555">
        <v>43647.022222222222</v>
      </c>
      <c r="K195" s="588">
        <v>123.23699999999999</v>
      </c>
      <c r="L195" s="588">
        <v>0</v>
      </c>
      <c r="M195" s="588">
        <v>22.399999999997817</v>
      </c>
      <c r="N195" s="588">
        <v>2.0099999999999998</v>
      </c>
      <c r="O195" s="589">
        <v>-0.96180555555474712</v>
      </c>
      <c r="P195" s="557"/>
      <c r="Q195" s="557"/>
      <c r="R195" s="557"/>
    </row>
    <row r="196" spans="1:18" s="588" customFormat="1" x14ac:dyDescent="0.2">
      <c r="A196" s="588">
        <v>195</v>
      </c>
      <c r="B196" s="588" t="s">
        <v>96</v>
      </c>
      <c r="C196" s="588">
        <v>10</v>
      </c>
      <c r="D196" s="588">
        <v>0.61</v>
      </c>
      <c r="E196" s="588">
        <v>1.38</v>
      </c>
      <c r="F196" s="555">
        <v>43647.022222222222</v>
      </c>
      <c r="G196" s="588">
        <v>123.255</v>
      </c>
      <c r="H196" s="555">
        <v>43670.396527777775</v>
      </c>
      <c r="I196" s="588">
        <v>120.258</v>
      </c>
      <c r="J196" s="555">
        <v>43671.65902777778</v>
      </c>
      <c r="K196" s="588">
        <v>121.21</v>
      </c>
      <c r="L196" s="588">
        <v>299.70000000000073</v>
      </c>
      <c r="M196" s="588">
        <v>95.200000000000728</v>
      </c>
      <c r="N196" s="588">
        <v>389.05000000000007</v>
      </c>
      <c r="O196" s="589">
        <v>18.636805555557657</v>
      </c>
      <c r="P196" s="557"/>
      <c r="Q196" s="557"/>
      <c r="R196" s="557"/>
    </row>
    <row r="197" spans="1:18" s="588" customFormat="1" x14ac:dyDescent="0.2">
      <c r="A197" s="588">
        <v>196</v>
      </c>
      <c r="B197" s="588" t="s">
        <v>97</v>
      </c>
      <c r="C197" s="588">
        <v>3</v>
      </c>
      <c r="D197" s="588">
        <v>0.01</v>
      </c>
      <c r="E197" s="588">
        <v>0.03</v>
      </c>
      <c r="F197" s="555">
        <v>43648.020138888889</v>
      </c>
      <c r="G197" s="588">
        <v>122.188</v>
      </c>
      <c r="H197" s="555">
        <v>43648.493055555555</v>
      </c>
      <c r="I197" s="588">
        <v>122.46899999999999</v>
      </c>
      <c r="J197" s="555">
        <v>43648.728472222225</v>
      </c>
      <c r="K197" s="588">
        <v>122.08199999999999</v>
      </c>
      <c r="L197" s="588">
        <v>28.099999999998545</v>
      </c>
      <c r="M197" s="588">
        <v>38.700000000000728</v>
      </c>
      <c r="N197" s="588">
        <v>6.59</v>
      </c>
      <c r="O197" s="589">
        <v>0.70833333333575865</v>
      </c>
      <c r="P197" s="557"/>
      <c r="Q197" s="557"/>
      <c r="R197" s="557"/>
    </row>
    <row r="198" spans="1:18" s="588" customFormat="1" x14ac:dyDescent="0.2">
      <c r="A198" s="588">
        <v>197</v>
      </c>
      <c r="B198" s="588" t="s">
        <v>97</v>
      </c>
      <c r="C198" s="588">
        <v>1</v>
      </c>
      <c r="D198" s="588">
        <v>0.01</v>
      </c>
      <c r="E198" s="588">
        <v>0.01</v>
      </c>
      <c r="F198" s="555">
        <v>43648.729166666664</v>
      </c>
      <c r="G198" s="588">
        <v>122.05500000000001</v>
      </c>
      <c r="H198" s="555">
        <v>43648.729166666664</v>
      </c>
      <c r="I198" s="588">
        <v>122.05500000000001</v>
      </c>
      <c r="J198" s="555">
        <v>43648.84097222222</v>
      </c>
      <c r="K198" s="588">
        <v>121.83499999999999</v>
      </c>
      <c r="L198" s="588">
        <v>0</v>
      </c>
      <c r="M198" s="588">
        <v>22</v>
      </c>
      <c r="N198" s="588">
        <v>2.02</v>
      </c>
      <c r="O198" s="589">
        <v>0.11180555555620231</v>
      </c>
      <c r="P198" s="557"/>
      <c r="Q198" s="557"/>
      <c r="R198" s="557"/>
    </row>
    <row r="199" spans="1:18" s="588" customFormat="1" x14ac:dyDescent="0.2">
      <c r="A199" s="588">
        <v>198</v>
      </c>
      <c r="B199" s="588" t="s">
        <v>97</v>
      </c>
      <c r="C199" s="588">
        <v>1</v>
      </c>
      <c r="D199" s="588">
        <v>0.01</v>
      </c>
      <c r="E199" s="588">
        <v>0.01</v>
      </c>
      <c r="F199" s="555">
        <v>43648.841666666667</v>
      </c>
      <c r="G199" s="588">
        <v>121.82899999999999</v>
      </c>
      <c r="H199" s="555">
        <v>43648.841666666667</v>
      </c>
      <c r="I199" s="588">
        <v>121.82899999999999</v>
      </c>
      <c r="J199" s="555">
        <v>43649.121527777781</v>
      </c>
      <c r="K199" s="588">
        <v>121.607</v>
      </c>
      <c r="L199" s="588">
        <v>0</v>
      </c>
      <c r="M199" s="588">
        <v>22.199999999998909</v>
      </c>
      <c r="N199" s="588">
        <v>2.02</v>
      </c>
      <c r="O199" s="589">
        <v>0.27986111111385981</v>
      </c>
      <c r="P199" s="557"/>
      <c r="Q199" s="557"/>
      <c r="R199" s="557"/>
    </row>
    <row r="200" spans="1:18" s="588" customFormat="1" x14ac:dyDescent="0.2">
      <c r="A200" s="588">
        <v>199</v>
      </c>
      <c r="B200" s="588" t="s">
        <v>97</v>
      </c>
      <c r="C200" s="588">
        <v>1</v>
      </c>
      <c r="D200" s="588">
        <v>0.01</v>
      </c>
      <c r="E200" s="588">
        <v>0.01</v>
      </c>
      <c r="F200" s="555">
        <v>43649.12222222222</v>
      </c>
      <c r="G200" s="588">
        <v>121.572</v>
      </c>
      <c r="H200" s="555">
        <v>43649.12222222222</v>
      </c>
      <c r="I200" s="588">
        <v>121.572</v>
      </c>
      <c r="J200" s="555">
        <v>43649.384027777778</v>
      </c>
      <c r="K200" s="588">
        <v>121.352</v>
      </c>
      <c r="L200" s="588">
        <v>0</v>
      </c>
      <c r="M200" s="588">
        <v>22</v>
      </c>
      <c r="N200" s="588">
        <v>2.02</v>
      </c>
      <c r="O200" s="589">
        <v>0.2618055555576575</v>
      </c>
      <c r="P200" s="557"/>
      <c r="Q200" s="557"/>
      <c r="R200" s="557"/>
    </row>
    <row r="201" spans="1:18" s="588" customFormat="1" x14ac:dyDescent="0.2">
      <c r="A201" s="588">
        <v>200</v>
      </c>
      <c r="B201" s="588" t="s">
        <v>97</v>
      </c>
      <c r="C201" s="588">
        <v>5</v>
      </c>
      <c r="D201" s="588">
        <v>0.03</v>
      </c>
      <c r="E201" s="588">
        <v>0.08</v>
      </c>
      <c r="F201" s="555">
        <v>43649.384722222225</v>
      </c>
      <c r="G201" s="588">
        <v>121.331</v>
      </c>
      <c r="H201" s="555">
        <v>43655.11041666667</v>
      </c>
      <c r="I201" s="588">
        <v>122.087</v>
      </c>
      <c r="J201" s="555">
        <v>43661.669444444444</v>
      </c>
      <c r="K201" s="588">
        <v>121.506</v>
      </c>
      <c r="L201" s="588">
        <v>75.600000000000364</v>
      </c>
      <c r="M201" s="588">
        <v>58.100000000000364</v>
      </c>
      <c r="N201" s="588">
        <v>18.990000000000002</v>
      </c>
      <c r="O201" s="589">
        <v>8.2847222222189885</v>
      </c>
      <c r="P201" s="557"/>
      <c r="Q201" s="557"/>
      <c r="R201" s="557"/>
    </row>
    <row r="202" spans="1:18" s="588" customFormat="1" x14ac:dyDescent="0.2">
      <c r="A202" s="588">
        <v>201</v>
      </c>
      <c r="B202" s="588" t="s">
        <v>97</v>
      </c>
      <c r="C202" s="588">
        <v>2</v>
      </c>
      <c r="D202" s="588">
        <v>0.01</v>
      </c>
      <c r="E202" s="588">
        <v>0.02</v>
      </c>
      <c r="F202" s="555">
        <v>43661.671527777777</v>
      </c>
      <c r="G202" s="588">
        <v>121.473</v>
      </c>
      <c r="H202" s="555">
        <v>43661.706250000003</v>
      </c>
      <c r="I202" s="588">
        <v>121.59399999999999</v>
      </c>
      <c r="J202" s="555">
        <v>43662.479861111111</v>
      </c>
      <c r="K202" s="588">
        <v>121.301</v>
      </c>
      <c r="L202" s="588">
        <v>12.100000000000364</v>
      </c>
      <c r="M202" s="588">
        <v>29.299999999999272</v>
      </c>
      <c r="N202" s="588">
        <v>4.21</v>
      </c>
      <c r="O202" s="589">
        <v>0.80833333333430346</v>
      </c>
      <c r="P202" s="557"/>
      <c r="Q202" s="557"/>
      <c r="R202" s="557"/>
    </row>
    <row r="203" spans="1:18" s="588" customFormat="1" x14ac:dyDescent="0.2">
      <c r="A203" s="588">
        <v>202</v>
      </c>
      <c r="B203" s="588" t="s">
        <v>97</v>
      </c>
      <c r="C203" s="588">
        <v>3</v>
      </c>
      <c r="D203" s="588">
        <v>0.01</v>
      </c>
      <c r="E203" s="588">
        <v>0.03</v>
      </c>
      <c r="F203" s="555">
        <v>43662.496527777781</v>
      </c>
      <c r="G203" s="588">
        <v>121.215</v>
      </c>
      <c r="H203" s="555">
        <v>43662.706250000003</v>
      </c>
      <c r="I203" s="588">
        <v>121.497</v>
      </c>
      <c r="J203" s="555">
        <v>43664.119444444441</v>
      </c>
      <c r="K203" s="588">
        <v>121.1</v>
      </c>
      <c r="L203" s="588">
        <v>28.200000000000728</v>
      </c>
      <c r="M203" s="588">
        <v>39.700000000000728</v>
      </c>
      <c r="N203" s="588">
        <v>6.6</v>
      </c>
      <c r="O203" s="589">
        <v>1.6229166666598758</v>
      </c>
      <c r="P203" s="557"/>
      <c r="Q203" s="557"/>
      <c r="R203" s="557"/>
    </row>
    <row r="204" spans="1:18" s="588" customFormat="1" x14ac:dyDescent="0.2">
      <c r="A204" s="588">
        <v>203</v>
      </c>
      <c r="B204" s="588" t="s">
        <v>97</v>
      </c>
      <c r="C204" s="588">
        <v>1</v>
      </c>
      <c r="D204" s="588">
        <v>0.01</v>
      </c>
      <c r="E204" s="588">
        <v>0.01</v>
      </c>
      <c r="F204" s="555">
        <v>43664.120138888888</v>
      </c>
      <c r="G204" s="588">
        <v>121.069</v>
      </c>
      <c r="H204" s="555">
        <v>43664.120138888888</v>
      </c>
      <c r="I204" s="588">
        <v>121.069</v>
      </c>
      <c r="J204" s="555">
        <v>43664.522222222222</v>
      </c>
      <c r="K204" s="588">
        <v>120.849</v>
      </c>
      <c r="L204" s="588">
        <v>0</v>
      </c>
      <c r="M204" s="588">
        <v>22</v>
      </c>
      <c r="N204" s="588">
        <v>2.02</v>
      </c>
      <c r="O204" s="589">
        <v>0.40208333333430346</v>
      </c>
      <c r="P204" s="557"/>
      <c r="Q204" s="557"/>
      <c r="R204" s="557"/>
    </row>
    <row r="205" spans="1:18" s="588" customFormat="1" x14ac:dyDescent="0.2">
      <c r="A205" s="588">
        <v>204</v>
      </c>
      <c r="B205" s="588" t="s">
        <v>97</v>
      </c>
      <c r="C205" s="588">
        <v>3</v>
      </c>
      <c r="D205" s="588">
        <v>0.01</v>
      </c>
      <c r="E205" s="588">
        <v>0.03</v>
      </c>
      <c r="F205" s="555">
        <v>43664.522222222222</v>
      </c>
      <c r="G205" s="588">
        <v>120.831</v>
      </c>
      <c r="H205" s="555">
        <v>43664.645833333336</v>
      </c>
      <c r="I205" s="588">
        <v>121.114</v>
      </c>
      <c r="J205" s="555">
        <v>43669.671527777777</v>
      </c>
      <c r="K205" s="588">
        <v>120.71899999999999</v>
      </c>
      <c r="L205" s="588">
        <v>28.299999999999272</v>
      </c>
      <c r="M205" s="588">
        <v>39.5</v>
      </c>
      <c r="N205" s="588">
        <v>6.58</v>
      </c>
      <c r="O205" s="589">
        <v>3.1493055555547471</v>
      </c>
      <c r="P205" s="557"/>
      <c r="Q205" s="557"/>
      <c r="R205" s="557"/>
    </row>
    <row r="206" spans="1:18" s="588" customFormat="1" x14ac:dyDescent="0.2">
      <c r="A206" s="588">
        <v>205</v>
      </c>
      <c r="B206" s="588" t="s">
        <v>97</v>
      </c>
      <c r="C206" s="588">
        <v>1</v>
      </c>
      <c r="D206" s="588">
        <v>0.01</v>
      </c>
      <c r="E206" s="588">
        <v>0.01</v>
      </c>
      <c r="F206" s="555">
        <v>43669.672222222223</v>
      </c>
      <c r="G206" s="588">
        <v>120.679</v>
      </c>
      <c r="H206" s="555">
        <v>43669.672222222223</v>
      </c>
      <c r="I206" s="588">
        <v>120.679</v>
      </c>
      <c r="J206" s="555">
        <v>43670.385416666664</v>
      </c>
      <c r="K206" s="588">
        <v>120.45699999999999</v>
      </c>
      <c r="L206" s="588">
        <v>0</v>
      </c>
      <c r="M206" s="588">
        <v>22.200000000000728</v>
      </c>
      <c r="N206" s="588">
        <v>2.0099999999999998</v>
      </c>
      <c r="O206" s="589">
        <v>0.71319444444088731</v>
      </c>
      <c r="P206" s="557"/>
      <c r="Q206" s="557"/>
      <c r="R206" s="557"/>
    </row>
    <row r="207" spans="1:18" s="588" customFormat="1" x14ac:dyDescent="0.2">
      <c r="A207" s="588">
        <v>206</v>
      </c>
      <c r="B207" s="588" t="s">
        <v>97</v>
      </c>
      <c r="C207" s="588">
        <v>3</v>
      </c>
      <c r="D207" s="588">
        <v>0.01</v>
      </c>
      <c r="E207" s="588">
        <v>0.03</v>
      </c>
      <c r="F207" s="555">
        <v>43670.396527777775</v>
      </c>
      <c r="G207" s="588">
        <v>120.241</v>
      </c>
      <c r="H207" s="555">
        <v>43670.767361111109</v>
      </c>
      <c r="I207" s="588">
        <v>120.52200000000001</v>
      </c>
      <c r="J207" s="555">
        <v>43671.590277777781</v>
      </c>
      <c r="K207" s="588">
        <v>120.128</v>
      </c>
      <c r="L207" s="588">
        <v>28.100000000000364</v>
      </c>
      <c r="M207" s="588">
        <v>39.400000000001455</v>
      </c>
      <c r="N207" s="588">
        <v>6.57</v>
      </c>
      <c r="O207" s="589">
        <v>1.1937500000058208</v>
      </c>
      <c r="P207" s="557"/>
      <c r="Q207" s="557"/>
      <c r="R207" s="557"/>
    </row>
    <row r="208" spans="1:18" s="588" customFormat="1" x14ac:dyDescent="0.2">
      <c r="A208" s="588">
        <v>207</v>
      </c>
      <c r="B208" s="588" t="s">
        <v>97</v>
      </c>
      <c r="C208" s="588">
        <v>6</v>
      </c>
      <c r="D208" s="588">
        <v>0.06</v>
      </c>
      <c r="E208" s="588">
        <v>0.14000000000000001</v>
      </c>
      <c r="F208" s="555">
        <v>43671.590277777781</v>
      </c>
      <c r="G208" s="588">
        <v>120.111</v>
      </c>
      <c r="H208" s="555">
        <v>43671.662499999999</v>
      </c>
      <c r="I208" s="588">
        <v>121.285</v>
      </c>
      <c r="J208" s="555">
        <v>43677.864583333336</v>
      </c>
      <c r="K208" s="588">
        <v>120.628</v>
      </c>
      <c r="L208" s="588">
        <v>117.39999999999964</v>
      </c>
      <c r="M208" s="588">
        <v>65.700000000000728</v>
      </c>
      <c r="N208" s="588">
        <v>34.590000000000003</v>
      </c>
      <c r="O208" s="589">
        <v>4.2743055555547471</v>
      </c>
      <c r="P208" s="557"/>
      <c r="Q208" s="557"/>
      <c r="R208" s="557"/>
    </row>
    <row r="209" spans="1:18" s="588" customFormat="1" x14ac:dyDescent="0.2">
      <c r="A209" s="588">
        <v>208</v>
      </c>
      <c r="B209" s="588" t="s">
        <v>96</v>
      </c>
      <c r="C209" s="588">
        <v>3</v>
      </c>
      <c r="D209" s="588">
        <v>0.01</v>
      </c>
      <c r="E209" s="588">
        <v>0.03</v>
      </c>
      <c r="F209" s="555">
        <v>43671.65902777778</v>
      </c>
      <c r="G209" s="588">
        <v>121.229</v>
      </c>
      <c r="H209" s="555">
        <v>43672.529166666667</v>
      </c>
      <c r="I209" s="588">
        <v>120.94799999999999</v>
      </c>
      <c r="J209" s="555">
        <v>43676.087500000001</v>
      </c>
      <c r="K209" s="588">
        <v>121.346</v>
      </c>
      <c r="L209" s="588">
        <v>28.100000000000364</v>
      </c>
      <c r="M209" s="588">
        <v>39.800000000001091</v>
      </c>
      <c r="N209" s="588">
        <v>6.57</v>
      </c>
      <c r="O209" s="589">
        <v>2.4284722222218988</v>
      </c>
      <c r="P209" s="557"/>
      <c r="Q209" s="557"/>
      <c r="R209" s="557"/>
    </row>
    <row r="210" spans="1:18" s="588" customFormat="1" x14ac:dyDescent="0.2">
      <c r="A210" s="588">
        <v>209</v>
      </c>
      <c r="B210" s="588" t="s">
        <v>96</v>
      </c>
      <c r="C210" s="588">
        <v>11</v>
      </c>
      <c r="D210" s="588">
        <v>1.1000000000000001</v>
      </c>
      <c r="E210" s="588">
        <v>2.48</v>
      </c>
      <c r="F210" s="555">
        <v>43676.088888888888</v>
      </c>
      <c r="G210" s="588">
        <v>121.384</v>
      </c>
      <c r="H210" s="555">
        <v>43682.148611111108</v>
      </c>
      <c r="I210" s="588">
        <v>117.93</v>
      </c>
      <c r="J210" s="555">
        <v>43682.795138888891</v>
      </c>
      <c r="K210" s="588">
        <v>118.848</v>
      </c>
      <c r="L210" s="588">
        <v>345.39999999999964</v>
      </c>
      <c r="M210" s="588">
        <v>91.799999999999272</v>
      </c>
      <c r="N210" s="588">
        <v>726.58</v>
      </c>
      <c r="O210" s="589">
        <v>4.7062500000029104</v>
      </c>
      <c r="P210" s="557"/>
      <c r="Q210" s="557"/>
      <c r="R210" s="557"/>
    </row>
    <row r="211" spans="1:18" s="588" customFormat="1" x14ac:dyDescent="0.2">
      <c r="A211" s="588">
        <v>210</v>
      </c>
      <c r="B211" s="588" t="s">
        <v>97</v>
      </c>
      <c r="C211" s="588">
        <v>2</v>
      </c>
      <c r="D211" s="588">
        <v>0.01</v>
      </c>
      <c r="E211" s="588">
        <v>0.02</v>
      </c>
      <c r="F211" s="555">
        <v>43677.868055555555</v>
      </c>
      <c r="G211" s="588">
        <v>120.521</v>
      </c>
      <c r="H211" s="555">
        <v>43677.872916666667</v>
      </c>
      <c r="I211" s="588">
        <v>120.64100000000001</v>
      </c>
      <c r="J211" s="555">
        <v>43678.518750000003</v>
      </c>
      <c r="K211" s="588">
        <v>120.34399999999999</v>
      </c>
      <c r="L211" s="588">
        <v>12</v>
      </c>
      <c r="M211" s="588">
        <v>29.700000000000728</v>
      </c>
      <c r="N211" s="588">
        <v>4.2</v>
      </c>
      <c r="O211" s="589">
        <v>0.65069444444816327</v>
      </c>
      <c r="P211" s="557"/>
      <c r="Q211" s="557"/>
      <c r="R211" s="557"/>
    </row>
    <row r="212" spans="1:18" s="588" customFormat="1" x14ac:dyDescent="0.2">
      <c r="A212" s="588">
        <v>211</v>
      </c>
      <c r="B212" s="588" t="s">
        <v>97</v>
      </c>
      <c r="C212" s="588">
        <v>1</v>
      </c>
      <c r="D212" s="588">
        <v>0.01</v>
      </c>
      <c r="E212" s="588">
        <v>0.01</v>
      </c>
      <c r="F212" s="555">
        <v>43678.523611111108</v>
      </c>
      <c r="G212" s="588">
        <v>120.26900000000001</v>
      </c>
      <c r="H212" s="555">
        <v>43678.523611111108</v>
      </c>
      <c r="I212" s="588">
        <v>120.26900000000001</v>
      </c>
      <c r="J212" s="555">
        <v>43678.613194444442</v>
      </c>
      <c r="K212" s="588">
        <v>120.04900000000001</v>
      </c>
      <c r="L212" s="588">
        <v>0</v>
      </c>
      <c r="M212" s="588">
        <v>22</v>
      </c>
      <c r="N212" s="588">
        <v>2.02</v>
      </c>
      <c r="O212" s="589">
        <v>8.9583333334303461E-2</v>
      </c>
      <c r="P212" s="557"/>
      <c r="Q212" s="557"/>
      <c r="R212" s="557"/>
    </row>
    <row r="213" spans="1:18" s="588" customFormat="1" x14ac:dyDescent="0.2">
      <c r="A213" s="588">
        <v>212</v>
      </c>
      <c r="B213" s="588" t="s">
        <v>97</v>
      </c>
      <c r="C213" s="588">
        <v>1</v>
      </c>
      <c r="D213" s="588">
        <v>0.01</v>
      </c>
      <c r="E213" s="588">
        <v>0.01</v>
      </c>
      <c r="F213" s="555">
        <v>43678.614583333336</v>
      </c>
      <c r="G213" s="588">
        <v>120.00700000000001</v>
      </c>
      <c r="H213" s="555">
        <v>43678.614583333336</v>
      </c>
      <c r="I213" s="588">
        <v>120.00700000000001</v>
      </c>
      <c r="J213" s="555">
        <v>43678.623611111114</v>
      </c>
      <c r="K213" s="588">
        <v>119.78700000000001</v>
      </c>
      <c r="L213" s="588">
        <v>0</v>
      </c>
      <c r="M213" s="588">
        <v>22</v>
      </c>
      <c r="N213" s="588">
        <v>2.02</v>
      </c>
      <c r="O213" s="589">
        <v>9.0277777781011537E-3</v>
      </c>
      <c r="P213" s="557"/>
      <c r="Q213" s="557"/>
      <c r="R213" s="557"/>
    </row>
    <row r="214" spans="1:18" s="588" customFormat="1" x14ac:dyDescent="0.2">
      <c r="A214" s="588">
        <v>213</v>
      </c>
      <c r="B214" s="588" t="s">
        <v>97</v>
      </c>
      <c r="C214" s="588">
        <v>1</v>
      </c>
      <c r="D214" s="588">
        <v>0.01</v>
      </c>
      <c r="E214" s="588">
        <v>0.01</v>
      </c>
      <c r="F214" s="555">
        <v>43678.629861111112</v>
      </c>
      <c r="G214" s="588">
        <v>119.798</v>
      </c>
      <c r="H214" s="555">
        <v>43678.629861111112</v>
      </c>
      <c r="I214" s="588">
        <v>119.798</v>
      </c>
      <c r="J214" s="555">
        <v>43678.703472222223</v>
      </c>
      <c r="K214" s="588">
        <v>119.578</v>
      </c>
      <c r="L214" s="588">
        <v>0</v>
      </c>
      <c r="M214" s="588">
        <v>21.999999999998181</v>
      </c>
      <c r="N214" s="588">
        <v>2.02</v>
      </c>
      <c r="O214" s="589">
        <v>7.3611111110949423E-2</v>
      </c>
      <c r="P214" s="557"/>
      <c r="Q214" s="557"/>
      <c r="R214" s="557"/>
    </row>
    <row r="215" spans="1:18" s="588" customFormat="1" x14ac:dyDescent="0.2">
      <c r="A215" s="588">
        <v>214</v>
      </c>
      <c r="B215" s="588" t="s">
        <v>97</v>
      </c>
      <c r="C215" s="588">
        <v>2</v>
      </c>
      <c r="D215" s="588">
        <v>0.01</v>
      </c>
      <c r="E215" s="588">
        <v>0.02</v>
      </c>
      <c r="F215" s="555">
        <v>43678.720833333333</v>
      </c>
      <c r="G215" s="588">
        <v>119.685</v>
      </c>
      <c r="H215" s="555">
        <v>43678.731249999997</v>
      </c>
      <c r="I215" s="588">
        <v>119.806</v>
      </c>
      <c r="J215" s="555">
        <v>43678.811805555553</v>
      </c>
      <c r="K215" s="588">
        <v>119.51600000000001</v>
      </c>
      <c r="L215" s="588">
        <v>12.100000000000364</v>
      </c>
      <c r="M215" s="588">
        <v>29</v>
      </c>
      <c r="N215" s="588">
        <v>4.21</v>
      </c>
      <c r="O215" s="589">
        <v>9.0972222220443655E-2</v>
      </c>
      <c r="P215" s="557"/>
      <c r="Q215" s="557"/>
      <c r="R215" s="557"/>
    </row>
    <row r="216" spans="1:18" s="588" customFormat="1" x14ac:dyDescent="0.2">
      <c r="A216" s="588">
        <v>215</v>
      </c>
      <c r="B216" s="588" t="s">
        <v>97</v>
      </c>
      <c r="C216" s="588">
        <v>1</v>
      </c>
      <c r="D216" s="588">
        <v>0.01</v>
      </c>
      <c r="E216" s="588">
        <v>0.01</v>
      </c>
      <c r="F216" s="555">
        <v>43678.8125</v>
      </c>
      <c r="G216" s="588">
        <v>119.489</v>
      </c>
      <c r="H216" s="555">
        <v>43678.8125</v>
      </c>
      <c r="I216" s="588">
        <v>119.489</v>
      </c>
      <c r="J216" s="555">
        <v>43678.820138888892</v>
      </c>
      <c r="K216" s="588">
        <v>119.26900000000001</v>
      </c>
      <c r="L216" s="588">
        <v>0</v>
      </c>
      <c r="M216" s="588">
        <v>21.999999999998181</v>
      </c>
      <c r="N216" s="588">
        <v>2.02</v>
      </c>
      <c r="O216" s="589">
        <v>7.6388888919609599E-3</v>
      </c>
      <c r="P216" s="557"/>
      <c r="Q216" s="557"/>
      <c r="R216" s="557"/>
    </row>
    <row r="217" spans="1:18" s="588" customFormat="1" x14ac:dyDescent="0.2">
      <c r="A217" s="588">
        <v>216</v>
      </c>
      <c r="B217" s="588" t="s">
        <v>97</v>
      </c>
      <c r="C217" s="588">
        <v>1</v>
      </c>
      <c r="D217" s="588">
        <v>0.01</v>
      </c>
      <c r="E217" s="588">
        <v>0.01</v>
      </c>
      <c r="F217" s="555">
        <v>43678.820833333331</v>
      </c>
      <c r="G217" s="588">
        <v>119.264</v>
      </c>
      <c r="H217" s="555">
        <v>43678.820833333331</v>
      </c>
      <c r="I217" s="588">
        <v>119.264</v>
      </c>
      <c r="J217" s="555">
        <v>43678.831250000003</v>
      </c>
      <c r="K217" s="588">
        <v>119.044</v>
      </c>
      <c r="L217" s="588">
        <v>0</v>
      </c>
      <c r="M217" s="588">
        <v>22</v>
      </c>
      <c r="N217" s="588">
        <v>2.0099999999999998</v>
      </c>
      <c r="O217" s="589">
        <v>1.0416666671517305E-2</v>
      </c>
      <c r="P217" s="557"/>
      <c r="Q217" s="557"/>
      <c r="R217" s="557"/>
    </row>
    <row r="218" spans="1:18" s="588" customFormat="1" x14ac:dyDescent="0.2">
      <c r="A218" s="588">
        <v>217</v>
      </c>
      <c r="B218" s="588" t="s">
        <v>97</v>
      </c>
      <c r="C218" s="588">
        <v>2</v>
      </c>
      <c r="D218" s="588">
        <v>0.01</v>
      </c>
      <c r="E218" s="588">
        <v>0.02</v>
      </c>
      <c r="F218" s="555">
        <v>43678.842361111114</v>
      </c>
      <c r="G218" s="588">
        <v>118.959</v>
      </c>
      <c r="H218" s="555">
        <v>43678.847222222219</v>
      </c>
      <c r="I218" s="588">
        <v>119.13500000000001</v>
      </c>
      <c r="J218" s="555">
        <v>43679.120138888888</v>
      </c>
      <c r="K218" s="588">
        <v>118.815</v>
      </c>
      <c r="L218" s="588">
        <v>17.600000000000364</v>
      </c>
      <c r="M218" s="588">
        <v>32</v>
      </c>
      <c r="N218" s="588">
        <v>4.21</v>
      </c>
      <c r="O218" s="589">
        <v>0.27777777777373558</v>
      </c>
      <c r="P218" s="557"/>
      <c r="Q218" s="557"/>
      <c r="R218" s="557"/>
    </row>
    <row r="219" spans="1:18" s="588" customFormat="1" x14ac:dyDescent="0.2">
      <c r="A219" s="588">
        <v>218</v>
      </c>
      <c r="B219" s="588" t="s">
        <v>97</v>
      </c>
      <c r="C219" s="588">
        <v>1</v>
      </c>
      <c r="D219" s="588">
        <v>0.01</v>
      </c>
      <c r="E219" s="588">
        <v>0.01</v>
      </c>
      <c r="F219" s="555">
        <v>43679.120138888888</v>
      </c>
      <c r="G219" s="588">
        <v>118.798</v>
      </c>
      <c r="H219" s="555">
        <v>43679.120138888888</v>
      </c>
      <c r="I219" s="588">
        <v>118.798</v>
      </c>
      <c r="J219" s="555">
        <v>43679.138194444444</v>
      </c>
      <c r="K219" s="588">
        <v>118.578</v>
      </c>
      <c r="L219" s="588">
        <v>0</v>
      </c>
      <c r="M219" s="588">
        <v>21.999999999998181</v>
      </c>
      <c r="N219" s="588">
        <v>2.02</v>
      </c>
      <c r="O219" s="589">
        <v>1.8055555556202307E-2</v>
      </c>
      <c r="P219" s="557"/>
      <c r="Q219" s="557"/>
      <c r="R219" s="557"/>
    </row>
    <row r="220" spans="1:18" s="588" customFormat="1" x14ac:dyDescent="0.2">
      <c r="A220" s="588">
        <v>219</v>
      </c>
      <c r="B220" s="588" t="s">
        <v>97</v>
      </c>
      <c r="C220" s="588">
        <v>3</v>
      </c>
      <c r="D220" s="588">
        <v>0.01</v>
      </c>
      <c r="E220" s="588">
        <v>0.03</v>
      </c>
      <c r="F220" s="555">
        <v>43679.138888888891</v>
      </c>
      <c r="G220" s="588">
        <v>118.518</v>
      </c>
      <c r="H220" s="555">
        <v>43679.162499999999</v>
      </c>
      <c r="I220" s="588">
        <v>118.79900000000001</v>
      </c>
      <c r="J220" s="555">
        <v>43679.604166666664</v>
      </c>
      <c r="K220" s="588">
        <v>118.41200000000001</v>
      </c>
      <c r="L220" s="588">
        <v>28.100000000002183</v>
      </c>
      <c r="M220" s="588">
        <v>38.700000000000728</v>
      </c>
      <c r="N220" s="588">
        <v>6.59</v>
      </c>
      <c r="O220" s="589">
        <v>0.46527777777373558</v>
      </c>
      <c r="P220" s="557"/>
      <c r="Q220" s="557"/>
      <c r="R220" s="557"/>
    </row>
    <row r="221" spans="1:18" s="588" customFormat="1" x14ac:dyDescent="0.2">
      <c r="A221" s="588">
        <v>220</v>
      </c>
      <c r="B221" s="588" t="s">
        <v>97</v>
      </c>
      <c r="C221" s="588">
        <v>3</v>
      </c>
      <c r="D221" s="588">
        <v>0.01</v>
      </c>
      <c r="E221" s="588">
        <v>0.03</v>
      </c>
      <c r="F221" s="555">
        <v>43679.607638888891</v>
      </c>
      <c r="G221" s="588">
        <v>118.40600000000001</v>
      </c>
      <c r="H221" s="555">
        <v>43679.625694444447</v>
      </c>
      <c r="I221" s="588">
        <v>118.794</v>
      </c>
      <c r="J221" s="555">
        <v>43679.69027777778</v>
      </c>
      <c r="K221" s="588">
        <v>118.337</v>
      </c>
      <c r="L221" s="588">
        <v>38.799999999999272</v>
      </c>
      <c r="M221" s="588">
        <v>45.699999999998909</v>
      </c>
      <c r="N221" s="588">
        <v>6.59</v>
      </c>
      <c r="O221" s="589">
        <v>8.2638888889050577E-2</v>
      </c>
      <c r="P221" s="557"/>
      <c r="Q221" s="557"/>
      <c r="R221" s="557"/>
    </row>
    <row r="222" spans="1:18" s="588" customFormat="1" x14ac:dyDescent="0.2">
      <c r="A222" s="588">
        <v>221</v>
      </c>
      <c r="B222" s="588" t="s">
        <v>97</v>
      </c>
      <c r="C222" s="588">
        <v>2</v>
      </c>
      <c r="D222" s="588">
        <v>0.01</v>
      </c>
      <c r="E222" s="588">
        <v>0.02</v>
      </c>
      <c r="F222" s="555">
        <v>43679.70208333333</v>
      </c>
      <c r="G222" s="588">
        <v>118.378</v>
      </c>
      <c r="H222" s="555">
        <v>43679.727777777778</v>
      </c>
      <c r="I222" s="588">
        <v>118.498</v>
      </c>
      <c r="J222" s="555">
        <v>43682.094444444447</v>
      </c>
      <c r="K222" s="588">
        <v>118.206</v>
      </c>
      <c r="L222" s="588">
        <v>12.000000000001819</v>
      </c>
      <c r="M222" s="588">
        <v>29.200000000000728</v>
      </c>
      <c r="N222" s="588">
        <v>4.2200000000000006</v>
      </c>
      <c r="O222" s="589">
        <v>0.39236111111677019</v>
      </c>
      <c r="P222" s="557"/>
      <c r="Q222" s="557"/>
      <c r="R222" s="557"/>
    </row>
    <row r="223" spans="1:18" s="588" customFormat="1" x14ac:dyDescent="0.2">
      <c r="A223" s="588">
        <v>222</v>
      </c>
      <c r="B223" s="588" t="s">
        <v>97</v>
      </c>
      <c r="C223" s="588">
        <v>2</v>
      </c>
      <c r="D223" s="588">
        <v>0.01</v>
      </c>
      <c r="E223" s="588">
        <v>0.02</v>
      </c>
      <c r="F223" s="555">
        <v>43682.094444444447</v>
      </c>
      <c r="G223" s="588">
        <v>118.188</v>
      </c>
      <c r="H223" s="555">
        <v>43682.104861111111</v>
      </c>
      <c r="I223" s="588">
        <v>118.30800000000001</v>
      </c>
      <c r="J223" s="555">
        <v>43682.138194444444</v>
      </c>
      <c r="K223" s="588">
        <v>118.018</v>
      </c>
      <c r="L223" s="588">
        <v>12</v>
      </c>
      <c r="M223" s="588">
        <v>29.000000000001819</v>
      </c>
      <c r="N223" s="588">
        <v>4.2200000000000006</v>
      </c>
      <c r="O223" s="589">
        <v>4.3749999997089617E-2</v>
      </c>
      <c r="P223" s="557"/>
      <c r="Q223" s="557"/>
      <c r="R223" s="557"/>
    </row>
    <row r="224" spans="1:18" s="588" customFormat="1" x14ac:dyDescent="0.2">
      <c r="A224" s="588">
        <v>223</v>
      </c>
      <c r="B224" s="588" t="s">
        <v>97</v>
      </c>
      <c r="C224" s="588">
        <v>1</v>
      </c>
      <c r="D224" s="588">
        <v>0.01</v>
      </c>
      <c r="E224" s="588">
        <v>0.01</v>
      </c>
      <c r="F224" s="555">
        <v>43682.138888888891</v>
      </c>
      <c r="G224" s="588">
        <v>117.995</v>
      </c>
      <c r="H224" s="555">
        <v>43682.138888888891</v>
      </c>
      <c r="I224" s="588">
        <v>117.995</v>
      </c>
      <c r="J224" s="555">
        <v>43682.15</v>
      </c>
      <c r="K224" s="588">
        <v>117.77500000000001</v>
      </c>
      <c r="L224" s="588">
        <v>0</v>
      </c>
      <c r="M224" s="588">
        <v>22</v>
      </c>
      <c r="N224" s="588">
        <v>2.02</v>
      </c>
      <c r="O224" s="589">
        <v>1.1111111110949423E-2</v>
      </c>
      <c r="P224" s="557"/>
      <c r="Q224" s="557"/>
      <c r="R224" s="557"/>
    </row>
    <row r="225" spans="1:18" s="588" customFormat="1" x14ac:dyDescent="0.2">
      <c r="A225" s="588">
        <v>224</v>
      </c>
      <c r="B225" s="588" t="s">
        <v>97</v>
      </c>
      <c r="C225" s="588">
        <v>7</v>
      </c>
      <c r="D225" s="588">
        <v>0.1</v>
      </c>
      <c r="E225" s="588">
        <v>0.24000000000000002</v>
      </c>
      <c r="F225" s="555">
        <v>43682.15</v>
      </c>
      <c r="G225" s="588">
        <v>117.758</v>
      </c>
      <c r="H225" s="555">
        <v>43683.13958333333</v>
      </c>
      <c r="I225" s="588">
        <v>119.40900000000001</v>
      </c>
      <c r="J225" s="555">
        <v>43684.581944444442</v>
      </c>
      <c r="K225" s="588">
        <v>118.601</v>
      </c>
      <c r="L225" s="588">
        <v>165.10000000000218</v>
      </c>
      <c r="M225" s="588">
        <v>80.800000000001091</v>
      </c>
      <c r="N225" s="588">
        <v>61.529999999999994</v>
      </c>
      <c r="O225" s="589">
        <v>2.4319444444408873</v>
      </c>
      <c r="P225" s="557"/>
      <c r="Q225" s="557"/>
      <c r="R225" s="557"/>
    </row>
    <row r="226" spans="1:18" s="588" customFormat="1" x14ac:dyDescent="0.2">
      <c r="A226" s="588">
        <v>225</v>
      </c>
      <c r="B226" s="588" t="s">
        <v>96</v>
      </c>
      <c r="C226" s="588">
        <v>3</v>
      </c>
      <c r="D226" s="588">
        <v>0.01</v>
      </c>
      <c r="E226" s="588">
        <v>0.03</v>
      </c>
      <c r="F226" s="555">
        <v>43682.838194444441</v>
      </c>
      <c r="G226" s="588">
        <v>118.80800000000001</v>
      </c>
      <c r="H226" s="555">
        <v>43682.999305555553</v>
      </c>
      <c r="I226" s="588">
        <v>118.46</v>
      </c>
      <c r="J226" s="555">
        <v>43683.10833333333</v>
      </c>
      <c r="K226" s="588">
        <v>118.895</v>
      </c>
      <c r="L226" s="588">
        <v>34.800000000001091</v>
      </c>
      <c r="M226" s="588">
        <v>43.5</v>
      </c>
      <c r="N226" s="588">
        <v>6.59</v>
      </c>
      <c r="O226" s="589">
        <v>0.27013888888905058</v>
      </c>
      <c r="P226" s="557"/>
      <c r="Q226" s="557"/>
      <c r="R226" s="557"/>
    </row>
    <row r="227" spans="1:18" s="588" customFormat="1" x14ac:dyDescent="0.2">
      <c r="A227" s="588">
        <v>226</v>
      </c>
      <c r="B227" s="588" t="s">
        <v>96</v>
      </c>
      <c r="C227" s="588">
        <v>1</v>
      </c>
      <c r="D227" s="588">
        <v>0.01</v>
      </c>
      <c r="E227" s="588">
        <v>0.01</v>
      </c>
      <c r="F227" s="555">
        <v>43683.113888888889</v>
      </c>
      <c r="G227" s="588">
        <v>119.024</v>
      </c>
      <c r="H227" s="555">
        <v>43683.113888888889</v>
      </c>
      <c r="I227" s="588">
        <v>119.024</v>
      </c>
      <c r="J227" s="555">
        <v>43683.135416666664</v>
      </c>
      <c r="K227" s="588">
        <v>119.244</v>
      </c>
      <c r="L227" s="588">
        <v>0</v>
      </c>
      <c r="M227" s="588">
        <v>22</v>
      </c>
      <c r="N227" s="588">
        <v>2.02</v>
      </c>
      <c r="O227" s="589">
        <v>2.1527777775190771E-2</v>
      </c>
      <c r="P227" s="557"/>
      <c r="Q227" s="557"/>
      <c r="R227" s="557"/>
    </row>
    <row r="228" spans="1:18" s="588" customFormat="1" x14ac:dyDescent="0.2">
      <c r="A228" s="588">
        <v>227</v>
      </c>
      <c r="B228" s="588" t="s">
        <v>96</v>
      </c>
      <c r="C228" s="588">
        <v>1</v>
      </c>
      <c r="D228" s="588">
        <v>0.01</v>
      </c>
      <c r="E228" s="588">
        <v>0.01</v>
      </c>
      <c r="F228" s="555">
        <v>43683.23541666667</v>
      </c>
      <c r="G228" s="588">
        <v>119.30500000000001</v>
      </c>
      <c r="H228" s="555">
        <v>43683.23541666667</v>
      </c>
      <c r="I228" s="588">
        <v>119.30500000000001</v>
      </c>
      <c r="J228" s="555">
        <v>43683.251388888886</v>
      </c>
      <c r="K228" s="588">
        <v>119.52500000000001</v>
      </c>
      <c r="L228" s="588">
        <v>0</v>
      </c>
      <c r="M228" s="588">
        <v>22</v>
      </c>
      <c r="N228" s="588">
        <v>2.02</v>
      </c>
      <c r="O228" s="589">
        <v>1.597222221607808E-2</v>
      </c>
      <c r="P228" s="557"/>
      <c r="Q228" s="557"/>
      <c r="R228" s="557"/>
    </row>
    <row r="229" spans="1:18" s="588" customFormat="1" x14ac:dyDescent="0.2">
      <c r="A229" s="588">
        <v>228</v>
      </c>
      <c r="B229" s="588" t="s">
        <v>96</v>
      </c>
      <c r="C229" s="588">
        <v>1</v>
      </c>
      <c r="D229" s="588">
        <v>0.01</v>
      </c>
      <c r="E229" s="588">
        <v>0.01</v>
      </c>
      <c r="F229" s="555">
        <v>43683.252083333333</v>
      </c>
      <c r="G229" s="588">
        <v>119.619</v>
      </c>
      <c r="H229" s="555">
        <v>43683.252083333333</v>
      </c>
      <c r="I229" s="588">
        <v>119.619</v>
      </c>
      <c r="J229" s="555">
        <v>43683.254861111112</v>
      </c>
      <c r="K229" s="588">
        <v>119.839</v>
      </c>
      <c r="L229" s="588">
        <v>0</v>
      </c>
      <c r="M229" s="588">
        <v>22</v>
      </c>
      <c r="N229" s="588">
        <v>2.02</v>
      </c>
      <c r="O229" s="589">
        <v>2.7777777795563452E-3</v>
      </c>
      <c r="P229" s="557"/>
      <c r="Q229" s="557"/>
      <c r="R229" s="557"/>
    </row>
    <row r="230" spans="1:18" s="588" customFormat="1" x14ac:dyDescent="0.2">
      <c r="A230" s="588">
        <v>229</v>
      </c>
      <c r="B230" s="588" t="s">
        <v>96</v>
      </c>
      <c r="C230" s="588">
        <v>8</v>
      </c>
      <c r="D230" s="588">
        <v>0.19</v>
      </c>
      <c r="E230" s="588">
        <v>0.43000000000000005</v>
      </c>
      <c r="F230" s="555">
        <v>43683.255555555559</v>
      </c>
      <c r="G230" s="588">
        <v>119.774</v>
      </c>
      <c r="H230" s="555">
        <v>43689.418749999997</v>
      </c>
      <c r="I230" s="588">
        <v>117.785</v>
      </c>
      <c r="J230" s="555">
        <v>43690.656944444447</v>
      </c>
      <c r="K230" s="588">
        <v>118.61</v>
      </c>
      <c r="L230" s="588">
        <v>198.89999999999964</v>
      </c>
      <c r="M230" s="588">
        <v>82.5</v>
      </c>
      <c r="N230" s="588">
        <v>114.14000000000001</v>
      </c>
      <c r="O230" s="589">
        <v>5.4013888888875954</v>
      </c>
      <c r="P230" s="557"/>
      <c r="Q230" s="557"/>
      <c r="R230" s="557"/>
    </row>
    <row r="231" spans="1:18" s="588" customFormat="1" x14ac:dyDescent="0.2">
      <c r="A231" s="588">
        <v>230</v>
      </c>
      <c r="B231" s="588" t="s">
        <v>97</v>
      </c>
      <c r="C231" s="588">
        <v>4</v>
      </c>
      <c r="D231" s="588">
        <v>0.02</v>
      </c>
      <c r="E231" s="588">
        <v>0.05</v>
      </c>
      <c r="F231" s="555">
        <v>43684.582638888889</v>
      </c>
      <c r="G231" s="588">
        <v>118.56699999999999</v>
      </c>
      <c r="H231" s="555">
        <v>43684.840277777781</v>
      </c>
      <c r="I231" s="588">
        <v>119.071</v>
      </c>
      <c r="J231" s="555">
        <v>43685.572916666664</v>
      </c>
      <c r="K231" s="588">
        <v>118.601</v>
      </c>
      <c r="L231" s="588">
        <v>50.400000000001455</v>
      </c>
      <c r="M231" s="588">
        <v>47</v>
      </c>
      <c r="N231" s="588">
        <v>11.42</v>
      </c>
      <c r="O231" s="589">
        <v>0.99027777777519077</v>
      </c>
      <c r="P231" s="557"/>
      <c r="Q231" s="557"/>
      <c r="R231" s="557"/>
    </row>
    <row r="232" spans="1:18" s="588" customFormat="1" x14ac:dyDescent="0.2">
      <c r="A232" s="588">
        <v>231</v>
      </c>
      <c r="B232" s="588" t="s">
        <v>97</v>
      </c>
      <c r="C232" s="588">
        <v>4</v>
      </c>
      <c r="D232" s="588">
        <v>0.02</v>
      </c>
      <c r="E232" s="588">
        <v>0.05</v>
      </c>
      <c r="F232" s="555">
        <v>43685.572916666664</v>
      </c>
      <c r="G232" s="588">
        <v>118.584</v>
      </c>
      <c r="H232" s="555">
        <v>43685.631249999999</v>
      </c>
      <c r="I232" s="588">
        <v>119.149</v>
      </c>
      <c r="J232" s="555">
        <v>43685.660416666666</v>
      </c>
      <c r="K232" s="588">
        <v>118.65600000000001</v>
      </c>
      <c r="L232" s="588">
        <v>56.5</v>
      </c>
      <c r="M232" s="588">
        <v>49.299999999999272</v>
      </c>
      <c r="N232" s="588">
        <v>11.479999999999999</v>
      </c>
      <c r="O232" s="589">
        <v>8.7500000001455192E-2</v>
      </c>
      <c r="P232" s="557"/>
      <c r="Q232" s="557"/>
      <c r="R232" s="557"/>
    </row>
    <row r="233" spans="1:18" s="588" customFormat="1" x14ac:dyDescent="0.2">
      <c r="A233" s="588">
        <v>232</v>
      </c>
      <c r="B233" s="588" t="s">
        <v>97</v>
      </c>
      <c r="C233" s="588">
        <v>2</v>
      </c>
      <c r="D233" s="588">
        <v>0.01</v>
      </c>
      <c r="E233" s="588">
        <v>0.02</v>
      </c>
      <c r="F233" s="555">
        <v>43685.684027777781</v>
      </c>
      <c r="G233" s="588">
        <v>118.834</v>
      </c>
      <c r="H233" s="555">
        <v>43685.692361111112</v>
      </c>
      <c r="I233" s="588">
        <v>118.955</v>
      </c>
      <c r="J233" s="555">
        <v>43685.839583333334</v>
      </c>
      <c r="K233" s="588">
        <v>118.66500000000001</v>
      </c>
      <c r="L233" s="588">
        <v>12.100000000000364</v>
      </c>
      <c r="M233" s="588">
        <v>29</v>
      </c>
      <c r="N233" s="588">
        <v>4.21</v>
      </c>
      <c r="O233" s="589">
        <v>0.15555555555329192</v>
      </c>
      <c r="P233" s="557"/>
      <c r="Q233" s="557"/>
      <c r="R233" s="557"/>
    </row>
    <row r="234" spans="1:18" s="588" customFormat="1" x14ac:dyDescent="0.2">
      <c r="A234" s="588">
        <v>233</v>
      </c>
      <c r="B234" s="588" t="s">
        <v>97</v>
      </c>
      <c r="C234" s="588">
        <v>1</v>
      </c>
      <c r="D234" s="588">
        <v>0.01</v>
      </c>
      <c r="E234" s="588">
        <v>0.01</v>
      </c>
      <c r="F234" s="555">
        <v>43685.840277777781</v>
      </c>
      <c r="G234" s="588">
        <v>118.626</v>
      </c>
      <c r="H234" s="555">
        <v>43685.840277777781</v>
      </c>
      <c r="I234" s="588">
        <v>118.626</v>
      </c>
      <c r="J234" s="555">
        <v>43685.964583333334</v>
      </c>
      <c r="K234" s="588">
        <v>118.40600000000001</v>
      </c>
      <c r="L234" s="588">
        <v>0</v>
      </c>
      <c r="M234" s="588">
        <v>22</v>
      </c>
      <c r="N234" s="588">
        <v>2.02</v>
      </c>
      <c r="O234" s="589">
        <v>0.12430555555329192</v>
      </c>
      <c r="P234" s="557"/>
      <c r="Q234" s="557"/>
      <c r="R234" s="557"/>
    </row>
    <row r="235" spans="1:18" s="588" customFormat="1" x14ac:dyDescent="0.2">
      <c r="A235" s="588">
        <v>234</v>
      </c>
      <c r="B235" s="588" t="s">
        <v>97</v>
      </c>
      <c r="C235" s="588">
        <v>3</v>
      </c>
      <c r="D235" s="588">
        <v>0.01</v>
      </c>
      <c r="E235" s="588">
        <v>0.03</v>
      </c>
      <c r="F235" s="555">
        <v>43685.965277777781</v>
      </c>
      <c r="G235" s="588">
        <v>118.35599999999999</v>
      </c>
      <c r="H235" s="555">
        <v>43686.121527777781</v>
      </c>
      <c r="I235" s="588">
        <v>118.63800000000001</v>
      </c>
      <c r="J235" s="555">
        <v>43686.699305555558</v>
      </c>
      <c r="K235" s="588">
        <v>118.248</v>
      </c>
      <c r="L235" s="588">
        <v>28.200000000002547</v>
      </c>
      <c r="M235" s="588">
        <v>39</v>
      </c>
      <c r="N235" s="588">
        <v>6.6099999999999994</v>
      </c>
      <c r="O235" s="589">
        <v>0.73402777777664596</v>
      </c>
      <c r="P235" s="557"/>
      <c r="Q235" s="557"/>
      <c r="R235" s="557"/>
    </row>
    <row r="236" spans="1:18" s="588" customFormat="1" x14ac:dyDescent="0.2">
      <c r="A236" s="588">
        <v>235</v>
      </c>
      <c r="B236" s="588" t="s">
        <v>97</v>
      </c>
      <c r="C236" s="588">
        <v>1</v>
      </c>
      <c r="D236" s="588">
        <v>0.01</v>
      </c>
      <c r="E236" s="588">
        <v>0.01</v>
      </c>
      <c r="F236" s="555">
        <v>43686.710416666669</v>
      </c>
      <c r="G236" s="588">
        <v>118.322</v>
      </c>
      <c r="H236" s="555">
        <v>43686.710416666669</v>
      </c>
      <c r="I236" s="588">
        <v>118.322</v>
      </c>
      <c r="J236" s="555">
        <v>43689.0625</v>
      </c>
      <c r="K236" s="588">
        <v>118.1</v>
      </c>
      <c r="L236" s="588">
        <v>0</v>
      </c>
      <c r="M236" s="588">
        <v>22.200000000000728</v>
      </c>
      <c r="N236" s="588">
        <v>2.0099999999999998</v>
      </c>
      <c r="O236" s="589">
        <v>0.35208333333139308</v>
      </c>
      <c r="P236" s="557"/>
      <c r="Q236" s="557"/>
      <c r="R236" s="557"/>
    </row>
    <row r="237" spans="1:18" s="588" customFormat="1" x14ac:dyDescent="0.2">
      <c r="A237" s="588">
        <v>236</v>
      </c>
      <c r="B237" s="588" t="s">
        <v>97</v>
      </c>
      <c r="C237" s="588">
        <v>2</v>
      </c>
      <c r="D237" s="588">
        <v>0.01</v>
      </c>
      <c r="E237" s="588">
        <v>0.02</v>
      </c>
      <c r="F237" s="555">
        <v>43689.072916666664</v>
      </c>
      <c r="G237" s="588">
        <v>118.075</v>
      </c>
      <c r="H237" s="555">
        <v>43689.1</v>
      </c>
      <c r="I237" s="588">
        <v>118.196</v>
      </c>
      <c r="J237" s="555">
        <v>43689.396527777775</v>
      </c>
      <c r="K237" s="588">
        <v>117.90600000000001</v>
      </c>
      <c r="L237" s="588">
        <v>12.100000000000364</v>
      </c>
      <c r="M237" s="588">
        <v>29</v>
      </c>
      <c r="N237" s="588">
        <v>4.21</v>
      </c>
      <c r="O237" s="589">
        <v>0.32361111111094942</v>
      </c>
      <c r="P237" s="557"/>
      <c r="Q237" s="557"/>
      <c r="R237" s="557"/>
    </row>
    <row r="238" spans="1:18" s="588" customFormat="1" x14ac:dyDescent="0.2">
      <c r="A238" s="588">
        <v>237</v>
      </c>
      <c r="B238" s="588" t="s">
        <v>97</v>
      </c>
      <c r="C238" s="588">
        <v>1</v>
      </c>
      <c r="D238" s="588">
        <v>0.01</v>
      </c>
      <c r="E238" s="588">
        <v>0.01</v>
      </c>
      <c r="F238" s="555">
        <v>43689.408333333333</v>
      </c>
      <c r="G238" s="588">
        <v>117.85299999999999</v>
      </c>
      <c r="H238" s="555">
        <v>43689.408333333333</v>
      </c>
      <c r="I238" s="588">
        <v>117.85299999999999</v>
      </c>
      <c r="J238" s="555">
        <v>43689.422222222223</v>
      </c>
      <c r="K238" s="588">
        <v>117.633</v>
      </c>
      <c r="L238" s="588">
        <v>0</v>
      </c>
      <c r="M238" s="588">
        <v>22</v>
      </c>
      <c r="N238" s="588">
        <v>2.02</v>
      </c>
      <c r="O238" s="589">
        <v>1.3888888890505768E-2</v>
      </c>
      <c r="P238" s="557"/>
      <c r="Q238" s="557"/>
      <c r="R238" s="557"/>
    </row>
    <row r="239" spans="1:18" s="588" customFormat="1" x14ac:dyDescent="0.2">
      <c r="A239" s="588">
        <v>238</v>
      </c>
      <c r="B239" s="588" t="s">
        <v>97</v>
      </c>
      <c r="C239" s="588">
        <v>7</v>
      </c>
      <c r="D239" s="588">
        <v>0.1</v>
      </c>
      <c r="E239" s="588">
        <v>0.24000000000000002</v>
      </c>
      <c r="F239" s="555">
        <v>43689.42291666667</v>
      </c>
      <c r="G239" s="588">
        <v>117.59099999999999</v>
      </c>
      <c r="H239" s="555">
        <v>43690.686111111114</v>
      </c>
      <c r="I239" s="588">
        <v>119.373</v>
      </c>
      <c r="J239" s="555">
        <v>43691.55</v>
      </c>
      <c r="K239" s="588">
        <v>118.571</v>
      </c>
      <c r="L239" s="588">
        <v>178.20000000000255</v>
      </c>
      <c r="M239" s="588">
        <v>80.200000000000728</v>
      </c>
      <c r="N239" s="588">
        <v>61.489999999999995</v>
      </c>
      <c r="O239" s="589">
        <v>2.1270833333328483</v>
      </c>
      <c r="P239" s="557"/>
      <c r="Q239" s="557"/>
      <c r="R239" s="557"/>
    </row>
    <row r="240" spans="1:18" s="588" customFormat="1" x14ac:dyDescent="0.2">
      <c r="A240" s="588">
        <v>239</v>
      </c>
      <c r="B240" s="588" t="s">
        <v>96</v>
      </c>
      <c r="C240" s="588">
        <v>2</v>
      </c>
      <c r="D240" s="588">
        <v>0.01</v>
      </c>
      <c r="E240" s="588">
        <v>0.02</v>
      </c>
      <c r="F240" s="555">
        <v>43690.666666666664</v>
      </c>
      <c r="G240" s="588">
        <v>119.18</v>
      </c>
      <c r="H240" s="555">
        <v>43690.668055555558</v>
      </c>
      <c r="I240" s="588">
        <v>118.937</v>
      </c>
      <c r="J240" s="555">
        <v>43690.679861111108</v>
      </c>
      <c r="K240" s="588">
        <v>119.289</v>
      </c>
      <c r="L240" s="588">
        <v>24.300000000001091</v>
      </c>
      <c r="M240" s="588">
        <v>35.200000000000728</v>
      </c>
      <c r="N240" s="588">
        <v>4.2200000000000006</v>
      </c>
      <c r="O240" s="589">
        <v>1.3194444443797693E-2</v>
      </c>
      <c r="P240" s="557"/>
      <c r="Q240" s="557"/>
      <c r="R240" s="557"/>
    </row>
    <row r="241" spans="1:18" s="588" customFormat="1" x14ac:dyDescent="0.2">
      <c r="A241" s="588">
        <v>240</v>
      </c>
      <c r="B241" s="588" t="s">
        <v>96</v>
      </c>
      <c r="C241" s="588">
        <v>1</v>
      </c>
      <c r="D241" s="588">
        <v>0.01</v>
      </c>
      <c r="E241" s="588">
        <v>0.01</v>
      </c>
      <c r="F241" s="555">
        <v>43690.679861111108</v>
      </c>
      <c r="G241" s="588">
        <v>119.307</v>
      </c>
      <c r="H241" s="555">
        <v>43690.679861111108</v>
      </c>
      <c r="I241" s="588">
        <v>119.307</v>
      </c>
      <c r="J241" s="555">
        <v>43690.686805555553</v>
      </c>
      <c r="K241" s="588">
        <v>119.527</v>
      </c>
      <c r="L241" s="588">
        <v>0</v>
      </c>
      <c r="M241" s="588">
        <v>22</v>
      </c>
      <c r="N241" s="588">
        <v>2.02</v>
      </c>
      <c r="O241" s="589">
        <v>6.9444444452528842E-3</v>
      </c>
      <c r="P241" s="557"/>
      <c r="Q241" s="557"/>
      <c r="R241" s="557"/>
    </row>
    <row r="242" spans="1:18" s="588" customFormat="1" x14ac:dyDescent="0.2">
      <c r="A242" s="588">
        <v>241</v>
      </c>
      <c r="B242" s="588" t="s">
        <v>96</v>
      </c>
      <c r="C242" s="588">
        <v>7</v>
      </c>
      <c r="D242" s="588">
        <v>0.1</v>
      </c>
      <c r="E242" s="588">
        <v>0.24000000000000002</v>
      </c>
      <c r="F242" s="555">
        <v>43690.70416666667</v>
      </c>
      <c r="G242" s="588">
        <v>119.32599999999999</v>
      </c>
      <c r="H242" s="555">
        <v>43691.756944444445</v>
      </c>
      <c r="I242" s="588">
        <v>117.818</v>
      </c>
      <c r="J242" s="555">
        <v>43692.359722222223</v>
      </c>
      <c r="K242" s="588">
        <v>118.56399999999999</v>
      </c>
      <c r="L242" s="588">
        <v>150.79999999999927</v>
      </c>
      <c r="M242" s="588">
        <v>74.600000000000364</v>
      </c>
      <c r="N242" s="588">
        <v>61.33</v>
      </c>
      <c r="O242" s="589">
        <v>1.6555555555532919</v>
      </c>
      <c r="P242" s="557"/>
      <c r="Q242" s="557"/>
      <c r="R242" s="557"/>
    </row>
    <row r="243" spans="1:18" s="588" customFormat="1" x14ac:dyDescent="0.2">
      <c r="A243" s="588">
        <v>242</v>
      </c>
      <c r="B243" s="588" t="s">
        <v>97</v>
      </c>
      <c r="C243" s="588">
        <v>1</v>
      </c>
      <c r="D243" s="588">
        <v>0.01</v>
      </c>
      <c r="E243" s="588">
        <v>0.01</v>
      </c>
      <c r="F243" s="555">
        <v>43691.556250000001</v>
      </c>
      <c r="G243" s="588">
        <v>118.583</v>
      </c>
      <c r="H243" s="555">
        <v>43691.556250000001</v>
      </c>
      <c r="I243" s="588">
        <v>118.583</v>
      </c>
      <c r="J243" s="555">
        <v>43691.569444444445</v>
      </c>
      <c r="K243" s="588">
        <v>118.363</v>
      </c>
      <c r="L243" s="588">
        <v>0</v>
      </c>
      <c r="M243" s="588">
        <v>22</v>
      </c>
      <c r="N243" s="588">
        <v>2.02</v>
      </c>
      <c r="O243" s="589">
        <v>1.3194444443797693E-2</v>
      </c>
      <c r="P243" s="557"/>
      <c r="Q243" s="557"/>
      <c r="R243" s="557"/>
    </row>
    <row r="244" spans="1:18" s="588" customFormat="1" x14ac:dyDescent="0.2">
      <c r="A244" s="588">
        <v>243</v>
      </c>
      <c r="B244" s="588" t="s">
        <v>97</v>
      </c>
      <c r="C244" s="588">
        <v>2</v>
      </c>
      <c r="D244" s="588">
        <v>0.01</v>
      </c>
      <c r="E244" s="588">
        <v>0.02</v>
      </c>
      <c r="F244" s="555">
        <v>43691.570138888892</v>
      </c>
      <c r="G244" s="588">
        <v>118.32299999999999</v>
      </c>
      <c r="H244" s="555">
        <v>43691.581944444442</v>
      </c>
      <c r="I244" s="588">
        <v>118.444</v>
      </c>
      <c r="J244" s="555">
        <v>43691.674305555556</v>
      </c>
      <c r="K244" s="588">
        <v>118.154</v>
      </c>
      <c r="L244" s="588">
        <v>12.100000000000364</v>
      </c>
      <c r="M244" s="588">
        <v>29</v>
      </c>
      <c r="N244" s="588">
        <v>4.21</v>
      </c>
      <c r="O244" s="589">
        <v>0.10416666666424135</v>
      </c>
      <c r="P244" s="557"/>
      <c r="Q244" s="557"/>
      <c r="R244" s="557"/>
    </row>
    <row r="245" spans="1:18" s="588" customFormat="1" x14ac:dyDescent="0.2">
      <c r="A245" s="588">
        <v>244</v>
      </c>
      <c r="B245" s="588" t="s">
        <v>97</v>
      </c>
      <c r="C245" s="588">
        <v>1</v>
      </c>
      <c r="D245" s="588">
        <v>0.01</v>
      </c>
      <c r="E245" s="588">
        <v>0.01</v>
      </c>
      <c r="F245" s="555">
        <v>43691.675000000003</v>
      </c>
      <c r="G245" s="588">
        <v>118.111</v>
      </c>
      <c r="H245" s="555">
        <v>43691.675000000003</v>
      </c>
      <c r="I245" s="588">
        <v>118.111</v>
      </c>
      <c r="J245" s="555">
        <v>43691.709722222222</v>
      </c>
      <c r="K245" s="588">
        <v>117.89100000000001</v>
      </c>
      <c r="L245" s="588">
        <v>0</v>
      </c>
      <c r="M245" s="588">
        <v>22</v>
      </c>
      <c r="N245" s="588">
        <v>2.02</v>
      </c>
      <c r="O245" s="589">
        <v>3.4722222218988463E-2</v>
      </c>
      <c r="P245" s="557"/>
      <c r="Q245" s="557"/>
      <c r="R245" s="557"/>
    </row>
    <row r="246" spans="1:18" s="588" customFormat="1" x14ac:dyDescent="0.2">
      <c r="A246" s="588">
        <v>245</v>
      </c>
      <c r="B246" s="588" t="s">
        <v>97</v>
      </c>
      <c r="C246" s="588">
        <v>4</v>
      </c>
      <c r="D246" s="588">
        <v>0.02</v>
      </c>
      <c r="E246" s="588">
        <v>0.05</v>
      </c>
      <c r="F246" s="555">
        <v>43691.711805555555</v>
      </c>
      <c r="G246" s="588">
        <v>117.858</v>
      </c>
      <c r="H246" s="555">
        <v>43692.365277777775</v>
      </c>
      <c r="I246" s="588">
        <v>118.495</v>
      </c>
      <c r="J246" s="555">
        <v>43692.526388888888</v>
      </c>
      <c r="K246" s="588">
        <v>117.941</v>
      </c>
      <c r="L246" s="588">
        <v>63.699999999998909</v>
      </c>
      <c r="M246" s="588">
        <v>55.399999999999636</v>
      </c>
      <c r="N246" s="588">
        <v>11.46</v>
      </c>
      <c r="O246" s="589">
        <v>0.81458333333284827</v>
      </c>
      <c r="P246" s="557"/>
      <c r="Q246" s="557"/>
      <c r="R246" s="557"/>
    </row>
    <row r="247" spans="1:18" s="588" customFormat="1" x14ac:dyDescent="0.2">
      <c r="A247" s="588">
        <v>246</v>
      </c>
      <c r="B247" s="588" t="s">
        <v>96</v>
      </c>
      <c r="C247" s="588">
        <v>4</v>
      </c>
      <c r="D247" s="588">
        <v>0.02</v>
      </c>
      <c r="E247" s="588">
        <v>0.05</v>
      </c>
      <c r="F247" s="555">
        <v>43692.371527777781</v>
      </c>
      <c r="G247" s="588">
        <v>118.623</v>
      </c>
      <c r="H247" s="555">
        <v>43692.461111111108</v>
      </c>
      <c r="I247" s="588">
        <v>118.039</v>
      </c>
      <c r="J247" s="555">
        <v>43692.561805555553</v>
      </c>
      <c r="K247" s="588">
        <v>118.557</v>
      </c>
      <c r="L247" s="588">
        <v>58.400000000001455</v>
      </c>
      <c r="M247" s="588">
        <v>51.800000000001091</v>
      </c>
      <c r="N247" s="588">
        <v>11.469999999999999</v>
      </c>
      <c r="O247" s="589">
        <v>0.19027777777228039</v>
      </c>
      <c r="P247" s="557"/>
      <c r="Q247" s="557"/>
      <c r="R247" s="557"/>
    </row>
    <row r="248" spans="1:18" s="588" customFormat="1" x14ac:dyDescent="0.2">
      <c r="A248" s="588">
        <v>247</v>
      </c>
      <c r="B248" s="588" t="s">
        <v>97</v>
      </c>
      <c r="C248" s="588">
        <v>4</v>
      </c>
      <c r="D248" s="588">
        <v>0.02</v>
      </c>
      <c r="E248" s="588">
        <v>0.05</v>
      </c>
      <c r="F248" s="555">
        <v>43692.527083333334</v>
      </c>
      <c r="G248" s="588">
        <v>117.932</v>
      </c>
      <c r="H248" s="555">
        <v>43692.584722222222</v>
      </c>
      <c r="I248" s="588">
        <v>118.504</v>
      </c>
      <c r="J248" s="555">
        <v>43692.654166666667</v>
      </c>
      <c r="K248" s="588">
        <v>118.009</v>
      </c>
      <c r="L248" s="588">
        <v>57.199999999998909</v>
      </c>
      <c r="M248" s="588">
        <v>49.5</v>
      </c>
      <c r="N248" s="588">
        <v>11.5</v>
      </c>
      <c r="O248" s="589">
        <v>0.12708333333284827</v>
      </c>
      <c r="P248" s="557"/>
      <c r="Q248" s="557"/>
      <c r="R248" s="557"/>
    </row>
    <row r="249" spans="1:18" s="588" customFormat="1" x14ac:dyDescent="0.2">
      <c r="A249" s="588">
        <v>248</v>
      </c>
      <c r="B249" s="588" t="s">
        <v>96</v>
      </c>
      <c r="C249" s="588">
        <v>1</v>
      </c>
      <c r="D249" s="588">
        <v>0.01</v>
      </c>
      <c r="E249" s="588">
        <v>0.01</v>
      </c>
      <c r="F249" s="555">
        <v>43692.573611111111</v>
      </c>
      <c r="G249" s="588">
        <v>118.30500000000001</v>
      </c>
      <c r="H249" s="555">
        <v>43692.573611111111</v>
      </c>
      <c r="I249" s="588">
        <v>118.30500000000001</v>
      </c>
      <c r="J249" s="555">
        <v>43692.584722222222</v>
      </c>
      <c r="K249" s="588">
        <v>118.52500000000001</v>
      </c>
      <c r="L249" s="588">
        <v>0</v>
      </c>
      <c r="M249" s="588">
        <v>22</v>
      </c>
      <c r="N249" s="588">
        <v>2.02</v>
      </c>
      <c r="O249" s="589">
        <v>1.1111111110949423E-2</v>
      </c>
      <c r="P249" s="557"/>
      <c r="Q249" s="557"/>
      <c r="R249" s="557"/>
    </row>
    <row r="250" spans="1:18" s="588" customFormat="1" x14ac:dyDescent="0.2">
      <c r="A250" s="588">
        <v>249</v>
      </c>
      <c r="B250" s="588" t="s">
        <v>96</v>
      </c>
      <c r="C250" s="588">
        <v>5</v>
      </c>
      <c r="D250" s="588">
        <v>0.03</v>
      </c>
      <c r="E250" s="588">
        <v>0.08</v>
      </c>
      <c r="F250" s="555">
        <v>43692.585416666669</v>
      </c>
      <c r="G250" s="588">
        <v>118.488</v>
      </c>
      <c r="H250" s="555">
        <v>43692.768055555556</v>
      </c>
      <c r="I250" s="588">
        <v>117.733</v>
      </c>
      <c r="J250" s="555">
        <v>43696.424305555556</v>
      </c>
      <c r="K250" s="588">
        <v>118.301</v>
      </c>
      <c r="L250" s="588">
        <v>75.499999999998181</v>
      </c>
      <c r="M250" s="588">
        <v>56.799999999999272</v>
      </c>
      <c r="N250" s="588">
        <v>18.990000000000002</v>
      </c>
      <c r="O250" s="589">
        <v>1.8388888888875954</v>
      </c>
      <c r="P250" s="557"/>
      <c r="Q250" s="557"/>
      <c r="R250" s="557"/>
    </row>
    <row r="251" spans="1:18" s="588" customFormat="1" x14ac:dyDescent="0.2">
      <c r="A251" s="588">
        <v>250</v>
      </c>
      <c r="B251" s="588" t="s">
        <v>97</v>
      </c>
      <c r="C251" s="588">
        <v>1</v>
      </c>
      <c r="D251" s="588">
        <v>0.01</v>
      </c>
      <c r="E251" s="588">
        <v>0.01</v>
      </c>
      <c r="F251" s="555">
        <v>43692.679861111108</v>
      </c>
      <c r="G251" s="588">
        <v>117.94</v>
      </c>
      <c r="H251" s="555">
        <v>43692.679861111108</v>
      </c>
      <c r="I251" s="588">
        <v>117.94</v>
      </c>
      <c r="J251" s="555">
        <v>43692.821527777778</v>
      </c>
      <c r="K251" s="588">
        <v>117.72</v>
      </c>
      <c r="L251" s="588">
        <v>0</v>
      </c>
      <c r="M251" s="588">
        <v>22</v>
      </c>
      <c r="N251" s="588">
        <v>2.02</v>
      </c>
      <c r="O251" s="589">
        <v>0.14166666667006211</v>
      </c>
      <c r="P251" s="557"/>
      <c r="Q251" s="557"/>
      <c r="R251" s="557"/>
    </row>
    <row r="252" spans="1:18" s="588" customFormat="1" x14ac:dyDescent="0.2">
      <c r="A252" s="588">
        <v>251</v>
      </c>
      <c r="B252" s="588" t="s">
        <v>97</v>
      </c>
      <c r="C252" s="588">
        <v>3</v>
      </c>
      <c r="D252" s="588">
        <v>0.01</v>
      </c>
      <c r="E252" s="588">
        <v>0.03</v>
      </c>
      <c r="F252" s="555">
        <v>43692.822222222225</v>
      </c>
      <c r="G252" s="588">
        <v>117.72799999999999</v>
      </c>
      <c r="H252" s="555">
        <v>43693.468055555553</v>
      </c>
      <c r="I252" s="588">
        <v>118.01</v>
      </c>
      <c r="J252" s="555">
        <v>43693.672222222223</v>
      </c>
      <c r="K252" s="588">
        <v>117.62</v>
      </c>
      <c r="L252" s="588">
        <v>28.200000000000728</v>
      </c>
      <c r="M252" s="588">
        <v>39</v>
      </c>
      <c r="N252" s="588">
        <v>6.6099999999999994</v>
      </c>
      <c r="O252" s="589">
        <v>0.84999999999854481</v>
      </c>
      <c r="P252" s="557"/>
      <c r="Q252" s="557"/>
      <c r="R252" s="557"/>
    </row>
    <row r="253" spans="1:18" s="588" customFormat="1" x14ac:dyDescent="0.2">
      <c r="A253" s="588">
        <v>252</v>
      </c>
      <c r="B253" s="588" t="s">
        <v>97</v>
      </c>
      <c r="C253" s="588">
        <v>2</v>
      </c>
      <c r="D253" s="588">
        <v>0.01</v>
      </c>
      <c r="E253" s="588">
        <v>0.02</v>
      </c>
      <c r="F253" s="555">
        <v>43693.702777777777</v>
      </c>
      <c r="G253" s="588">
        <v>118.033</v>
      </c>
      <c r="H253" s="555">
        <v>43693.707638888889</v>
      </c>
      <c r="I253" s="588">
        <v>118.15300000000001</v>
      </c>
      <c r="J253" s="555">
        <v>43693.761805555558</v>
      </c>
      <c r="K253" s="588">
        <v>117.863</v>
      </c>
      <c r="L253" s="588">
        <v>12.000000000001819</v>
      </c>
      <c r="M253" s="588">
        <v>29.000000000001819</v>
      </c>
      <c r="N253" s="588">
        <v>4.2200000000000006</v>
      </c>
      <c r="O253" s="589">
        <v>5.9027777781011537E-2</v>
      </c>
      <c r="P253" s="557"/>
      <c r="Q253" s="557"/>
      <c r="R253" s="557"/>
    </row>
    <row r="254" spans="1:18" s="588" customFormat="1" x14ac:dyDescent="0.2">
      <c r="A254" s="588">
        <v>253</v>
      </c>
      <c r="B254" s="588" t="s">
        <v>97</v>
      </c>
      <c r="C254" s="588">
        <v>4</v>
      </c>
      <c r="D254" s="588">
        <v>0.02</v>
      </c>
      <c r="E254" s="588">
        <v>0.05</v>
      </c>
      <c r="F254" s="555">
        <v>43693.761805555558</v>
      </c>
      <c r="G254" s="588">
        <v>117.846</v>
      </c>
      <c r="H254" s="555">
        <v>43696.425694444442</v>
      </c>
      <c r="I254" s="588">
        <v>118.331</v>
      </c>
      <c r="J254" s="555">
        <v>43697.428472222222</v>
      </c>
      <c r="K254" s="588">
        <v>117.86799999999999</v>
      </c>
      <c r="L254" s="588">
        <v>48.5</v>
      </c>
      <c r="M254" s="588">
        <v>46.300000000001091</v>
      </c>
      <c r="N254" s="588">
        <v>11.42</v>
      </c>
      <c r="O254" s="589">
        <v>1.6666666666642413</v>
      </c>
      <c r="P254" s="557"/>
      <c r="Q254" s="557"/>
      <c r="R254" s="557"/>
    </row>
    <row r="255" spans="1:18" s="588" customFormat="1" x14ac:dyDescent="0.2">
      <c r="A255" s="588">
        <v>254</v>
      </c>
      <c r="B255" s="588" t="s">
        <v>96</v>
      </c>
      <c r="C255" s="588">
        <v>4</v>
      </c>
      <c r="D255" s="588">
        <v>0.02</v>
      </c>
      <c r="E255" s="588">
        <v>0.05</v>
      </c>
      <c r="F255" s="555">
        <v>43696.424305555556</v>
      </c>
      <c r="G255" s="588">
        <v>118.318</v>
      </c>
      <c r="H255" s="555">
        <v>43697.46875</v>
      </c>
      <c r="I255" s="588">
        <v>117.837</v>
      </c>
      <c r="J255" s="555">
        <v>43698.438194444447</v>
      </c>
      <c r="K255" s="588">
        <v>118.301</v>
      </c>
      <c r="L255" s="588">
        <v>48.099999999998545</v>
      </c>
      <c r="M255" s="588">
        <v>46.399999999999636</v>
      </c>
      <c r="N255" s="588">
        <v>11.43</v>
      </c>
      <c r="O255" s="589">
        <v>2.0138888888905058</v>
      </c>
      <c r="P255" s="557"/>
      <c r="Q255" s="557"/>
      <c r="R255" s="557"/>
    </row>
    <row r="256" spans="1:18" s="588" customFormat="1" x14ac:dyDescent="0.2">
      <c r="A256" s="588">
        <v>255</v>
      </c>
      <c r="B256" s="588" t="s">
        <v>97</v>
      </c>
      <c r="C256" s="588">
        <v>1</v>
      </c>
      <c r="D256" s="588">
        <v>0.01</v>
      </c>
      <c r="E256" s="588">
        <v>0.01</v>
      </c>
      <c r="F256" s="555">
        <v>43697.429166666669</v>
      </c>
      <c r="G256" s="588">
        <v>117.834</v>
      </c>
      <c r="H256" s="555">
        <v>43697.429166666669</v>
      </c>
      <c r="I256" s="588">
        <v>117.834</v>
      </c>
      <c r="J256" s="555">
        <v>43697.631944444445</v>
      </c>
      <c r="K256" s="588">
        <v>117.614</v>
      </c>
      <c r="L256" s="588">
        <v>0</v>
      </c>
      <c r="M256" s="588">
        <v>22</v>
      </c>
      <c r="N256" s="588">
        <v>2.02</v>
      </c>
      <c r="O256" s="589">
        <v>0.20277777777664596</v>
      </c>
      <c r="P256" s="557"/>
      <c r="Q256" s="557"/>
      <c r="R256" s="557"/>
    </row>
    <row r="257" spans="1:18" s="588" customFormat="1" x14ac:dyDescent="0.2">
      <c r="A257" s="588">
        <v>256</v>
      </c>
      <c r="B257" s="588" t="s">
        <v>97</v>
      </c>
      <c r="C257" s="588">
        <v>4</v>
      </c>
      <c r="D257" s="588">
        <v>0.02</v>
      </c>
      <c r="E257" s="588">
        <v>0.05</v>
      </c>
      <c r="F257" s="555">
        <v>43697.631944444445</v>
      </c>
      <c r="G257" s="588">
        <v>117.59099999999999</v>
      </c>
      <c r="H257" s="555">
        <v>43698.164583333331</v>
      </c>
      <c r="I257" s="588">
        <v>118.09</v>
      </c>
      <c r="J257" s="555">
        <v>43700.709027777775</v>
      </c>
      <c r="K257" s="588">
        <v>117.614</v>
      </c>
      <c r="L257" s="588">
        <v>49.900000000001455</v>
      </c>
      <c r="M257" s="588">
        <v>47.600000000000364</v>
      </c>
      <c r="N257" s="588">
        <v>11.440000000000001</v>
      </c>
      <c r="O257" s="589">
        <v>3.0770833333299379</v>
      </c>
      <c r="P257" s="557"/>
      <c r="Q257" s="557"/>
      <c r="R257" s="557"/>
    </row>
    <row r="258" spans="1:18" s="588" customFormat="1" x14ac:dyDescent="0.2">
      <c r="A258" s="588">
        <v>257</v>
      </c>
      <c r="B258" s="588" t="s">
        <v>96</v>
      </c>
      <c r="C258" s="588">
        <v>7</v>
      </c>
      <c r="D258" s="588">
        <v>0.1</v>
      </c>
      <c r="E258" s="588">
        <v>0.24000000000000002</v>
      </c>
      <c r="F258" s="555">
        <v>43698.445833333331</v>
      </c>
      <c r="G258" s="588">
        <v>118.328</v>
      </c>
      <c r="H258" s="555">
        <v>43703.01666666667</v>
      </c>
      <c r="I258" s="588">
        <v>116.708</v>
      </c>
      <c r="J258" s="555">
        <v>43703.200694444444</v>
      </c>
      <c r="K258" s="588">
        <v>117.48399999999999</v>
      </c>
      <c r="L258" s="588">
        <v>162.00000000000182</v>
      </c>
      <c r="M258" s="588">
        <v>77.600000000000364</v>
      </c>
      <c r="N258" s="588">
        <v>61.5</v>
      </c>
      <c r="O258" s="589">
        <v>2.7548611111124046</v>
      </c>
      <c r="P258" s="557"/>
      <c r="Q258" s="557"/>
      <c r="R258" s="557"/>
    </row>
    <row r="259" spans="1:18" s="588" customFormat="1" x14ac:dyDescent="0.2">
      <c r="A259" s="588">
        <v>258</v>
      </c>
      <c r="B259" s="588" t="s">
        <v>97</v>
      </c>
      <c r="C259" s="588">
        <v>2</v>
      </c>
      <c r="D259" s="588">
        <v>0.01</v>
      </c>
      <c r="E259" s="588">
        <v>0.02</v>
      </c>
      <c r="F259" s="555">
        <v>43700.714583333334</v>
      </c>
      <c r="G259" s="588">
        <v>117.47199999999999</v>
      </c>
      <c r="H259" s="555">
        <v>43700.724305555559</v>
      </c>
      <c r="I259" s="588">
        <v>117.593</v>
      </c>
      <c r="J259" s="555">
        <v>43700.75</v>
      </c>
      <c r="K259" s="588">
        <v>117.303</v>
      </c>
      <c r="L259" s="588">
        <v>12.100000000002183</v>
      </c>
      <c r="M259" s="588">
        <v>29.000000000001819</v>
      </c>
      <c r="N259" s="588">
        <v>4.21</v>
      </c>
      <c r="O259" s="589">
        <v>3.5416666665696539E-2</v>
      </c>
      <c r="P259" s="557"/>
      <c r="Q259" s="557"/>
      <c r="R259" s="557"/>
    </row>
    <row r="260" spans="1:18" s="588" customFormat="1" x14ac:dyDescent="0.2">
      <c r="A260" s="588">
        <v>259</v>
      </c>
      <c r="B260" s="588" t="s">
        <v>97</v>
      </c>
      <c r="C260" s="588">
        <v>2</v>
      </c>
      <c r="D260" s="588">
        <v>0.01</v>
      </c>
      <c r="E260" s="588">
        <v>0.02</v>
      </c>
      <c r="F260" s="555">
        <v>43700.754861111112</v>
      </c>
      <c r="G260" s="588">
        <v>117.357</v>
      </c>
      <c r="H260" s="555">
        <v>43700.759027777778</v>
      </c>
      <c r="I260" s="588">
        <v>117.477</v>
      </c>
      <c r="J260" s="555">
        <v>43702.958333333336</v>
      </c>
      <c r="K260" s="588">
        <v>117.187</v>
      </c>
      <c r="L260" s="588">
        <v>12</v>
      </c>
      <c r="M260" s="588">
        <v>29.000000000001819</v>
      </c>
      <c r="N260" s="588">
        <v>4.2200000000000006</v>
      </c>
      <c r="O260" s="589">
        <v>0.20347222222335404</v>
      </c>
      <c r="P260" s="557"/>
      <c r="Q260" s="557"/>
      <c r="R260" s="557"/>
    </row>
    <row r="261" spans="1:18" s="588" customFormat="1" x14ac:dyDescent="0.2">
      <c r="A261" s="588">
        <v>260</v>
      </c>
      <c r="B261" s="588" t="s">
        <v>97</v>
      </c>
      <c r="C261" s="588">
        <v>1</v>
      </c>
      <c r="D261" s="588">
        <v>0.01</v>
      </c>
      <c r="E261" s="588">
        <v>0.01</v>
      </c>
      <c r="F261" s="555">
        <v>43702.967361111114</v>
      </c>
      <c r="G261" s="588">
        <v>116.971</v>
      </c>
      <c r="H261" s="555">
        <v>43702.967361111114</v>
      </c>
      <c r="I261" s="588">
        <v>116.971</v>
      </c>
      <c r="J261" s="555">
        <v>43703.01666666667</v>
      </c>
      <c r="K261" s="588">
        <v>116.749</v>
      </c>
      <c r="L261" s="588">
        <v>0</v>
      </c>
      <c r="M261" s="588">
        <v>22.200000000000728</v>
      </c>
      <c r="N261" s="588">
        <v>2.0099999999999998</v>
      </c>
      <c r="O261" s="589">
        <v>-0.95069444444379769</v>
      </c>
      <c r="P261" s="557"/>
      <c r="Q261" s="557"/>
      <c r="R261" s="557"/>
    </row>
    <row r="262" spans="1:18" s="588" customFormat="1" x14ac:dyDescent="0.2">
      <c r="A262" s="588">
        <v>261</v>
      </c>
      <c r="B262" s="588" t="s">
        <v>97</v>
      </c>
      <c r="C262" s="588">
        <v>6</v>
      </c>
      <c r="D262" s="588">
        <v>0.06</v>
      </c>
      <c r="E262" s="588">
        <v>0.14000000000000001</v>
      </c>
      <c r="F262" s="555">
        <v>43703.01666666667</v>
      </c>
      <c r="G262" s="588">
        <v>116.73</v>
      </c>
      <c r="H262" s="555">
        <v>43703.622916666667</v>
      </c>
      <c r="I262" s="588">
        <v>117.827</v>
      </c>
      <c r="J262" s="555">
        <v>43705.106944444444</v>
      </c>
      <c r="K262" s="588">
        <v>117.185</v>
      </c>
      <c r="L262" s="588">
        <v>109.70000000000073</v>
      </c>
      <c r="M262" s="588">
        <v>64.200000000000728</v>
      </c>
      <c r="N262" s="588">
        <v>34.67</v>
      </c>
      <c r="O262" s="589">
        <v>2.0902777777737356</v>
      </c>
      <c r="P262" s="557"/>
      <c r="Q262" s="557"/>
      <c r="R262" s="557"/>
    </row>
    <row r="263" spans="1:18" s="588" customFormat="1" x14ac:dyDescent="0.2">
      <c r="A263" s="588">
        <v>262</v>
      </c>
      <c r="B263" s="588" t="s">
        <v>96</v>
      </c>
      <c r="C263" s="588">
        <v>3</v>
      </c>
      <c r="D263" s="588">
        <v>0.01</v>
      </c>
      <c r="E263" s="588">
        <v>0.03</v>
      </c>
      <c r="F263" s="555">
        <v>43703.224999999999</v>
      </c>
      <c r="G263" s="588">
        <v>117.539</v>
      </c>
      <c r="H263" s="555">
        <v>43703.308333333334</v>
      </c>
      <c r="I263" s="588">
        <v>117.258</v>
      </c>
      <c r="J263" s="555">
        <v>43703.37222222222</v>
      </c>
      <c r="K263" s="588">
        <v>117.645</v>
      </c>
      <c r="L263" s="588">
        <v>28.100000000000364</v>
      </c>
      <c r="M263" s="588">
        <v>38.700000000000728</v>
      </c>
      <c r="N263" s="588">
        <v>6.59</v>
      </c>
      <c r="O263" s="589">
        <v>0.14722222222189885</v>
      </c>
      <c r="P263" s="557"/>
      <c r="Q263" s="557"/>
      <c r="R263" s="557"/>
    </row>
    <row r="264" spans="1:18" s="588" customFormat="1" x14ac:dyDescent="0.2">
      <c r="A264" s="588">
        <v>263</v>
      </c>
      <c r="B264" s="588" t="s">
        <v>96</v>
      </c>
      <c r="C264" s="588">
        <v>2</v>
      </c>
      <c r="D264" s="588">
        <v>0.01</v>
      </c>
      <c r="E264" s="588">
        <v>0.02</v>
      </c>
      <c r="F264" s="555">
        <v>43703.376388888886</v>
      </c>
      <c r="G264" s="588">
        <v>117.721</v>
      </c>
      <c r="H264" s="555">
        <v>43703.39166666667</v>
      </c>
      <c r="I264" s="588">
        <v>117.577</v>
      </c>
      <c r="J264" s="555">
        <v>43703.622916666667</v>
      </c>
      <c r="K264" s="588">
        <v>117.879</v>
      </c>
      <c r="L264" s="588">
        <v>14.399999999999636</v>
      </c>
      <c r="M264" s="588">
        <v>30.199999999998909</v>
      </c>
      <c r="N264" s="588">
        <v>4.22</v>
      </c>
      <c r="O264" s="589">
        <v>0.24652777778101154</v>
      </c>
      <c r="P264" s="557"/>
      <c r="Q264" s="557"/>
      <c r="R264" s="557"/>
    </row>
    <row r="265" spans="1:18" s="588" customFormat="1" x14ac:dyDescent="0.2">
      <c r="A265" s="588">
        <v>264</v>
      </c>
      <c r="B265" s="588" t="s">
        <v>96</v>
      </c>
      <c r="C265" s="588">
        <v>4</v>
      </c>
      <c r="D265" s="588">
        <v>0.02</v>
      </c>
      <c r="E265" s="588">
        <v>0.05</v>
      </c>
      <c r="F265" s="555">
        <v>43703.756944444445</v>
      </c>
      <c r="G265" s="588">
        <v>117.85599999999999</v>
      </c>
      <c r="H265" s="555">
        <v>43704.229166666664</v>
      </c>
      <c r="I265" s="588">
        <v>117.375</v>
      </c>
      <c r="J265" s="555">
        <v>43706.692361111112</v>
      </c>
      <c r="K265" s="588">
        <v>117.851</v>
      </c>
      <c r="L265" s="588">
        <v>48.099999999998545</v>
      </c>
      <c r="M265" s="588">
        <v>47.600000000000364</v>
      </c>
      <c r="N265" s="588">
        <v>11.370000000000001</v>
      </c>
      <c r="O265" s="589">
        <v>2.9354166666671517</v>
      </c>
      <c r="P265" s="557"/>
      <c r="Q265" s="557"/>
      <c r="R265" s="557"/>
    </row>
    <row r="266" spans="1:18" s="588" customFormat="1" x14ac:dyDescent="0.2">
      <c r="A266" s="588">
        <v>265</v>
      </c>
      <c r="B266" s="588" t="s">
        <v>97</v>
      </c>
      <c r="C266" s="588">
        <v>4</v>
      </c>
      <c r="D266" s="588">
        <v>0.02</v>
      </c>
      <c r="E266" s="588">
        <v>0.05</v>
      </c>
      <c r="F266" s="555">
        <v>43705.427083333336</v>
      </c>
      <c r="G266" s="588">
        <v>117.259</v>
      </c>
      <c r="H266" s="555">
        <v>43706.45416666667</v>
      </c>
      <c r="I266" s="588">
        <v>117.75</v>
      </c>
      <c r="J266" s="555">
        <v>43707.589583333334</v>
      </c>
      <c r="K266" s="588">
        <v>117.28100000000001</v>
      </c>
      <c r="L266" s="588">
        <v>49.100000000000364</v>
      </c>
      <c r="M266" s="588">
        <v>46.899999999999636</v>
      </c>
      <c r="N266" s="588">
        <v>11.440000000000001</v>
      </c>
      <c r="O266" s="589">
        <v>2.1624999999985448</v>
      </c>
      <c r="P266" s="557"/>
      <c r="Q266" s="557"/>
      <c r="R266" s="557"/>
    </row>
    <row r="267" spans="1:18" s="588" customFormat="1" x14ac:dyDescent="0.2">
      <c r="A267" s="588">
        <v>266</v>
      </c>
      <c r="B267" s="588" t="s">
        <v>96</v>
      </c>
      <c r="C267" s="588">
        <v>8</v>
      </c>
      <c r="D267" s="588">
        <v>0.19</v>
      </c>
      <c r="E267" s="588">
        <v>0.43000000000000005</v>
      </c>
      <c r="F267" s="555">
        <v>43706.725694444445</v>
      </c>
      <c r="G267" s="588">
        <v>117.871</v>
      </c>
      <c r="H267" s="555">
        <v>43711.412499999999</v>
      </c>
      <c r="I267" s="588">
        <v>115.88200000000001</v>
      </c>
      <c r="J267" s="555">
        <v>43712.397916666669</v>
      </c>
      <c r="K267" s="588">
        <v>116.70099999999999</v>
      </c>
      <c r="L267" s="588">
        <v>198.89999999999964</v>
      </c>
      <c r="M267" s="588">
        <v>81.899999999997817</v>
      </c>
      <c r="N267" s="588">
        <v>114.14000000000001</v>
      </c>
      <c r="O267" s="589">
        <v>3.672222222223354</v>
      </c>
      <c r="P267" s="557"/>
      <c r="Q267" s="557"/>
      <c r="R267" s="557"/>
    </row>
    <row r="268" spans="1:18" s="588" customFormat="1" x14ac:dyDescent="0.2">
      <c r="A268" s="588">
        <v>267</v>
      </c>
      <c r="B268" s="588" t="s">
        <v>97</v>
      </c>
      <c r="C268" s="588">
        <v>1</v>
      </c>
      <c r="D268" s="588">
        <v>0.01</v>
      </c>
      <c r="E268" s="588">
        <v>0.01</v>
      </c>
      <c r="F268" s="555">
        <v>43707.590277777781</v>
      </c>
      <c r="G268" s="588">
        <v>117.26600000000001</v>
      </c>
      <c r="H268" s="555">
        <v>43707.590277777781</v>
      </c>
      <c r="I268" s="588">
        <v>117.26600000000001</v>
      </c>
      <c r="J268" s="555">
        <v>43707.705555555556</v>
      </c>
      <c r="K268" s="588">
        <v>117.04600000000001</v>
      </c>
      <c r="L268" s="588">
        <v>0</v>
      </c>
      <c r="M268" s="588">
        <v>22</v>
      </c>
      <c r="N268" s="588">
        <v>2.02</v>
      </c>
      <c r="O268" s="589">
        <v>0.11527777777519077</v>
      </c>
      <c r="P268" s="557"/>
      <c r="Q268" s="557"/>
      <c r="R268" s="557"/>
    </row>
    <row r="269" spans="1:18" s="588" customFormat="1" x14ac:dyDescent="0.2">
      <c r="A269" s="588">
        <v>268</v>
      </c>
      <c r="B269" s="588" t="s">
        <v>97</v>
      </c>
      <c r="C269" s="588">
        <v>1</v>
      </c>
      <c r="D269" s="588">
        <v>0.01</v>
      </c>
      <c r="E269" s="588">
        <v>0.01</v>
      </c>
      <c r="F269" s="555">
        <v>43707.706944444442</v>
      </c>
      <c r="G269" s="588">
        <v>116.93600000000001</v>
      </c>
      <c r="H269" s="555">
        <v>43707.706944444442</v>
      </c>
      <c r="I269" s="588">
        <v>116.93600000000001</v>
      </c>
      <c r="J269" s="555">
        <v>43707.713194444441</v>
      </c>
      <c r="K269" s="588">
        <v>116.71599999999999</v>
      </c>
      <c r="L269" s="588">
        <v>0</v>
      </c>
      <c r="M269" s="588">
        <v>22.000000000001819</v>
      </c>
      <c r="N269" s="588">
        <v>2.02</v>
      </c>
      <c r="O269" s="589">
        <v>6.2499999985448085E-3</v>
      </c>
      <c r="P269" s="557"/>
      <c r="Q269" s="557"/>
      <c r="R269" s="557"/>
    </row>
    <row r="270" spans="1:18" s="588" customFormat="1" x14ac:dyDescent="0.2">
      <c r="A270" s="588">
        <v>269</v>
      </c>
      <c r="B270" s="588" t="s">
        <v>97</v>
      </c>
      <c r="C270" s="588">
        <v>2</v>
      </c>
      <c r="D270" s="588">
        <v>0.01</v>
      </c>
      <c r="E270" s="588">
        <v>0.02</v>
      </c>
      <c r="F270" s="555">
        <v>43707.720833333333</v>
      </c>
      <c r="G270" s="588">
        <v>116.73</v>
      </c>
      <c r="H270" s="555">
        <v>43707.729166666664</v>
      </c>
      <c r="I270" s="588">
        <v>116.851</v>
      </c>
      <c r="J270" s="555">
        <v>43709.959027777775</v>
      </c>
      <c r="K270" s="588">
        <v>116.56100000000001</v>
      </c>
      <c r="L270" s="588">
        <v>12.100000000000364</v>
      </c>
      <c r="M270" s="588">
        <v>29</v>
      </c>
      <c r="N270" s="588">
        <v>4.21</v>
      </c>
      <c r="O270" s="589">
        <v>0.2381944444423425</v>
      </c>
      <c r="P270" s="557"/>
      <c r="Q270" s="557"/>
      <c r="R270" s="557"/>
    </row>
    <row r="271" spans="1:18" s="588" customFormat="1" x14ac:dyDescent="0.2">
      <c r="A271" s="588">
        <v>270</v>
      </c>
      <c r="B271" s="588" t="s">
        <v>97</v>
      </c>
      <c r="C271" s="588">
        <v>3</v>
      </c>
      <c r="D271" s="588">
        <v>0.01</v>
      </c>
      <c r="E271" s="588">
        <v>0.03</v>
      </c>
      <c r="F271" s="555">
        <v>43709.969444444447</v>
      </c>
      <c r="G271" s="588">
        <v>116.452</v>
      </c>
      <c r="H271" s="555">
        <v>43710.15625</v>
      </c>
      <c r="I271" s="588">
        <v>116.738</v>
      </c>
      <c r="J271" s="555">
        <v>43711.126388888886</v>
      </c>
      <c r="K271" s="588">
        <v>116.346</v>
      </c>
      <c r="L271" s="588">
        <v>28.599999999998545</v>
      </c>
      <c r="M271" s="588">
        <v>39.199999999998909</v>
      </c>
      <c r="N271" s="588">
        <v>6.59</v>
      </c>
      <c r="O271" s="589">
        <v>0.15694444443943212</v>
      </c>
      <c r="P271" s="557"/>
      <c r="Q271" s="557"/>
      <c r="R271" s="557"/>
    </row>
    <row r="272" spans="1:18" s="588" customFormat="1" x14ac:dyDescent="0.2">
      <c r="A272" s="588">
        <v>271</v>
      </c>
      <c r="B272" s="588" t="s">
        <v>97</v>
      </c>
      <c r="C272" s="588">
        <v>1</v>
      </c>
      <c r="D272" s="588">
        <v>0.01</v>
      </c>
      <c r="E272" s="588">
        <v>0.01</v>
      </c>
      <c r="F272" s="555">
        <v>43711.12777777778</v>
      </c>
      <c r="G272" s="588">
        <v>116.325</v>
      </c>
      <c r="H272" s="555">
        <v>43711.12777777778</v>
      </c>
      <c r="I272" s="588">
        <v>116.325</v>
      </c>
      <c r="J272" s="555">
        <v>43711.381944444445</v>
      </c>
      <c r="K272" s="588">
        <v>116.105</v>
      </c>
      <c r="L272" s="588">
        <v>0</v>
      </c>
      <c r="M272" s="588">
        <v>22</v>
      </c>
      <c r="N272" s="588">
        <v>2.0099999999999998</v>
      </c>
      <c r="O272" s="589">
        <v>0.25416666666569654</v>
      </c>
      <c r="P272" s="557"/>
      <c r="Q272" s="557"/>
      <c r="R272" s="557"/>
    </row>
    <row r="273" spans="1:18" s="588" customFormat="1" x14ac:dyDescent="0.2">
      <c r="A273" s="588">
        <v>272</v>
      </c>
      <c r="B273" s="588" t="s">
        <v>97</v>
      </c>
      <c r="C273" s="588">
        <v>10</v>
      </c>
      <c r="D273" s="588">
        <v>0.61</v>
      </c>
      <c r="E273" s="588">
        <v>1.38</v>
      </c>
      <c r="F273" s="555">
        <v>43711.382638888892</v>
      </c>
      <c r="G273" s="588">
        <v>116.09099999999999</v>
      </c>
      <c r="H273" s="555">
        <v>43719.25277777778</v>
      </c>
      <c r="I273" s="588">
        <v>119.07899999999999</v>
      </c>
      <c r="J273" s="555">
        <v>43720.577777777777</v>
      </c>
      <c r="K273" s="588">
        <v>118.17400000000001</v>
      </c>
      <c r="L273" s="588">
        <v>298.80000000000109</v>
      </c>
      <c r="M273" s="588">
        <v>90.499999999998181</v>
      </c>
      <c r="N273" s="588">
        <v>390.52</v>
      </c>
      <c r="O273" s="589">
        <v>7.195138888884685</v>
      </c>
      <c r="P273" s="557"/>
      <c r="Q273" s="557"/>
      <c r="R273" s="557"/>
    </row>
    <row r="274" spans="1:18" s="588" customFormat="1" x14ac:dyDescent="0.2">
      <c r="A274" s="588">
        <v>273</v>
      </c>
      <c r="B274" s="588" t="s">
        <v>96</v>
      </c>
      <c r="C274" s="588">
        <v>1</v>
      </c>
      <c r="D274" s="588">
        <v>0.01</v>
      </c>
      <c r="E274" s="588">
        <v>0.01</v>
      </c>
      <c r="F274" s="555">
        <v>43712.398611111108</v>
      </c>
      <c r="G274" s="588">
        <v>116.744</v>
      </c>
      <c r="H274" s="555">
        <v>43712.398611111108</v>
      </c>
      <c r="I274" s="588">
        <v>116.744</v>
      </c>
      <c r="J274" s="555">
        <v>43712.461805555555</v>
      </c>
      <c r="K274" s="588">
        <v>116.964</v>
      </c>
      <c r="L274" s="588">
        <v>0</v>
      </c>
      <c r="M274" s="588">
        <v>22</v>
      </c>
      <c r="N274" s="588">
        <v>2.0099999999999998</v>
      </c>
      <c r="O274" s="589">
        <v>6.3194444446708076E-2</v>
      </c>
      <c r="P274" s="557"/>
      <c r="Q274" s="557"/>
      <c r="R274" s="557"/>
    </row>
    <row r="275" spans="1:18" s="588" customFormat="1" x14ac:dyDescent="0.2">
      <c r="A275" s="588">
        <v>274</v>
      </c>
      <c r="B275" s="588" t="s">
        <v>96</v>
      </c>
      <c r="C275" s="588">
        <v>1</v>
      </c>
      <c r="D275" s="588">
        <v>0.01</v>
      </c>
      <c r="E275" s="588">
        <v>0.01</v>
      </c>
      <c r="F275" s="555">
        <v>43712.461805555555</v>
      </c>
      <c r="G275" s="588">
        <v>116.982</v>
      </c>
      <c r="H275" s="555">
        <v>43712.461805555555</v>
      </c>
      <c r="I275" s="588">
        <v>116.982</v>
      </c>
      <c r="J275" s="555">
        <v>43712.732638888891</v>
      </c>
      <c r="K275" s="588">
        <v>117.202</v>
      </c>
      <c r="L275" s="588">
        <v>0</v>
      </c>
      <c r="M275" s="588">
        <v>22</v>
      </c>
      <c r="N275" s="588">
        <v>2.02</v>
      </c>
      <c r="O275" s="589">
        <v>0.27083333333575865</v>
      </c>
      <c r="P275" s="557"/>
      <c r="Q275" s="557"/>
      <c r="R275" s="557"/>
    </row>
    <row r="276" spans="1:18" s="588" customFormat="1" x14ac:dyDescent="0.2">
      <c r="A276" s="588">
        <v>275</v>
      </c>
      <c r="B276" s="588" t="s">
        <v>96</v>
      </c>
      <c r="C276" s="588">
        <v>1</v>
      </c>
      <c r="D276" s="588">
        <v>0.01</v>
      </c>
      <c r="E276" s="588">
        <v>0.01</v>
      </c>
      <c r="F276" s="555">
        <v>43712.73333333333</v>
      </c>
      <c r="G276" s="588">
        <v>117.214</v>
      </c>
      <c r="H276" s="555">
        <v>43712.73333333333</v>
      </c>
      <c r="I276" s="588">
        <v>117.214</v>
      </c>
      <c r="J276" s="555">
        <v>43713.089583333334</v>
      </c>
      <c r="K276" s="588">
        <v>117.446</v>
      </c>
      <c r="L276" s="588">
        <v>0</v>
      </c>
      <c r="M276" s="588">
        <v>23.200000000000728</v>
      </c>
      <c r="N276" s="588">
        <v>2.0099999999999998</v>
      </c>
      <c r="O276" s="589">
        <v>0.35625000000436557</v>
      </c>
      <c r="P276" s="557"/>
      <c r="Q276" s="557"/>
      <c r="R276" s="557"/>
    </row>
    <row r="277" spans="1:18" s="588" customFormat="1" x14ac:dyDescent="0.2">
      <c r="A277" s="588">
        <v>276</v>
      </c>
      <c r="B277" s="588" t="s">
        <v>96</v>
      </c>
      <c r="C277" s="588">
        <v>3</v>
      </c>
      <c r="D277" s="588">
        <v>0.01</v>
      </c>
      <c r="E277" s="588">
        <v>0.03</v>
      </c>
      <c r="F277" s="555">
        <v>43713.147222222222</v>
      </c>
      <c r="G277" s="588">
        <v>117.61199999999999</v>
      </c>
      <c r="H277" s="555">
        <v>43713.361111111109</v>
      </c>
      <c r="I277" s="588">
        <v>117.33</v>
      </c>
      <c r="J277" s="555">
        <v>43713.502083333333</v>
      </c>
      <c r="K277" s="588">
        <v>117.718</v>
      </c>
      <c r="L277" s="588">
        <v>28.199999999998909</v>
      </c>
      <c r="M277" s="588">
        <v>38.800000000001091</v>
      </c>
      <c r="N277" s="588">
        <v>6.6</v>
      </c>
      <c r="O277" s="589">
        <v>0.35486111111094942</v>
      </c>
      <c r="P277" s="557"/>
      <c r="Q277" s="557"/>
      <c r="R277" s="557"/>
    </row>
    <row r="278" spans="1:18" s="588" customFormat="1" x14ac:dyDescent="0.2">
      <c r="A278" s="588">
        <v>277</v>
      </c>
      <c r="B278" s="588" t="s">
        <v>96</v>
      </c>
      <c r="C278" s="588">
        <v>1</v>
      </c>
      <c r="D278" s="588">
        <v>0.01</v>
      </c>
      <c r="E278" s="588">
        <v>0.01</v>
      </c>
      <c r="F278" s="555">
        <v>43713.50277777778</v>
      </c>
      <c r="G278" s="588">
        <v>117.71899999999999</v>
      </c>
      <c r="H278" s="555">
        <v>43713.50277777778</v>
      </c>
      <c r="I278" s="588">
        <v>117.71899999999999</v>
      </c>
      <c r="J278" s="555">
        <v>43713.552777777775</v>
      </c>
      <c r="K278" s="588">
        <v>117.93899999999999</v>
      </c>
      <c r="L278" s="588">
        <v>0</v>
      </c>
      <c r="M278" s="588">
        <v>22</v>
      </c>
      <c r="N278" s="588">
        <v>2.02</v>
      </c>
      <c r="O278" s="589">
        <v>4.9999999995634425E-2</v>
      </c>
      <c r="P278" s="557"/>
      <c r="Q278" s="557"/>
      <c r="R278" s="557"/>
    </row>
    <row r="279" spans="1:18" s="588" customFormat="1" x14ac:dyDescent="0.2">
      <c r="A279" s="588">
        <v>278</v>
      </c>
      <c r="B279" s="588" t="s">
        <v>96</v>
      </c>
      <c r="C279" s="588">
        <v>1</v>
      </c>
      <c r="D279" s="588">
        <v>0.01</v>
      </c>
      <c r="E279" s="588">
        <v>0.01</v>
      </c>
      <c r="F279" s="555">
        <v>43713.554166666669</v>
      </c>
      <c r="G279" s="588">
        <v>117.974</v>
      </c>
      <c r="H279" s="555">
        <v>43713.554166666669</v>
      </c>
      <c r="I279" s="588">
        <v>117.974</v>
      </c>
      <c r="J279" s="555">
        <v>43713.601388888892</v>
      </c>
      <c r="K279" s="588">
        <v>118.194</v>
      </c>
      <c r="L279" s="588">
        <v>0</v>
      </c>
      <c r="M279" s="588">
        <v>22</v>
      </c>
      <c r="N279" s="588">
        <v>2.02</v>
      </c>
      <c r="O279" s="589">
        <v>4.7222222223354038E-2</v>
      </c>
      <c r="P279" s="557"/>
      <c r="Q279" s="557"/>
      <c r="R279" s="557"/>
    </row>
    <row r="280" spans="1:18" s="588" customFormat="1" x14ac:dyDescent="0.2">
      <c r="A280" s="588">
        <v>279</v>
      </c>
      <c r="B280" s="588" t="s">
        <v>96</v>
      </c>
      <c r="C280" s="588">
        <v>2</v>
      </c>
      <c r="D280" s="588">
        <v>0.01</v>
      </c>
      <c r="E280" s="588">
        <v>0.02</v>
      </c>
      <c r="F280" s="555">
        <v>43713.611805555556</v>
      </c>
      <c r="G280" s="588">
        <v>118.26300000000001</v>
      </c>
      <c r="H280" s="555">
        <v>43713.617361111108</v>
      </c>
      <c r="I280" s="588">
        <v>118.142</v>
      </c>
      <c r="J280" s="555">
        <v>43713.652083333334</v>
      </c>
      <c r="K280" s="588">
        <v>118.43300000000001</v>
      </c>
      <c r="L280" s="588">
        <v>12.100000000002183</v>
      </c>
      <c r="M280" s="588">
        <v>29.100000000002183</v>
      </c>
      <c r="N280" s="588">
        <v>4.2300000000000004</v>
      </c>
      <c r="O280" s="589">
        <v>4.0277777778101154E-2</v>
      </c>
      <c r="P280" s="557"/>
      <c r="Q280" s="557"/>
      <c r="R280" s="557"/>
    </row>
    <row r="281" spans="1:18" s="588" customFormat="1" x14ac:dyDescent="0.2">
      <c r="A281" s="588">
        <v>280</v>
      </c>
      <c r="B281" s="588" t="s">
        <v>96</v>
      </c>
      <c r="C281" s="588">
        <v>4</v>
      </c>
      <c r="D281" s="588">
        <v>0.02</v>
      </c>
      <c r="E281" s="588">
        <v>0.05</v>
      </c>
      <c r="F281" s="555">
        <v>43713.652083333334</v>
      </c>
      <c r="G281" s="588">
        <v>118.45</v>
      </c>
      <c r="H281" s="555">
        <v>43713.968055555553</v>
      </c>
      <c r="I281" s="588">
        <v>117.96899999999999</v>
      </c>
      <c r="J281" s="555">
        <v>43717.705555555556</v>
      </c>
      <c r="K281" s="588">
        <v>118.43600000000001</v>
      </c>
      <c r="L281" s="588">
        <v>48.100000000000364</v>
      </c>
      <c r="M281" s="588">
        <v>46.700000000000728</v>
      </c>
      <c r="N281" s="588">
        <v>11.46</v>
      </c>
      <c r="O281" s="589">
        <v>2.0534722222218988</v>
      </c>
      <c r="P281" s="557"/>
      <c r="Q281" s="557"/>
      <c r="R281" s="557"/>
    </row>
    <row r="282" spans="1:18" s="588" customFormat="1" x14ac:dyDescent="0.2">
      <c r="A282" s="588">
        <v>281</v>
      </c>
      <c r="B282" s="588" t="s">
        <v>96</v>
      </c>
      <c r="C282" s="588">
        <v>1</v>
      </c>
      <c r="D282" s="588">
        <v>0.01</v>
      </c>
      <c r="E282" s="588">
        <v>0.01</v>
      </c>
      <c r="F282" s="555">
        <v>43717.706944444442</v>
      </c>
      <c r="G282" s="588">
        <v>118.47</v>
      </c>
      <c r="H282" s="555">
        <v>43717.706944444442</v>
      </c>
      <c r="I282" s="588">
        <v>118.47</v>
      </c>
      <c r="J282" s="555">
        <v>43718.138194444444</v>
      </c>
      <c r="K282" s="588">
        <v>118.694</v>
      </c>
      <c r="L282" s="588">
        <v>0</v>
      </c>
      <c r="M282" s="588">
        <v>22.399999999999636</v>
      </c>
      <c r="N282" s="588">
        <v>2.02</v>
      </c>
      <c r="O282" s="589">
        <v>0.43125000000145519</v>
      </c>
      <c r="P282" s="557"/>
      <c r="Q282" s="557"/>
      <c r="R282" s="557"/>
    </row>
    <row r="283" spans="1:18" s="588" customFormat="1" x14ac:dyDescent="0.2">
      <c r="A283" s="588">
        <v>282</v>
      </c>
      <c r="B283" s="588" t="s">
        <v>96</v>
      </c>
      <c r="C283" s="588">
        <v>3</v>
      </c>
      <c r="D283" s="588">
        <v>0.01</v>
      </c>
      <c r="E283" s="588">
        <v>0.03</v>
      </c>
      <c r="F283" s="555">
        <v>43718.353472222225</v>
      </c>
      <c r="G283" s="588">
        <v>118.575</v>
      </c>
      <c r="H283" s="555">
        <v>43718.680555555555</v>
      </c>
      <c r="I283" s="588">
        <v>118.294</v>
      </c>
      <c r="J283" s="555">
        <v>43718.874305555553</v>
      </c>
      <c r="K283" s="588">
        <v>118.681</v>
      </c>
      <c r="L283" s="588">
        <v>28.100000000000364</v>
      </c>
      <c r="M283" s="588">
        <v>38.700000000000728</v>
      </c>
      <c r="N283" s="588">
        <v>6.6099999999999994</v>
      </c>
      <c r="O283" s="589">
        <v>0.52083333332848269</v>
      </c>
      <c r="P283" s="557"/>
      <c r="Q283" s="557"/>
      <c r="R283" s="557"/>
    </row>
    <row r="284" spans="1:18" s="588" customFormat="1" x14ac:dyDescent="0.2">
      <c r="A284" s="588">
        <v>283</v>
      </c>
      <c r="B284" s="588" t="s">
        <v>96</v>
      </c>
      <c r="C284" s="588">
        <v>1</v>
      </c>
      <c r="D284" s="588">
        <v>0.01</v>
      </c>
      <c r="E284" s="588">
        <v>0.01</v>
      </c>
      <c r="F284" s="555">
        <v>43718.887499999997</v>
      </c>
      <c r="G284" s="588">
        <v>118.691</v>
      </c>
      <c r="H284" s="555">
        <v>43718.887499999997</v>
      </c>
      <c r="I284" s="588">
        <v>118.691</v>
      </c>
      <c r="J284" s="555">
        <v>43719.095833333333</v>
      </c>
      <c r="K284" s="588">
        <v>118.91500000000001</v>
      </c>
      <c r="L284" s="588">
        <v>0</v>
      </c>
      <c r="M284" s="588">
        <v>22.399999999999636</v>
      </c>
      <c r="N284" s="588">
        <v>2.0099999999999998</v>
      </c>
      <c r="O284" s="589">
        <v>0.20833333333575865</v>
      </c>
      <c r="P284" s="557"/>
      <c r="Q284" s="557"/>
      <c r="R284" s="557"/>
    </row>
    <row r="285" spans="1:18" s="588" customFormat="1" x14ac:dyDescent="0.2">
      <c r="A285" s="588">
        <v>284</v>
      </c>
      <c r="B285" s="588" t="s">
        <v>96</v>
      </c>
      <c r="C285" s="588">
        <v>2</v>
      </c>
      <c r="D285" s="588">
        <v>0.01</v>
      </c>
      <c r="E285" s="588">
        <v>0.02</v>
      </c>
      <c r="F285" s="555">
        <v>43719.103472222225</v>
      </c>
      <c r="G285" s="588">
        <v>118.95699999999999</v>
      </c>
      <c r="H285" s="555">
        <v>43719.12777777778</v>
      </c>
      <c r="I285" s="588">
        <v>118.837</v>
      </c>
      <c r="J285" s="555">
        <v>43719.253472222219</v>
      </c>
      <c r="K285" s="588">
        <v>119.127</v>
      </c>
      <c r="L285" s="588">
        <v>11.999999999998181</v>
      </c>
      <c r="M285" s="588">
        <v>28.999999999998181</v>
      </c>
      <c r="N285" s="588">
        <v>4.2200000000000006</v>
      </c>
      <c r="O285" s="589">
        <v>0.14999999999417923</v>
      </c>
      <c r="P285" s="557"/>
      <c r="Q285" s="557"/>
      <c r="R285" s="557"/>
    </row>
    <row r="286" spans="1:18" s="588" customFormat="1" x14ac:dyDescent="0.2">
      <c r="A286" s="588">
        <v>285</v>
      </c>
      <c r="B286" s="588" t="s">
        <v>96</v>
      </c>
      <c r="C286" s="588">
        <v>5</v>
      </c>
      <c r="D286" s="588">
        <v>0.03</v>
      </c>
      <c r="E286" s="588">
        <v>0.08</v>
      </c>
      <c r="F286" s="555">
        <v>43719.254166666666</v>
      </c>
      <c r="G286" s="588">
        <v>119.145</v>
      </c>
      <c r="H286" s="555">
        <v>43719.672222222223</v>
      </c>
      <c r="I286" s="588">
        <v>118.39100000000001</v>
      </c>
      <c r="J286" s="555">
        <v>43720.074305555558</v>
      </c>
      <c r="K286" s="588">
        <v>118.964</v>
      </c>
      <c r="L286" s="588">
        <v>75.399999999999636</v>
      </c>
      <c r="M286" s="588">
        <v>57.299999999999272</v>
      </c>
      <c r="N286" s="588">
        <v>19.010000000000002</v>
      </c>
      <c r="O286" s="589">
        <v>0.82013888889196096</v>
      </c>
      <c r="P286" s="557"/>
      <c r="Q286" s="557"/>
      <c r="R286" s="557"/>
    </row>
    <row r="287" spans="1:18" s="588" customFormat="1" x14ac:dyDescent="0.2">
      <c r="A287" s="588">
        <v>286</v>
      </c>
      <c r="B287" s="588" t="s">
        <v>96</v>
      </c>
      <c r="C287" s="588">
        <v>2</v>
      </c>
      <c r="D287" s="588">
        <v>0.01</v>
      </c>
      <c r="E287" s="588">
        <v>0.02</v>
      </c>
      <c r="F287" s="555">
        <v>43720.082638888889</v>
      </c>
      <c r="G287" s="588">
        <v>118.996</v>
      </c>
      <c r="H287" s="555">
        <v>43720.572222222225</v>
      </c>
      <c r="I287" s="588">
        <v>118.876</v>
      </c>
      <c r="J287" s="555">
        <v>43720.572916666664</v>
      </c>
      <c r="K287" s="588">
        <v>119.166</v>
      </c>
      <c r="L287" s="588">
        <v>12</v>
      </c>
      <c r="M287" s="588">
        <v>29</v>
      </c>
      <c r="N287" s="588">
        <v>4.2200000000000006</v>
      </c>
      <c r="O287" s="589">
        <v>0.49027777777519077</v>
      </c>
      <c r="P287" s="557"/>
      <c r="Q287" s="557"/>
      <c r="R287" s="557"/>
    </row>
    <row r="288" spans="1:18" s="588" customFormat="1" x14ac:dyDescent="0.2">
      <c r="A288" s="588">
        <v>287</v>
      </c>
      <c r="B288" s="588" t="s">
        <v>97</v>
      </c>
      <c r="C288" s="588">
        <v>2</v>
      </c>
      <c r="D288" s="588">
        <v>0.01</v>
      </c>
      <c r="E288" s="588">
        <v>0.02</v>
      </c>
      <c r="F288" s="555">
        <v>43720.591666666667</v>
      </c>
      <c r="G288" s="588">
        <v>118.07</v>
      </c>
      <c r="H288" s="555">
        <v>43720.595833333333</v>
      </c>
      <c r="I288" s="588">
        <v>118.19</v>
      </c>
      <c r="J288" s="555">
        <v>43720.606944444444</v>
      </c>
      <c r="K288" s="588">
        <v>117.9</v>
      </c>
      <c r="L288" s="588">
        <v>12</v>
      </c>
      <c r="M288" s="588">
        <v>29</v>
      </c>
      <c r="N288" s="588">
        <v>4.2200000000000006</v>
      </c>
      <c r="O288" s="589">
        <v>1.5277777776645962E-2</v>
      </c>
      <c r="P288" s="557"/>
      <c r="Q288" s="557"/>
      <c r="R288" s="557"/>
    </row>
    <row r="289" spans="1:18" s="588" customFormat="1" x14ac:dyDescent="0.2">
      <c r="A289" s="588">
        <v>288</v>
      </c>
      <c r="B289" s="588" t="s">
        <v>96</v>
      </c>
      <c r="C289" s="588">
        <v>4</v>
      </c>
      <c r="D289" s="588">
        <v>0.02</v>
      </c>
      <c r="E289" s="588">
        <v>0.05</v>
      </c>
      <c r="F289" s="555">
        <v>43720.59375</v>
      </c>
      <c r="G289" s="588">
        <v>118.14</v>
      </c>
      <c r="H289" s="555">
        <v>43720.611111111109</v>
      </c>
      <c r="I289" s="588">
        <v>117.657</v>
      </c>
      <c r="J289" s="555">
        <v>43720.636111111111</v>
      </c>
      <c r="K289" s="588">
        <v>118.116</v>
      </c>
      <c r="L289" s="588">
        <v>48.300000000001091</v>
      </c>
      <c r="M289" s="588">
        <v>45.900000000001455</v>
      </c>
      <c r="N289" s="588">
        <v>11.46</v>
      </c>
      <c r="O289" s="589">
        <v>4.2361111110949423E-2</v>
      </c>
      <c r="P289" s="557"/>
      <c r="Q289" s="557"/>
      <c r="R289" s="557"/>
    </row>
    <row r="290" spans="1:18" s="588" customFormat="1" x14ac:dyDescent="0.2">
      <c r="A290" s="588">
        <v>289</v>
      </c>
      <c r="B290" s="588" t="s">
        <v>97</v>
      </c>
      <c r="C290" s="588">
        <v>1</v>
      </c>
      <c r="D290" s="588">
        <v>0.01</v>
      </c>
      <c r="E290" s="588">
        <v>0.01</v>
      </c>
      <c r="F290" s="555">
        <v>43720.606944444444</v>
      </c>
      <c r="G290" s="588">
        <v>117.88200000000001</v>
      </c>
      <c r="H290" s="555">
        <v>43720.606944444444</v>
      </c>
      <c r="I290" s="588">
        <v>117.88200000000001</v>
      </c>
      <c r="J290" s="555">
        <v>43720.611111111109</v>
      </c>
      <c r="K290" s="588">
        <v>117.66200000000001</v>
      </c>
      <c r="L290" s="588">
        <v>0</v>
      </c>
      <c r="M290" s="588">
        <v>22</v>
      </c>
      <c r="N290" s="588">
        <v>2.02</v>
      </c>
      <c r="O290" s="589">
        <v>4.166666665696539E-3</v>
      </c>
      <c r="P290" s="557"/>
      <c r="Q290" s="557"/>
      <c r="R290" s="557"/>
    </row>
    <row r="291" spans="1:18" s="588" customFormat="1" x14ac:dyDescent="0.2">
      <c r="A291" s="588">
        <v>290</v>
      </c>
      <c r="B291" s="588" t="s">
        <v>97</v>
      </c>
      <c r="C291" s="588">
        <v>8</v>
      </c>
      <c r="D291" s="588">
        <v>0.19</v>
      </c>
      <c r="E291" s="588">
        <v>0.43000000000000005</v>
      </c>
      <c r="F291" s="555">
        <v>43720.611805555556</v>
      </c>
      <c r="G291" s="588">
        <v>117.657</v>
      </c>
      <c r="H291" s="555">
        <v>43720.800694444442</v>
      </c>
      <c r="I291" s="588">
        <v>119.818</v>
      </c>
      <c r="J291" s="555">
        <v>43724.540972222225</v>
      </c>
      <c r="K291" s="588">
        <v>118.97499999999999</v>
      </c>
      <c r="L291" s="588">
        <v>216.10000000000036</v>
      </c>
      <c r="M291" s="588">
        <v>84.299999999999272</v>
      </c>
      <c r="N291" s="588">
        <v>114.38</v>
      </c>
      <c r="O291" s="589">
        <v>1.9291666666686069</v>
      </c>
      <c r="P291" s="557"/>
      <c r="Q291" s="557"/>
      <c r="R291" s="557"/>
    </row>
    <row r="292" spans="1:18" s="588" customFormat="1" x14ac:dyDescent="0.2">
      <c r="A292" s="588">
        <v>291</v>
      </c>
      <c r="B292" s="588" t="s">
        <v>96</v>
      </c>
      <c r="C292" s="588">
        <v>1</v>
      </c>
      <c r="D292" s="588">
        <v>0.01</v>
      </c>
      <c r="E292" s="588">
        <v>0.01</v>
      </c>
      <c r="F292" s="555">
        <v>43720.651388888888</v>
      </c>
      <c r="G292" s="588">
        <v>118.402</v>
      </c>
      <c r="H292" s="555">
        <v>43720.651388888888</v>
      </c>
      <c r="I292" s="588">
        <v>118.402</v>
      </c>
      <c r="J292" s="555">
        <v>43720.655555555553</v>
      </c>
      <c r="K292" s="588">
        <v>118.622</v>
      </c>
      <c r="L292" s="588">
        <v>0</v>
      </c>
      <c r="M292" s="588">
        <v>22</v>
      </c>
      <c r="N292" s="588">
        <v>2.02</v>
      </c>
      <c r="O292" s="589">
        <v>4.166666665696539E-3</v>
      </c>
      <c r="P292" s="557"/>
      <c r="Q292" s="557"/>
      <c r="R292" s="557"/>
    </row>
    <row r="293" spans="1:18" s="588" customFormat="1" x14ac:dyDescent="0.2">
      <c r="A293" s="588">
        <v>292</v>
      </c>
      <c r="B293" s="588" t="s">
        <v>96</v>
      </c>
      <c r="C293" s="588">
        <v>1</v>
      </c>
      <c r="D293" s="588">
        <v>0.01</v>
      </c>
      <c r="E293" s="588">
        <v>0.01</v>
      </c>
      <c r="F293" s="555">
        <v>43720.655555555553</v>
      </c>
      <c r="G293" s="588">
        <v>118.64100000000001</v>
      </c>
      <c r="H293" s="555">
        <v>43720.655555555553</v>
      </c>
      <c r="I293" s="588">
        <v>118.64100000000001</v>
      </c>
      <c r="J293" s="555">
        <v>43720.656944444447</v>
      </c>
      <c r="K293" s="588">
        <v>118.861</v>
      </c>
      <c r="L293" s="588">
        <v>0</v>
      </c>
      <c r="M293" s="588">
        <v>22</v>
      </c>
      <c r="N293" s="588">
        <v>2.02</v>
      </c>
      <c r="O293" s="589">
        <v>1.3888888934161514E-3</v>
      </c>
      <c r="P293" s="557"/>
      <c r="Q293" s="557"/>
      <c r="R293" s="557"/>
    </row>
    <row r="294" spans="1:18" s="588" customFormat="1" x14ac:dyDescent="0.2">
      <c r="A294" s="588">
        <v>293</v>
      </c>
      <c r="B294" s="588" t="s">
        <v>96</v>
      </c>
      <c r="C294" s="588">
        <v>2</v>
      </c>
      <c r="D294" s="588">
        <v>0.01</v>
      </c>
      <c r="E294" s="588">
        <v>0.02</v>
      </c>
      <c r="F294" s="555">
        <v>43720.65902777778</v>
      </c>
      <c r="G294" s="588">
        <v>118.95</v>
      </c>
      <c r="H294" s="555">
        <v>43720.661111111112</v>
      </c>
      <c r="I294" s="588">
        <v>118.80800000000001</v>
      </c>
      <c r="J294" s="555">
        <v>43720.673611111109</v>
      </c>
      <c r="K294" s="588">
        <v>119.10899999999999</v>
      </c>
      <c r="L294" s="588">
        <v>14.199999999998909</v>
      </c>
      <c r="M294" s="588">
        <v>30.099999999998545</v>
      </c>
      <c r="N294" s="588">
        <v>4.22</v>
      </c>
      <c r="O294" s="589">
        <v>1.4583333329937886E-2</v>
      </c>
      <c r="P294" s="557"/>
      <c r="Q294" s="557"/>
      <c r="R294" s="557"/>
    </row>
    <row r="295" spans="1:18" s="588" customFormat="1" x14ac:dyDescent="0.2">
      <c r="A295" s="588">
        <v>294</v>
      </c>
      <c r="B295" s="588" t="s">
        <v>96</v>
      </c>
      <c r="C295" s="588">
        <v>3</v>
      </c>
      <c r="D295" s="588">
        <v>0.01</v>
      </c>
      <c r="E295" s="588">
        <v>0.03</v>
      </c>
      <c r="F295" s="555">
        <v>43720.686111111114</v>
      </c>
      <c r="G295" s="588">
        <v>119.276</v>
      </c>
      <c r="H295" s="555">
        <v>43720.709722222222</v>
      </c>
      <c r="I295" s="588">
        <v>118.96899999999999</v>
      </c>
      <c r="J295" s="555">
        <v>43720.737500000003</v>
      </c>
      <c r="K295" s="588">
        <v>119.374</v>
      </c>
      <c r="L295" s="588">
        <v>30.700000000000728</v>
      </c>
      <c r="M295" s="588">
        <v>40.5</v>
      </c>
      <c r="N295" s="588">
        <v>6.6</v>
      </c>
      <c r="O295" s="589">
        <v>5.1388888889050577E-2</v>
      </c>
      <c r="P295" s="557"/>
      <c r="Q295" s="557"/>
      <c r="R295" s="557"/>
    </row>
    <row r="296" spans="1:18" s="588" customFormat="1" x14ac:dyDescent="0.2">
      <c r="A296" s="588">
        <v>295</v>
      </c>
      <c r="B296" s="588" t="s">
        <v>96</v>
      </c>
      <c r="C296" s="588">
        <v>1</v>
      </c>
      <c r="D296" s="588">
        <v>0.01</v>
      </c>
      <c r="E296" s="588">
        <v>0.01</v>
      </c>
      <c r="F296" s="555">
        <v>43720.740972222222</v>
      </c>
      <c r="G296" s="588">
        <v>119.495</v>
      </c>
      <c r="H296" s="555">
        <v>43720.740972222222</v>
      </c>
      <c r="I296" s="588">
        <v>119.495</v>
      </c>
      <c r="J296" s="555">
        <v>43720.745833333334</v>
      </c>
      <c r="K296" s="588">
        <v>119.715</v>
      </c>
      <c r="L296" s="588">
        <v>0</v>
      </c>
      <c r="M296" s="588">
        <v>22</v>
      </c>
      <c r="N296" s="588">
        <v>2.02</v>
      </c>
      <c r="O296" s="589">
        <v>4.8611111124046147E-3</v>
      </c>
      <c r="P296" s="557"/>
      <c r="Q296" s="557"/>
      <c r="R296" s="557"/>
    </row>
    <row r="297" spans="1:18" s="588" customFormat="1" x14ac:dyDescent="0.2">
      <c r="A297" s="588">
        <v>296</v>
      </c>
      <c r="B297" s="588" t="s">
        <v>96</v>
      </c>
      <c r="C297" s="588">
        <v>3</v>
      </c>
      <c r="D297" s="588">
        <v>0.01</v>
      </c>
      <c r="E297" s="588">
        <v>0.03</v>
      </c>
      <c r="F297" s="555">
        <v>43720.745833333334</v>
      </c>
      <c r="G297" s="588">
        <v>119.733</v>
      </c>
      <c r="H297" s="555">
        <v>43720.752083333333</v>
      </c>
      <c r="I297" s="588">
        <v>119.45099999999999</v>
      </c>
      <c r="J297" s="555">
        <v>43721.375</v>
      </c>
      <c r="K297" s="588">
        <v>119.843</v>
      </c>
      <c r="L297" s="588">
        <v>28.200000000002547</v>
      </c>
      <c r="M297" s="588">
        <v>39.200000000002547</v>
      </c>
      <c r="N297" s="588">
        <v>6.6099999999999994</v>
      </c>
      <c r="O297" s="589">
        <v>0.62916666666569654</v>
      </c>
      <c r="P297" s="557"/>
      <c r="Q297" s="557"/>
      <c r="R297" s="557"/>
    </row>
    <row r="298" spans="1:18" s="588" customFormat="1" x14ac:dyDescent="0.2">
      <c r="A298" s="588">
        <v>297</v>
      </c>
      <c r="B298" s="588" t="s">
        <v>96</v>
      </c>
      <c r="C298" s="588">
        <v>6</v>
      </c>
      <c r="D298" s="588">
        <v>0.06</v>
      </c>
      <c r="E298" s="588">
        <v>0.14000000000000001</v>
      </c>
      <c r="F298" s="555">
        <v>43721.37777777778</v>
      </c>
      <c r="G298" s="588">
        <v>119.884</v>
      </c>
      <c r="H298" s="555">
        <v>43724.70416666667</v>
      </c>
      <c r="I298" s="588">
        <v>118.76600000000001</v>
      </c>
      <c r="J298" s="555">
        <v>43725.652777777781</v>
      </c>
      <c r="K298" s="588">
        <v>119.413</v>
      </c>
      <c r="L298" s="588">
        <v>111.79999999999927</v>
      </c>
      <c r="M298" s="588">
        <v>64.699999999998909</v>
      </c>
      <c r="N298" s="588">
        <v>34.549999999999997</v>
      </c>
      <c r="O298" s="589">
        <v>2.2750000000014552</v>
      </c>
      <c r="P298" s="557"/>
      <c r="Q298" s="557"/>
      <c r="R298" s="557"/>
    </row>
    <row r="299" spans="1:18" s="588" customFormat="1" x14ac:dyDescent="0.2">
      <c r="A299" s="588">
        <v>298</v>
      </c>
      <c r="B299" s="588" t="s">
        <v>97</v>
      </c>
      <c r="C299" s="588">
        <v>1</v>
      </c>
      <c r="D299" s="588">
        <v>0.01</v>
      </c>
      <c r="E299" s="588">
        <v>0.01</v>
      </c>
      <c r="F299" s="555">
        <v>43724.55</v>
      </c>
      <c r="G299" s="588">
        <v>118.961</v>
      </c>
      <c r="H299" s="555">
        <v>43724.55</v>
      </c>
      <c r="I299" s="588">
        <v>118.961</v>
      </c>
      <c r="J299" s="555">
        <v>43724.706250000003</v>
      </c>
      <c r="K299" s="588">
        <v>118.741</v>
      </c>
      <c r="L299" s="588">
        <v>0</v>
      </c>
      <c r="M299" s="588">
        <v>22</v>
      </c>
      <c r="N299" s="588">
        <v>2.02</v>
      </c>
      <c r="O299" s="589">
        <v>0.15625</v>
      </c>
      <c r="P299" s="557"/>
      <c r="Q299" s="557"/>
      <c r="R299" s="557"/>
    </row>
    <row r="300" spans="1:18" s="588" customFormat="1" x14ac:dyDescent="0.2">
      <c r="A300" s="588">
        <v>299</v>
      </c>
      <c r="B300" s="588" t="s">
        <v>97</v>
      </c>
      <c r="C300" s="588">
        <v>6</v>
      </c>
      <c r="D300" s="588">
        <v>0.06</v>
      </c>
      <c r="E300" s="588">
        <v>0.14000000000000001</v>
      </c>
      <c r="F300" s="555">
        <v>43724.711111111108</v>
      </c>
      <c r="G300" s="588">
        <v>118.714</v>
      </c>
      <c r="H300" s="555">
        <v>43726.175000000003</v>
      </c>
      <c r="I300" s="588">
        <v>119.80800000000001</v>
      </c>
      <c r="J300" s="555">
        <v>43727.163888888892</v>
      </c>
      <c r="K300" s="588">
        <v>119.163</v>
      </c>
      <c r="L300" s="588">
        <v>109.40000000000146</v>
      </c>
      <c r="M300" s="588">
        <v>64.500000000001819</v>
      </c>
      <c r="N300" s="588">
        <v>34.6</v>
      </c>
      <c r="O300" s="589">
        <v>2.4527777777839219</v>
      </c>
      <c r="P300" s="557"/>
      <c r="Q300" s="557"/>
      <c r="R300" s="557"/>
    </row>
    <row r="301" spans="1:18" s="588" customFormat="1" x14ac:dyDescent="0.2">
      <c r="A301" s="588">
        <v>300</v>
      </c>
      <c r="B301" s="588" t="s">
        <v>96</v>
      </c>
      <c r="C301" s="588">
        <v>1</v>
      </c>
      <c r="D301" s="588">
        <v>0.01</v>
      </c>
      <c r="E301" s="588">
        <v>0.01</v>
      </c>
      <c r="F301" s="555">
        <v>43725.654166666667</v>
      </c>
      <c r="G301" s="588">
        <v>119.447</v>
      </c>
      <c r="H301" s="555">
        <v>43725.654166666667</v>
      </c>
      <c r="I301" s="588">
        <v>119.447</v>
      </c>
      <c r="J301" s="555">
        <v>43725.801388888889</v>
      </c>
      <c r="K301" s="588">
        <v>119.667</v>
      </c>
      <c r="L301" s="588">
        <v>0</v>
      </c>
      <c r="M301" s="588">
        <v>22</v>
      </c>
      <c r="N301" s="588">
        <v>2.02</v>
      </c>
      <c r="O301" s="589">
        <v>0.14722222222189885</v>
      </c>
      <c r="P301" s="557"/>
      <c r="Q301" s="557"/>
      <c r="R301" s="557"/>
    </row>
    <row r="302" spans="1:18" s="588" customFormat="1" x14ac:dyDescent="0.2">
      <c r="A302" s="588">
        <v>301</v>
      </c>
      <c r="B302" s="588" t="s">
        <v>96</v>
      </c>
      <c r="C302" s="588">
        <v>9</v>
      </c>
      <c r="D302" s="588">
        <v>0.34</v>
      </c>
      <c r="E302" s="588">
        <v>0.77</v>
      </c>
      <c r="F302" s="555">
        <v>43726.378472222219</v>
      </c>
      <c r="G302" s="588">
        <v>119.685</v>
      </c>
      <c r="H302" s="555">
        <v>43741.577777777777</v>
      </c>
      <c r="I302" s="588">
        <v>117.209</v>
      </c>
      <c r="J302" s="555">
        <v>43748.15</v>
      </c>
      <c r="K302" s="588">
        <v>118.122</v>
      </c>
      <c r="L302" s="588">
        <v>247.60000000000036</v>
      </c>
      <c r="M302" s="588">
        <v>91.300000000001091</v>
      </c>
      <c r="N302" s="588">
        <v>208.74999999999997</v>
      </c>
      <c r="O302" s="589">
        <v>15.771527777782467</v>
      </c>
      <c r="P302" s="557"/>
      <c r="Q302" s="557"/>
      <c r="R302" s="557"/>
    </row>
    <row r="303" spans="1:18" s="588" customFormat="1" x14ac:dyDescent="0.2">
      <c r="A303" s="588">
        <v>302</v>
      </c>
      <c r="B303" s="588" t="s">
        <v>97</v>
      </c>
      <c r="C303" s="588">
        <v>2</v>
      </c>
      <c r="D303" s="588">
        <v>0.01</v>
      </c>
      <c r="E303" s="588">
        <v>0.02</v>
      </c>
      <c r="F303" s="555">
        <v>43727.163888888892</v>
      </c>
      <c r="G303" s="588">
        <v>119.146</v>
      </c>
      <c r="H303" s="555">
        <v>43727.172222222223</v>
      </c>
      <c r="I303" s="588">
        <v>119.26600000000001</v>
      </c>
      <c r="J303" s="555">
        <v>43727.244444444441</v>
      </c>
      <c r="K303" s="588">
        <v>118.976</v>
      </c>
      <c r="L303" s="588">
        <v>12</v>
      </c>
      <c r="M303" s="588">
        <v>29</v>
      </c>
      <c r="N303" s="588">
        <v>4.2200000000000006</v>
      </c>
      <c r="O303" s="589">
        <v>8.055555554892635E-2</v>
      </c>
      <c r="P303" s="557"/>
      <c r="Q303" s="557"/>
      <c r="R303" s="557"/>
    </row>
    <row r="304" spans="1:18" s="588" customFormat="1" x14ac:dyDescent="0.2">
      <c r="A304" s="588">
        <v>303</v>
      </c>
      <c r="B304" s="588" t="s">
        <v>97</v>
      </c>
      <c r="C304" s="588">
        <v>4</v>
      </c>
      <c r="D304" s="588">
        <v>0.02</v>
      </c>
      <c r="E304" s="588">
        <v>0.05</v>
      </c>
      <c r="F304" s="555">
        <v>43727.247916666667</v>
      </c>
      <c r="G304" s="588">
        <v>118.974</v>
      </c>
      <c r="H304" s="555">
        <v>43727.417361111111</v>
      </c>
      <c r="I304" s="588">
        <v>119.456</v>
      </c>
      <c r="J304" s="555">
        <v>43728.619444444441</v>
      </c>
      <c r="K304" s="588">
        <v>118.995</v>
      </c>
      <c r="L304" s="588">
        <v>48.200000000000728</v>
      </c>
      <c r="M304" s="588">
        <v>46.100000000000364</v>
      </c>
      <c r="N304" s="588">
        <v>11.45</v>
      </c>
      <c r="O304" s="589">
        <v>1.3715277777737356</v>
      </c>
      <c r="P304" s="557"/>
      <c r="Q304" s="557"/>
      <c r="R304" s="557"/>
    </row>
    <row r="305" spans="1:18" s="588" customFormat="1" x14ac:dyDescent="0.2">
      <c r="A305" s="588">
        <v>304</v>
      </c>
      <c r="B305" s="588" t="s">
        <v>97</v>
      </c>
      <c r="C305" s="588">
        <v>1</v>
      </c>
      <c r="D305" s="588">
        <v>0.01</v>
      </c>
      <c r="E305" s="588">
        <v>0.01</v>
      </c>
      <c r="F305" s="555">
        <v>43728.67083333333</v>
      </c>
      <c r="G305" s="588">
        <v>119.005</v>
      </c>
      <c r="H305" s="555">
        <v>43728.67083333333</v>
      </c>
      <c r="I305" s="588">
        <v>119.005</v>
      </c>
      <c r="J305" s="555">
        <v>43728.708333333336</v>
      </c>
      <c r="K305" s="588">
        <v>118.785</v>
      </c>
      <c r="L305" s="588">
        <v>0</v>
      </c>
      <c r="M305" s="588">
        <v>22</v>
      </c>
      <c r="N305" s="588">
        <v>2.02</v>
      </c>
      <c r="O305" s="589">
        <v>3.7500000005820766E-2</v>
      </c>
      <c r="P305" s="557"/>
      <c r="Q305" s="557"/>
      <c r="R305" s="557"/>
    </row>
    <row r="306" spans="1:18" s="588" customFormat="1" x14ac:dyDescent="0.2">
      <c r="A306" s="588">
        <v>305</v>
      </c>
      <c r="B306" s="588" t="s">
        <v>97</v>
      </c>
      <c r="C306" s="588">
        <v>2</v>
      </c>
      <c r="D306" s="588">
        <v>0.01</v>
      </c>
      <c r="E306" s="588">
        <v>0.02</v>
      </c>
      <c r="F306" s="555">
        <v>43728.708333333336</v>
      </c>
      <c r="G306" s="588">
        <v>118.768</v>
      </c>
      <c r="H306" s="555">
        <v>43728.716666666667</v>
      </c>
      <c r="I306" s="588">
        <v>118.88800000000001</v>
      </c>
      <c r="J306" s="555">
        <v>43728.84097222222</v>
      </c>
      <c r="K306" s="588">
        <v>118.598</v>
      </c>
      <c r="L306" s="588">
        <v>12.000000000001819</v>
      </c>
      <c r="M306" s="588">
        <v>29.000000000001819</v>
      </c>
      <c r="N306" s="588">
        <v>4.21</v>
      </c>
      <c r="O306" s="589">
        <v>0.132638888884685</v>
      </c>
      <c r="P306" s="557"/>
      <c r="Q306" s="557"/>
      <c r="R306" s="557"/>
    </row>
    <row r="307" spans="1:18" s="588" customFormat="1" x14ac:dyDescent="0.2">
      <c r="A307" s="588">
        <v>306</v>
      </c>
      <c r="B307" s="588" t="s">
        <v>97</v>
      </c>
      <c r="C307" s="588">
        <v>2</v>
      </c>
      <c r="D307" s="588">
        <v>0.01</v>
      </c>
      <c r="E307" s="588">
        <v>0.02</v>
      </c>
      <c r="F307" s="555">
        <v>43728.875694444447</v>
      </c>
      <c r="G307" s="588">
        <v>118.563</v>
      </c>
      <c r="H307" s="555">
        <v>43730.969444444447</v>
      </c>
      <c r="I307" s="588">
        <v>118.68300000000001</v>
      </c>
      <c r="J307" s="555">
        <v>43731.395138888889</v>
      </c>
      <c r="K307" s="588">
        <v>118.39100000000001</v>
      </c>
      <c r="L307" s="588">
        <v>12</v>
      </c>
      <c r="M307" s="588">
        <v>29.200000000000728</v>
      </c>
      <c r="N307" s="588">
        <v>4.21</v>
      </c>
      <c r="O307" s="589">
        <v>0.5194444444423425</v>
      </c>
      <c r="P307" s="557"/>
      <c r="Q307" s="557"/>
      <c r="R307" s="557"/>
    </row>
    <row r="308" spans="1:18" s="588" customFormat="1" x14ac:dyDescent="0.2">
      <c r="A308" s="588">
        <v>307</v>
      </c>
      <c r="B308" s="588" t="s">
        <v>97</v>
      </c>
      <c r="C308" s="588">
        <v>1</v>
      </c>
      <c r="D308" s="588">
        <v>0.01</v>
      </c>
      <c r="E308" s="588">
        <v>0.01</v>
      </c>
      <c r="F308" s="555">
        <v>43731.395833333336</v>
      </c>
      <c r="G308" s="588">
        <v>118.363</v>
      </c>
      <c r="H308" s="555">
        <v>43731.395833333336</v>
      </c>
      <c r="I308" s="588">
        <v>118.363</v>
      </c>
      <c r="J308" s="555">
        <v>43731.397916666669</v>
      </c>
      <c r="K308" s="588">
        <v>118.143</v>
      </c>
      <c r="L308" s="588">
        <v>0</v>
      </c>
      <c r="M308" s="588">
        <v>22</v>
      </c>
      <c r="N308" s="588">
        <v>2.02</v>
      </c>
      <c r="O308" s="589">
        <v>2.0833333328482695E-3</v>
      </c>
      <c r="P308" s="557"/>
      <c r="Q308" s="557"/>
      <c r="R308" s="557"/>
    </row>
    <row r="309" spans="1:18" s="588" customFormat="1" x14ac:dyDescent="0.2">
      <c r="A309" s="588">
        <v>308</v>
      </c>
      <c r="B309" s="588" t="s">
        <v>97</v>
      </c>
      <c r="C309" s="588">
        <v>2</v>
      </c>
      <c r="D309" s="588">
        <v>0.01</v>
      </c>
      <c r="E309" s="588">
        <v>0.02</v>
      </c>
      <c r="F309" s="555">
        <v>43731.415277777778</v>
      </c>
      <c r="G309" s="588">
        <v>117.97</v>
      </c>
      <c r="H309" s="555">
        <v>43731.424305555556</v>
      </c>
      <c r="I309" s="588">
        <v>118.09</v>
      </c>
      <c r="J309" s="555">
        <v>43731.45</v>
      </c>
      <c r="K309" s="588">
        <v>117.8</v>
      </c>
      <c r="L309" s="588">
        <v>12</v>
      </c>
      <c r="M309" s="588">
        <v>29</v>
      </c>
      <c r="N309" s="588">
        <v>4.21</v>
      </c>
      <c r="O309" s="589">
        <v>3.4722222218988463E-2</v>
      </c>
      <c r="P309" s="557"/>
      <c r="Q309" s="557"/>
      <c r="R309" s="557"/>
    </row>
    <row r="310" spans="1:18" s="588" customFormat="1" x14ac:dyDescent="0.2">
      <c r="A310" s="588">
        <v>309</v>
      </c>
      <c r="B310" s="588" t="s">
        <v>97</v>
      </c>
      <c r="C310" s="588">
        <v>4</v>
      </c>
      <c r="D310" s="588">
        <v>0.02</v>
      </c>
      <c r="E310" s="588">
        <v>0.05</v>
      </c>
      <c r="F310" s="555">
        <v>43731.475694444445</v>
      </c>
      <c r="G310" s="588">
        <v>117.813</v>
      </c>
      <c r="H310" s="555">
        <v>43732.06527777778</v>
      </c>
      <c r="I310" s="588">
        <v>118.29600000000001</v>
      </c>
      <c r="J310" s="555">
        <v>43733.119444444441</v>
      </c>
      <c r="K310" s="588">
        <v>117.833</v>
      </c>
      <c r="L310" s="588">
        <v>48.299999999999272</v>
      </c>
      <c r="M310" s="588">
        <v>46.300000000001091</v>
      </c>
      <c r="N310" s="588">
        <v>11.42</v>
      </c>
      <c r="O310" s="589">
        <v>1.6437499999956344</v>
      </c>
      <c r="P310" s="557"/>
      <c r="Q310" s="557"/>
      <c r="R310" s="557"/>
    </row>
    <row r="311" spans="1:18" s="588" customFormat="1" x14ac:dyDescent="0.2">
      <c r="A311" s="588">
        <v>310</v>
      </c>
      <c r="B311" s="588" t="s">
        <v>97</v>
      </c>
      <c r="C311" s="588">
        <v>3</v>
      </c>
      <c r="D311" s="588">
        <v>0.01</v>
      </c>
      <c r="E311" s="588">
        <v>0.03</v>
      </c>
      <c r="F311" s="555">
        <v>43733.119444444441</v>
      </c>
      <c r="G311" s="588">
        <v>117.816</v>
      </c>
      <c r="H311" s="555">
        <v>43733.195833333331</v>
      </c>
      <c r="I311" s="588">
        <v>118.09699999999999</v>
      </c>
      <c r="J311" s="555">
        <v>43734.440972222219</v>
      </c>
      <c r="K311" s="588">
        <v>117.703</v>
      </c>
      <c r="L311" s="588">
        <v>28.099999999998545</v>
      </c>
      <c r="M311" s="588">
        <v>39.399999999997817</v>
      </c>
      <c r="N311" s="588">
        <v>6.5600000000000005</v>
      </c>
      <c r="O311" s="589">
        <v>1.3215277777781012</v>
      </c>
      <c r="P311" s="557"/>
      <c r="Q311" s="557"/>
      <c r="R311" s="557"/>
    </row>
    <row r="312" spans="1:18" s="588" customFormat="1" x14ac:dyDescent="0.2">
      <c r="A312" s="588">
        <v>311</v>
      </c>
      <c r="B312" s="588" t="s">
        <v>97</v>
      </c>
      <c r="C312" s="588">
        <v>2</v>
      </c>
      <c r="D312" s="588">
        <v>0.01</v>
      </c>
      <c r="E312" s="588">
        <v>0.02</v>
      </c>
      <c r="F312" s="555">
        <v>43734.440972222219</v>
      </c>
      <c r="G312" s="588">
        <v>117.68600000000001</v>
      </c>
      <c r="H312" s="555">
        <v>43734.599305555559</v>
      </c>
      <c r="I312" s="588">
        <v>117.812</v>
      </c>
      <c r="J312" s="555">
        <v>43735.109027777777</v>
      </c>
      <c r="K312" s="588">
        <v>117.517</v>
      </c>
      <c r="L312" s="588">
        <v>12.599999999998545</v>
      </c>
      <c r="M312" s="588">
        <v>29.5</v>
      </c>
      <c r="N312" s="588">
        <v>4.22</v>
      </c>
      <c r="O312" s="589">
        <v>0.6680555555576575</v>
      </c>
      <c r="P312" s="557"/>
      <c r="Q312" s="557"/>
      <c r="R312" s="557"/>
    </row>
    <row r="313" spans="1:18" s="588" customFormat="1" x14ac:dyDescent="0.2">
      <c r="A313" s="588">
        <v>312</v>
      </c>
      <c r="B313" s="588" t="s">
        <v>97</v>
      </c>
      <c r="C313" s="588">
        <v>5</v>
      </c>
      <c r="D313" s="588">
        <v>0.03</v>
      </c>
      <c r="E313" s="588">
        <v>0.08</v>
      </c>
      <c r="F313" s="555">
        <v>43735.109722222223</v>
      </c>
      <c r="G313" s="588">
        <v>117.48699999999999</v>
      </c>
      <c r="H313" s="555">
        <v>43735.539583333331</v>
      </c>
      <c r="I313" s="588">
        <v>118.242</v>
      </c>
      <c r="J313" s="555">
        <v>43738.592361111114</v>
      </c>
      <c r="K313" s="588">
        <v>117.679</v>
      </c>
      <c r="L313" s="588">
        <v>75.500000000001819</v>
      </c>
      <c r="M313" s="588">
        <v>56.300000000001091</v>
      </c>
      <c r="N313" s="588">
        <v>19.079999999999998</v>
      </c>
      <c r="O313" s="589">
        <v>1.4826388888905058</v>
      </c>
      <c r="P313" s="557"/>
      <c r="Q313" s="557"/>
      <c r="R313" s="557"/>
    </row>
    <row r="314" spans="1:18" s="588" customFormat="1" x14ac:dyDescent="0.2">
      <c r="A314" s="588">
        <v>313</v>
      </c>
      <c r="B314" s="588" t="s">
        <v>97</v>
      </c>
      <c r="C314" s="588">
        <v>4</v>
      </c>
      <c r="D314" s="588">
        <v>0.02</v>
      </c>
      <c r="E314" s="588">
        <v>0.05</v>
      </c>
      <c r="F314" s="555">
        <v>43738.593055555553</v>
      </c>
      <c r="G314" s="588">
        <v>117.633</v>
      </c>
      <c r="H314" s="555">
        <v>43739.445833333331</v>
      </c>
      <c r="I314" s="588">
        <v>118.116</v>
      </c>
      <c r="J314" s="555">
        <v>43740.381944444445</v>
      </c>
      <c r="K314" s="588">
        <v>117.65300000000001</v>
      </c>
      <c r="L314" s="588">
        <v>48.300000000001091</v>
      </c>
      <c r="M314" s="588">
        <v>46.299999999999272</v>
      </c>
      <c r="N314" s="588">
        <v>11.43</v>
      </c>
      <c r="O314" s="589">
        <v>1.788888888891961</v>
      </c>
      <c r="P314" s="557"/>
      <c r="Q314" s="557"/>
      <c r="R314" s="557"/>
    </row>
    <row r="315" spans="1:18" s="588" customFormat="1" x14ac:dyDescent="0.2">
      <c r="A315" s="588">
        <v>314</v>
      </c>
      <c r="B315" s="588" t="s">
        <v>97</v>
      </c>
      <c r="C315" s="588">
        <v>1</v>
      </c>
      <c r="D315" s="588">
        <v>0.01</v>
      </c>
      <c r="E315" s="588">
        <v>0.01</v>
      </c>
      <c r="F315" s="555">
        <v>43740.381944444445</v>
      </c>
      <c r="G315" s="588">
        <v>117.63500000000001</v>
      </c>
      <c r="H315" s="555">
        <v>43740.381944444445</v>
      </c>
      <c r="I315" s="588">
        <v>117.63500000000001</v>
      </c>
      <c r="J315" s="555">
        <v>43740.447916666664</v>
      </c>
      <c r="K315" s="588">
        <v>117.41500000000001</v>
      </c>
      <c r="L315" s="588">
        <v>0</v>
      </c>
      <c r="M315" s="588">
        <v>22</v>
      </c>
      <c r="N315" s="588">
        <v>2.02</v>
      </c>
      <c r="O315" s="589">
        <v>6.5972222218988463E-2</v>
      </c>
      <c r="P315" s="557"/>
      <c r="Q315" s="557"/>
      <c r="R315" s="557"/>
    </row>
    <row r="316" spans="1:18" s="588" customFormat="1" x14ac:dyDescent="0.2">
      <c r="A316" s="588">
        <v>315</v>
      </c>
      <c r="B316" s="588" t="s">
        <v>97</v>
      </c>
      <c r="C316" s="588">
        <v>2</v>
      </c>
      <c r="D316" s="588">
        <v>0.01</v>
      </c>
      <c r="E316" s="588">
        <v>0.02</v>
      </c>
      <c r="F316" s="555">
        <v>43740.447916666664</v>
      </c>
      <c r="G316" s="588">
        <v>117.39700000000001</v>
      </c>
      <c r="H316" s="555">
        <v>43740.495138888888</v>
      </c>
      <c r="I316" s="588">
        <v>117.518</v>
      </c>
      <c r="J316" s="555">
        <v>43741.577777777777</v>
      </c>
      <c r="K316" s="588">
        <v>117.221</v>
      </c>
      <c r="L316" s="588">
        <v>12.099999999998545</v>
      </c>
      <c r="M316" s="588">
        <v>29.699999999998909</v>
      </c>
      <c r="N316" s="588">
        <v>4.21</v>
      </c>
      <c r="O316" s="589">
        <v>1.1298611111124046</v>
      </c>
      <c r="P316" s="557"/>
      <c r="Q316" s="557"/>
      <c r="R316" s="557"/>
    </row>
    <row r="317" spans="1:18" s="588" customFormat="1" x14ac:dyDescent="0.2">
      <c r="A317" s="588">
        <v>316</v>
      </c>
      <c r="B317" s="588" t="s">
        <v>97</v>
      </c>
      <c r="C317" s="588">
        <v>5</v>
      </c>
      <c r="D317" s="588">
        <v>0.03</v>
      </c>
      <c r="E317" s="588">
        <v>0.08</v>
      </c>
      <c r="F317" s="555">
        <v>43741.57916666667</v>
      </c>
      <c r="G317" s="588">
        <v>117.16200000000001</v>
      </c>
      <c r="H317" s="555">
        <v>43746.334722222222</v>
      </c>
      <c r="I317" s="588">
        <v>117.919</v>
      </c>
      <c r="J317" s="555">
        <v>43746.638194444444</v>
      </c>
      <c r="K317" s="588">
        <v>117.355</v>
      </c>
      <c r="L317" s="588">
        <v>75.699999999998909</v>
      </c>
      <c r="M317" s="588">
        <v>56.399999999999636</v>
      </c>
      <c r="N317" s="588">
        <v>19.059999999999999</v>
      </c>
      <c r="O317" s="589">
        <v>3.0590277777737356</v>
      </c>
      <c r="P317" s="557"/>
      <c r="Q317" s="557"/>
      <c r="R317" s="557"/>
    </row>
    <row r="318" spans="1:18" s="588" customFormat="1" x14ac:dyDescent="0.2">
      <c r="A318" s="588">
        <v>317</v>
      </c>
      <c r="B318" s="588" t="s">
        <v>97</v>
      </c>
      <c r="C318" s="588">
        <v>11</v>
      </c>
      <c r="D318" s="588">
        <v>1.1000000000000001</v>
      </c>
      <c r="E318" s="588">
        <v>2.48</v>
      </c>
      <c r="F318" s="555">
        <v>43746.667361111111</v>
      </c>
      <c r="G318" s="588">
        <v>117.324</v>
      </c>
      <c r="H318" s="555">
        <v>43755.480555555558</v>
      </c>
      <c r="I318" s="588">
        <v>120.84399999999999</v>
      </c>
      <c r="J318" s="555">
        <v>43782.59652777778</v>
      </c>
      <c r="K318" s="588">
        <v>119.849</v>
      </c>
      <c r="L318" s="588">
        <v>352</v>
      </c>
      <c r="M318" s="588">
        <v>99.5</v>
      </c>
      <c r="N318" s="588">
        <v>714.63</v>
      </c>
      <c r="O318" s="589">
        <v>25.929166666668607</v>
      </c>
      <c r="P318" s="557"/>
      <c r="Q318" s="557"/>
      <c r="R318" s="557"/>
    </row>
    <row r="319" spans="1:18" s="588" customFormat="1" x14ac:dyDescent="0.2">
      <c r="A319" s="588">
        <v>318</v>
      </c>
      <c r="B319" s="588" t="s">
        <v>96</v>
      </c>
      <c r="C319" s="588">
        <v>2</v>
      </c>
      <c r="D319" s="588">
        <v>0.01</v>
      </c>
      <c r="E319" s="588">
        <v>0.02</v>
      </c>
      <c r="F319" s="555">
        <v>43748.151388888888</v>
      </c>
      <c r="G319" s="588">
        <v>118.258</v>
      </c>
      <c r="H319" s="555">
        <v>43748.196527777778</v>
      </c>
      <c r="I319" s="588">
        <v>118.137</v>
      </c>
      <c r="J319" s="555">
        <v>43748.379166666666</v>
      </c>
      <c r="K319" s="588">
        <v>118.428</v>
      </c>
      <c r="L319" s="588">
        <v>12.099999999998545</v>
      </c>
      <c r="M319" s="588">
        <v>29.099999999998545</v>
      </c>
      <c r="N319" s="588">
        <v>4.2300000000000004</v>
      </c>
      <c r="O319" s="589">
        <v>0.22777777777810115</v>
      </c>
      <c r="P319" s="557"/>
      <c r="Q319" s="557"/>
      <c r="R319" s="557"/>
    </row>
    <row r="320" spans="1:18" s="588" customFormat="1" x14ac:dyDescent="0.2">
      <c r="A320" s="588">
        <v>319</v>
      </c>
      <c r="B320" s="588" t="s">
        <v>96</v>
      </c>
      <c r="C320" s="588">
        <v>2</v>
      </c>
      <c r="D320" s="588">
        <v>0.01</v>
      </c>
      <c r="E320" s="588">
        <v>0.02</v>
      </c>
      <c r="F320" s="555">
        <v>43748.379861111112</v>
      </c>
      <c r="G320" s="588">
        <v>118.423</v>
      </c>
      <c r="H320" s="555">
        <v>43748.398611111108</v>
      </c>
      <c r="I320" s="588">
        <v>118.303</v>
      </c>
      <c r="J320" s="555">
        <v>43748.60833333333</v>
      </c>
      <c r="K320" s="588">
        <v>118.593</v>
      </c>
      <c r="L320" s="588">
        <v>12</v>
      </c>
      <c r="M320" s="588">
        <v>29.000000000001819</v>
      </c>
      <c r="N320" s="588">
        <v>4.2200000000000006</v>
      </c>
      <c r="O320" s="589">
        <v>0.22847222221753327</v>
      </c>
      <c r="P320" s="557"/>
      <c r="Q320" s="557"/>
      <c r="R320" s="557"/>
    </row>
    <row r="321" spans="1:18" s="588" customFormat="1" x14ac:dyDescent="0.2">
      <c r="A321" s="588">
        <v>320</v>
      </c>
      <c r="B321" s="588" t="s">
        <v>96</v>
      </c>
      <c r="C321" s="588">
        <v>1</v>
      </c>
      <c r="D321" s="588">
        <v>0.01</v>
      </c>
      <c r="E321" s="588">
        <v>0.01</v>
      </c>
      <c r="F321" s="555">
        <v>43748.609027777777</v>
      </c>
      <c r="G321" s="588">
        <v>118.60599999999999</v>
      </c>
      <c r="H321" s="555">
        <v>43748.609027777777</v>
      </c>
      <c r="I321" s="588">
        <v>118.60599999999999</v>
      </c>
      <c r="J321" s="555">
        <v>43748.660416666666</v>
      </c>
      <c r="K321" s="588">
        <v>118.82599999999999</v>
      </c>
      <c r="L321" s="588">
        <v>0</v>
      </c>
      <c r="M321" s="588">
        <v>22</v>
      </c>
      <c r="N321" s="588">
        <v>2.02</v>
      </c>
      <c r="O321" s="589">
        <v>5.1388888889050577E-2</v>
      </c>
      <c r="P321" s="557"/>
      <c r="Q321" s="557"/>
      <c r="R321" s="557"/>
    </row>
    <row r="322" spans="1:18" s="588" customFormat="1" x14ac:dyDescent="0.2">
      <c r="A322" s="588">
        <v>321</v>
      </c>
      <c r="B322" s="588" t="s">
        <v>96</v>
      </c>
      <c r="C322" s="588">
        <v>1</v>
      </c>
      <c r="D322" s="588">
        <v>0.01</v>
      </c>
      <c r="E322" s="588">
        <v>0.01</v>
      </c>
      <c r="F322" s="555">
        <v>43748.675694444442</v>
      </c>
      <c r="G322" s="588">
        <v>118.834</v>
      </c>
      <c r="H322" s="555">
        <v>43748.675694444442</v>
      </c>
      <c r="I322" s="588">
        <v>118.834</v>
      </c>
      <c r="J322" s="555">
        <v>43749.464583333334</v>
      </c>
      <c r="K322" s="588">
        <v>119.05800000000001</v>
      </c>
      <c r="L322" s="588">
        <v>0</v>
      </c>
      <c r="M322" s="588">
        <v>22.400000000001455</v>
      </c>
      <c r="N322" s="588">
        <v>2.02</v>
      </c>
      <c r="O322" s="589">
        <v>0.78888888889196096</v>
      </c>
      <c r="P322" s="557"/>
      <c r="Q322" s="557"/>
      <c r="R322" s="557"/>
    </row>
    <row r="323" spans="1:18" s="588" customFormat="1" x14ac:dyDescent="0.2">
      <c r="A323" s="588">
        <v>322</v>
      </c>
      <c r="B323" s="588" t="s">
        <v>96</v>
      </c>
      <c r="C323" s="588">
        <v>1</v>
      </c>
      <c r="D323" s="588">
        <v>0.01</v>
      </c>
      <c r="E323" s="588">
        <v>0.01</v>
      </c>
      <c r="F323" s="555">
        <v>43749.465277777781</v>
      </c>
      <c r="G323" s="588">
        <v>119.062</v>
      </c>
      <c r="H323" s="555">
        <v>43749.465277777781</v>
      </c>
      <c r="I323" s="588">
        <v>119.062</v>
      </c>
      <c r="J323" s="555">
        <v>43749.507638888892</v>
      </c>
      <c r="K323" s="588">
        <v>119.282</v>
      </c>
      <c r="L323" s="588">
        <v>0</v>
      </c>
      <c r="M323" s="588">
        <v>22</v>
      </c>
      <c r="N323" s="588">
        <v>2.02</v>
      </c>
      <c r="O323" s="589">
        <v>4.2361111110949423E-2</v>
      </c>
      <c r="P323" s="557"/>
      <c r="Q323" s="557"/>
      <c r="R323" s="557"/>
    </row>
    <row r="324" spans="1:18" s="588" customFormat="1" x14ac:dyDescent="0.2">
      <c r="A324" s="588">
        <v>323</v>
      </c>
      <c r="B324" s="588" t="s">
        <v>96</v>
      </c>
      <c r="C324" s="588">
        <v>1</v>
      </c>
      <c r="D324" s="588">
        <v>0.01</v>
      </c>
      <c r="E324" s="588">
        <v>0.01</v>
      </c>
      <c r="F324" s="555">
        <v>43749.507638888892</v>
      </c>
      <c r="G324" s="588">
        <v>119.29900000000001</v>
      </c>
      <c r="H324" s="555">
        <v>43749.507638888892</v>
      </c>
      <c r="I324" s="588">
        <v>119.29900000000001</v>
      </c>
      <c r="J324" s="555">
        <v>43749.544444444444</v>
      </c>
      <c r="K324" s="588">
        <v>119.51900000000001</v>
      </c>
      <c r="L324" s="588">
        <v>0</v>
      </c>
      <c r="M324" s="588">
        <v>22</v>
      </c>
      <c r="N324" s="588">
        <v>2.0099999999999998</v>
      </c>
      <c r="O324" s="589">
        <v>3.6805555551836733E-2</v>
      </c>
      <c r="P324" s="557"/>
      <c r="Q324" s="557"/>
      <c r="R324" s="557"/>
    </row>
    <row r="325" spans="1:18" s="588" customFormat="1" x14ac:dyDescent="0.2">
      <c r="A325" s="588">
        <v>324</v>
      </c>
      <c r="B325" s="588" t="s">
        <v>96</v>
      </c>
      <c r="C325" s="588">
        <v>1</v>
      </c>
      <c r="D325" s="588">
        <v>0.01</v>
      </c>
      <c r="E325" s="588">
        <v>0.01</v>
      </c>
      <c r="F325" s="555">
        <v>43749.554861111108</v>
      </c>
      <c r="G325" s="588">
        <v>119.70699999999999</v>
      </c>
      <c r="H325" s="555">
        <v>43749.554861111108</v>
      </c>
      <c r="I325" s="588">
        <v>119.70699999999999</v>
      </c>
      <c r="J325" s="555">
        <v>43749.65902777778</v>
      </c>
      <c r="K325" s="588">
        <v>119.92700000000001</v>
      </c>
      <c r="L325" s="588">
        <v>0</v>
      </c>
      <c r="M325" s="588">
        <v>22.000000000001819</v>
      </c>
      <c r="N325" s="588">
        <v>2.02</v>
      </c>
      <c r="O325" s="589">
        <v>0.10416666667151731</v>
      </c>
      <c r="P325" s="557"/>
      <c r="Q325" s="557"/>
      <c r="R325" s="557"/>
    </row>
    <row r="326" spans="1:18" s="588" customFormat="1" x14ac:dyDescent="0.2">
      <c r="A326" s="588">
        <v>325</v>
      </c>
      <c r="B326" s="588" t="s">
        <v>96</v>
      </c>
      <c r="C326" s="588">
        <v>5</v>
      </c>
      <c r="D326" s="588">
        <v>0.03</v>
      </c>
      <c r="E326" s="588">
        <v>0.08</v>
      </c>
      <c r="F326" s="555">
        <v>43749.680555555555</v>
      </c>
      <c r="G326" s="588">
        <v>119.928</v>
      </c>
      <c r="H326" s="555">
        <v>43753.482638888891</v>
      </c>
      <c r="I326" s="588">
        <v>119.17400000000001</v>
      </c>
      <c r="J326" s="555">
        <v>43753.688888888886</v>
      </c>
      <c r="K326" s="588">
        <v>119.738</v>
      </c>
      <c r="L326" s="588">
        <v>75.399999999997817</v>
      </c>
      <c r="M326" s="588">
        <v>56.399999999997817</v>
      </c>
      <c r="N326" s="588">
        <v>19.04</v>
      </c>
      <c r="O326" s="589">
        <v>2.0083333333313931</v>
      </c>
      <c r="P326" s="557"/>
      <c r="Q326" s="557"/>
      <c r="R326" s="557"/>
    </row>
    <row r="327" spans="1:18" s="588" customFormat="1" x14ac:dyDescent="0.2">
      <c r="A327" s="588">
        <v>326</v>
      </c>
      <c r="B327" s="588" t="s">
        <v>96</v>
      </c>
      <c r="C327" s="588">
        <v>1</v>
      </c>
      <c r="D327" s="588">
        <v>0.01</v>
      </c>
      <c r="E327" s="588">
        <v>0.01</v>
      </c>
      <c r="F327" s="555">
        <v>43753.688888888886</v>
      </c>
      <c r="G327" s="588">
        <v>119.759</v>
      </c>
      <c r="H327" s="555">
        <v>43753.688888888886</v>
      </c>
      <c r="I327" s="588">
        <v>119.759</v>
      </c>
      <c r="J327" s="555">
        <v>43753.70416666667</v>
      </c>
      <c r="K327" s="588">
        <v>119.979</v>
      </c>
      <c r="L327" s="588">
        <v>0</v>
      </c>
      <c r="M327" s="588">
        <v>22</v>
      </c>
      <c r="N327" s="588">
        <v>2.0099999999999998</v>
      </c>
      <c r="O327" s="589">
        <v>1.527777778392192E-2</v>
      </c>
      <c r="P327" s="557"/>
      <c r="Q327" s="557"/>
      <c r="R327" s="557"/>
    </row>
    <row r="328" spans="1:18" s="588" customFormat="1" x14ac:dyDescent="0.2">
      <c r="A328" s="588">
        <v>327</v>
      </c>
      <c r="B328" s="588" t="s">
        <v>96</v>
      </c>
      <c r="C328" s="588">
        <v>2</v>
      </c>
      <c r="D328" s="588">
        <v>0.01</v>
      </c>
      <c r="E328" s="588">
        <v>0.02</v>
      </c>
      <c r="F328" s="555">
        <v>43753.704861111109</v>
      </c>
      <c r="G328" s="588">
        <v>120.017</v>
      </c>
      <c r="H328" s="555">
        <v>43754.109027777777</v>
      </c>
      <c r="I328" s="588">
        <v>119.896</v>
      </c>
      <c r="J328" s="555">
        <v>43754.34375</v>
      </c>
      <c r="K328" s="588">
        <v>120.18899999999999</v>
      </c>
      <c r="L328" s="588">
        <v>12.099999999998545</v>
      </c>
      <c r="M328" s="588">
        <v>29.299999999999272</v>
      </c>
      <c r="N328" s="588">
        <v>4.2300000000000004</v>
      </c>
      <c r="O328" s="589">
        <v>0.63888888889050577</v>
      </c>
      <c r="P328" s="557"/>
      <c r="Q328" s="557"/>
      <c r="R328" s="557"/>
    </row>
    <row r="329" spans="1:18" s="588" customFormat="1" x14ac:dyDescent="0.2">
      <c r="A329" s="588">
        <v>328</v>
      </c>
      <c r="B329" s="588" t="s">
        <v>96</v>
      </c>
      <c r="C329" s="588">
        <v>3</v>
      </c>
      <c r="D329" s="588">
        <v>0.01</v>
      </c>
      <c r="E329" s="588">
        <v>0.03</v>
      </c>
      <c r="F329" s="555">
        <v>43754.351388888892</v>
      </c>
      <c r="G329" s="588">
        <v>120.208</v>
      </c>
      <c r="H329" s="555">
        <v>43754.395833333336</v>
      </c>
      <c r="I329" s="588">
        <v>119.866</v>
      </c>
      <c r="J329" s="555">
        <v>43754.729861111111</v>
      </c>
      <c r="K329" s="588">
        <v>120.29300000000001</v>
      </c>
      <c r="L329" s="588">
        <v>34.199999999998909</v>
      </c>
      <c r="M329" s="588">
        <v>42.700000000000728</v>
      </c>
      <c r="N329" s="588">
        <v>6.6</v>
      </c>
      <c r="O329" s="589">
        <v>0.37847222221898846</v>
      </c>
      <c r="P329" s="557"/>
      <c r="Q329" s="557"/>
      <c r="R329" s="557"/>
    </row>
    <row r="330" spans="1:18" s="588" customFormat="1" x14ac:dyDescent="0.2">
      <c r="A330" s="588">
        <v>329</v>
      </c>
      <c r="B330" s="588" t="s">
        <v>96</v>
      </c>
      <c r="C330" s="588">
        <v>2</v>
      </c>
      <c r="D330" s="588">
        <v>0.01</v>
      </c>
      <c r="E330" s="588">
        <v>0.02</v>
      </c>
      <c r="F330" s="555">
        <v>43754.821527777778</v>
      </c>
      <c r="G330" s="588">
        <v>120.43600000000001</v>
      </c>
      <c r="H330" s="555">
        <v>43754.833333333336</v>
      </c>
      <c r="I330" s="588">
        <v>120.315</v>
      </c>
      <c r="J330" s="555">
        <v>43755.442361111112</v>
      </c>
      <c r="K330" s="588">
        <v>120.61799999999999</v>
      </c>
      <c r="L330" s="588">
        <v>12.100000000000364</v>
      </c>
      <c r="M330" s="588">
        <v>30.299999999999272</v>
      </c>
      <c r="N330" s="588">
        <v>4.21</v>
      </c>
      <c r="O330" s="589">
        <v>0.62083333333430346</v>
      </c>
      <c r="P330" s="557"/>
      <c r="Q330" s="557"/>
      <c r="R330" s="557"/>
    </row>
    <row r="331" spans="1:18" s="588" customFormat="1" x14ac:dyDescent="0.2">
      <c r="A331" s="588">
        <v>330</v>
      </c>
      <c r="B331" s="588" t="s">
        <v>96</v>
      </c>
      <c r="C331" s="588">
        <v>1</v>
      </c>
      <c r="D331" s="588">
        <v>0.01</v>
      </c>
      <c r="E331" s="588">
        <v>0.01</v>
      </c>
      <c r="F331" s="555">
        <v>43755.442361111112</v>
      </c>
      <c r="G331" s="588">
        <v>120.637</v>
      </c>
      <c r="H331" s="555">
        <v>43755.442361111112</v>
      </c>
      <c r="I331" s="588">
        <v>120.637</v>
      </c>
      <c r="J331" s="555">
        <v>43755.479861111111</v>
      </c>
      <c r="K331" s="588">
        <v>120.857</v>
      </c>
      <c r="L331" s="588">
        <v>0</v>
      </c>
      <c r="M331" s="588">
        <v>22</v>
      </c>
      <c r="N331" s="588">
        <v>2.02</v>
      </c>
      <c r="O331" s="589">
        <v>3.7499999998544808E-2</v>
      </c>
      <c r="P331" s="557"/>
      <c r="Q331" s="557"/>
      <c r="R331" s="557"/>
    </row>
    <row r="332" spans="1:18" s="588" customFormat="1" x14ac:dyDescent="0.2">
      <c r="A332" s="588">
        <v>331</v>
      </c>
      <c r="B332" s="588" t="s">
        <v>96</v>
      </c>
      <c r="C332" s="588">
        <v>1</v>
      </c>
      <c r="D332" s="588">
        <v>0.01</v>
      </c>
      <c r="E332" s="588">
        <v>0.01</v>
      </c>
      <c r="F332" s="555">
        <v>43755.48333333333</v>
      </c>
      <c r="G332" s="588">
        <v>121.02</v>
      </c>
      <c r="H332" s="555">
        <v>43755.48333333333</v>
      </c>
      <c r="I332" s="588">
        <v>121.02</v>
      </c>
      <c r="J332" s="555">
        <v>43755.484722222223</v>
      </c>
      <c r="K332" s="588">
        <v>121.24</v>
      </c>
      <c r="L332" s="588">
        <v>0</v>
      </c>
      <c r="M332" s="588">
        <v>22</v>
      </c>
      <c r="N332" s="588">
        <v>2.0099999999999998</v>
      </c>
      <c r="O332" s="589">
        <v>1.3888888934161514E-3</v>
      </c>
      <c r="P332" s="557"/>
      <c r="Q332" s="557"/>
      <c r="R332" s="557"/>
    </row>
    <row r="333" spans="1:18" s="588" customFormat="1" x14ac:dyDescent="0.2">
      <c r="A333" s="588">
        <v>332</v>
      </c>
      <c r="B333" s="588" t="s">
        <v>96</v>
      </c>
      <c r="C333" s="588">
        <v>4</v>
      </c>
      <c r="D333" s="588">
        <v>0.02</v>
      </c>
      <c r="E333" s="588">
        <v>0.05</v>
      </c>
      <c r="F333" s="555">
        <v>43755.489583333336</v>
      </c>
      <c r="G333" s="588">
        <v>121.18300000000001</v>
      </c>
      <c r="H333" s="555">
        <v>43755.595138888886</v>
      </c>
      <c r="I333" s="588">
        <v>120.699</v>
      </c>
      <c r="J333" s="555">
        <v>43759.402777777781</v>
      </c>
      <c r="K333" s="588">
        <v>121.167</v>
      </c>
      <c r="L333" s="588">
        <v>48.400000000001455</v>
      </c>
      <c r="M333" s="588">
        <v>46.800000000001091</v>
      </c>
      <c r="N333" s="588">
        <v>11.45</v>
      </c>
      <c r="O333" s="589">
        <v>1.9131944444452529</v>
      </c>
      <c r="P333" s="557"/>
      <c r="Q333" s="557"/>
      <c r="R333" s="557"/>
    </row>
    <row r="334" spans="1:18" s="588" customFormat="1" x14ac:dyDescent="0.2">
      <c r="A334" s="588">
        <v>333</v>
      </c>
      <c r="B334" s="588" t="s">
        <v>96</v>
      </c>
      <c r="C334" s="588">
        <v>1</v>
      </c>
      <c r="D334" s="588">
        <v>0.01</v>
      </c>
      <c r="E334" s="588">
        <v>0.01</v>
      </c>
      <c r="F334" s="555">
        <v>43759.40347222222</v>
      </c>
      <c r="G334" s="588">
        <v>121.202</v>
      </c>
      <c r="H334" s="555">
        <v>43759.40347222222</v>
      </c>
      <c r="I334" s="588">
        <v>121.202</v>
      </c>
      <c r="J334" s="555">
        <v>43759.430555555555</v>
      </c>
      <c r="K334" s="588">
        <v>121.422</v>
      </c>
      <c r="L334" s="588">
        <v>0</v>
      </c>
      <c r="M334" s="588">
        <v>21.999999999998181</v>
      </c>
      <c r="N334" s="588">
        <v>2.02</v>
      </c>
      <c r="O334" s="589">
        <v>2.7083333334303461E-2</v>
      </c>
      <c r="P334" s="557"/>
      <c r="Q334" s="557"/>
      <c r="R334" s="557"/>
    </row>
    <row r="335" spans="1:18" s="588" customFormat="1" x14ac:dyDescent="0.2">
      <c r="A335" s="588">
        <v>334</v>
      </c>
      <c r="B335" s="588" t="s">
        <v>96</v>
      </c>
      <c r="C335" s="588">
        <v>5</v>
      </c>
      <c r="D335" s="588">
        <v>0.03</v>
      </c>
      <c r="E335" s="588">
        <v>0.08</v>
      </c>
      <c r="F335" s="555">
        <v>43759.434027777781</v>
      </c>
      <c r="G335" s="588">
        <v>121.455</v>
      </c>
      <c r="H335" s="555">
        <v>43760.856249999997</v>
      </c>
      <c r="I335" s="588">
        <v>120.702</v>
      </c>
      <c r="J335" s="555">
        <v>43762.385416666664</v>
      </c>
      <c r="K335" s="588">
        <v>121.28100000000001</v>
      </c>
      <c r="L335" s="588">
        <v>75.299999999999272</v>
      </c>
      <c r="M335" s="588">
        <v>57.899999999999636</v>
      </c>
      <c r="N335" s="588">
        <v>19</v>
      </c>
      <c r="O335" s="589">
        <v>2.9513888888832298</v>
      </c>
      <c r="P335" s="557"/>
      <c r="Q335" s="557"/>
      <c r="R335" s="557"/>
    </row>
    <row r="336" spans="1:18" s="588" customFormat="1" x14ac:dyDescent="0.2">
      <c r="A336" s="588">
        <v>335</v>
      </c>
      <c r="B336" s="588" t="s">
        <v>96</v>
      </c>
      <c r="C336" s="588">
        <v>4</v>
      </c>
      <c r="D336" s="588">
        <v>0.02</v>
      </c>
      <c r="E336" s="588">
        <v>0.05</v>
      </c>
      <c r="F336" s="555">
        <v>43762.409722222219</v>
      </c>
      <c r="G336" s="588">
        <v>121.131</v>
      </c>
      <c r="H336" s="555">
        <v>43762.659722222219</v>
      </c>
      <c r="I336" s="588">
        <v>120.631</v>
      </c>
      <c r="J336" s="555">
        <v>43768.52847222222</v>
      </c>
      <c r="K336" s="588">
        <v>121.11199999999999</v>
      </c>
      <c r="L336" s="588">
        <v>50</v>
      </c>
      <c r="M336" s="588">
        <v>48.099999999998545</v>
      </c>
      <c r="N336" s="588">
        <v>11.43</v>
      </c>
      <c r="O336" s="589">
        <v>4.1187500000014552</v>
      </c>
      <c r="P336" s="557"/>
      <c r="Q336" s="557"/>
      <c r="R336" s="557"/>
    </row>
    <row r="337" spans="1:18" s="588" customFormat="1" x14ac:dyDescent="0.2">
      <c r="A337" s="588">
        <v>336</v>
      </c>
      <c r="B337" s="588" t="s">
        <v>96</v>
      </c>
      <c r="C337" s="588">
        <v>1</v>
      </c>
      <c r="D337" s="588">
        <v>0.01</v>
      </c>
      <c r="E337" s="588">
        <v>0.01</v>
      </c>
      <c r="F337" s="555">
        <v>43768.623611111114</v>
      </c>
      <c r="G337" s="588">
        <v>121.004</v>
      </c>
      <c r="H337" s="555">
        <v>43768.623611111114</v>
      </c>
      <c r="I337" s="588">
        <v>121.004</v>
      </c>
      <c r="J337" s="555">
        <v>43768.869444444441</v>
      </c>
      <c r="K337" s="588">
        <v>121.224</v>
      </c>
      <c r="L337" s="588">
        <v>0</v>
      </c>
      <c r="M337" s="588">
        <v>22</v>
      </c>
      <c r="N337" s="588">
        <v>2.02</v>
      </c>
      <c r="O337" s="589">
        <v>0.2458333333270275</v>
      </c>
      <c r="P337" s="557"/>
      <c r="Q337" s="557"/>
      <c r="R337" s="557"/>
    </row>
    <row r="338" spans="1:18" s="588" customFormat="1" x14ac:dyDescent="0.2">
      <c r="A338" s="588">
        <v>337</v>
      </c>
      <c r="B338" s="588" t="s">
        <v>96</v>
      </c>
      <c r="C338" s="588">
        <v>5</v>
      </c>
      <c r="D338" s="588">
        <v>0.03</v>
      </c>
      <c r="E338" s="588">
        <v>0.08</v>
      </c>
      <c r="F338" s="555">
        <v>43768.87777777778</v>
      </c>
      <c r="G338" s="588">
        <v>121.288</v>
      </c>
      <c r="H338" s="555">
        <v>43769.666666666664</v>
      </c>
      <c r="I338" s="588">
        <v>120.51600000000001</v>
      </c>
      <c r="J338" s="555">
        <v>43773.59097222222</v>
      </c>
      <c r="K338" s="588">
        <v>121.09399999999999</v>
      </c>
      <c r="L338" s="588">
        <v>77.199999999998909</v>
      </c>
      <c r="M338" s="588">
        <v>57.799999999999272</v>
      </c>
      <c r="N338" s="588">
        <v>19.02</v>
      </c>
      <c r="O338" s="589">
        <v>2.7131944444408873</v>
      </c>
      <c r="P338" s="557"/>
      <c r="Q338" s="557"/>
      <c r="R338" s="557"/>
    </row>
    <row r="339" spans="1:18" s="588" customFormat="1" x14ac:dyDescent="0.2">
      <c r="A339" s="588">
        <v>338</v>
      </c>
      <c r="B339" s="588" t="s">
        <v>96</v>
      </c>
      <c r="C339" s="588">
        <v>3</v>
      </c>
      <c r="D339" s="588">
        <v>0.01</v>
      </c>
      <c r="E339" s="588">
        <v>0.03</v>
      </c>
      <c r="F339" s="555">
        <v>43773.591666666667</v>
      </c>
      <c r="G339" s="588">
        <v>121.11499999999999</v>
      </c>
      <c r="H339" s="555">
        <v>43773.981249999997</v>
      </c>
      <c r="I339" s="588">
        <v>120.834</v>
      </c>
      <c r="J339" s="555">
        <v>43774.424305555556</v>
      </c>
      <c r="K339" s="588">
        <v>121.22499999999999</v>
      </c>
      <c r="L339" s="588">
        <v>28.100000000000364</v>
      </c>
      <c r="M339" s="588">
        <v>39.100000000000364</v>
      </c>
      <c r="N339" s="588">
        <v>6.57</v>
      </c>
      <c r="O339" s="589">
        <v>0.83263888888905058</v>
      </c>
      <c r="P339" s="557"/>
      <c r="Q339" s="557"/>
      <c r="R339" s="557"/>
    </row>
    <row r="340" spans="1:18" s="588" customFormat="1" x14ac:dyDescent="0.2">
      <c r="A340" s="588">
        <v>339</v>
      </c>
      <c r="B340" s="588" t="s">
        <v>96</v>
      </c>
      <c r="C340" s="588">
        <v>5</v>
      </c>
      <c r="D340" s="588">
        <v>0.03</v>
      </c>
      <c r="E340" s="588">
        <v>0.08</v>
      </c>
      <c r="F340" s="555">
        <v>43774.425000000003</v>
      </c>
      <c r="G340" s="588">
        <v>121.246</v>
      </c>
      <c r="H340" s="555">
        <v>43775.834722222222</v>
      </c>
      <c r="I340" s="588">
        <v>120.488</v>
      </c>
      <c r="J340" s="555">
        <v>43776.536805555559</v>
      </c>
      <c r="K340" s="588">
        <v>121.066</v>
      </c>
      <c r="L340" s="588">
        <v>75.800000000001091</v>
      </c>
      <c r="M340" s="588">
        <v>57.800000000001091</v>
      </c>
      <c r="N340" s="588">
        <v>19.02</v>
      </c>
      <c r="O340" s="589">
        <v>2.1118055555562023</v>
      </c>
      <c r="P340" s="557"/>
      <c r="Q340" s="557"/>
      <c r="R340" s="557"/>
    </row>
    <row r="341" spans="1:18" s="588" customFormat="1" x14ac:dyDescent="0.2">
      <c r="A341" s="588">
        <v>340</v>
      </c>
      <c r="B341" s="588" t="s">
        <v>96</v>
      </c>
      <c r="C341" s="588">
        <v>7</v>
      </c>
      <c r="D341" s="588">
        <v>0.1</v>
      </c>
      <c r="E341" s="588">
        <v>0.24000000000000002</v>
      </c>
      <c r="F341" s="555">
        <v>43776.589583333334</v>
      </c>
      <c r="G341" s="588">
        <v>120.943</v>
      </c>
      <c r="H341" s="555">
        <v>43783.779166666667</v>
      </c>
      <c r="I341" s="588">
        <v>119.36199999999999</v>
      </c>
      <c r="J341" s="555">
        <v>43784.711805555555</v>
      </c>
      <c r="K341" s="588">
        <v>120.122</v>
      </c>
      <c r="L341" s="588">
        <v>158.10000000000036</v>
      </c>
      <c r="M341" s="588">
        <v>76.000000000001819</v>
      </c>
      <c r="N341" s="588">
        <v>61.44</v>
      </c>
      <c r="O341" s="589">
        <v>6.1222222222204437</v>
      </c>
      <c r="P341" s="557"/>
      <c r="Q341" s="557"/>
      <c r="R341" s="557"/>
    </row>
    <row r="342" spans="1:18" s="588" customFormat="1" x14ac:dyDescent="0.2">
      <c r="A342" s="588">
        <v>341</v>
      </c>
      <c r="B342" s="588" t="s">
        <v>97</v>
      </c>
      <c r="C342" s="588">
        <v>1</v>
      </c>
      <c r="D342" s="588">
        <v>0.01</v>
      </c>
      <c r="E342" s="588">
        <v>0.01</v>
      </c>
      <c r="F342" s="555">
        <v>43782.611805555556</v>
      </c>
      <c r="G342" s="588">
        <v>119.753</v>
      </c>
      <c r="H342" s="555">
        <v>43782.611805555556</v>
      </c>
      <c r="I342" s="588">
        <v>119.753</v>
      </c>
      <c r="J342" s="555">
        <v>43783.387499999997</v>
      </c>
      <c r="K342" s="588">
        <v>119.526</v>
      </c>
      <c r="L342" s="588">
        <v>0</v>
      </c>
      <c r="M342" s="588">
        <v>22.699999999998909</v>
      </c>
      <c r="N342" s="588">
        <v>2.0099999999999998</v>
      </c>
      <c r="O342" s="589">
        <v>0.77569444444088731</v>
      </c>
      <c r="P342" s="557"/>
      <c r="Q342" s="557"/>
      <c r="R342" s="557"/>
    </row>
    <row r="343" spans="1:18" s="588" customFormat="1" x14ac:dyDescent="0.2">
      <c r="A343" s="588">
        <v>342</v>
      </c>
      <c r="B343" s="588" t="s">
        <v>97</v>
      </c>
      <c r="C343" s="588">
        <v>2</v>
      </c>
      <c r="D343" s="588">
        <v>0.01</v>
      </c>
      <c r="E343" s="588">
        <v>0.02</v>
      </c>
      <c r="F343" s="555">
        <v>43783.388194444444</v>
      </c>
      <c r="G343" s="588">
        <v>119.51900000000001</v>
      </c>
      <c r="H343" s="555">
        <v>43783.398611111108</v>
      </c>
      <c r="I343" s="588">
        <v>119.64</v>
      </c>
      <c r="J343" s="555">
        <v>43783.779166666667</v>
      </c>
      <c r="K343" s="588">
        <v>119.35</v>
      </c>
      <c r="L343" s="588">
        <v>12.099999999998545</v>
      </c>
      <c r="M343" s="588">
        <v>29</v>
      </c>
      <c r="N343" s="588">
        <v>4.21</v>
      </c>
      <c r="O343" s="589">
        <v>0.39097222222335404</v>
      </c>
      <c r="P343" s="557"/>
      <c r="Q343" s="557"/>
      <c r="R343" s="557"/>
    </row>
    <row r="344" spans="1:18" s="588" customFormat="1" x14ac:dyDescent="0.2">
      <c r="A344" s="588">
        <v>343</v>
      </c>
      <c r="B344" s="588" t="s">
        <v>97</v>
      </c>
      <c r="C344" s="588">
        <v>6</v>
      </c>
      <c r="D344" s="588">
        <v>0.06</v>
      </c>
      <c r="E344" s="588">
        <v>0.14000000000000001</v>
      </c>
      <c r="F344" s="555">
        <v>43783.780555555553</v>
      </c>
      <c r="G344" s="588">
        <v>119.303</v>
      </c>
      <c r="H344" s="555">
        <v>43787.243055555555</v>
      </c>
      <c r="I344" s="588">
        <v>120.39700000000001</v>
      </c>
      <c r="J344" s="555">
        <v>43791.892361111109</v>
      </c>
      <c r="K344" s="588">
        <v>119.746</v>
      </c>
      <c r="L344" s="588">
        <v>109.40000000000146</v>
      </c>
      <c r="M344" s="588">
        <v>65.100000000000364</v>
      </c>
      <c r="N344" s="588">
        <v>34.519999999999996</v>
      </c>
      <c r="O344" s="589">
        <v>6.1118055555562023</v>
      </c>
      <c r="P344" s="557"/>
      <c r="Q344" s="557"/>
      <c r="R344" s="557"/>
    </row>
    <row r="345" spans="1:18" s="588" customFormat="1" x14ac:dyDescent="0.2">
      <c r="A345" s="588">
        <v>344</v>
      </c>
      <c r="B345" s="588" t="s">
        <v>96</v>
      </c>
      <c r="C345" s="588">
        <v>1</v>
      </c>
      <c r="D345" s="588">
        <v>0.01</v>
      </c>
      <c r="E345" s="588">
        <v>0.01</v>
      </c>
      <c r="F345" s="555">
        <v>43784.724305555559</v>
      </c>
      <c r="G345" s="588">
        <v>120.211</v>
      </c>
      <c r="H345" s="555">
        <v>43784.724305555559</v>
      </c>
      <c r="I345" s="588">
        <v>120.211</v>
      </c>
      <c r="J345" s="555">
        <v>43787.381944444445</v>
      </c>
      <c r="K345" s="588">
        <v>120.435</v>
      </c>
      <c r="L345" s="588">
        <v>0</v>
      </c>
      <c r="M345" s="588">
        <v>22.399999999999636</v>
      </c>
      <c r="N345" s="588">
        <v>2.02</v>
      </c>
      <c r="O345" s="589">
        <v>0.65763888888614019</v>
      </c>
      <c r="P345" s="557"/>
      <c r="Q345" s="557"/>
      <c r="R345" s="557"/>
    </row>
    <row r="346" spans="1:18" s="588" customFormat="1" x14ac:dyDescent="0.2">
      <c r="A346" s="588">
        <v>345</v>
      </c>
      <c r="B346" s="588" t="s">
        <v>96</v>
      </c>
      <c r="C346" s="588">
        <v>1</v>
      </c>
      <c r="D346" s="588">
        <v>0.01</v>
      </c>
      <c r="E346" s="588">
        <v>0.01</v>
      </c>
      <c r="F346" s="555">
        <v>43787.382638888892</v>
      </c>
      <c r="G346" s="588">
        <v>120.444</v>
      </c>
      <c r="H346" s="555">
        <v>43787.382638888892</v>
      </c>
      <c r="I346" s="588">
        <v>120.444</v>
      </c>
      <c r="J346" s="555">
        <v>43787.505555555559</v>
      </c>
      <c r="K346" s="588">
        <v>120.664</v>
      </c>
      <c r="L346" s="588">
        <v>0</v>
      </c>
      <c r="M346" s="588">
        <v>22</v>
      </c>
      <c r="N346" s="588">
        <v>2.02</v>
      </c>
      <c r="O346" s="589">
        <v>0.12291666666715173</v>
      </c>
      <c r="P346" s="557"/>
      <c r="Q346" s="557"/>
      <c r="R346" s="557"/>
    </row>
    <row r="347" spans="1:18" s="588" customFormat="1" x14ac:dyDescent="0.2">
      <c r="A347" s="588">
        <v>346</v>
      </c>
      <c r="B347" s="588" t="s">
        <v>96</v>
      </c>
      <c r="C347" s="588">
        <v>5</v>
      </c>
      <c r="D347" s="588">
        <v>0.03</v>
      </c>
      <c r="E347" s="588">
        <v>0.08</v>
      </c>
      <c r="F347" s="555">
        <v>43787.511805555558</v>
      </c>
      <c r="G347" s="588">
        <v>120.67</v>
      </c>
      <c r="H347" s="555">
        <v>43789.425000000003</v>
      </c>
      <c r="I347" s="588">
        <v>119.91800000000001</v>
      </c>
      <c r="J347" s="555">
        <v>43790.629861111112</v>
      </c>
      <c r="K347" s="588">
        <v>120.495</v>
      </c>
      <c r="L347" s="588">
        <v>75.199999999998909</v>
      </c>
      <c r="M347" s="588">
        <v>57.699999999998909</v>
      </c>
      <c r="N347" s="588">
        <v>19.010000000000002</v>
      </c>
      <c r="O347" s="589">
        <v>3.1180555555547471</v>
      </c>
      <c r="P347" s="557"/>
      <c r="Q347" s="557"/>
      <c r="R347" s="557"/>
    </row>
    <row r="348" spans="1:18" s="588" customFormat="1" x14ac:dyDescent="0.2">
      <c r="A348" s="588">
        <v>347</v>
      </c>
      <c r="B348" s="588" t="s">
        <v>96</v>
      </c>
      <c r="C348" s="588">
        <v>1</v>
      </c>
      <c r="D348" s="588">
        <v>0.01</v>
      </c>
      <c r="E348" s="588">
        <v>0.01</v>
      </c>
      <c r="F348" s="555">
        <v>43790.880555555559</v>
      </c>
      <c r="G348" s="588">
        <v>120.131</v>
      </c>
      <c r="H348" s="555">
        <v>43790.880555555559</v>
      </c>
      <c r="I348" s="588">
        <v>120.131</v>
      </c>
      <c r="J348" s="555">
        <v>43791.4375</v>
      </c>
      <c r="K348" s="588">
        <v>120.355</v>
      </c>
      <c r="L348" s="588">
        <v>0</v>
      </c>
      <c r="M348" s="588">
        <v>22.399999999999636</v>
      </c>
      <c r="N348" s="588">
        <v>2.0099999999999998</v>
      </c>
      <c r="O348" s="589">
        <v>0.55694444444088731</v>
      </c>
      <c r="P348" s="557"/>
      <c r="Q348" s="557"/>
      <c r="R348" s="557"/>
    </row>
    <row r="349" spans="1:18" s="588" customFormat="1" x14ac:dyDescent="0.2">
      <c r="A349" s="588">
        <v>348</v>
      </c>
      <c r="B349" s="588" t="s">
        <v>96</v>
      </c>
      <c r="C349" s="588">
        <v>4</v>
      </c>
      <c r="D349" s="588">
        <v>0.02</v>
      </c>
      <c r="E349" s="588">
        <v>0.05</v>
      </c>
      <c r="F349" s="555">
        <v>43791.438194444447</v>
      </c>
      <c r="G349" s="588">
        <v>120.42</v>
      </c>
      <c r="H349" s="555">
        <v>43791.745833333334</v>
      </c>
      <c r="I349" s="588">
        <v>119.86799999999999</v>
      </c>
      <c r="J349" s="555">
        <v>43796.81527777778</v>
      </c>
      <c r="K349" s="588">
        <v>120.367</v>
      </c>
      <c r="L349" s="588">
        <v>55.200000000000728</v>
      </c>
      <c r="M349" s="588">
        <v>49.900000000001455</v>
      </c>
      <c r="N349" s="588">
        <v>11.42</v>
      </c>
      <c r="O349" s="589">
        <v>3.3770833333328483</v>
      </c>
      <c r="P349" s="557"/>
      <c r="Q349" s="557"/>
      <c r="R349" s="557"/>
    </row>
    <row r="350" spans="1:18" s="588" customFormat="1" x14ac:dyDescent="0.2">
      <c r="A350" s="588">
        <v>349</v>
      </c>
      <c r="B350" s="588" t="s">
        <v>97</v>
      </c>
      <c r="C350" s="588">
        <v>6</v>
      </c>
      <c r="D350" s="588">
        <v>0.06</v>
      </c>
      <c r="E350" s="588">
        <v>0.14000000000000001</v>
      </c>
      <c r="F350" s="555">
        <v>43794.001388888886</v>
      </c>
      <c r="G350" s="588">
        <v>119.669</v>
      </c>
      <c r="H350" s="555">
        <v>43801.001388888886</v>
      </c>
      <c r="I350" s="588">
        <v>120.765</v>
      </c>
      <c r="J350" s="555">
        <v>43803.400694444441</v>
      </c>
      <c r="K350" s="588">
        <v>120.116</v>
      </c>
      <c r="L350" s="588">
        <v>109.60000000000036</v>
      </c>
      <c r="M350" s="588">
        <v>64.899999999999636</v>
      </c>
      <c r="N350" s="588">
        <v>34.479999999999997</v>
      </c>
      <c r="O350" s="589">
        <v>7.3993055555547471</v>
      </c>
      <c r="P350" s="557"/>
      <c r="Q350" s="557"/>
      <c r="R350" s="557"/>
    </row>
    <row r="351" spans="1:18" s="588" customFormat="1" x14ac:dyDescent="0.2">
      <c r="A351" s="588">
        <v>350</v>
      </c>
      <c r="B351" s="588" t="s">
        <v>96</v>
      </c>
      <c r="C351" s="588">
        <v>2</v>
      </c>
      <c r="D351" s="588">
        <v>0.01</v>
      </c>
      <c r="E351" s="588">
        <v>0.02</v>
      </c>
      <c r="F351" s="555">
        <v>43796.916666666664</v>
      </c>
      <c r="G351" s="588">
        <v>120.605</v>
      </c>
      <c r="H351" s="555">
        <v>43796.996527777781</v>
      </c>
      <c r="I351" s="588">
        <v>120.48399999999999</v>
      </c>
      <c r="J351" s="555">
        <v>43801.094444444447</v>
      </c>
      <c r="K351" s="588">
        <v>120.795</v>
      </c>
      <c r="L351" s="588">
        <v>12.100000000000364</v>
      </c>
      <c r="M351" s="588">
        <v>31.100000000000364</v>
      </c>
      <c r="N351" s="588">
        <v>4.1899999999999995</v>
      </c>
      <c r="O351" s="589">
        <v>2.1777777777824667</v>
      </c>
      <c r="P351" s="557"/>
      <c r="Q351" s="557"/>
      <c r="R351" s="557"/>
    </row>
    <row r="352" spans="1:18" s="588" customFormat="1" x14ac:dyDescent="0.2">
      <c r="A352" s="588">
        <v>351</v>
      </c>
      <c r="B352" s="588" t="s">
        <v>96</v>
      </c>
      <c r="C352" s="588">
        <v>2</v>
      </c>
      <c r="D352" s="588">
        <v>0.01</v>
      </c>
      <c r="E352" s="588">
        <v>0.02</v>
      </c>
      <c r="F352" s="555">
        <v>43801.418749999997</v>
      </c>
      <c r="G352" s="588">
        <v>120.813</v>
      </c>
      <c r="H352" s="555">
        <v>43801.5625</v>
      </c>
      <c r="I352" s="588">
        <v>120.693</v>
      </c>
      <c r="J352" s="555">
        <v>43801.675000000003</v>
      </c>
      <c r="K352" s="588">
        <v>120.983</v>
      </c>
      <c r="L352" s="588">
        <v>12.000000000001819</v>
      </c>
      <c r="M352" s="588">
        <v>29.000000000001819</v>
      </c>
      <c r="N352" s="588">
        <v>4.2200000000000006</v>
      </c>
      <c r="O352" s="589">
        <v>0.25625000000582077</v>
      </c>
      <c r="P352" s="557"/>
      <c r="Q352" s="557"/>
      <c r="R352" s="557"/>
    </row>
    <row r="353" spans="1:18" s="588" customFormat="1" x14ac:dyDescent="0.2">
      <c r="A353" s="588">
        <v>352</v>
      </c>
      <c r="B353" s="588" t="s">
        <v>96</v>
      </c>
      <c r="C353" s="588">
        <v>5</v>
      </c>
      <c r="D353" s="588">
        <v>0.03</v>
      </c>
      <c r="E353" s="588">
        <v>0.08</v>
      </c>
      <c r="F353" s="555">
        <v>43801.675000000003</v>
      </c>
      <c r="G353" s="588">
        <v>121</v>
      </c>
      <c r="H353" s="555">
        <v>43803.125694444447</v>
      </c>
      <c r="I353" s="588">
        <v>120.248</v>
      </c>
      <c r="J353" s="555">
        <v>43804.459722222222</v>
      </c>
      <c r="K353" s="588">
        <v>120.824</v>
      </c>
      <c r="L353" s="588">
        <v>75.199999999998909</v>
      </c>
      <c r="M353" s="588">
        <v>57.599999999998545</v>
      </c>
      <c r="N353" s="588">
        <v>19.009999999999998</v>
      </c>
      <c r="O353" s="589">
        <v>2.7847222222189885</v>
      </c>
      <c r="P353" s="557"/>
      <c r="Q353" s="557"/>
      <c r="R353" s="557"/>
    </row>
    <row r="354" spans="1:18" s="588" customFormat="1" x14ac:dyDescent="0.2">
      <c r="A354" s="588">
        <v>353</v>
      </c>
      <c r="B354" s="588" t="s">
        <v>97</v>
      </c>
      <c r="C354" s="588">
        <v>4</v>
      </c>
      <c r="D354" s="588">
        <v>0.02</v>
      </c>
      <c r="E354" s="588">
        <v>0.05</v>
      </c>
      <c r="F354" s="555">
        <v>43803.42083333333</v>
      </c>
      <c r="G354" s="588">
        <v>120.15</v>
      </c>
      <c r="H354" s="555">
        <v>43803.677083333336</v>
      </c>
      <c r="I354" s="588">
        <v>120.691</v>
      </c>
      <c r="J354" s="555">
        <v>43805.732638888891</v>
      </c>
      <c r="K354" s="588">
        <v>120.2</v>
      </c>
      <c r="L354" s="588">
        <v>54.100000000000364</v>
      </c>
      <c r="M354" s="588">
        <v>49.100000000000364</v>
      </c>
      <c r="N354" s="588">
        <v>11.42</v>
      </c>
      <c r="O354" s="589">
        <v>2.3118055555605679</v>
      </c>
      <c r="P354" s="557"/>
      <c r="Q354" s="557"/>
      <c r="R354" s="557"/>
    </row>
    <row r="355" spans="1:18" s="588" customFormat="1" x14ac:dyDescent="0.2">
      <c r="A355" s="588">
        <v>354</v>
      </c>
      <c r="B355" s="588" t="s">
        <v>96</v>
      </c>
      <c r="C355" s="588">
        <v>5</v>
      </c>
      <c r="D355" s="588">
        <v>0.03</v>
      </c>
      <c r="E355" s="588">
        <v>0.08</v>
      </c>
      <c r="F355" s="555">
        <v>43804.459722222222</v>
      </c>
      <c r="G355" s="588">
        <v>120.842</v>
      </c>
      <c r="H355" s="555">
        <v>43805.739583333336</v>
      </c>
      <c r="I355" s="588">
        <v>120.08</v>
      </c>
      <c r="J355" s="555">
        <v>43809.929861111108</v>
      </c>
      <c r="K355" s="588">
        <v>120.655</v>
      </c>
      <c r="L355" s="588">
        <v>76.200000000000728</v>
      </c>
      <c r="M355" s="588">
        <v>57.5</v>
      </c>
      <c r="N355" s="588">
        <v>19.059999999999999</v>
      </c>
      <c r="O355" s="589">
        <v>3.4701388888861402</v>
      </c>
      <c r="P355" s="557"/>
      <c r="Q355" s="557"/>
      <c r="R355" s="557"/>
    </row>
    <row r="356" spans="1:18" s="588" customFormat="1" x14ac:dyDescent="0.2">
      <c r="A356" s="588">
        <v>355</v>
      </c>
      <c r="B356" s="588" t="s">
        <v>97</v>
      </c>
      <c r="C356" s="588">
        <v>8</v>
      </c>
      <c r="D356" s="588">
        <v>0.19</v>
      </c>
      <c r="E356" s="588">
        <v>0.43000000000000005</v>
      </c>
      <c r="F356" s="555">
        <v>43805.738888888889</v>
      </c>
      <c r="G356" s="588">
        <v>120.099</v>
      </c>
      <c r="H356" s="555">
        <v>43812.002083333333</v>
      </c>
      <c r="I356" s="588">
        <v>122.185</v>
      </c>
      <c r="J356" s="555">
        <v>43819.635416666664</v>
      </c>
      <c r="K356" s="588">
        <v>121.303</v>
      </c>
      <c r="L356" s="588">
        <v>208.60000000000036</v>
      </c>
      <c r="M356" s="588">
        <v>88.200000000000728</v>
      </c>
      <c r="N356" s="588">
        <v>113.57999999999998</v>
      </c>
      <c r="O356" s="589">
        <v>9.8965277777751908</v>
      </c>
      <c r="P356" s="557"/>
      <c r="Q356" s="557"/>
      <c r="R356" s="557"/>
    </row>
    <row r="357" spans="1:18" s="588" customFormat="1" x14ac:dyDescent="0.2">
      <c r="A357" s="588">
        <v>356</v>
      </c>
      <c r="B357" s="588" t="s">
        <v>96</v>
      </c>
      <c r="C357" s="588">
        <v>2</v>
      </c>
      <c r="D357" s="588">
        <v>0.01</v>
      </c>
      <c r="E357" s="588">
        <v>0.02</v>
      </c>
      <c r="F357" s="555">
        <v>43810.009722222225</v>
      </c>
      <c r="G357" s="588">
        <v>120.655</v>
      </c>
      <c r="H357" s="555">
        <v>43810.388194444444</v>
      </c>
      <c r="I357" s="588">
        <v>120.535</v>
      </c>
      <c r="J357" s="555">
        <v>43810.909722222219</v>
      </c>
      <c r="K357" s="588">
        <v>120.825</v>
      </c>
      <c r="L357" s="588">
        <v>12</v>
      </c>
      <c r="M357" s="588">
        <v>29</v>
      </c>
      <c r="N357" s="588">
        <v>4.21</v>
      </c>
      <c r="O357" s="589">
        <v>0.89999999999417923</v>
      </c>
      <c r="P357" s="557"/>
      <c r="Q357" s="557"/>
      <c r="R357" s="557"/>
    </row>
    <row r="358" spans="1:18" s="588" customFormat="1" x14ac:dyDescent="0.2">
      <c r="A358" s="588">
        <v>357</v>
      </c>
      <c r="B358" s="588" t="s">
        <v>96</v>
      </c>
      <c r="C358" s="588">
        <v>1</v>
      </c>
      <c r="D358" s="588">
        <v>0.01</v>
      </c>
      <c r="E358" s="588">
        <v>0.01</v>
      </c>
      <c r="F358" s="555">
        <v>43810.909722222219</v>
      </c>
      <c r="G358" s="588">
        <v>120.842</v>
      </c>
      <c r="H358" s="555">
        <v>43810.909722222219</v>
      </c>
      <c r="I358" s="588">
        <v>120.842</v>
      </c>
      <c r="J358" s="555">
        <v>43811.651388888888</v>
      </c>
      <c r="K358" s="588">
        <v>121.074</v>
      </c>
      <c r="L358" s="588">
        <v>0</v>
      </c>
      <c r="M358" s="588">
        <v>23.199999999998909</v>
      </c>
      <c r="N358" s="588">
        <v>2.0099999999999998</v>
      </c>
      <c r="O358" s="589">
        <v>0.74166666666860692</v>
      </c>
      <c r="P358" s="557"/>
      <c r="Q358" s="557"/>
      <c r="R358" s="557"/>
    </row>
    <row r="359" spans="1:18" s="588" customFormat="1" x14ac:dyDescent="0.2">
      <c r="A359" s="588">
        <v>358</v>
      </c>
      <c r="B359" s="588" t="s">
        <v>96</v>
      </c>
      <c r="C359" s="588">
        <v>2</v>
      </c>
      <c r="D359" s="588">
        <v>0.01</v>
      </c>
      <c r="E359" s="588">
        <v>0.02</v>
      </c>
      <c r="F359" s="555">
        <v>43811.652083333334</v>
      </c>
      <c r="G359" s="588">
        <v>121.11199999999999</v>
      </c>
      <c r="H359" s="555">
        <v>43811.656944444447</v>
      </c>
      <c r="I359" s="588">
        <v>120.992</v>
      </c>
      <c r="J359" s="555">
        <v>43811.708333333336</v>
      </c>
      <c r="K359" s="588">
        <v>121.282</v>
      </c>
      <c r="L359" s="588">
        <v>11.999999999998181</v>
      </c>
      <c r="M359" s="588">
        <v>28.999999999998181</v>
      </c>
      <c r="N359" s="588">
        <v>4.2200000000000006</v>
      </c>
      <c r="O359" s="589">
        <v>5.6250000001455192E-2</v>
      </c>
      <c r="P359" s="557"/>
      <c r="Q359" s="557"/>
      <c r="R359" s="557"/>
    </row>
    <row r="360" spans="1:18" s="588" customFormat="1" x14ac:dyDescent="0.2">
      <c r="A360" s="588">
        <v>359</v>
      </c>
      <c r="B360" s="588" t="s">
        <v>96</v>
      </c>
      <c r="C360" s="588">
        <v>1</v>
      </c>
      <c r="D360" s="588">
        <v>0.01</v>
      </c>
      <c r="E360" s="588">
        <v>0.01</v>
      </c>
      <c r="F360" s="555">
        <v>43811.709722222222</v>
      </c>
      <c r="G360" s="588">
        <v>121.352</v>
      </c>
      <c r="H360" s="555">
        <v>43811.709722222222</v>
      </c>
      <c r="I360" s="588">
        <v>121.352</v>
      </c>
      <c r="J360" s="555">
        <v>43811.920138888891</v>
      </c>
      <c r="K360" s="588">
        <v>121.572</v>
      </c>
      <c r="L360" s="588">
        <v>0</v>
      </c>
      <c r="M360" s="588">
        <v>22</v>
      </c>
      <c r="N360" s="588">
        <v>2.02</v>
      </c>
      <c r="O360" s="589">
        <v>0.21041666666860692</v>
      </c>
      <c r="P360" s="557"/>
      <c r="Q360" s="557"/>
      <c r="R360" s="557"/>
    </row>
    <row r="361" spans="1:18" s="588" customFormat="1" x14ac:dyDescent="0.2">
      <c r="A361" s="588">
        <v>360</v>
      </c>
      <c r="B361" s="588" t="s">
        <v>96</v>
      </c>
      <c r="C361" s="588">
        <v>1</v>
      </c>
      <c r="D361" s="588">
        <v>0.01</v>
      </c>
      <c r="E361" s="588">
        <v>0.01</v>
      </c>
      <c r="F361" s="555">
        <v>43811.92083333333</v>
      </c>
      <c r="G361" s="588">
        <v>121.596</v>
      </c>
      <c r="H361" s="555">
        <v>43811.92083333333</v>
      </c>
      <c r="I361" s="588">
        <v>121.596</v>
      </c>
      <c r="J361" s="555">
        <v>43812</v>
      </c>
      <c r="K361" s="588">
        <v>121.816</v>
      </c>
      <c r="L361" s="588">
        <v>0</v>
      </c>
      <c r="M361" s="588">
        <v>22</v>
      </c>
      <c r="N361" s="588">
        <v>1.98</v>
      </c>
      <c r="O361" s="589">
        <v>7.9166666670062114E-2</v>
      </c>
      <c r="P361" s="557"/>
      <c r="Q361" s="557"/>
      <c r="R361" s="557"/>
    </row>
    <row r="362" spans="1:18" s="588" customFormat="1" x14ac:dyDescent="0.2">
      <c r="A362" s="588">
        <v>361</v>
      </c>
      <c r="B362" s="588" t="s">
        <v>96</v>
      </c>
      <c r="C362" s="588">
        <v>2</v>
      </c>
      <c r="D362" s="588">
        <v>0.01</v>
      </c>
      <c r="E362" s="588">
        <v>0.02</v>
      </c>
      <c r="F362" s="555">
        <v>43812.011805555558</v>
      </c>
      <c r="G362" s="588">
        <v>122.38200000000001</v>
      </c>
      <c r="H362" s="555">
        <v>43812.086111111108</v>
      </c>
      <c r="I362" s="588">
        <v>122.26</v>
      </c>
      <c r="J362" s="555">
        <v>43812.427083333336</v>
      </c>
      <c r="K362" s="588">
        <v>122.551</v>
      </c>
      <c r="L362" s="588">
        <v>12.200000000000728</v>
      </c>
      <c r="M362" s="588">
        <v>29.100000000000364</v>
      </c>
      <c r="N362" s="588">
        <v>4.22</v>
      </c>
      <c r="O362" s="589">
        <v>0.41527777777810115</v>
      </c>
      <c r="P362" s="557"/>
      <c r="Q362" s="557"/>
      <c r="R362" s="557"/>
    </row>
    <row r="363" spans="1:18" s="588" customFormat="1" x14ac:dyDescent="0.2">
      <c r="A363" s="588">
        <v>362</v>
      </c>
      <c r="B363" s="588" t="s">
        <v>96</v>
      </c>
      <c r="C363" s="588">
        <v>5</v>
      </c>
      <c r="D363" s="588">
        <v>0.03</v>
      </c>
      <c r="E363" s="588">
        <v>0.08</v>
      </c>
      <c r="F363" s="555">
        <v>43812.427777777775</v>
      </c>
      <c r="G363" s="588">
        <v>122.57899999999999</v>
      </c>
      <c r="H363" s="555">
        <v>43812.734722222223</v>
      </c>
      <c r="I363" s="588">
        <v>121.723</v>
      </c>
      <c r="J363" s="555">
        <v>43816.563194444447</v>
      </c>
      <c r="K363" s="588">
        <v>122.31699999999999</v>
      </c>
      <c r="L363" s="588">
        <v>85.600000000000364</v>
      </c>
      <c r="M363" s="588">
        <v>59.399999999999636</v>
      </c>
      <c r="N363" s="588">
        <v>18.990000000000002</v>
      </c>
      <c r="O363" s="589">
        <v>2.1354166666715173</v>
      </c>
      <c r="P363" s="557"/>
      <c r="Q363" s="557"/>
      <c r="R363" s="557"/>
    </row>
    <row r="364" spans="1:18" s="588" customFormat="1" x14ac:dyDescent="0.2">
      <c r="A364" s="588">
        <v>363</v>
      </c>
      <c r="B364" s="588" t="s">
        <v>96</v>
      </c>
      <c r="C364" s="588">
        <v>6</v>
      </c>
      <c r="D364" s="588">
        <v>0.06</v>
      </c>
      <c r="E364" s="588">
        <v>0.14000000000000001</v>
      </c>
      <c r="F364" s="555">
        <v>43816.564583333333</v>
      </c>
      <c r="G364" s="588">
        <v>122.346</v>
      </c>
      <c r="H364" s="555">
        <v>43819.642361111109</v>
      </c>
      <c r="I364" s="588">
        <v>121.251</v>
      </c>
      <c r="J364" s="555">
        <v>43826.380555555559</v>
      </c>
      <c r="K364" s="588">
        <v>121.923</v>
      </c>
      <c r="L364" s="588">
        <v>109.5</v>
      </c>
      <c r="M364" s="588">
        <v>67.199999999998909</v>
      </c>
      <c r="N364" s="588">
        <v>34.230000000000004</v>
      </c>
      <c r="O364" s="589">
        <v>7.8159722222262644</v>
      </c>
      <c r="P364" s="557"/>
      <c r="Q364" s="557"/>
      <c r="R364" s="557"/>
    </row>
    <row r="365" spans="1:18" s="588" customFormat="1" x14ac:dyDescent="0.2">
      <c r="A365" s="588">
        <v>364</v>
      </c>
      <c r="B365" s="588" t="s">
        <v>97</v>
      </c>
      <c r="C365" s="588">
        <v>1</v>
      </c>
      <c r="D365" s="588">
        <v>0.01</v>
      </c>
      <c r="E365" s="588">
        <v>0.01</v>
      </c>
      <c r="F365" s="555">
        <v>43819.636805555558</v>
      </c>
      <c r="G365" s="588">
        <v>121.26</v>
      </c>
      <c r="H365" s="555">
        <v>43819.636805555558</v>
      </c>
      <c r="I365" s="588">
        <v>121.26</v>
      </c>
      <c r="J365" s="555">
        <v>43824.399305555555</v>
      </c>
      <c r="K365" s="588">
        <v>121.033</v>
      </c>
      <c r="L365" s="588">
        <v>0</v>
      </c>
      <c r="M365" s="588">
        <v>22.700000000000728</v>
      </c>
      <c r="N365" s="588">
        <v>2.0099999999999998</v>
      </c>
      <c r="O365" s="589">
        <v>2.7624999999970896</v>
      </c>
      <c r="P365" s="557"/>
      <c r="Q365" s="557"/>
      <c r="R365" s="557"/>
    </row>
    <row r="366" spans="1:18" s="588" customFormat="1" x14ac:dyDescent="0.2">
      <c r="A366" s="588">
        <v>365</v>
      </c>
      <c r="B366" s="588" t="s">
        <v>96</v>
      </c>
      <c r="C366" s="588">
        <v>1</v>
      </c>
      <c r="D366" s="588">
        <v>0.01</v>
      </c>
      <c r="E366" s="588">
        <v>0.01</v>
      </c>
      <c r="F366" s="555">
        <v>43826.40347222222</v>
      </c>
      <c r="G366" s="588">
        <v>121.988</v>
      </c>
      <c r="H366" s="555">
        <v>43826.40347222222</v>
      </c>
      <c r="I366" s="588">
        <v>121.988</v>
      </c>
      <c r="J366" s="555">
        <v>43826.588888888888</v>
      </c>
      <c r="K366" s="588">
        <v>122.208</v>
      </c>
      <c r="L366" s="588">
        <v>0</v>
      </c>
      <c r="M366" s="588">
        <v>22</v>
      </c>
      <c r="N366" s="588">
        <v>2.02</v>
      </c>
      <c r="O366" s="589">
        <v>0.18541666666715173</v>
      </c>
      <c r="P366" s="557"/>
      <c r="Q366" s="557"/>
      <c r="R366" s="557"/>
    </row>
    <row r="367" spans="1:18" s="588" customFormat="1" x14ac:dyDescent="0.2">
      <c r="A367" s="588">
        <v>366</v>
      </c>
      <c r="B367" s="588" t="s">
        <v>96</v>
      </c>
      <c r="C367" s="588">
        <v>1</v>
      </c>
      <c r="D367" s="588">
        <v>0.01</v>
      </c>
      <c r="E367" s="588">
        <v>0.01</v>
      </c>
      <c r="F367" s="555">
        <v>43826.588888888888</v>
      </c>
      <c r="G367" s="588">
        <v>122.22799999999999</v>
      </c>
      <c r="H367" s="555">
        <v>43826.588888888888</v>
      </c>
      <c r="I367" s="588">
        <v>122.22799999999999</v>
      </c>
      <c r="J367" s="555">
        <v>43826.740277777775</v>
      </c>
      <c r="K367" s="588">
        <v>122.44799999999999</v>
      </c>
      <c r="L367" s="588">
        <v>0</v>
      </c>
      <c r="M367" s="588">
        <v>22</v>
      </c>
      <c r="N367" s="588">
        <v>2.0099999999999998</v>
      </c>
      <c r="O367" s="589">
        <v>0.15138888888759539</v>
      </c>
      <c r="P367" s="557"/>
      <c r="Q367" s="557"/>
      <c r="R367" s="557"/>
    </row>
    <row r="368" spans="1:18" s="588" customFormat="1" x14ac:dyDescent="0.2">
      <c r="F368" s="555"/>
      <c r="H368" s="555"/>
      <c r="J368" s="555"/>
      <c r="O368" s="589"/>
    </row>
    <row r="369" spans="6:18" s="588" customFormat="1" x14ac:dyDescent="0.2">
      <c r="F369" s="555"/>
      <c r="H369" s="555"/>
      <c r="J369" s="555"/>
      <c r="O369" s="589"/>
    </row>
    <row r="370" spans="6:18" s="588" customFormat="1" x14ac:dyDescent="0.2">
      <c r="F370" s="555"/>
      <c r="H370" s="555"/>
      <c r="J370" s="555"/>
      <c r="O370" s="589"/>
    </row>
    <row r="371" spans="6:18" s="588" customFormat="1" x14ac:dyDescent="0.2">
      <c r="F371" s="555"/>
      <c r="H371" s="555"/>
      <c r="J371" s="555"/>
      <c r="O371" s="589"/>
    </row>
    <row r="372" spans="6:18" s="588" customFormat="1" x14ac:dyDescent="0.2">
      <c r="F372" s="555"/>
      <c r="H372" s="555"/>
      <c r="J372" s="555"/>
      <c r="O372" s="589"/>
    </row>
    <row r="373" spans="6:18" s="588" customFormat="1" x14ac:dyDescent="0.2">
      <c r="F373" s="555"/>
      <c r="H373" s="555"/>
      <c r="J373" s="555"/>
      <c r="O373" s="589"/>
      <c r="P373" s="557"/>
      <c r="Q373" s="557"/>
      <c r="R373" s="557"/>
    </row>
    <row r="374" spans="6:18" s="588" customFormat="1" x14ac:dyDescent="0.2">
      <c r="F374" s="555"/>
      <c r="H374" s="555"/>
      <c r="J374" s="555"/>
      <c r="O374" s="589"/>
      <c r="P374" s="557"/>
      <c r="Q374" s="557"/>
      <c r="R374" s="557"/>
    </row>
    <row r="375" spans="6:18" s="588" customFormat="1" x14ac:dyDescent="0.2">
      <c r="F375" s="555"/>
      <c r="H375" s="555"/>
      <c r="J375" s="555"/>
      <c r="O375" s="589"/>
      <c r="P375" s="557"/>
      <c r="Q375" s="557"/>
      <c r="R375" s="557"/>
    </row>
    <row r="376" spans="6:18" s="588" customFormat="1" x14ac:dyDescent="0.2">
      <c r="F376" s="555"/>
      <c r="H376" s="555"/>
      <c r="J376" s="555"/>
      <c r="O376" s="589"/>
      <c r="P376" s="557"/>
      <c r="Q376" s="557"/>
      <c r="R376" s="557"/>
    </row>
    <row r="377" spans="6:18" s="588" customFormat="1" x14ac:dyDescent="0.2">
      <c r="F377" s="555"/>
      <c r="H377" s="555"/>
      <c r="J377" s="555"/>
      <c r="O377" s="589"/>
      <c r="P377" s="557"/>
      <c r="Q377" s="557"/>
      <c r="R377" s="557"/>
    </row>
    <row r="378" spans="6:18" s="588" customFormat="1" x14ac:dyDescent="0.2">
      <c r="F378" s="555"/>
      <c r="H378" s="555"/>
      <c r="J378" s="555"/>
      <c r="O378" s="589"/>
      <c r="P378" s="557"/>
      <c r="Q378" s="557"/>
      <c r="R378" s="557"/>
    </row>
    <row r="379" spans="6:18" s="588" customFormat="1" x14ac:dyDescent="0.2">
      <c r="F379" s="555"/>
      <c r="H379" s="555"/>
      <c r="J379" s="555"/>
      <c r="O379" s="589"/>
      <c r="P379" s="557"/>
      <c r="Q379" s="557"/>
      <c r="R379" s="557"/>
    </row>
    <row r="380" spans="6:18" s="588" customFormat="1" x14ac:dyDescent="0.2">
      <c r="F380" s="555"/>
      <c r="H380" s="555"/>
      <c r="J380" s="555"/>
      <c r="O380" s="589"/>
      <c r="P380" s="557"/>
      <c r="Q380" s="557"/>
      <c r="R380" s="557"/>
    </row>
    <row r="381" spans="6:18" s="588" customFormat="1" x14ac:dyDescent="0.2">
      <c r="F381" s="555"/>
      <c r="H381" s="555"/>
      <c r="J381" s="555"/>
      <c r="O381" s="589"/>
      <c r="P381" s="557"/>
      <c r="Q381" s="557"/>
      <c r="R381" s="557"/>
    </row>
    <row r="382" spans="6:18" s="588" customFormat="1" x14ac:dyDescent="0.2">
      <c r="F382" s="555"/>
      <c r="H382" s="555"/>
      <c r="J382" s="555"/>
      <c r="O382" s="589"/>
      <c r="P382" s="557"/>
      <c r="Q382" s="557"/>
      <c r="R382" s="557"/>
    </row>
    <row r="383" spans="6:18" s="588" customFormat="1" x14ac:dyDescent="0.2">
      <c r="F383" s="555"/>
      <c r="H383" s="555"/>
      <c r="J383" s="555"/>
      <c r="O383" s="589"/>
      <c r="P383" s="557"/>
      <c r="Q383" s="557"/>
      <c r="R383" s="557"/>
    </row>
    <row r="384" spans="6:18" s="588" customFormat="1" x14ac:dyDescent="0.2">
      <c r="F384" s="555"/>
      <c r="H384" s="555"/>
      <c r="J384" s="555"/>
      <c r="O384" s="589"/>
      <c r="P384" s="557"/>
      <c r="Q384" s="557"/>
      <c r="R384" s="557"/>
    </row>
    <row r="385" spans="6:18" s="588" customFormat="1" x14ac:dyDescent="0.2">
      <c r="F385" s="555"/>
      <c r="H385" s="555"/>
      <c r="J385" s="555"/>
      <c r="O385" s="589"/>
      <c r="P385" s="557"/>
      <c r="Q385" s="557"/>
      <c r="R385" s="557"/>
    </row>
    <row r="386" spans="6:18" s="588" customFormat="1" x14ac:dyDescent="0.2">
      <c r="F386" s="555"/>
      <c r="H386" s="555"/>
      <c r="J386" s="555"/>
      <c r="O386" s="589"/>
      <c r="P386" s="557"/>
      <c r="Q386" s="557"/>
      <c r="R386" s="557"/>
    </row>
    <row r="387" spans="6:18" s="588" customFormat="1" x14ac:dyDescent="0.2">
      <c r="F387" s="555"/>
      <c r="H387" s="555"/>
      <c r="J387" s="555"/>
      <c r="O387" s="589"/>
      <c r="P387" s="557"/>
      <c r="Q387" s="557"/>
      <c r="R387" s="557"/>
    </row>
    <row r="388" spans="6:18" s="588" customFormat="1" x14ac:dyDescent="0.2">
      <c r="F388" s="555"/>
      <c r="H388" s="555"/>
      <c r="J388" s="555"/>
      <c r="O388" s="589"/>
      <c r="P388" s="557"/>
      <c r="Q388" s="557"/>
      <c r="R388" s="557"/>
    </row>
    <row r="389" spans="6:18" s="588" customFormat="1" x14ac:dyDescent="0.2">
      <c r="F389" s="555"/>
      <c r="H389" s="555"/>
      <c r="J389" s="555"/>
      <c r="O389" s="589"/>
      <c r="P389" s="557"/>
      <c r="Q389" s="557"/>
      <c r="R389" s="557"/>
    </row>
    <row r="390" spans="6:18" s="588" customFormat="1" x14ac:dyDescent="0.2">
      <c r="F390" s="555"/>
      <c r="H390" s="555"/>
      <c r="J390" s="555"/>
      <c r="O390" s="589"/>
      <c r="P390" s="557"/>
      <c r="Q390" s="557"/>
      <c r="R390" s="557"/>
    </row>
    <row r="391" spans="6:18" s="588" customFormat="1" x14ac:dyDescent="0.2">
      <c r="F391" s="555"/>
      <c r="H391" s="555"/>
      <c r="J391" s="555"/>
      <c r="O391" s="589"/>
      <c r="P391" s="557"/>
      <c r="Q391" s="557"/>
      <c r="R391" s="557"/>
    </row>
    <row r="392" spans="6:18" s="588" customFormat="1" x14ac:dyDescent="0.2">
      <c r="F392" s="555"/>
      <c r="H392" s="555"/>
      <c r="J392" s="555"/>
      <c r="O392" s="589"/>
      <c r="P392" s="557"/>
      <c r="Q392" s="557"/>
      <c r="R392" s="557"/>
    </row>
    <row r="393" spans="6:18" s="588" customFormat="1" x14ac:dyDescent="0.2">
      <c r="F393" s="555"/>
      <c r="H393" s="555"/>
      <c r="J393" s="555"/>
      <c r="O393" s="589"/>
    </row>
    <row r="394" spans="6:18" s="588" customFormat="1" x14ac:dyDescent="0.2">
      <c r="F394" s="555"/>
      <c r="H394" s="555"/>
      <c r="J394" s="555"/>
      <c r="O394" s="589"/>
    </row>
    <row r="395" spans="6:18" s="588" customFormat="1" x14ac:dyDescent="0.2">
      <c r="F395" s="555"/>
      <c r="H395" s="555"/>
      <c r="J395" s="555"/>
      <c r="O395" s="589"/>
    </row>
    <row r="396" spans="6:18" s="588" customFormat="1" x14ac:dyDescent="0.2">
      <c r="F396" s="555"/>
      <c r="H396" s="555"/>
      <c r="J396" s="555"/>
      <c r="O396" s="589"/>
    </row>
    <row r="397" spans="6:18" s="588" customFormat="1" x14ac:dyDescent="0.2">
      <c r="F397" s="555"/>
      <c r="H397" s="555"/>
      <c r="J397" s="555"/>
      <c r="O397" s="589"/>
    </row>
    <row r="398" spans="6:18" s="588" customFormat="1" x14ac:dyDescent="0.2">
      <c r="F398" s="555"/>
      <c r="H398" s="555"/>
      <c r="J398" s="555"/>
      <c r="O398" s="589"/>
      <c r="P398" s="557"/>
      <c r="Q398" s="557"/>
      <c r="R398" s="557"/>
    </row>
    <row r="399" spans="6:18" s="588" customFormat="1" x14ac:dyDescent="0.2">
      <c r="F399" s="555"/>
      <c r="H399" s="555"/>
      <c r="J399" s="555"/>
      <c r="O399" s="589"/>
      <c r="P399" s="557"/>
      <c r="Q399" s="557"/>
      <c r="R399" s="557"/>
    </row>
    <row r="400" spans="6:18" s="588" customFormat="1" x14ac:dyDescent="0.2">
      <c r="F400" s="555"/>
      <c r="H400" s="555"/>
      <c r="J400" s="555"/>
      <c r="O400" s="589"/>
      <c r="P400" s="557"/>
      <c r="Q400" s="557"/>
      <c r="R400" s="557"/>
    </row>
    <row r="401" spans="6:18" s="588" customFormat="1" x14ac:dyDescent="0.2">
      <c r="F401" s="555"/>
      <c r="H401" s="555"/>
      <c r="J401" s="555"/>
      <c r="O401" s="589"/>
      <c r="P401" s="557"/>
      <c r="Q401" s="557"/>
      <c r="R401" s="557"/>
    </row>
    <row r="402" spans="6:18" s="588" customFormat="1" x14ac:dyDescent="0.2">
      <c r="F402" s="555"/>
      <c r="H402" s="555"/>
      <c r="J402" s="555"/>
      <c r="O402" s="589"/>
      <c r="P402" s="557"/>
      <c r="Q402" s="557"/>
      <c r="R402" s="557"/>
    </row>
    <row r="403" spans="6:18" s="588" customFormat="1" x14ac:dyDescent="0.2">
      <c r="F403" s="555"/>
      <c r="H403" s="555"/>
      <c r="J403" s="555"/>
      <c r="O403" s="589"/>
      <c r="P403" s="557"/>
      <c r="Q403" s="557"/>
      <c r="R403" s="557"/>
    </row>
    <row r="404" spans="6:18" s="588" customFormat="1" x14ac:dyDescent="0.2">
      <c r="F404" s="555"/>
      <c r="H404" s="555"/>
      <c r="J404" s="555"/>
      <c r="O404" s="589"/>
      <c r="P404" s="557"/>
      <c r="Q404" s="557"/>
      <c r="R404" s="557"/>
    </row>
    <row r="405" spans="6:18" s="588" customFormat="1" x14ac:dyDescent="0.2">
      <c r="F405" s="555"/>
      <c r="H405" s="555"/>
      <c r="J405" s="555"/>
      <c r="O405" s="589"/>
      <c r="P405" s="557"/>
      <c r="Q405" s="557"/>
      <c r="R405" s="557"/>
    </row>
    <row r="406" spans="6:18" s="588" customFormat="1" x14ac:dyDescent="0.2">
      <c r="F406" s="555"/>
      <c r="H406" s="555"/>
      <c r="J406" s="555"/>
      <c r="O406" s="589"/>
      <c r="P406" s="557"/>
      <c r="Q406" s="557"/>
      <c r="R406" s="557"/>
    </row>
    <row r="407" spans="6:18" s="588" customFormat="1" x14ac:dyDescent="0.2">
      <c r="F407" s="555"/>
      <c r="H407" s="555"/>
      <c r="J407" s="555"/>
      <c r="O407" s="589"/>
      <c r="P407" s="557"/>
      <c r="Q407" s="557"/>
      <c r="R407" s="557"/>
    </row>
    <row r="408" spans="6:18" s="588" customFormat="1" x14ac:dyDescent="0.2">
      <c r="F408" s="555"/>
      <c r="H408" s="555"/>
      <c r="J408" s="555"/>
      <c r="O408" s="589"/>
      <c r="P408" s="557"/>
      <c r="Q408" s="557"/>
      <c r="R408" s="557"/>
    </row>
    <row r="409" spans="6:18" s="588" customFormat="1" x14ac:dyDescent="0.2">
      <c r="F409" s="555"/>
      <c r="H409" s="555"/>
      <c r="J409" s="555"/>
      <c r="O409" s="589"/>
      <c r="P409" s="557"/>
      <c r="Q409" s="557"/>
      <c r="R409" s="557"/>
    </row>
    <row r="410" spans="6:18" s="588" customFormat="1" x14ac:dyDescent="0.2">
      <c r="F410" s="555"/>
      <c r="H410" s="555"/>
      <c r="J410" s="555"/>
      <c r="O410" s="589"/>
      <c r="P410" s="557"/>
      <c r="Q410" s="557"/>
      <c r="R410" s="557"/>
    </row>
    <row r="411" spans="6:18" s="588" customFormat="1" x14ac:dyDescent="0.2">
      <c r="F411" s="555"/>
      <c r="H411" s="555"/>
      <c r="J411" s="555"/>
      <c r="O411" s="589"/>
      <c r="P411" s="557"/>
      <c r="Q411" s="557"/>
      <c r="R411" s="557"/>
    </row>
    <row r="412" spans="6:18" s="588" customFormat="1" x14ac:dyDescent="0.2">
      <c r="F412" s="555"/>
      <c r="H412" s="555"/>
      <c r="J412" s="555"/>
      <c r="O412" s="589"/>
      <c r="P412" s="557"/>
      <c r="Q412" s="557"/>
      <c r="R412" s="557"/>
    </row>
    <row r="413" spans="6:18" s="588" customFormat="1" x14ac:dyDescent="0.2">
      <c r="F413" s="555"/>
      <c r="H413" s="555"/>
      <c r="J413" s="555"/>
      <c r="O413" s="589"/>
      <c r="P413" s="557"/>
      <c r="Q413" s="557"/>
      <c r="R413" s="557"/>
    </row>
    <row r="414" spans="6:18" s="588" customFormat="1" x14ac:dyDescent="0.2">
      <c r="F414" s="555"/>
      <c r="H414" s="555"/>
      <c r="J414" s="555"/>
      <c r="O414" s="589"/>
      <c r="P414" s="557"/>
      <c r="Q414" s="557"/>
      <c r="R414" s="557"/>
    </row>
    <row r="415" spans="6:18" s="588" customFormat="1" x14ac:dyDescent="0.2">
      <c r="F415" s="555"/>
      <c r="H415" s="555"/>
      <c r="J415" s="555"/>
      <c r="O415" s="589"/>
      <c r="P415" s="557"/>
      <c r="Q415" s="557"/>
      <c r="R415" s="557"/>
    </row>
    <row r="416" spans="6:18" s="588" customFormat="1" x14ac:dyDescent="0.2">
      <c r="F416" s="555"/>
      <c r="H416" s="555"/>
      <c r="J416" s="555"/>
      <c r="O416" s="589"/>
      <c r="P416" s="557"/>
      <c r="Q416" s="557"/>
      <c r="R416" s="557"/>
    </row>
    <row r="417" spans="6:18" s="588" customFormat="1" x14ac:dyDescent="0.2">
      <c r="F417" s="555"/>
      <c r="H417" s="555"/>
      <c r="J417" s="555"/>
      <c r="O417" s="589"/>
      <c r="P417" s="557"/>
      <c r="Q417" s="557"/>
      <c r="R417" s="557"/>
    </row>
    <row r="418" spans="6:18" s="588" customFormat="1" x14ac:dyDescent="0.2">
      <c r="F418" s="555"/>
      <c r="H418" s="555"/>
      <c r="J418" s="555"/>
      <c r="O418" s="589"/>
      <c r="P418" s="557"/>
      <c r="Q418" s="557"/>
      <c r="R418" s="557"/>
    </row>
    <row r="419" spans="6:18" s="588" customFormat="1" x14ac:dyDescent="0.2">
      <c r="F419" s="555"/>
      <c r="H419" s="555"/>
      <c r="J419" s="555"/>
      <c r="O419" s="589"/>
      <c r="P419" s="557"/>
      <c r="Q419" s="557"/>
      <c r="R419" s="557"/>
    </row>
    <row r="420" spans="6:18" s="588" customFormat="1" x14ac:dyDescent="0.2">
      <c r="F420" s="555"/>
      <c r="H420" s="555"/>
      <c r="J420" s="555"/>
      <c r="O420" s="589"/>
      <c r="P420" s="557"/>
      <c r="Q420" s="557"/>
      <c r="R420" s="557"/>
    </row>
    <row r="421" spans="6:18" s="588" customFormat="1" x14ac:dyDescent="0.2">
      <c r="F421" s="555"/>
      <c r="H421" s="555"/>
      <c r="J421" s="555"/>
      <c r="O421" s="589"/>
      <c r="P421" s="557"/>
      <c r="Q421" s="557"/>
      <c r="R421" s="557"/>
    </row>
    <row r="422" spans="6:18" s="588" customFormat="1" x14ac:dyDescent="0.2">
      <c r="F422" s="555"/>
      <c r="H422" s="555"/>
      <c r="J422" s="555"/>
      <c r="O422" s="589"/>
      <c r="P422" s="557"/>
      <c r="Q422" s="557"/>
      <c r="R422" s="557"/>
    </row>
    <row r="423" spans="6:18" s="588" customFormat="1" x14ac:dyDescent="0.2">
      <c r="F423" s="555"/>
      <c r="H423" s="555"/>
      <c r="J423" s="555"/>
      <c r="O423" s="589"/>
      <c r="P423" s="557"/>
      <c r="Q423" s="557"/>
      <c r="R423" s="557"/>
    </row>
    <row r="424" spans="6:18" s="588" customFormat="1" x14ac:dyDescent="0.2">
      <c r="F424" s="555"/>
      <c r="H424" s="555"/>
      <c r="J424" s="555"/>
      <c r="O424" s="589"/>
      <c r="P424" s="557"/>
      <c r="Q424" s="557"/>
      <c r="R424" s="557"/>
    </row>
    <row r="425" spans="6:18" s="588" customFormat="1" x14ac:dyDescent="0.2">
      <c r="F425" s="555"/>
      <c r="H425" s="555"/>
      <c r="J425" s="555"/>
      <c r="O425" s="589"/>
      <c r="P425" s="557"/>
      <c r="Q425" s="557"/>
      <c r="R425" s="557"/>
    </row>
    <row r="426" spans="6:18" s="588" customFormat="1" x14ac:dyDescent="0.2">
      <c r="F426" s="555"/>
      <c r="H426" s="555"/>
      <c r="J426" s="555"/>
      <c r="O426" s="589"/>
      <c r="P426" s="557"/>
      <c r="Q426" s="557"/>
      <c r="R426" s="557"/>
    </row>
    <row r="427" spans="6:18" s="588" customFormat="1" x14ac:dyDescent="0.2">
      <c r="F427" s="555"/>
      <c r="H427" s="555"/>
      <c r="J427" s="555"/>
      <c r="O427" s="589"/>
      <c r="P427" s="557"/>
      <c r="Q427" s="557"/>
      <c r="R427" s="557"/>
    </row>
    <row r="428" spans="6:18" s="588" customFormat="1" x14ac:dyDescent="0.2">
      <c r="F428" s="555"/>
      <c r="H428" s="555"/>
      <c r="J428" s="555"/>
      <c r="O428" s="589"/>
      <c r="P428" s="557"/>
      <c r="Q428" s="557"/>
      <c r="R428" s="557"/>
    </row>
    <row r="429" spans="6:18" s="588" customFormat="1" x14ac:dyDescent="0.2">
      <c r="F429" s="555"/>
      <c r="H429" s="555"/>
      <c r="J429" s="555"/>
      <c r="O429" s="589"/>
      <c r="P429" s="557"/>
      <c r="Q429" s="557"/>
      <c r="R429" s="557"/>
    </row>
    <row r="430" spans="6:18" s="588" customFormat="1" x14ac:dyDescent="0.2">
      <c r="F430" s="555"/>
      <c r="H430" s="555"/>
      <c r="J430" s="555"/>
      <c r="O430" s="589"/>
      <c r="P430" s="557"/>
      <c r="Q430" s="557"/>
      <c r="R430" s="557"/>
    </row>
    <row r="431" spans="6:18" s="588" customFormat="1" x14ac:dyDescent="0.2">
      <c r="F431" s="555"/>
      <c r="H431" s="555"/>
      <c r="J431" s="555"/>
      <c r="O431" s="589"/>
    </row>
    <row r="432" spans="6:18" s="588" customFormat="1" x14ac:dyDescent="0.2">
      <c r="F432" s="555"/>
      <c r="H432" s="555"/>
      <c r="J432" s="555"/>
      <c r="O432" s="589"/>
    </row>
    <row r="433" spans="6:18" s="588" customFormat="1" x14ac:dyDescent="0.2">
      <c r="F433" s="555"/>
      <c r="H433" s="555"/>
      <c r="J433" s="555"/>
      <c r="O433" s="589"/>
    </row>
    <row r="434" spans="6:18" s="588" customFormat="1" x14ac:dyDescent="0.2">
      <c r="F434" s="555"/>
      <c r="H434" s="555"/>
      <c r="J434" s="555"/>
      <c r="O434" s="589"/>
    </row>
    <row r="435" spans="6:18" s="588" customFormat="1" x14ac:dyDescent="0.2">
      <c r="F435" s="555"/>
      <c r="H435" s="555"/>
      <c r="J435" s="555"/>
      <c r="O435" s="589"/>
    </row>
    <row r="436" spans="6:18" s="588" customFormat="1" x14ac:dyDescent="0.2">
      <c r="F436" s="555"/>
      <c r="H436" s="555"/>
      <c r="J436" s="555"/>
      <c r="O436" s="589"/>
      <c r="P436" s="557"/>
      <c r="Q436" s="557"/>
      <c r="R436" s="557"/>
    </row>
    <row r="437" spans="6:18" s="588" customFormat="1" x14ac:dyDescent="0.2">
      <c r="F437" s="555"/>
      <c r="H437" s="555"/>
      <c r="J437" s="555"/>
      <c r="O437" s="589"/>
      <c r="P437" s="557"/>
      <c r="Q437" s="557"/>
      <c r="R437" s="557"/>
    </row>
    <row r="438" spans="6:18" s="588" customFormat="1" x14ac:dyDescent="0.2">
      <c r="F438" s="555"/>
      <c r="H438" s="555"/>
      <c r="J438" s="555"/>
      <c r="O438" s="589"/>
      <c r="P438" s="557"/>
      <c r="Q438" s="557"/>
      <c r="R438" s="557"/>
    </row>
    <row r="439" spans="6:18" s="588" customFormat="1" x14ac:dyDescent="0.2">
      <c r="F439" s="555"/>
      <c r="H439" s="555"/>
      <c r="J439" s="555"/>
      <c r="O439" s="589"/>
      <c r="P439" s="557"/>
      <c r="Q439" s="557"/>
      <c r="R439" s="557"/>
    </row>
    <row r="440" spans="6:18" s="588" customFormat="1" x14ac:dyDescent="0.2">
      <c r="F440" s="555"/>
      <c r="H440" s="555"/>
      <c r="J440" s="555"/>
      <c r="O440" s="589"/>
      <c r="P440" s="557"/>
      <c r="Q440" s="557"/>
      <c r="R440" s="557"/>
    </row>
    <row r="441" spans="6:18" s="588" customFormat="1" x14ac:dyDescent="0.2">
      <c r="F441" s="555"/>
      <c r="H441" s="555"/>
      <c r="J441" s="555"/>
      <c r="O441" s="589"/>
      <c r="P441" s="557"/>
      <c r="Q441" s="557"/>
      <c r="R441" s="557"/>
    </row>
    <row r="442" spans="6:18" s="588" customFormat="1" x14ac:dyDescent="0.2">
      <c r="F442" s="555"/>
      <c r="H442" s="555"/>
      <c r="J442" s="555"/>
      <c r="O442" s="589"/>
      <c r="P442" s="557"/>
      <c r="Q442" s="557"/>
      <c r="R442" s="557"/>
    </row>
    <row r="443" spans="6:18" s="588" customFormat="1" x14ac:dyDescent="0.2">
      <c r="F443" s="555"/>
      <c r="H443" s="555"/>
      <c r="J443" s="555"/>
      <c r="O443" s="589"/>
      <c r="P443" s="557"/>
      <c r="Q443" s="557"/>
      <c r="R443" s="557"/>
    </row>
    <row r="444" spans="6:18" s="588" customFormat="1" x14ac:dyDescent="0.2">
      <c r="F444" s="555"/>
      <c r="H444" s="555"/>
      <c r="J444" s="555"/>
      <c r="O444" s="589"/>
      <c r="P444" s="557"/>
      <c r="Q444" s="557"/>
      <c r="R444" s="557"/>
    </row>
    <row r="445" spans="6:18" s="588" customFormat="1" x14ac:dyDescent="0.2">
      <c r="F445" s="555"/>
      <c r="H445" s="555"/>
      <c r="J445" s="555"/>
      <c r="O445" s="589"/>
      <c r="P445" s="557"/>
      <c r="Q445" s="557"/>
      <c r="R445" s="557"/>
    </row>
    <row r="446" spans="6:18" s="588" customFormat="1" x14ac:dyDescent="0.2">
      <c r="F446" s="555"/>
      <c r="H446" s="555"/>
      <c r="J446" s="555"/>
      <c r="O446" s="589"/>
      <c r="P446" s="557"/>
      <c r="Q446" s="557"/>
      <c r="R446" s="557"/>
    </row>
    <row r="447" spans="6:18" s="588" customFormat="1" x14ac:dyDescent="0.2">
      <c r="F447" s="555"/>
      <c r="H447" s="555"/>
      <c r="J447" s="555"/>
      <c r="O447" s="589"/>
      <c r="P447" s="557"/>
      <c r="Q447" s="557"/>
      <c r="R447" s="557"/>
    </row>
    <row r="448" spans="6:18" s="588" customFormat="1" x14ac:dyDescent="0.2">
      <c r="F448" s="555"/>
      <c r="H448" s="555"/>
      <c r="J448" s="555"/>
      <c r="O448" s="589"/>
      <c r="P448" s="557"/>
      <c r="Q448" s="557"/>
      <c r="R448" s="557"/>
    </row>
    <row r="449" spans="6:18" s="588" customFormat="1" x14ac:dyDescent="0.2">
      <c r="F449" s="555"/>
      <c r="H449" s="555"/>
      <c r="J449" s="555"/>
      <c r="O449" s="589"/>
      <c r="P449" s="557"/>
      <c r="Q449" s="557"/>
      <c r="R449" s="557"/>
    </row>
    <row r="450" spans="6:18" s="588" customFormat="1" x14ac:dyDescent="0.2">
      <c r="F450" s="555"/>
      <c r="H450" s="555"/>
      <c r="J450" s="555"/>
      <c r="O450" s="589"/>
      <c r="P450" s="557"/>
      <c r="Q450" s="557"/>
      <c r="R450" s="557"/>
    </row>
    <row r="451" spans="6:18" s="588" customFormat="1" x14ac:dyDescent="0.2">
      <c r="F451" s="555"/>
      <c r="H451" s="555"/>
      <c r="J451" s="555"/>
      <c r="O451" s="589"/>
      <c r="P451" s="557"/>
      <c r="Q451" s="557"/>
      <c r="R451" s="557"/>
    </row>
    <row r="452" spans="6:18" s="588" customFormat="1" x14ac:dyDescent="0.2">
      <c r="F452" s="555"/>
      <c r="H452" s="555"/>
      <c r="J452" s="555"/>
      <c r="O452" s="589"/>
      <c r="P452" s="557"/>
      <c r="Q452" s="557"/>
      <c r="R452" s="557"/>
    </row>
    <row r="453" spans="6:18" s="588" customFormat="1" x14ac:dyDescent="0.2">
      <c r="F453" s="555"/>
      <c r="H453" s="555"/>
      <c r="J453" s="555"/>
      <c r="O453" s="589"/>
      <c r="P453" s="557"/>
      <c r="Q453" s="557"/>
      <c r="R453" s="557"/>
    </row>
    <row r="454" spans="6:18" s="588" customFormat="1" x14ac:dyDescent="0.2">
      <c r="F454" s="555"/>
      <c r="H454" s="555"/>
      <c r="J454" s="555"/>
      <c r="O454" s="589"/>
      <c r="P454" s="557"/>
      <c r="Q454" s="557"/>
      <c r="R454" s="557"/>
    </row>
    <row r="455" spans="6:18" s="588" customFormat="1" x14ac:dyDescent="0.2">
      <c r="F455" s="555"/>
      <c r="H455" s="555"/>
      <c r="J455" s="555"/>
      <c r="O455" s="589"/>
      <c r="P455" s="557"/>
      <c r="Q455" s="557"/>
      <c r="R455" s="557"/>
    </row>
    <row r="456" spans="6:18" s="588" customFormat="1" x14ac:dyDescent="0.2">
      <c r="F456" s="555"/>
      <c r="H456" s="555"/>
      <c r="J456" s="555"/>
      <c r="O456" s="589"/>
      <c r="P456" s="557"/>
      <c r="Q456" s="557"/>
      <c r="R456" s="557"/>
    </row>
    <row r="457" spans="6:18" s="588" customFormat="1" x14ac:dyDescent="0.2">
      <c r="F457" s="555"/>
      <c r="H457" s="555"/>
      <c r="J457" s="555"/>
      <c r="O457" s="589"/>
      <c r="P457" s="557"/>
      <c r="Q457" s="557"/>
      <c r="R457" s="557"/>
    </row>
    <row r="458" spans="6:18" s="588" customFormat="1" x14ac:dyDescent="0.2">
      <c r="F458" s="555"/>
      <c r="H458" s="555"/>
      <c r="J458" s="555"/>
      <c r="O458" s="589"/>
      <c r="P458" s="557"/>
      <c r="Q458" s="557"/>
      <c r="R458" s="557"/>
    </row>
    <row r="459" spans="6:18" s="588" customFormat="1" x14ac:dyDescent="0.2">
      <c r="F459" s="555"/>
      <c r="H459" s="555"/>
      <c r="J459" s="555"/>
      <c r="O459" s="589"/>
      <c r="P459" s="557"/>
      <c r="Q459" s="557"/>
      <c r="R459" s="557"/>
    </row>
    <row r="460" spans="6:18" s="588" customFormat="1" x14ac:dyDescent="0.2">
      <c r="F460" s="555"/>
      <c r="H460" s="555"/>
      <c r="J460" s="555"/>
      <c r="O460" s="589"/>
      <c r="P460" s="557"/>
      <c r="Q460" s="557"/>
      <c r="R460" s="557"/>
    </row>
    <row r="461" spans="6:18" s="588" customFormat="1" x14ac:dyDescent="0.2">
      <c r="F461" s="555"/>
      <c r="H461" s="555"/>
      <c r="J461" s="555"/>
      <c r="O461" s="589"/>
      <c r="P461" s="557"/>
      <c r="Q461" s="557"/>
      <c r="R461" s="557"/>
    </row>
    <row r="462" spans="6:18" s="588" customFormat="1" x14ac:dyDescent="0.2">
      <c r="F462" s="555"/>
      <c r="H462" s="555"/>
      <c r="J462" s="555"/>
      <c r="O462" s="589"/>
      <c r="P462" s="557"/>
      <c r="Q462" s="557"/>
      <c r="R462" s="557"/>
    </row>
    <row r="463" spans="6:18" s="588" customFormat="1" x14ac:dyDescent="0.2">
      <c r="F463" s="555"/>
      <c r="H463" s="555"/>
      <c r="J463" s="555"/>
      <c r="O463" s="589"/>
      <c r="P463" s="557"/>
      <c r="Q463" s="557"/>
      <c r="R463" s="557"/>
    </row>
    <row r="464" spans="6:18" s="588" customFormat="1" x14ac:dyDescent="0.2">
      <c r="F464" s="555"/>
      <c r="H464" s="555"/>
      <c r="J464" s="555"/>
      <c r="O464" s="589"/>
      <c r="P464" s="557"/>
      <c r="Q464" s="557"/>
      <c r="R464" s="557"/>
    </row>
    <row r="465" spans="6:18" s="588" customFormat="1" x14ac:dyDescent="0.2">
      <c r="F465" s="555"/>
      <c r="H465" s="555"/>
      <c r="J465" s="555"/>
      <c r="O465" s="589"/>
      <c r="P465" s="557"/>
      <c r="Q465" s="557"/>
      <c r="R465" s="557"/>
    </row>
    <row r="466" spans="6:18" s="588" customFormat="1" x14ac:dyDescent="0.2">
      <c r="F466" s="555"/>
      <c r="H466" s="555"/>
      <c r="J466" s="555"/>
      <c r="O466" s="589"/>
      <c r="P466" s="557"/>
      <c r="Q466" s="557"/>
      <c r="R466" s="557"/>
    </row>
    <row r="467" spans="6:18" s="588" customFormat="1" x14ac:dyDescent="0.2">
      <c r="F467" s="555"/>
      <c r="H467" s="555"/>
      <c r="J467" s="555"/>
      <c r="O467" s="589"/>
      <c r="P467" s="557"/>
      <c r="Q467" s="557"/>
      <c r="R467" s="557"/>
    </row>
    <row r="468" spans="6:18" s="588" customFormat="1" x14ac:dyDescent="0.2">
      <c r="F468" s="555"/>
      <c r="H468" s="555"/>
      <c r="J468" s="555"/>
      <c r="O468" s="589"/>
      <c r="P468" s="557"/>
      <c r="Q468" s="557"/>
      <c r="R468" s="557"/>
    </row>
    <row r="469" spans="6:18" s="588" customFormat="1" x14ac:dyDescent="0.2">
      <c r="F469" s="555"/>
      <c r="H469" s="555"/>
      <c r="J469" s="555"/>
      <c r="O469" s="589"/>
      <c r="P469" s="557"/>
      <c r="Q469" s="557"/>
      <c r="R469" s="557"/>
    </row>
    <row r="470" spans="6:18" s="588" customFormat="1" x14ac:dyDescent="0.2">
      <c r="F470" s="555"/>
      <c r="H470" s="555"/>
      <c r="J470" s="555"/>
      <c r="O470" s="589"/>
      <c r="P470" s="557"/>
      <c r="Q470" s="557"/>
      <c r="R470" s="557"/>
    </row>
    <row r="471" spans="6:18" s="588" customFormat="1" x14ac:dyDescent="0.2">
      <c r="F471" s="555"/>
      <c r="H471" s="555"/>
      <c r="J471" s="555"/>
      <c r="O471" s="589"/>
      <c r="P471" s="557"/>
      <c r="Q471" s="557"/>
      <c r="R471" s="557"/>
    </row>
    <row r="472" spans="6:18" s="588" customFormat="1" x14ac:dyDescent="0.2">
      <c r="F472" s="555"/>
      <c r="H472" s="555"/>
      <c r="J472" s="555"/>
      <c r="O472" s="589"/>
      <c r="P472" s="557"/>
      <c r="Q472" s="557"/>
      <c r="R472" s="557"/>
    </row>
    <row r="473" spans="6:18" s="588" customFormat="1" x14ac:dyDescent="0.2">
      <c r="F473" s="555"/>
      <c r="H473" s="555"/>
      <c r="J473" s="555"/>
      <c r="O473" s="589"/>
      <c r="P473" s="557"/>
      <c r="Q473" s="557"/>
      <c r="R473" s="557"/>
    </row>
    <row r="474" spans="6:18" s="588" customFormat="1" x14ac:dyDescent="0.2">
      <c r="F474" s="555"/>
      <c r="H474" s="555"/>
      <c r="J474" s="555"/>
      <c r="O474" s="589"/>
      <c r="P474" s="557"/>
      <c r="Q474" s="557"/>
      <c r="R474" s="557"/>
    </row>
    <row r="475" spans="6:18" s="588" customFormat="1" x14ac:dyDescent="0.2">
      <c r="F475" s="555"/>
      <c r="H475" s="555"/>
      <c r="J475" s="555"/>
      <c r="O475" s="589"/>
      <c r="P475" s="557"/>
      <c r="Q475" s="557"/>
      <c r="R475" s="557"/>
    </row>
    <row r="476" spans="6:18" s="588" customFormat="1" x14ac:dyDescent="0.2">
      <c r="F476" s="555"/>
      <c r="H476" s="555"/>
      <c r="J476" s="555"/>
      <c r="O476" s="589"/>
      <c r="P476" s="557"/>
      <c r="Q476" s="557"/>
      <c r="R476" s="557"/>
    </row>
    <row r="477" spans="6:18" s="588" customFormat="1" x14ac:dyDescent="0.2">
      <c r="F477" s="555"/>
      <c r="H477" s="555"/>
      <c r="J477" s="555"/>
      <c r="O477" s="589"/>
      <c r="P477" s="557"/>
      <c r="Q477" s="557"/>
      <c r="R477" s="557"/>
    </row>
    <row r="478" spans="6:18" s="588" customFormat="1" x14ac:dyDescent="0.2">
      <c r="F478" s="555"/>
      <c r="H478" s="555"/>
      <c r="J478" s="555"/>
      <c r="O478" s="589"/>
      <c r="P478" s="557"/>
      <c r="Q478" s="557"/>
      <c r="R478" s="557"/>
    </row>
    <row r="479" spans="6:18" s="588" customFormat="1" x14ac:dyDescent="0.2">
      <c r="F479" s="555"/>
      <c r="H479" s="555"/>
      <c r="J479" s="555"/>
      <c r="O479" s="589"/>
      <c r="P479" s="557"/>
      <c r="Q479" s="557"/>
      <c r="R479" s="557"/>
    </row>
    <row r="480" spans="6:18" s="588" customFormat="1" x14ac:dyDescent="0.2">
      <c r="F480" s="555"/>
      <c r="H480" s="555"/>
      <c r="J480" s="555"/>
      <c r="O480" s="589"/>
      <c r="P480" s="557"/>
      <c r="Q480" s="557"/>
      <c r="R480" s="557"/>
    </row>
    <row r="481" spans="6:18" s="588" customFormat="1" x14ac:dyDescent="0.2">
      <c r="F481" s="555"/>
      <c r="H481" s="555"/>
      <c r="J481" s="555"/>
      <c r="O481" s="589"/>
      <c r="P481" s="557"/>
      <c r="Q481" s="557"/>
      <c r="R481" s="557"/>
    </row>
    <row r="482" spans="6:18" s="588" customFormat="1" x14ac:dyDescent="0.2">
      <c r="F482" s="555"/>
      <c r="H482" s="555"/>
      <c r="J482" s="555"/>
      <c r="O482" s="589"/>
      <c r="P482" s="557"/>
      <c r="Q482" s="557"/>
      <c r="R482" s="557"/>
    </row>
    <row r="483" spans="6:18" s="588" customFormat="1" x14ac:dyDescent="0.2">
      <c r="F483" s="555"/>
      <c r="H483" s="555"/>
      <c r="J483" s="555"/>
      <c r="O483" s="589"/>
      <c r="P483" s="557"/>
      <c r="Q483" s="557"/>
      <c r="R483" s="557"/>
    </row>
    <row r="484" spans="6:18" s="588" customFormat="1" x14ac:dyDescent="0.2">
      <c r="F484" s="555"/>
      <c r="H484" s="555"/>
      <c r="J484" s="555"/>
      <c r="O484" s="589"/>
      <c r="P484" s="557"/>
      <c r="Q484" s="557"/>
      <c r="R484" s="557"/>
    </row>
    <row r="485" spans="6:18" s="588" customFormat="1" x14ac:dyDescent="0.2">
      <c r="F485" s="555"/>
      <c r="H485" s="555"/>
      <c r="J485" s="555"/>
      <c r="O485" s="589"/>
      <c r="P485" s="557"/>
      <c r="Q485" s="557"/>
      <c r="R485" s="557"/>
    </row>
    <row r="486" spans="6:18" s="588" customFormat="1" x14ac:dyDescent="0.2">
      <c r="F486" s="555"/>
      <c r="H486" s="555"/>
      <c r="J486" s="555"/>
      <c r="O486" s="589"/>
      <c r="P486" s="557"/>
      <c r="Q486" s="557"/>
      <c r="R486" s="557"/>
    </row>
    <row r="487" spans="6:18" s="588" customFormat="1" x14ac:dyDescent="0.2">
      <c r="F487" s="555"/>
      <c r="H487" s="555"/>
      <c r="J487" s="555"/>
      <c r="O487" s="589"/>
      <c r="P487" s="557"/>
      <c r="Q487" s="557"/>
      <c r="R487" s="557"/>
    </row>
    <row r="488" spans="6:18" s="588" customFormat="1" x14ac:dyDescent="0.2">
      <c r="F488" s="555"/>
      <c r="H488" s="555"/>
      <c r="J488" s="555"/>
      <c r="O488" s="589"/>
      <c r="P488" s="557"/>
      <c r="Q488" s="557"/>
      <c r="R488" s="557"/>
    </row>
    <row r="489" spans="6:18" s="588" customFormat="1" x14ac:dyDescent="0.2">
      <c r="F489" s="555"/>
      <c r="H489" s="555"/>
      <c r="J489" s="555"/>
      <c r="O489" s="589"/>
      <c r="P489" s="557"/>
      <c r="Q489" s="557"/>
      <c r="R489" s="557"/>
    </row>
    <row r="490" spans="6:18" s="588" customFormat="1" x14ac:dyDescent="0.2">
      <c r="F490" s="555"/>
      <c r="H490" s="555"/>
      <c r="J490" s="555"/>
      <c r="O490" s="589"/>
      <c r="P490" s="557"/>
      <c r="Q490" s="557"/>
      <c r="R490" s="557"/>
    </row>
    <row r="491" spans="6:18" s="588" customFormat="1" x14ac:dyDescent="0.2">
      <c r="F491" s="555"/>
      <c r="H491" s="555"/>
      <c r="J491" s="555"/>
      <c r="O491" s="589"/>
      <c r="P491" s="557"/>
      <c r="Q491" s="557"/>
      <c r="R491" s="557"/>
    </row>
    <row r="492" spans="6:18" s="588" customFormat="1" x14ac:dyDescent="0.2">
      <c r="F492" s="555"/>
      <c r="H492" s="555"/>
      <c r="J492" s="555"/>
      <c r="O492" s="589"/>
      <c r="P492" s="557"/>
      <c r="Q492" s="557"/>
      <c r="R492" s="557"/>
    </row>
    <row r="493" spans="6:18" s="588" customFormat="1" x14ac:dyDescent="0.2">
      <c r="F493" s="555"/>
      <c r="H493" s="555"/>
      <c r="J493" s="555"/>
      <c r="O493" s="589"/>
      <c r="P493" s="557"/>
      <c r="Q493" s="557"/>
      <c r="R493" s="557"/>
    </row>
    <row r="494" spans="6:18" s="588" customFormat="1" x14ac:dyDescent="0.2">
      <c r="F494" s="555"/>
      <c r="H494" s="555"/>
      <c r="J494" s="555"/>
      <c r="O494" s="589"/>
      <c r="P494" s="557"/>
      <c r="Q494" s="557"/>
      <c r="R494" s="557"/>
    </row>
    <row r="495" spans="6:18" s="588" customFormat="1" x14ac:dyDescent="0.2">
      <c r="F495" s="555"/>
      <c r="H495" s="555"/>
      <c r="J495" s="555"/>
      <c r="O495" s="589"/>
      <c r="P495" s="557"/>
      <c r="Q495" s="557"/>
      <c r="R495" s="557"/>
    </row>
    <row r="496" spans="6:18" s="588" customFormat="1" x14ac:dyDescent="0.2">
      <c r="F496" s="555"/>
      <c r="H496" s="555"/>
      <c r="J496" s="555"/>
      <c r="O496" s="589"/>
      <c r="P496" s="557"/>
      <c r="Q496" s="557"/>
      <c r="R496" s="557"/>
    </row>
    <row r="497" spans="6:18" s="588" customFormat="1" x14ac:dyDescent="0.2">
      <c r="F497" s="555"/>
      <c r="H497" s="555"/>
      <c r="J497" s="555"/>
      <c r="O497" s="589"/>
      <c r="P497" s="557"/>
      <c r="Q497" s="557"/>
      <c r="R497" s="557"/>
    </row>
    <row r="498" spans="6:18" s="588" customFormat="1" x14ac:dyDescent="0.2">
      <c r="F498" s="555"/>
      <c r="H498" s="555"/>
      <c r="J498" s="555"/>
      <c r="O498" s="589"/>
      <c r="P498" s="557"/>
      <c r="Q498" s="557"/>
      <c r="R498" s="557"/>
    </row>
    <row r="499" spans="6:18" s="588" customFormat="1" x14ac:dyDescent="0.2">
      <c r="F499" s="555"/>
      <c r="H499" s="555"/>
      <c r="J499" s="555"/>
      <c r="O499" s="589"/>
      <c r="P499" s="557"/>
      <c r="Q499" s="557"/>
      <c r="R499" s="557"/>
    </row>
    <row r="500" spans="6:18" s="588" customFormat="1" x14ac:dyDescent="0.2">
      <c r="F500" s="555"/>
      <c r="H500" s="555"/>
      <c r="J500" s="555"/>
      <c r="O500" s="589"/>
      <c r="P500" s="557"/>
      <c r="Q500" s="557"/>
      <c r="R500" s="557"/>
    </row>
    <row r="501" spans="6:18" s="588" customFormat="1" x14ac:dyDescent="0.2">
      <c r="F501" s="555"/>
      <c r="H501" s="555"/>
      <c r="J501" s="555"/>
      <c r="O501" s="589"/>
      <c r="P501" s="557"/>
      <c r="Q501" s="557"/>
      <c r="R501" s="557"/>
    </row>
    <row r="502" spans="6:18" s="588" customFormat="1" x14ac:dyDescent="0.2">
      <c r="F502" s="555"/>
      <c r="H502" s="555"/>
      <c r="J502" s="555"/>
      <c r="O502" s="589"/>
      <c r="P502" s="557"/>
      <c r="Q502" s="557"/>
      <c r="R502" s="557"/>
    </row>
    <row r="503" spans="6:18" s="588" customFormat="1" x14ac:dyDescent="0.2">
      <c r="F503" s="555"/>
      <c r="H503" s="555"/>
      <c r="J503" s="555"/>
      <c r="O503" s="589"/>
      <c r="P503" s="557"/>
      <c r="Q503" s="557"/>
      <c r="R503" s="557"/>
    </row>
    <row r="504" spans="6:18" s="588" customFormat="1" x14ac:dyDescent="0.2">
      <c r="F504" s="555"/>
      <c r="H504" s="555"/>
      <c r="J504" s="555"/>
      <c r="O504" s="589"/>
      <c r="P504" s="557"/>
      <c r="Q504" s="557"/>
      <c r="R504" s="557"/>
    </row>
    <row r="505" spans="6:18" s="588" customFormat="1" x14ac:dyDescent="0.2">
      <c r="F505" s="555"/>
      <c r="H505" s="555"/>
      <c r="J505" s="555"/>
      <c r="O505" s="589"/>
      <c r="P505" s="557"/>
      <c r="Q505" s="557"/>
      <c r="R505" s="557"/>
    </row>
    <row r="506" spans="6:18" s="588" customFormat="1" x14ac:dyDescent="0.2">
      <c r="F506" s="555"/>
      <c r="H506" s="555"/>
      <c r="J506" s="555"/>
      <c r="O506" s="589"/>
      <c r="P506" s="557"/>
      <c r="Q506" s="557"/>
      <c r="R506" s="557"/>
    </row>
    <row r="507" spans="6:18" s="588" customFormat="1" x14ac:dyDescent="0.2">
      <c r="F507" s="555"/>
      <c r="H507" s="555"/>
      <c r="J507" s="555"/>
      <c r="O507" s="589"/>
      <c r="P507" s="557"/>
      <c r="Q507" s="557"/>
      <c r="R507" s="557"/>
    </row>
    <row r="508" spans="6:18" s="588" customFormat="1" x14ac:dyDescent="0.2">
      <c r="F508" s="555"/>
      <c r="H508" s="555"/>
      <c r="J508" s="555"/>
      <c r="O508" s="589"/>
      <c r="P508" s="557"/>
      <c r="Q508" s="557"/>
      <c r="R508" s="557"/>
    </row>
    <row r="509" spans="6:18" s="588" customFormat="1" x14ac:dyDescent="0.2">
      <c r="F509" s="555"/>
      <c r="H509" s="555"/>
      <c r="J509" s="555"/>
      <c r="O509" s="589"/>
    </row>
    <row r="510" spans="6:18" s="588" customFormat="1" x14ac:dyDescent="0.2">
      <c r="F510" s="555"/>
      <c r="H510" s="555"/>
      <c r="J510" s="555"/>
      <c r="O510" s="589"/>
    </row>
    <row r="511" spans="6:18" s="588" customFormat="1" x14ac:dyDescent="0.2">
      <c r="F511" s="555"/>
      <c r="H511" s="555"/>
      <c r="J511" s="555"/>
      <c r="O511" s="589"/>
    </row>
    <row r="512" spans="6:18" s="588" customFormat="1" x14ac:dyDescent="0.2">
      <c r="F512" s="555"/>
      <c r="H512" s="555"/>
      <c r="J512" s="555"/>
      <c r="O512" s="589"/>
    </row>
    <row r="513" spans="6:18" s="588" customFormat="1" x14ac:dyDescent="0.2">
      <c r="F513" s="555"/>
      <c r="H513" s="555"/>
      <c r="J513" s="555"/>
      <c r="O513" s="589"/>
    </row>
    <row r="514" spans="6:18" s="588" customFormat="1" x14ac:dyDescent="0.2">
      <c r="F514" s="555"/>
      <c r="H514" s="555"/>
      <c r="J514" s="555"/>
      <c r="O514" s="589"/>
      <c r="P514" s="557"/>
      <c r="Q514" s="557"/>
      <c r="R514" s="557"/>
    </row>
    <row r="515" spans="6:18" s="588" customFormat="1" x14ac:dyDescent="0.2">
      <c r="F515" s="555"/>
      <c r="H515" s="555"/>
      <c r="J515" s="555"/>
      <c r="O515" s="589"/>
      <c r="P515" s="557"/>
      <c r="Q515" s="557"/>
      <c r="R515" s="557"/>
    </row>
    <row r="516" spans="6:18" s="588" customFormat="1" x14ac:dyDescent="0.2">
      <c r="F516" s="555"/>
      <c r="H516" s="555"/>
      <c r="J516" s="555"/>
      <c r="O516" s="589"/>
      <c r="P516" s="557"/>
      <c r="Q516" s="557"/>
      <c r="R516" s="557"/>
    </row>
    <row r="517" spans="6:18" s="588" customFormat="1" x14ac:dyDescent="0.2">
      <c r="F517" s="555"/>
      <c r="H517" s="555"/>
      <c r="J517" s="555"/>
      <c r="O517" s="589"/>
      <c r="P517" s="557"/>
      <c r="Q517" s="557"/>
      <c r="R517" s="557"/>
    </row>
    <row r="518" spans="6:18" s="588" customFormat="1" x14ac:dyDescent="0.2">
      <c r="F518" s="555"/>
      <c r="H518" s="555"/>
      <c r="J518" s="555"/>
      <c r="O518" s="589"/>
      <c r="P518" s="557"/>
      <c r="Q518" s="557"/>
      <c r="R518" s="557"/>
    </row>
    <row r="519" spans="6:18" s="588" customFormat="1" x14ac:dyDescent="0.2">
      <c r="F519" s="555"/>
      <c r="H519" s="555"/>
      <c r="J519" s="555"/>
      <c r="O519" s="589"/>
      <c r="P519" s="557"/>
      <c r="Q519" s="557"/>
      <c r="R519" s="557"/>
    </row>
    <row r="520" spans="6:18" s="588" customFormat="1" x14ac:dyDescent="0.2">
      <c r="F520" s="555"/>
      <c r="H520" s="555"/>
      <c r="J520" s="555"/>
      <c r="O520" s="589"/>
      <c r="P520" s="557"/>
      <c r="Q520" s="557"/>
      <c r="R520" s="557"/>
    </row>
    <row r="521" spans="6:18" s="588" customFormat="1" x14ac:dyDescent="0.2">
      <c r="F521" s="555"/>
      <c r="H521" s="555"/>
      <c r="J521" s="555"/>
      <c r="O521" s="589"/>
      <c r="P521" s="557"/>
      <c r="Q521" s="557"/>
      <c r="R521" s="557"/>
    </row>
    <row r="522" spans="6:18" s="588" customFormat="1" x14ac:dyDescent="0.2">
      <c r="F522" s="555"/>
      <c r="H522" s="555"/>
      <c r="J522" s="555"/>
      <c r="O522" s="589"/>
      <c r="P522" s="557"/>
      <c r="Q522" s="557"/>
      <c r="R522" s="557"/>
    </row>
    <row r="523" spans="6:18" s="588" customFormat="1" x14ac:dyDescent="0.2">
      <c r="F523" s="555"/>
      <c r="H523" s="555"/>
      <c r="J523" s="555"/>
      <c r="O523" s="589"/>
      <c r="P523" s="557"/>
      <c r="Q523" s="557"/>
      <c r="R523" s="557"/>
    </row>
    <row r="524" spans="6:18" s="588" customFormat="1" x14ac:dyDescent="0.2">
      <c r="F524" s="555"/>
      <c r="H524" s="555"/>
      <c r="J524" s="555"/>
      <c r="O524" s="589"/>
      <c r="P524" s="557"/>
      <c r="Q524" s="557"/>
      <c r="R524" s="557"/>
    </row>
    <row r="525" spans="6:18" s="588" customFormat="1" x14ac:dyDescent="0.2">
      <c r="F525" s="555"/>
      <c r="H525" s="555"/>
      <c r="J525" s="555"/>
      <c r="O525" s="589"/>
      <c r="P525" s="557"/>
      <c r="Q525" s="557"/>
      <c r="R525" s="557"/>
    </row>
    <row r="526" spans="6:18" s="588" customFormat="1" x14ac:dyDescent="0.2">
      <c r="F526" s="555"/>
      <c r="H526" s="555"/>
      <c r="J526" s="555"/>
      <c r="O526" s="589"/>
      <c r="P526" s="557"/>
      <c r="Q526" s="557"/>
      <c r="R526" s="557"/>
    </row>
    <row r="527" spans="6:18" s="588" customFormat="1" x14ac:dyDescent="0.2">
      <c r="F527" s="555"/>
      <c r="H527" s="555"/>
      <c r="J527" s="555"/>
      <c r="O527" s="589"/>
      <c r="P527" s="557"/>
      <c r="Q527" s="557"/>
      <c r="R527" s="557"/>
    </row>
    <row r="528" spans="6:18" s="588" customFormat="1" x14ac:dyDescent="0.2">
      <c r="F528" s="555"/>
      <c r="H528" s="555"/>
      <c r="J528" s="555"/>
      <c r="O528" s="589"/>
      <c r="P528" s="557"/>
      <c r="Q528" s="557"/>
      <c r="R528" s="557"/>
    </row>
    <row r="529" spans="6:18" s="588" customFormat="1" x14ac:dyDescent="0.2">
      <c r="F529" s="555"/>
      <c r="H529" s="555"/>
      <c r="J529" s="555"/>
      <c r="O529" s="589"/>
      <c r="P529" s="557"/>
      <c r="Q529" s="557"/>
      <c r="R529" s="557"/>
    </row>
    <row r="530" spans="6:18" s="588" customFormat="1" x14ac:dyDescent="0.2">
      <c r="F530" s="555"/>
      <c r="H530" s="555"/>
      <c r="J530" s="555"/>
      <c r="O530" s="589"/>
      <c r="P530" s="557"/>
      <c r="Q530" s="557"/>
      <c r="R530" s="557"/>
    </row>
    <row r="531" spans="6:18" s="588" customFormat="1" x14ac:dyDescent="0.2">
      <c r="F531" s="555"/>
      <c r="H531" s="555"/>
      <c r="J531" s="555"/>
      <c r="O531" s="589"/>
      <c r="P531" s="557"/>
      <c r="Q531" s="557"/>
      <c r="R531" s="557"/>
    </row>
    <row r="532" spans="6:18" s="588" customFormat="1" x14ac:dyDescent="0.2">
      <c r="F532" s="555"/>
      <c r="H532" s="555"/>
      <c r="J532" s="555"/>
      <c r="O532" s="589"/>
      <c r="P532" s="557"/>
      <c r="Q532" s="557"/>
      <c r="R532" s="557"/>
    </row>
    <row r="533" spans="6:18" s="588" customFormat="1" x14ac:dyDescent="0.2">
      <c r="F533" s="555"/>
      <c r="H533" s="555"/>
      <c r="J533" s="555"/>
      <c r="O533" s="589"/>
      <c r="P533" s="557"/>
      <c r="Q533" s="557"/>
      <c r="R533" s="557"/>
    </row>
    <row r="534" spans="6:18" s="588" customFormat="1" x14ac:dyDescent="0.2">
      <c r="F534" s="555"/>
      <c r="H534" s="555"/>
      <c r="J534" s="555"/>
      <c r="O534" s="589"/>
      <c r="P534" s="557"/>
      <c r="Q534" s="557"/>
      <c r="R534" s="557"/>
    </row>
    <row r="535" spans="6:18" s="588" customFormat="1" x14ac:dyDescent="0.2">
      <c r="F535" s="555"/>
      <c r="H535" s="555"/>
      <c r="J535" s="555"/>
      <c r="O535" s="589"/>
      <c r="P535" s="557"/>
      <c r="Q535" s="557"/>
      <c r="R535" s="557"/>
    </row>
    <row r="536" spans="6:18" s="588" customFormat="1" x14ac:dyDescent="0.2">
      <c r="F536" s="555"/>
      <c r="H536" s="555"/>
      <c r="J536" s="555"/>
      <c r="O536" s="589"/>
      <c r="P536" s="557"/>
      <c r="Q536" s="557"/>
      <c r="R536" s="557"/>
    </row>
    <row r="537" spans="6:18" s="588" customFormat="1" x14ac:dyDescent="0.2">
      <c r="F537" s="555"/>
      <c r="H537" s="555"/>
      <c r="J537" s="555"/>
      <c r="O537" s="589"/>
      <c r="P537" s="557"/>
      <c r="Q537" s="557"/>
      <c r="R537" s="557"/>
    </row>
    <row r="538" spans="6:18" s="588" customFormat="1" x14ac:dyDescent="0.2">
      <c r="F538" s="555"/>
      <c r="H538" s="555"/>
      <c r="J538" s="555"/>
      <c r="O538" s="589"/>
      <c r="P538" s="557"/>
      <c r="Q538" s="557"/>
      <c r="R538" s="557"/>
    </row>
    <row r="539" spans="6:18" s="588" customFormat="1" x14ac:dyDescent="0.2">
      <c r="F539" s="555"/>
      <c r="H539" s="555"/>
      <c r="J539" s="555"/>
      <c r="O539" s="589"/>
      <c r="P539" s="557"/>
      <c r="Q539" s="557"/>
      <c r="R539" s="557"/>
    </row>
    <row r="540" spans="6:18" s="588" customFormat="1" x14ac:dyDescent="0.2">
      <c r="F540" s="555"/>
      <c r="H540" s="555"/>
      <c r="J540" s="555"/>
      <c r="O540" s="589"/>
      <c r="P540" s="557"/>
      <c r="Q540" s="557"/>
      <c r="R540" s="557"/>
    </row>
    <row r="541" spans="6:18" s="588" customFormat="1" x14ac:dyDescent="0.2">
      <c r="F541" s="555"/>
      <c r="H541" s="555"/>
      <c r="J541" s="555"/>
      <c r="O541" s="589"/>
    </row>
    <row r="542" spans="6:18" s="588" customFormat="1" x14ac:dyDescent="0.2">
      <c r="F542" s="555"/>
      <c r="H542" s="555"/>
      <c r="J542" s="555"/>
      <c r="O542" s="589"/>
    </row>
    <row r="543" spans="6:18" s="588" customFormat="1" x14ac:dyDescent="0.2">
      <c r="F543" s="555"/>
      <c r="H543" s="555"/>
      <c r="J543" s="555"/>
      <c r="O543" s="589"/>
    </row>
    <row r="544" spans="6:18" s="588" customFormat="1" x14ac:dyDescent="0.2">
      <c r="F544" s="555"/>
      <c r="H544" s="555"/>
      <c r="J544" s="555"/>
      <c r="O544" s="589"/>
    </row>
    <row r="545" spans="6:18" s="588" customFormat="1" x14ac:dyDescent="0.2">
      <c r="F545" s="555"/>
      <c r="H545" s="555"/>
      <c r="J545" s="555"/>
      <c r="O545" s="589"/>
    </row>
    <row r="546" spans="6:18" s="588" customFormat="1" x14ac:dyDescent="0.2">
      <c r="F546" s="555"/>
      <c r="H546" s="555"/>
      <c r="J546" s="555"/>
      <c r="O546" s="589"/>
      <c r="P546" s="557"/>
      <c r="Q546" s="557"/>
      <c r="R546" s="557"/>
    </row>
    <row r="547" spans="6:18" s="588" customFormat="1" x14ac:dyDescent="0.2">
      <c r="F547" s="555"/>
      <c r="H547" s="555"/>
      <c r="J547" s="555"/>
      <c r="O547" s="589"/>
      <c r="P547" s="557"/>
      <c r="Q547" s="557"/>
      <c r="R547" s="557"/>
    </row>
    <row r="548" spans="6:18" s="588" customFormat="1" x14ac:dyDescent="0.2">
      <c r="F548" s="555"/>
      <c r="H548" s="555"/>
      <c r="J548" s="555"/>
      <c r="O548" s="589"/>
      <c r="P548" s="557"/>
      <c r="Q548" s="557"/>
      <c r="R548" s="557"/>
    </row>
    <row r="549" spans="6:18" s="588" customFormat="1" x14ac:dyDescent="0.2">
      <c r="F549" s="555"/>
      <c r="H549" s="555"/>
      <c r="J549" s="555"/>
      <c r="O549" s="589"/>
      <c r="P549" s="557"/>
      <c r="Q549" s="557"/>
      <c r="R549" s="557"/>
    </row>
    <row r="550" spans="6:18" s="588" customFormat="1" x14ac:dyDescent="0.2">
      <c r="F550" s="555"/>
      <c r="H550" s="555"/>
      <c r="J550" s="555"/>
      <c r="O550" s="589"/>
      <c r="P550" s="557"/>
      <c r="Q550" s="557"/>
      <c r="R550" s="557"/>
    </row>
    <row r="551" spans="6:18" s="588" customFormat="1" x14ac:dyDescent="0.2">
      <c r="F551" s="555"/>
      <c r="H551" s="555"/>
      <c r="J551" s="555"/>
      <c r="O551" s="589"/>
      <c r="P551" s="557"/>
      <c r="Q551" s="557"/>
      <c r="R551" s="557"/>
    </row>
    <row r="552" spans="6:18" s="588" customFormat="1" x14ac:dyDescent="0.2">
      <c r="F552" s="555"/>
      <c r="H552" s="555"/>
      <c r="J552" s="555"/>
      <c r="O552" s="589"/>
      <c r="P552" s="557"/>
      <c r="Q552" s="557"/>
      <c r="R552" s="557"/>
    </row>
    <row r="553" spans="6:18" s="588" customFormat="1" x14ac:dyDescent="0.2">
      <c r="F553" s="555"/>
      <c r="H553" s="555"/>
      <c r="J553" s="555"/>
      <c r="O553" s="589"/>
      <c r="P553" s="557"/>
      <c r="Q553" s="557"/>
      <c r="R553" s="557"/>
    </row>
    <row r="554" spans="6:18" s="588" customFormat="1" x14ac:dyDescent="0.2">
      <c r="F554" s="555"/>
      <c r="H554" s="555"/>
      <c r="J554" s="555"/>
      <c r="O554" s="589"/>
      <c r="P554" s="557"/>
      <c r="Q554" s="557"/>
      <c r="R554" s="557"/>
    </row>
    <row r="555" spans="6:18" s="588" customFormat="1" x14ac:dyDescent="0.2">
      <c r="F555" s="555"/>
      <c r="H555" s="555"/>
      <c r="J555" s="555"/>
      <c r="O555" s="589"/>
      <c r="P555" s="557"/>
      <c r="Q555" s="557"/>
      <c r="R555" s="557"/>
    </row>
    <row r="556" spans="6:18" s="588" customFormat="1" x14ac:dyDescent="0.2">
      <c r="F556" s="555"/>
      <c r="H556" s="555"/>
      <c r="J556" s="555"/>
      <c r="O556" s="589"/>
      <c r="P556" s="557"/>
      <c r="Q556" s="557"/>
      <c r="R556" s="557"/>
    </row>
    <row r="557" spans="6:18" s="588" customFormat="1" x14ac:dyDescent="0.2">
      <c r="F557" s="555"/>
      <c r="H557" s="555"/>
      <c r="J557" s="555"/>
      <c r="O557" s="589"/>
      <c r="P557" s="557"/>
      <c r="Q557" s="557"/>
      <c r="R557" s="557"/>
    </row>
    <row r="558" spans="6:18" s="588" customFormat="1" x14ac:dyDescent="0.2">
      <c r="F558" s="555"/>
      <c r="H558" s="555"/>
      <c r="J558" s="555"/>
      <c r="O558" s="589"/>
      <c r="P558" s="557"/>
      <c r="Q558" s="557"/>
      <c r="R558" s="557"/>
    </row>
    <row r="559" spans="6:18" s="588" customFormat="1" x14ac:dyDescent="0.2">
      <c r="F559" s="555"/>
      <c r="H559" s="555"/>
      <c r="J559" s="555"/>
      <c r="O559" s="589"/>
      <c r="P559" s="557"/>
      <c r="Q559" s="557"/>
      <c r="R559" s="557"/>
    </row>
    <row r="560" spans="6:18" s="588" customFormat="1" x14ac:dyDescent="0.2">
      <c r="F560" s="555"/>
      <c r="H560" s="555"/>
      <c r="J560" s="555"/>
      <c r="O560" s="589"/>
      <c r="P560" s="557"/>
      <c r="Q560" s="557"/>
      <c r="R560" s="557"/>
    </row>
    <row r="561" spans="6:18" s="588" customFormat="1" x14ac:dyDescent="0.2">
      <c r="F561" s="555"/>
      <c r="H561" s="555"/>
      <c r="J561" s="555"/>
      <c r="O561" s="589"/>
      <c r="P561" s="557"/>
      <c r="Q561" s="557"/>
      <c r="R561" s="557"/>
    </row>
    <row r="562" spans="6:18" s="588" customFormat="1" x14ac:dyDescent="0.2">
      <c r="F562" s="555"/>
      <c r="H562" s="555"/>
      <c r="J562" s="555"/>
      <c r="O562" s="589"/>
      <c r="P562" s="557"/>
      <c r="Q562" s="557"/>
      <c r="R562" s="557"/>
    </row>
    <row r="563" spans="6:18" s="588" customFormat="1" x14ac:dyDescent="0.2">
      <c r="F563" s="555"/>
      <c r="H563" s="555"/>
      <c r="J563" s="555"/>
      <c r="O563" s="589"/>
      <c r="P563" s="557"/>
      <c r="Q563" s="557"/>
      <c r="R563" s="557"/>
    </row>
    <row r="564" spans="6:18" s="588" customFormat="1" x14ac:dyDescent="0.2">
      <c r="F564" s="555"/>
      <c r="H564" s="555"/>
      <c r="J564" s="555"/>
      <c r="O564" s="589"/>
      <c r="P564" s="557"/>
      <c r="Q564" s="557"/>
      <c r="R564" s="557"/>
    </row>
    <row r="565" spans="6:18" s="588" customFormat="1" x14ac:dyDescent="0.2">
      <c r="F565" s="555"/>
      <c r="H565" s="555"/>
      <c r="J565" s="555"/>
      <c r="O565" s="589"/>
      <c r="P565" s="557"/>
      <c r="Q565" s="557"/>
      <c r="R565" s="557"/>
    </row>
    <row r="566" spans="6:18" s="588" customFormat="1" x14ac:dyDescent="0.2">
      <c r="F566" s="555"/>
      <c r="H566" s="555"/>
      <c r="J566" s="555"/>
      <c r="O566" s="589"/>
      <c r="P566" s="557"/>
      <c r="Q566" s="557"/>
      <c r="R566" s="557"/>
    </row>
    <row r="567" spans="6:18" s="588" customFormat="1" x14ac:dyDescent="0.2">
      <c r="F567" s="555"/>
      <c r="H567" s="555"/>
      <c r="J567" s="555"/>
      <c r="O567" s="589"/>
      <c r="P567" s="557"/>
      <c r="Q567" s="557"/>
      <c r="R567" s="557"/>
    </row>
    <row r="568" spans="6:18" s="588" customFormat="1" x14ac:dyDescent="0.2">
      <c r="F568" s="555"/>
      <c r="H568" s="555"/>
      <c r="J568" s="555"/>
      <c r="O568" s="589"/>
      <c r="P568" s="557"/>
      <c r="Q568" s="557"/>
      <c r="R568" s="557"/>
    </row>
    <row r="569" spans="6:18" s="588" customFormat="1" x14ac:dyDescent="0.2">
      <c r="F569" s="555"/>
      <c r="H569" s="555"/>
      <c r="J569" s="555"/>
      <c r="O569" s="589"/>
      <c r="P569" s="557"/>
      <c r="Q569" s="557"/>
      <c r="R569" s="557"/>
    </row>
    <row r="570" spans="6:18" s="588" customFormat="1" x14ac:dyDescent="0.2">
      <c r="F570" s="555"/>
      <c r="H570" s="555"/>
      <c r="J570" s="555"/>
      <c r="O570" s="589"/>
      <c r="P570" s="557"/>
      <c r="Q570" s="557"/>
      <c r="R570" s="557"/>
    </row>
    <row r="571" spans="6:18" s="588" customFormat="1" x14ac:dyDescent="0.2">
      <c r="F571" s="555"/>
      <c r="H571" s="555"/>
      <c r="J571" s="555"/>
      <c r="O571" s="589"/>
      <c r="P571" s="557"/>
      <c r="Q571" s="557"/>
      <c r="R571" s="557"/>
    </row>
    <row r="572" spans="6:18" s="588" customFormat="1" x14ac:dyDescent="0.2">
      <c r="F572" s="555"/>
      <c r="H572" s="555"/>
      <c r="J572" s="555"/>
      <c r="O572" s="589"/>
      <c r="P572" s="557"/>
      <c r="Q572" s="557"/>
      <c r="R572" s="557"/>
    </row>
    <row r="573" spans="6:18" s="588" customFormat="1" x14ac:dyDescent="0.2">
      <c r="F573" s="555"/>
      <c r="H573" s="555"/>
      <c r="J573" s="555"/>
      <c r="O573" s="589"/>
      <c r="P573" s="557"/>
      <c r="Q573" s="557"/>
      <c r="R573" s="557"/>
    </row>
    <row r="574" spans="6:18" s="588" customFormat="1" x14ac:dyDescent="0.2">
      <c r="F574" s="555"/>
      <c r="H574" s="555"/>
      <c r="J574" s="555"/>
      <c r="O574" s="589"/>
      <c r="P574" s="557"/>
      <c r="Q574" s="557"/>
      <c r="R574" s="557"/>
    </row>
    <row r="575" spans="6:18" s="588" customFormat="1" x14ac:dyDescent="0.2">
      <c r="F575" s="555"/>
      <c r="H575" s="555"/>
      <c r="J575" s="555"/>
      <c r="O575" s="589"/>
      <c r="P575" s="557"/>
      <c r="Q575" s="557"/>
      <c r="R575" s="557"/>
    </row>
    <row r="576" spans="6:18" s="588" customFormat="1" x14ac:dyDescent="0.2">
      <c r="F576" s="555"/>
      <c r="H576" s="555"/>
      <c r="J576" s="555"/>
      <c r="O576" s="589"/>
      <c r="P576" s="557"/>
      <c r="Q576" s="557"/>
      <c r="R576" s="557"/>
    </row>
    <row r="577" spans="6:18" s="588" customFormat="1" x14ac:dyDescent="0.2">
      <c r="F577" s="555"/>
      <c r="H577" s="555"/>
      <c r="J577" s="555"/>
      <c r="O577" s="589"/>
      <c r="P577" s="557"/>
      <c r="Q577" s="557"/>
      <c r="R577" s="557"/>
    </row>
    <row r="578" spans="6:18" s="588" customFormat="1" x14ac:dyDescent="0.2">
      <c r="F578" s="555"/>
      <c r="H578" s="555"/>
      <c r="J578" s="555"/>
      <c r="O578" s="589"/>
      <c r="P578" s="557"/>
      <c r="Q578" s="557"/>
      <c r="R578" s="557"/>
    </row>
    <row r="579" spans="6:18" s="588" customFormat="1" x14ac:dyDescent="0.2">
      <c r="F579" s="555"/>
      <c r="H579" s="555"/>
      <c r="J579" s="555"/>
      <c r="O579" s="589"/>
      <c r="P579" s="557"/>
      <c r="Q579" s="557"/>
      <c r="R579" s="557"/>
    </row>
    <row r="580" spans="6:18" s="588" customFormat="1" x14ac:dyDescent="0.2">
      <c r="F580" s="555"/>
      <c r="H580" s="555"/>
      <c r="J580" s="555"/>
      <c r="O580" s="589"/>
      <c r="P580" s="557"/>
      <c r="Q580" s="557"/>
      <c r="R580" s="557"/>
    </row>
    <row r="581" spans="6:18" s="588" customFormat="1" x14ac:dyDescent="0.2">
      <c r="F581" s="555"/>
      <c r="H581" s="555"/>
      <c r="J581" s="555"/>
      <c r="O581" s="589"/>
      <c r="P581" s="557"/>
      <c r="Q581" s="557"/>
      <c r="R581" s="557"/>
    </row>
    <row r="582" spans="6:18" s="588" customFormat="1" x14ac:dyDescent="0.2">
      <c r="F582" s="555"/>
      <c r="H582" s="555"/>
      <c r="J582" s="555"/>
      <c r="O582" s="589"/>
      <c r="P582" s="557"/>
      <c r="Q582" s="557"/>
      <c r="R582" s="557"/>
    </row>
    <row r="583" spans="6:18" s="588" customFormat="1" x14ac:dyDescent="0.2">
      <c r="F583" s="555"/>
      <c r="H583" s="555"/>
      <c r="J583" s="555"/>
      <c r="O583" s="589"/>
      <c r="P583" s="557"/>
      <c r="Q583" s="557"/>
      <c r="R583" s="557"/>
    </row>
    <row r="584" spans="6:18" s="588" customFormat="1" x14ac:dyDescent="0.2">
      <c r="F584" s="555"/>
      <c r="H584" s="555"/>
      <c r="J584" s="555"/>
      <c r="O584" s="589"/>
      <c r="P584" s="557"/>
      <c r="Q584" s="557"/>
      <c r="R584" s="557"/>
    </row>
    <row r="585" spans="6:18" s="588" customFormat="1" x14ac:dyDescent="0.2">
      <c r="F585" s="555"/>
      <c r="H585" s="555"/>
      <c r="J585" s="555"/>
      <c r="O585" s="589"/>
      <c r="P585" s="557"/>
      <c r="Q585" s="557"/>
      <c r="R585" s="557"/>
    </row>
    <row r="586" spans="6:18" s="588" customFormat="1" x14ac:dyDescent="0.2">
      <c r="F586" s="555"/>
      <c r="H586" s="555"/>
      <c r="J586" s="555"/>
      <c r="O586" s="589"/>
      <c r="P586" s="557"/>
      <c r="Q586" s="557"/>
      <c r="R586" s="557"/>
    </row>
    <row r="587" spans="6:18" s="588" customFormat="1" x14ac:dyDescent="0.2">
      <c r="F587" s="555"/>
      <c r="H587" s="555"/>
      <c r="J587" s="555"/>
      <c r="O587" s="589"/>
      <c r="P587" s="557"/>
      <c r="Q587" s="557"/>
      <c r="R587" s="557"/>
    </row>
    <row r="588" spans="6:18" s="588" customFormat="1" x14ac:dyDescent="0.2">
      <c r="F588" s="555"/>
      <c r="H588" s="555"/>
      <c r="J588" s="555"/>
      <c r="O588" s="589"/>
      <c r="P588" s="557"/>
      <c r="Q588" s="557"/>
      <c r="R588" s="557"/>
    </row>
    <row r="589" spans="6:18" s="588" customFormat="1" x14ac:dyDescent="0.2">
      <c r="F589" s="555"/>
      <c r="H589" s="555"/>
      <c r="J589" s="555"/>
      <c r="O589" s="589"/>
      <c r="P589" s="557"/>
      <c r="Q589" s="557"/>
      <c r="R589" s="557"/>
    </row>
    <row r="590" spans="6:18" s="588" customFormat="1" x14ac:dyDescent="0.2">
      <c r="F590" s="555"/>
      <c r="H590" s="555"/>
      <c r="J590" s="555"/>
      <c r="O590" s="589"/>
      <c r="P590" s="557"/>
      <c r="Q590" s="557"/>
      <c r="R590" s="557"/>
    </row>
    <row r="591" spans="6:18" s="588" customFormat="1" x14ac:dyDescent="0.2">
      <c r="F591" s="555"/>
      <c r="H591" s="555"/>
      <c r="J591" s="555"/>
      <c r="O591" s="589"/>
      <c r="P591" s="557"/>
      <c r="Q591" s="557"/>
      <c r="R591" s="557"/>
    </row>
    <row r="592" spans="6:18" s="588" customFormat="1" x14ac:dyDescent="0.2">
      <c r="F592" s="555"/>
      <c r="H592" s="555"/>
      <c r="J592" s="555"/>
      <c r="O592" s="589"/>
      <c r="P592" s="557"/>
      <c r="Q592" s="557"/>
      <c r="R592" s="557"/>
    </row>
    <row r="593" spans="6:18" s="588" customFormat="1" x14ac:dyDescent="0.2">
      <c r="F593" s="555"/>
      <c r="H593" s="555"/>
      <c r="J593" s="555"/>
      <c r="O593" s="589"/>
      <c r="P593" s="557"/>
      <c r="Q593" s="557"/>
      <c r="R593" s="557"/>
    </row>
    <row r="594" spans="6:18" s="588" customFormat="1" x14ac:dyDescent="0.2">
      <c r="F594" s="555"/>
      <c r="H594" s="555"/>
      <c r="J594" s="555"/>
      <c r="O594" s="589"/>
      <c r="P594" s="557"/>
      <c r="Q594" s="557"/>
      <c r="R594" s="557"/>
    </row>
    <row r="595" spans="6:18" s="588" customFormat="1" x14ac:dyDescent="0.2">
      <c r="F595" s="555"/>
      <c r="H595" s="555"/>
      <c r="J595" s="555"/>
      <c r="O595" s="589"/>
      <c r="P595" s="557"/>
      <c r="Q595" s="557"/>
      <c r="R595" s="557"/>
    </row>
    <row r="596" spans="6:18" s="588" customFormat="1" x14ac:dyDescent="0.2">
      <c r="F596" s="555"/>
      <c r="H596" s="555"/>
      <c r="J596" s="555"/>
      <c r="O596" s="589"/>
      <c r="P596" s="557"/>
      <c r="Q596" s="557"/>
      <c r="R596" s="557"/>
    </row>
    <row r="597" spans="6:18" s="588" customFormat="1" x14ac:dyDescent="0.2">
      <c r="F597" s="555"/>
      <c r="H597" s="555"/>
      <c r="J597" s="555"/>
      <c r="O597" s="589"/>
      <c r="P597" s="557"/>
      <c r="Q597" s="557"/>
      <c r="R597" s="557"/>
    </row>
    <row r="598" spans="6:18" s="588" customFormat="1" x14ac:dyDescent="0.2">
      <c r="F598" s="555"/>
      <c r="H598" s="555"/>
      <c r="J598" s="555"/>
      <c r="O598" s="589"/>
      <c r="P598" s="557"/>
      <c r="Q598" s="557"/>
      <c r="R598" s="557"/>
    </row>
    <row r="599" spans="6:18" s="588" customFormat="1" x14ac:dyDescent="0.2">
      <c r="F599" s="555"/>
      <c r="H599" s="555"/>
      <c r="J599" s="555"/>
      <c r="O599" s="589"/>
      <c r="P599" s="557"/>
      <c r="Q599" s="557"/>
      <c r="R599" s="557"/>
    </row>
    <row r="600" spans="6:18" s="588" customFormat="1" x14ac:dyDescent="0.2">
      <c r="F600" s="555"/>
      <c r="H600" s="555"/>
      <c r="J600" s="555"/>
      <c r="O600" s="589"/>
      <c r="P600" s="557"/>
      <c r="Q600" s="557"/>
      <c r="R600" s="557"/>
    </row>
    <row r="601" spans="6:18" s="588" customFormat="1" x14ac:dyDescent="0.2">
      <c r="F601" s="555"/>
      <c r="H601" s="555"/>
      <c r="J601" s="555"/>
      <c r="O601" s="589"/>
      <c r="P601" s="557"/>
      <c r="Q601" s="557"/>
      <c r="R601" s="557"/>
    </row>
    <row r="602" spans="6:18" s="588" customFormat="1" x14ac:dyDescent="0.2">
      <c r="F602" s="555"/>
      <c r="H602" s="555"/>
      <c r="J602" s="555"/>
      <c r="O602" s="589"/>
      <c r="P602" s="557"/>
      <c r="Q602" s="557"/>
      <c r="R602" s="557"/>
    </row>
    <row r="603" spans="6:18" s="588" customFormat="1" x14ac:dyDescent="0.2">
      <c r="F603" s="555"/>
      <c r="H603" s="555"/>
      <c r="J603" s="555"/>
      <c r="O603" s="589"/>
      <c r="P603" s="557"/>
      <c r="Q603" s="557"/>
      <c r="R603" s="557"/>
    </row>
    <row r="604" spans="6:18" s="588" customFormat="1" x14ac:dyDescent="0.2">
      <c r="F604" s="555"/>
      <c r="H604" s="555"/>
      <c r="J604" s="555"/>
      <c r="O604" s="589"/>
      <c r="P604" s="557"/>
      <c r="Q604" s="557"/>
      <c r="R604" s="557"/>
    </row>
    <row r="605" spans="6:18" s="588" customFormat="1" x14ac:dyDescent="0.2">
      <c r="F605" s="555"/>
      <c r="H605" s="555"/>
      <c r="J605" s="555"/>
      <c r="O605" s="589"/>
      <c r="P605" s="557"/>
      <c r="Q605" s="557"/>
      <c r="R605" s="557"/>
    </row>
    <row r="606" spans="6:18" s="588" customFormat="1" x14ac:dyDescent="0.2">
      <c r="F606" s="555"/>
      <c r="H606" s="555"/>
      <c r="J606" s="555"/>
      <c r="O606" s="589"/>
      <c r="P606" s="557"/>
      <c r="Q606" s="557"/>
      <c r="R606" s="557"/>
    </row>
    <row r="607" spans="6:18" s="588" customFormat="1" x14ac:dyDescent="0.2">
      <c r="F607" s="555"/>
      <c r="H607" s="555"/>
      <c r="J607" s="555"/>
      <c r="O607" s="589"/>
      <c r="P607" s="557"/>
      <c r="Q607" s="557"/>
      <c r="R607" s="557"/>
    </row>
    <row r="608" spans="6:18" s="588" customFormat="1" x14ac:dyDescent="0.2">
      <c r="F608" s="555"/>
      <c r="H608" s="555"/>
      <c r="J608" s="555"/>
      <c r="O608" s="589"/>
      <c r="P608" s="557"/>
      <c r="Q608" s="557"/>
      <c r="R608" s="557"/>
    </row>
    <row r="609" spans="6:18" s="588" customFormat="1" x14ac:dyDescent="0.2">
      <c r="F609" s="555"/>
      <c r="H609" s="555"/>
      <c r="J609" s="555"/>
      <c r="O609" s="589"/>
      <c r="P609" s="557"/>
      <c r="Q609" s="557"/>
      <c r="R609" s="557"/>
    </row>
    <row r="610" spans="6:18" s="588" customFormat="1" x14ac:dyDescent="0.2">
      <c r="F610" s="555"/>
      <c r="H610" s="555"/>
      <c r="J610" s="555"/>
      <c r="O610" s="589"/>
      <c r="P610" s="557"/>
      <c r="Q610" s="557"/>
      <c r="R610" s="557"/>
    </row>
    <row r="611" spans="6:18" s="588" customFormat="1" x14ac:dyDescent="0.2">
      <c r="F611" s="555"/>
      <c r="H611" s="555"/>
      <c r="J611" s="555"/>
      <c r="O611" s="589"/>
      <c r="P611" s="557"/>
      <c r="Q611" s="557"/>
      <c r="R611" s="557"/>
    </row>
    <row r="612" spans="6:18" s="588" customFormat="1" x14ac:dyDescent="0.2">
      <c r="F612" s="555"/>
      <c r="H612" s="555"/>
      <c r="J612" s="555"/>
      <c r="O612" s="589"/>
      <c r="P612" s="557"/>
      <c r="Q612" s="557"/>
      <c r="R612" s="557"/>
    </row>
    <row r="613" spans="6:18" s="588" customFormat="1" x14ac:dyDescent="0.2">
      <c r="F613" s="555"/>
      <c r="H613" s="555"/>
      <c r="J613" s="555"/>
      <c r="O613" s="589"/>
      <c r="P613" s="557"/>
      <c r="Q613" s="557"/>
      <c r="R613" s="557"/>
    </row>
    <row r="614" spans="6:18" s="588" customFormat="1" x14ac:dyDescent="0.2">
      <c r="F614" s="555"/>
      <c r="H614" s="555"/>
      <c r="J614" s="555"/>
      <c r="O614" s="589"/>
      <c r="P614" s="557"/>
      <c r="Q614" s="557"/>
      <c r="R614" s="557"/>
    </row>
    <row r="615" spans="6:18" s="588" customFormat="1" x14ac:dyDescent="0.2">
      <c r="F615" s="555"/>
      <c r="H615" s="555"/>
      <c r="J615" s="555"/>
      <c r="O615" s="589"/>
      <c r="P615" s="557"/>
      <c r="Q615" s="557"/>
      <c r="R615" s="557"/>
    </row>
    <row r="616" spans="6:18" s="588" customFormat="1" x14ac:dyDescent="0.2">
      <c r="F616" s="555"/>
      <c r="H616" s="555"/>
      <c r="J616" s="555"/>
      <c r="O616" s="589"/>
      <c r="P616" s="557"/>
      <c r="Q616" s="557"/>
      <c r="R616" s="557"/>
    </row>
    <row r="617" spans="6:18" s="588" customFormat="1" x14ac:dyDescent="0.2">
      <c r="F617" s="555"/>
      <c r="H617" s="555"/>
      <c r="J617" s="555"/>
      <c r="O617" s="589"/>
      <c r="P617" s="557"/>
      <c r="Q617" s="557"/>
      <c r="R617" s="557"/>
    </row>
    <row r="618" spans="6:18" s="588" customFormat="1" x14ac:dyDescent="0.2">
      <c r="F618" s="555"/>
      <c r="H618" s="555"/>
      <c r="J618" s="555"/>
      <c r="O618" s="589"/>
      <c r="P618" s="557"/>
      <c r="Q618" s="557"/>
      <c r="R618" s="557"/>
    </row>
    <row r="619" spans="6:18" s="588" customFormat="1" x14ac:dyDescent="0.2">
      <c r="F619" s="555"/>
      <c r="H619" s="555"/>
      <c r="J619" s="555"/>
      <c r="O619" s="589"/>
      <c r="P619" s="557"/>
      <c r="Q619" s="557"/>
      <c r="R619" s="557"/>
    </row>
    <row r="620" spans="6:18" s="588" customFormat="1" x14ac:dyDescent="0.2">
      <c r="F620" s="555"/>
      <c r="H620" s="555"/>
      <c r="J620" s="555"/>
      <c r="O620" s="589"/>
      <c r="P620" s="557"/>
      <c r="Q620" s="557"/>
      <c r="R620" s="557"/>
    </row>
    <row r="621" spans="6:18" s="588" customFormat="1" x14ac:dyDescent="0.2">
      <c r="F621" s="555"/>
      <c r="H621" s="555"/>
      <c r="J621" s="555"/>
      <c r="O621" s="589"/>
      <c r="P621" s="557"/>
      <c r="Q621" s="557"/>
      <c r="R621" s="557"/>
    </row>
    <row r="622" spans="6:18" s="588" customFormat="1" x14ac:dyDescent="0.2">
      <c r="F622" s="555"/>
      <c r="H622" s="555"/>
      <c r="J622" s="555"/>
      <c r="O622" s="589"/>
      <c r="P622" s="557"/>
      <c r="Q622" s="557"/>
      <c r="R622" s="557"/>
    </row>
    <row r="623" spans="6:18" s="588" customFormat="1" x14ac:dyDescent="0.2">
      <c r="F623" s="555"/>
      <c r="H623" s="555"/>
      <c r="J623" s="555"/>
      <c r="O623" s="589"/>
      <c r="P623" s="557"/>
      <c r="Q623" s="557"/>
      <c r="R623" s="557"/>
    </row>
    <row r="624" spans="6:18" s="588" customFormat="1" x14ac:dyDescent="0.2">
      <c r="F624" s="555"/>
      <c r="H624" s="555"/>
      <c r="J624" s="555"/>
      <c r="O624" s="589"/>
      <c r="P624" s="557"/>
      <c r="Q624" s="557"/>
      <c r="R624" s="557"/>
    </row>
    <row r="625" spans="6:18" s="588" customFormat="1" x14ac:dyDescent="0.2">
      <c r="F625" s="555"/>
      <c r="H625" s="555"/>
      <c r="J625" s="555"/>
      <c r="O625" s="589"/>
      <c r="P625" s="557"/>
      <c r="Q625" s="557"/>
      <c r="R625" s="557"/>
    </row>
    <row r="626" spans="6:18" s="588" customFormat="1" x14ac:dyDescent="0.2">
      <c r="F626" s="555"/>
      <c r="H626" s="555"/>
      <c r="J626" s="555"/>
      <c r="O626" s="589"/>
      <c r="P626" s="557"/>
      <c r="Q626" s="557"/>
      <c r="R626" s="557"/>
    </row>
    <row r="627" spans="6:18" s="588" customFormat="1" x14ac:dyDescent="0.2">
      <c r="F627" s="555"/>
      <c r="H627" s="555"/>
      <c r="J627" s="555"/>
      <c r="O627" s="589"/>
      <c r="P627" s="557"/>
      <c r="Q627" s="557"/>
      <c r="R627" s="557"/>
    </row>
    <row r="628" spans="6:18" s="588" customFormat="1" x14ac:dyDescent="0.2">
      <c r="F628" s="555"/>
      <c r="H628" s="555"/>
      <c r="J628" s="555"/>
      <c r="O628" s="589"/>
      <c r="P628" s="557"/>
      <c r="Q628" s="557"/>
      <c r="R628" s="557"/>
    </row>
    <row r="629" spans="6:18" s="588" customFormat="1" x14ac:dyDescent="0.2">
      <c r="F629" s="555"/>
      <c r="H629" s="555"/>
      <c r="J629" s="555"/>
      <c r="O629" s="589"/>
      <c r="P629" s="557"/>
      <c r="Q629" s="557"/>
      <c r="R629" s="557"/>
    </row>
    <row r="630" spans="6:18" s="588" customFormat="1" x14ac:dyDescent="0.2">
      <c r="F630" s="555"/>
      <c r="H630" s="555"/>
      <c r="J630" s="555"/>
      <c r="O630" s="589"/>
      <c r="P630" s="557"/>
      <c r="Q630" s="557"/>
      <c r="R630" s="557"/>
    </row>
    <row r="631" spans="6:18" s="588" customFormat="1" x14ac:dyDescent="0.2">
      <c r="F631" s="555"/>
      <c r="H631" s="555"/>
      <c r="J631" s="555"/>
      <c r="O631" s="589"/>
      <c r="P631" s="557"/>
      <c r="Q631" s="557"/>
      <c r="R631" s="557"/>
    </row>
    <row r="632" spans="6:18" s="588" customFormat="1" x14ac:dyDescent="0.2">
      <c r="F632" s="555"/>
      <c r="H632" s="555"/>
      <c r="J632" s="555"/>
      <c r="O632" s="589"/>
    </row>
    <row r="633" spans="6:18" s="588" customFormat="1" x14ac:dyDescent="0.2">
      <c r="F633" s="555"/>
      <c r="H633" s="555"/>
      <c r="J633" s="555"/>
      <c r="O633" s="589"/>
    </row>
    <row r="634" spans="6:18" s="588" customFormat="1" x14ac:dyDescent="0.2">
      <c r="F634" s="555"/>
      <c r="H634" s="555"/>
      <c r="J634" s="555"/>
      <c r="O634" s="589"/>
    </row>
    <row r="635" spans="6:18" s="588" customFormat="1" x14ac:dyDescent="0.2">
      <c r="F635" s="555"/>
      <c r="H635" s="555"/>
      <c r="J635" s="555"/>
      <c r="O635" s="589"/>
    </row>
    <row r="636" spans="6:18" s="588" customFormat="1" x14ac:dyDescent="0.2">
      <c r="F636" s="555"/>
      <c r="H636" s="555"/>
      <c r="J636" s="555"/>
      <c r="O636" s="589"/>
    </row>
    <row r="637" spans="6:18" s="588" customFormat="1" x14ac:dyDescent="0.2">
      <c r="F637" s="555"/>
      <c r="H637" s="555"/>
      <c r="J637" s="555"/>
      <c r="O637" s="589"/>
      <c r="P637" s="557"/>
      <c r="Q637" s="557"/>
      <c r="R637" s="557"/>
    </row>
    <row r="638" spans="6:18" s="588" customFormat="1" x14ac:dyDescent="0.2">
      <c r="F638" s="555"/>
      <c r="H638" s="555"/>
      <c r="J638" s="555"/>
      <c r="O638" s="589"/>
      <c r="P638" s="557"/>
      <c r="Q638" s="557"/>
      <c r="R638" s="557"/>
    </row>
    <row r="639" spans="6:18" s="588" customFormat="1" x14ac:dyDescent="0.2">
      <c r="F639" s="555"/>
      <c r="H639" s="555"/>
      <c r="J639" s="555"/>
      <c r="O639" s="589"/>
      <c r="P639" s="557"/>
      <c r="Q639" s="557"/>
      <c r="R639" s="557"/>
    </row>
    <row r="640" spans="6:18" s="588" customFormat="1" x14ac:dyDescent="0.2">
      <c r="F640" s="555"/>
      <c r="H640" s="555"/>
      <c r="J640" s="555"/>
      <c r="O640" s="589"/>
      <c r="P640" s="557"/>
      <c r="Q640" s="557"/>
      <c r="R640" s="557"/>
    </row>
    <row r="641" spans="6:18" s="588" customFormat="1" x14ac:dyDescent="0.2">
      <c r="F641" s="555"/>
      <c r="H641" s="555"/>
      <c r="J641" s="555"/>
      <c r="O641" s="589"/>
      <c r="P641" s="557"/>
      <c r="Q641" s="557"/>
      <c r="R641" s="557"/>
    </row>
    <row r="642" spans="6:18" s="588" customFormat="1" x14ac:dyDescent="0.2">
      <c r="F642" s="555"/>
      <c r="H642" s="555"/>
      <c r="J642" s="555"/>
      <c r="O642" s="589"/>
      <c r="P642" s="557"/>
      <c r="Q642" s="557"/>
      <c r="R642" s="557"/>
    </row>
    <row r="643" spans="6:18" s="588" customFormat="1" x14ac:dyDescent="0.2">
      <c r="F643" s="555"/>
      <c r="H643" s="555"/>
      <c r="J643" s="555"/>
      <c r="O643" s="589"/>
      <c r="P643" s="557"/>
      <c r="Q643" s="557"/>
      <c r="R643" s="557"/>
    </row>
    <row r="644" spans="6:18" s="588" customFormat="1" x14ac:dyDescent="0.2">
      <c r="F644" s="555"/>
      <c r="H644" s="555"/>
      <c r="J644" s="555"/>
      <c r="O644" s="589"/>
      <c r="P644" s="557"/>
      <c r="Q644" s="557"/>
      <c r="R644" s="557"/>
    </row>
    <row r="645" spans="6:18" s="588" customFormat="1" x14ac:dyDescent="0.2">
      <c r="F645" s="555"/>
      <c r="H645" s="555"/>
      <c r="J645" s="555"/>
      <c r="O645" s="589"/>
      <c r="P645" s="557"/>
      <c r="Q645" s="557"/>
      <c r="R645" s="557"/>
    </row>
    <row r="646" spans="6:18" s="588" customFormat="1" x14ac:dyDescent="0.2">
      <c r="F646" s="555"/>
      <c r="H646" s="555"/>
      <c r="J646" s="555"/>
      <c r="O646" s="589"/>
      <c r="P646" s="557"/>
      <c r="Q646" s="557"/>
      <c r="R646" s="557"/>
    </row>
    <row r="647" spans="6:18" s="588" customFormat="1" x14ac:dyDescent="0.2">
      <c r="F647" s="555"/>
      <c r="H647" s="555"/>
      <c r="J647" s="555"/>
      <c r="O647" s="589"/>
      <c r="P647" s="557"/>
      <c r="Q647" s="557"/>
      <c r="R647" s="557"/>
    </row>
    <row r="648" spans="6:18" s="588" customFormat="1" x14ac:dyDescent="0.2">
      <c r="F648" s="555"/>
      <c r="H648" s="555"/>
      <c r="J648" s="555"/>
      <c r="O648" s="589"/>
      <c r="P648" s="557"/>
      <c r="Q648" s="557"/>
      <c r="R648" s="557"/>
    </row>
    <row r="649" spans="6:18" s="588" customFormat="1" x14ac:dyDescent="0.2">
      <c r="F649" s="555"/>
      <c r="H649" s="555"/>
      <c r="J649" s="555"/>
      <c r="O649" s="589"/>
      <c r="P649" s="557"/>
      <c r="Q649" s="557"/>
      <c r="R649" s="557"/>
    </row>
    <row r="650" spans="6:18" s="588" customFormat="1" x14ac:dyDescent="0.2">
      <c r="F650" s="555"/>
      <c r="H650" s="555"/>
      <c r="J650" s="555"/>
      <c r="O650" s="589"/>
      <c r="P650" s="557"/>
      <c r="Q650" s="557"/>
      <c r="R650" s="557"/>
    </row>
    <row r="651" spans="6:18" s="588" customFormat="1" x14ac:dyDescent="0.2">
      <c r="F651" s="555"/>
      <c r="H651" s="555"/>
      <c r="J651" s="555"/>
      <c r="O651" s="589"/>
      <c r="P651" s="557"/>
      <c r="Q651" s="557"/>
      <c r="R651" s="557"/>
    </row>
    <row r="652" spans="6:18" s="588" customFormat="1" x14ac:dyDescent="0.2">
      <c r="F652" s="555"/>
      <c r="H652" s="555"/>
      <c r="J652" s="555"/>
      <c r="O652" s="589"/>
      <c r="P652" s="557"/>
      <c r="Q652" s="557"/>
      <c r="R652" s="557"/>
    </row>
    <row r="653" spans="6:18" s="588" customFormat="1" x14ac:dyDescent="0.2">
      <c r="F653" s="555"/>
      <c r="H653" s="555"/>
      <c r="J653" s="555"/>
      <c r="O653" s="589"/>
      <c r="P653" s="557"/>
      <c r="Q653" s="557"/>
      <c r="R653" s="557"/>
    </row>
    <row r="654" spans="6:18" s="588" customFormat="1" x14ac:dyDescent="0.2">
      <c r="F654" s="555"/>
      <c r="H654" s="555"/>
      <c r="J654" s="555"/>
      <c r="O654" s="589"/>
      <c r="P654" s="557"/>
      <c r="Q654" s="557"/>
      <c r="R654" s="557"/>
    </row>
    <row r="655" spans="6:18" s="588" customFormat="1" x14ac:dyDescent="0.2">
      <c r="F655" s="555"/>
      <c r="H655" s="555"/>
      <c r="J655" s="555"/>
      <c r="O655" s="589"/>
      <c r="P655" s="557"/>
      <c r="Q655" s="557"/>
      <c r="R655" s="557"/>
    </row>
    <row r="656" spans="6:18" s="588" customFormat="1" x14ac:dyDescent="0.2">
      <c r="F656" s="555"/>
      <c r="H656" s="555"/>
      <c r="J656" s="555"/>
      <c r="O656" s="589"/>
      <c r="P656" s="557"/>
      <c r="Q656" s="557"/>
      <c r="R656" s="557"/>
    </row>
    <row r="657" spans="6:18" s="588" customFormat="1" x14ac:dyDescent="0.2">
      <c r="F657" s="555"/>
      <c r="H657" s="555"/>
      <c r="J657" s="555"/>
      <c r="O657" s="589"/>
      <c r="P657" s="557"/>
      <c r="Q657" s="557"/>
      <c r="R657" s="557"/>
    </row>
    <row r="658" spans="6:18" s="588" customFormat="1" x14ac:dyDescent="0.2">
      <c r="F658" s="555"/>
      <c r="H658" s="555"/>
      <c r="J658" s="555"/>
      <c r="O658" s="589"/>
      <c r="P658" s="557"/>
      <c r="Q658" s="557"/>
      <c r="R658" s="557"/>
    </row>
    <row r="659" spans="6:18" s="588" customFormat="1" x14ac:dyDescent="0.2">
      <c r="F659" s="555"/>
      <c r="H659" s="555"/>
      <c r="J659" s="555"/>
      <c r="O659" s="589"/>
      <c r="P659" s="557"/>
      <c r="Q659" s="557"/>
      <c r="R659" s="557"/>
    </row>
    <row r="660" spans="6:18" s="588" customFormat="1" x14ac:dyDescent="0.2">
      <c r="F660" s="555"/>
      <c r="H660" s="555"/>
      <c r="J660" s="555"/>
      <c r="O660" s="589"/>
      <c r="P660" s="557"/>
      <c r="Q660" s="557"/>
      <c r="R660" s="557"/>
    </row>
    <row r="661" spans="6:18" s="588" customFormat="1" x14ac:dyDescent="0.2">
      <c r="F661" s="555"/>
      <c r="H661" s="555"/>
      <c r="J661" s="555"/>
      <c r="O661" s="589"/>
      <c r="P661" s="557"/>
      <c r="Q661" s="557"/>
      <c r="R661" s="557"/>
    </row>
    <row r="662" spans="6:18" s="588" customFormat="1" x14ac:dyDescent="0.2">
      <c r="F662" s="555"/>
      <c r="H662" s="555"/>
      <c r="J662" s="555"/>
      <c r="O662" s="589"/>
      <c r="P662" s="557"/>
      <c r="Q662" s="557"/>
      <c r="R662" s="557"/>
    </row>
    <row r="663" spans="6:18" s="588" customFormat="1" x14ac:dyDescent="0.2">
      <c r="F663" s="555"/>
      <c r="H663" s="555"/>
      <c r="J663" s="555"/>
      <c r="O663" s="589"/>
      <c r="P663" s="557"/>
      <c r="Q663" s="557"/>
      <c r="R663" s="557"/>
    </row>
    <row r="664" spans="6:18" s="588" customFormat="1" x14ac:dyDescent="0.2">
      <c r="F664" s="555"/>
      <c r="H664" s="555"/>
      <c r="J664" s="555"/>
      <c r="O664" s="589"/>
      <c r="P664" s="557"/>
      <c r="Q664" s="557"/>
      <c r="R664" s="557"/>
    </row>
    <row r="665" spans="6:18" s="588" customFormat="1" x14ac:dyDescent="0.2">
      <c r="F665" s="555"/>
      <c r="H665" s="555"/>
      <c r="J665" s="555"/>
      <c r="O665" s="589"/>
      <c r="P665" s="557"/>
      <c r="Q665" s="557"/>
      <c r="R665" s="557"/>
    </row>
    <row r="666" spans="6:18" s="588" customFormat="1" x14ac:dyDescent="0.2">
      <c r="F666" s="555"/>
      <c r="H666" s="555"/>
      <c r="J666" s="555"/>
      <c r="O666" s="589"/>
      <c r="P666" s="557"/>
      <c r="Q666" s="557"/>
      <c r="R666" s="557"/>
    </row>
    <row r="667" spans="6:18" s="588" customFormat="1" x14ac:dyDescent="0.2">
      <c r="F667" s="555"/>
      <c r="H667" s="555"/>
      <c r="J667" s="555"/>
      <c r="O667" s="589"/>
      <c r="P667" s="557"/>
      <c r="Q667" s="557"/>
      <c r="R667" s="557"/>
    </row>
    <row r="668" spans="6:18" s="588" customFormat="1" x14ac:dyDescent="0.2">
      <c r="F668" s="555"/>
      <c r="H668" s="555"/>
      <c r="J668" s="555"/>
      <c r="O668" s="589"/>
      <c r="P668" s="557"/>
      <c r="Q668" s="557"/>
      <c r="R668" s="557"/>
    </row>
    <row r="669" spans="6:18" s="588" customFormat="1" x14ac:dyDescent="0.2">
      <c r="F669" s="555"/>
      <c r="H669" s="555"/>
      <c r="J669" s="555"/>
      <c r="O669" s="589"/>
      <c r="P669" s="557"/>
      <c r="Q669" s="557"/>
      <c r="R669" s="557"/>
    </row>
    <row r="670" spans="6:18" s="588" customFormat="1" x14ac:dyDescent="0.2">
      <c r="F670" s="555"/>
      <c r="H670" s="555"/>
      <c r="J670" s="555"/>
      <c r="O670" s="589"/>
      <c r="P670" s="557"/>
      <c r="Q670" s="557"/>
      <c r="R670" s="557"/>
    </row>
    <row r="671" spans="6:18" s="588" customFormat="1" x14ac:dyDescent="0.2">
      <c r="F671" s="555"/>
      <c r="H671" s="555"/>
      <c r="J671" s="555"/>
      <c r="O671" s="589"/>
      <c r="P671" s="557"/>
      <c r="Q671" s="557"/>
      <c r="R671" s="557"/>
    </row>
    <row r="672" spans="6:18" s="588" customFormat="1" x14ac:dyDescent="0.2">
      <c r="F672" s="555"/>
      <c r="H672" s="555"/>
      <c r="J672" s="555"/>
      <c r="O672" s="589"/>
      <c r="P672" s="557"/>
      <c r="Q672" s="557"/>
      <c r="R672" s="557"/>
    </row>
    <row r="673" spans="6:18" s="588" customFormat="1" x14ac:dyDescent="0.2">
      <c r="F673" s="555"/>
      <c r="H673" s="555"/>
      <c r="J673" s="555"/>
      <c r="O673" s="589"/>
      <c r="P673" s="557"/>
      <c r="Q673" s="557"/>
      <c r="R673" s="557"/>
    </row>
    <row r="674" spans="6:18" s="588" customFormat="1" x14ac:dyDescent="0.2">
      <c r="F674" s="555"/>
      <c r="H674" s="555"/>
      <c r="J674" s="555"/>
      <c r="O674" s="589"/>
      <c r="P674" s="557"/>
      <c r="Q674" s="557"/>
      <c r="R674" s="557"/>
    </row>
    <row r="675" spans="6:18" s="588" customFormat="1" x14ac:dyDescent="0.2">
      <c r="F675" s="555"/>
      <c r="H675" s="555"/>
      <c r="J675" s="555"/>
      <c r="O675" s="589"/>
      <c r="P675" s="557"/>
      <c r="Q675" s="557"/>
      <c r="R675" s="557"/>
    </row>
    <row r="676" spans="6:18" s="588" customFormat="1" x14ac:dyDescent="0.2">
      <c r="F676" s="555"/>
      <c r="H676" s="555"/>
      <c r="J676" s="555"/>
      <c r="O676" s="589"/>
      <c r="P676" s="557"/>
      <c r="Q676" s="557"/>
      <c r="R676" s="557"/>
    </row>
    <row r="677" spans="6:18" s="588" customFormat="1" x14ac:dyDescent="0.2">
      <c r="F677" s="555"/>
      <c r="H677" s="555"/>
      <c r="J677" s="555"/>
      <c r="O677" s="589"/>
      <c r="P677" s="557"/>
      <c r="Q677" s="557"/>
      <c r="R677" s="557"/>
    </row>
    <row r="678" spans="6:18" s="588" customFormat="1" x14ac:dyDescent="0.2">
      <c r="F678" s="555"/>
      <c r="H678" s="555"/>
      <c r="J678" s="555"/>
      <c r="O678" s="589"/>
      <c r="P678" s="557"/>
      <c r="Q678" s="557"/>
      <c r="R678" s="557"/>
    </row>
    <row r="679" spans="6:18" s="588" customFormat="1" x14ac:dyDescent="0.2">
      <c r="F679" s="555"/>
      <c r="H679" s="555"/>
      <c r="J679" s="555"/>
      <c r="O679" s="589"/>
      <c r="P679" s="557"/>
      <c r="Q679" s="557"/>
      <c r="R679" s="557"/>
    </row>
    <row r="680" spans="6:18" s="588" customFormat="1" x14ac:dyDescent="0.2">
      <c r="F680" s="555"/>
      <c r="H680" s="555"/>
      <c r="J680" s="555"/>
      <c r="O680" s="589"/>
      <c r="P680" s="557"/>
      <c r="Q680" s="557"/>
      <c r="R680" s="557"/>
    </row>
    <row r="681" spans="6:18" s="588" customFormat="1" x14ac:dyDescent="0.2">
      <c r="F681" s="555"/>
      <c r="H681" s="555"/>
      <c r="J681" s="555"/>
      <c r="O681" s="589"/>
      <c r="P681" s="557"/>
      <c r="Q681" s="557"/>
      <c r="R681" s="557"/>
    </row>
    <row r="682" spans="6:18" s="588" customFormat="1" x14ac:dyDescent="0.2">
      <c r="F682" s="555"/>
      <c r="H682" s="555"/>
      <c r="J682" s="555"/>
      <c r="O682" s="589"/>
      <c r="P682" s="557"/>
      <c r="Q682" s="557"/>
      <c r="R682" s="557"/>
    </row>
    <row r="683" spans="6:18" s="588" customFormat="1" x14ac:dyDescent="0.2">
      <c r="F683" s="555"/>
      <c r="H683" s="555"/>
      <c r="J683" s="555"/>
      <c r="O683" s="589"/>
      <c r="P683" s="557"/>
      <c r="Q683" s="557"/>
      <c r="R683" s="557"/>
    </row>
    <row r="684" spans="6:18" s="588" customFormat="1" x14ac:dyDescent="0.2">
      <c r="F684" s="555"/>
      <c r="H684" s="555"/>
      <c r="J684" s="555"/>
      <c r="O684" s="589"/>
      <c r="P684" s="557"/>
      <c r="Q684" s="557"/>
      <c r="R684" s="557"/>
    </row>
    <row r="685" spans="6:18" s="588" customFormat="1" x14ac:dyDescent="0.2">
      <c r="F685" s="555"/>
      <c r="H685" s="555"/>
      <c r="J685" s="555"/>
      <c r="O685" s="589"/>
      <c r="P685" s="557"/>
      <c r="Q685" s="557"/>
      <c r="R685" s="557"/>
    </row>
    <row r="686" spans="6:18" s="588" customFormat="1" x14ac:dyDescent="0.2">
      <c r="F686" s="555"/>
      <c r="H686" s="555"/>
      <c r="J686" s="555"/>
      <c r="O686" s="589"/>
      <c r="P686" s="557"/>
      <c r="Q686" s="557"/>
      <c r="R686" s="557"/>
    </row>
    <row r="687" spans="6:18" s="588" customFormat="1" x14ac:dyDescent="0.2">
      <c r="F687" s="555"/>
      <c r="H687" s="555"/>
      <c r="J687" s="555"/>
      <c r="O687" s="589"/>
      <c r="P687" s="557"/>
      <c r="Q687" s="557"/>
      <c r="R687" s="557"/>
    </row>
    <row r="688" spans="6:18" s="588" customFormat="1" x14ac:dyDescent="0.2">
      <c r="F688" s="555"/>
      <c r="H688" s="555"/>
      <c r="J688" s="555"/>
      <c r="O688" s="589"/>
      <c r="P688" s="557"/>
      <c r="Q688" s="557"/>
      <c r="R688" s="557"/>
    </row>
    <row r="689" spans="6:18" s="588" customFormat="1" x14ac:dyDescent="0.2">
      <c r="F689" s="555"/>
      <c r="H689" s="555"/>
      <c r="J689" s="555"/>
      <c r="O689" s="589"/>
      <c r="P689" s="557"/>
      <c r="Q689" s="557"/>
      <c r="R689" s="557"/>
    </row>
    <row r="690" spans="6:18" s="588" customFormat="1" x14ac:dyDescent="0.2">
      <c r="F690" s="555"/>
      <c r="H690" s="555"/>
      <c r="J690" s="555"/>
      <c r="O690" s="589"/>
      <c r="P690" s="557"/>
      <c r="Q690" s="557"/>
      <c r="R690" s="557"/>
    </row>
    <row r="691" spans="6:18" s="588" customFormat="1" x14ac:dyDescent="0.2">
      <c r="F691" s="555"/>
      <c r="H691" s="555"/>
      <c r="J691" s="555"/>
      <c r="O691" s="589"/>
      <c r="P691" s="557"/>
      <c r="Q691" s="557"/>
      <c r="R691" s="557"/>
    </row>
    <row r="692" spans="6:18" s="588" customFormat="1" x14ac:dyDescent="0.2">
      <c r="F692" s="555"/>
      <c r="H692" s="555"/>
      <c r="J692" s="555"/>
      <c r="O692" s="589"/>
      <c r="P692" s="557"/>
      <c r="Q692" s="557"/>
      <c r="R692" s="557"/>
    </row>
    <row r="693" spans="6:18" s="588" customFormat="1" x14ac:dyDescent="0.2">
      <c r="F693" s="555"/>
      <c r="H693" s="555"/>
      <c r="J693" s="555"/>
      <c r="O693" s="589"/>
      <c r="P693" s="557"/>
      <c r="Q693" s="557"/>
      <c r="R693" s="557"/>
    </row>
    <row r="694" spans="6:18" s="588" customFormat="1" x14ac:dyDescent="0.2">
      <c r="F694" s="555"/>
      <c r="H694" s="555"/>
      <c r="J694" s="555"/>
      <c r="O694" s="589"/>
      <c r="P694" s="557"/>
      <c r="Q694" s="557"/>
      <c r="R694" s="557"/>
    </row>
    <row r="695" spans="6:18" s="588" customFormat="1" x14ac:dyDescent="0.2">
      <c r="F695" s="555"/>
      <c r="H695" s="555"/>
      <c r="J695" s="555"/>
      <c r="O695" s="589"/>
      <c r="P695" s="557"/>
      <c r="Q695" s="557"/>
      <c r="R695" s="557"/>
    </row>
    <row r="696" spans="6:18" s="588" customFormat="1" x14ac:dyDescent="0.2">
      <c r="F696" s="555"/>
      <c r="H696" s="555"/>
      <c r="J696" s="555"/>
      <c r="O696" s="589"/>
    </row>
    <row r="697" spans="6:18" s="588" customFormat="1" x14ac:dyDescent="0.2">
      <c r="F697" s="555"/>
      <c r="H697" s="555"/>
      <c r="J697" s="555"/>
      <c r="O697" s="589"/>
    </row>
    <row r="698" spans="6:18" s="588" customFormat="1" x14ac:dyDescent="0.2">
      <c r="F698" s="555"/>
      <c r="H698" s="555"/>
      <c r="J698" s="555"/>
      <c r="O698" s="589"/>
    </row>
    <row r="699" spans="6:18" s="588" customFormat="1" x14ac:dyDescent="0.2">
      <c r="F699" s="555"/>
      <c r="H699" s="555"/>
      <c r="J699" s="555"/>
      <c r="O699" s="589"/>
    </row>
    <row r="700" spans="6:18" s="588" customFormat="1" x14ac:dyDescent="0.2">
      <c r="F700" s="555"/>
      <c r="H700" s="555"/>
      <c r="J700" s="555"/>
      <c r="O700" s="589"/>
    </row>
    <row r="701" spans="6:18" s="552" customFormat="1" x14ac:dyDescent="0.2">
      <c r="F701" s="555"/>
      <c r="H701" s="555"/>
      <c r="J701" s="555"/>
      <c r="O701" s="553"/>
      <c r="P701" s="557"/>
      <c r="Q701" s="557"/>
      <c r="R701" s="557"/>
    </row>
    <row r="702" spans="6:18" s="552" customFormat="1" x14ac:dyDescent="0.2">
      <c r="F702" s="555"/>
      <c r="H702" s="555"/>
      <c r="J702" s="555"/>
      <c r="O702" s="553"/>
      <c r="P702" s="557"/>
      <c r="Q702" s="557"/>
      <c r="R702" s="557"/>
    </row>
    <row r="703" spans="6:18" s="552" customFormat="1" x14ac:dyDescent="0.2">
      <c r="F703" s="555"/>
      <c r="H703" s="555"/>
      <c r="J703" s="555"/>
      <c r="O703" s="553"/>
      <c r="P703" s="557"/>
      <c r="Q703" s="557"/>
      <c r="R703" s="557"/>
    </row>
    <row r="704" spans="6:18" s="552" customFormat="1" x14ac:dyDescent="0.2">
      <c r="F704" s="555"/>
      <c r="H704" s="555"/>
      <c r="J704" s="555"/>
      <c r="O704" s="553"/>
      <c r="P704" s="557"/>
      <c r="Q704" s="557"/>
      <c r="R704" s="557"/>
    </row>
    <row r="705" spans="6:18" s="552" customFormat="1" x14ac:dyDescent="0.2">
      <c r="F705" s="555"/>
      <c r="H705" s="555"/>
      <c r="J705" s="555"/>
      <c r="O705" s="553"/>
      <c r="P705" s="557"/>
      <c r="Q705" s="557"/>
      <c r="R705" s="557"/>
    </row>
    <row r="706" spans="6:18" s="552" customFormat="1" x14ac:dyDescent="0.2">
      <c r="F706" s="555"/>
      <c r="H706" s="555"/>
      <c r="J706" s="555"/>
      <c r="O706" s="553"/>
      <c r="P706" s="557"/>
      <c r="Q706" s="557"/>
      <c r="R706" s="557"/>
    </row>
    <row r="707" spans="6:18" s="552" customFormat="1" x14ac:dyDescent="0.2">
      <c r="F707" s="555"/>
      <c r="H707" s="555"/>
      <c r="J707" s="555"/>
      <c r="O707" s="553"/>
      <c r="P707" s="557"/>
      <c r="Q707" s="557"/>
      <c r="R707" s="557"/>
    </row>
    <row r="708" spans="6:18" s="552" customFormat="1" x14ac:dyDescent="0.2">
      <c r="F708" s="555"/>
      <c r="H708" s="555"/>
      <c r="J708" s="555"/>
      <c r="O708" s="553"/>
      <c r="P708" s="557"/>
      <c r="Q708" s="557"/>
      <c r="R708" s="557"/>
    </row>
    <row r="709" spans="6:18" s="552" customFormat="1" x14ac:dyDescent="0.2">
      <c r="F709" s="555"/>
      <c r="H709" s="555"/>
      <c r="J709" s="555"/>
      <c r="O709" s="553"/>
      <c r="P709" s="557"/>
      <c r="Q709" s="557"/>
      <c r="R709" s="557"/>
    </row>
    <row r="710" spans="6:18" s="552" customFormat="1" x14ac:dyDescent="0.2">
      <c r="F710" s="555"/>
      <c r="H710" s="555"/>
      <c r="J710" s="555"/>
      <c r="O710" s="553"/>
      <c r="P710" s="557"/>
      <c r="Q710" s="557"/>
      <c r="R710" s="557"/>
    </row>
    <row r="711" spans="6:18" s="552" customFormat="1" x14ac:dyDescent="0.2">
      <c r="F711" s="555"/>
      <c r="H711" s="555"/>
      <c r="J711" s="555"/>
      <c r="O711" s="553"/>
      <c r="P711" s="557"/>
      <c r="Q711" s="557"/>
      <c r="R711" s="557"/>
    </row>
    <row r="712" spans="6:18" s="552" customFormat="1" x14ac:dyDescent="0.2">
      <c r="F712" s="555"/>
      <c r="H712" s="555"/>
      <c r="J712" s="555"/>
      <c r="O712" s="553"/>
    </row>
    <row r="713" spans="6:18" s="552" customFormat="1" x14ac:dyDescent="0.2">
      <c r="F713" s="555"/>
      <c r="H713" s="555"/>
      <c r="J713" s="555"/>
      <c r="O713" s="553"/>
    </row>
    <row r="714" spans="6:18" s="552" customFormat="1" x14ac:dyDescent="0.2">
      <c r="F714" s="555"/>
      <c r="H714" s="555"/>
      <c r="J714" s="555"/>
      <c r="O714" s="553"/>
    </row>
    <row r="715" spans="6:18" s="552" customFormat="1" x14ac:dyDescent="0.2">
      <c r="F715" s="555"/>
      <c r="H715" s="555"/>
      <c r="J715" s="555"/>
      <c r="O715" s="553"/>
    </row>
    <row r="716" spans="6:18" s="552" customFormat="1" x14ac:dyDescent="0.2">
      <c r="F716" s="555"/>
      <c r="H716" s="555"/>
      <c r="J716" s="555"/>
      <c r="O716" s="553"/>
    </row>
  </sheetData>
  <autoFilter ref="A1:O1" xr:uid="{00000000-0009-0000-0000-000008000000}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 x14ac:dyDescent="0.2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 x14ac:dyDescent="0.2"/>
    <row r="2" spans="1:30" ht="15" customHeight="1" x14ac:dyDescent="0.2"/>
    <row r="3" spans="1:30" ht="16.5" customHeight="1" x14ac:dyDescent="0.2"/>
    <row r="4" spans="1:30" ht="15" customHeight="1" x14ac:dyDescent="0.2">
      <c r="A4" s="653" t="s">
        <v>259</v>
      </c>
      <c r="B4" s="654" t="s">
        <v>260</v>
      </c>
      <c r="C4" s="662" t="s">
        <v>261</v>
      </c>
      <c r="D4" s="654" t="s">
        <v>262</v>
      </c>
      <c r="E4" s="654"/>
      <c r="F4" s="654"/>
      <c r="G4" s="654"/>
      <c r="H4" s="654"/>
      <c r="I4" s="654"/>
      <c r="J4" s="654"/>
      <c r="K4" s="654" t="s">
        <v>263</v>
      </c>
      <c r="L4" s="654"/>
      <c r="M4" s="654"/>
      <c r="N4" s="654"/>
      <c r="O4" s="654"/>
      <c r="P4" s="654"/>
      <c r="Q4" s="654"/>
      <c r="R4" s="654" t="s">
        <v>264</v>
      </c>
      <c r="S4" s="654"/>
      <c r="T4" s="654"/>
      <c r="U4" s="654"/>
      <c r="V4" s="654"/>
      <c r="W4" s="654"/>
      <c r="X4" s="654"/>
      <c r="Y4" s="654"/>
      <c r="Z4" s="654"/>
      <c r="AA4" s="654"/>
      <c r="AB4" s="654"/>
      <c r="AC4" s="653" t="s">
        <v>265</v>
      </c>
      <c r="AD4" s="653"/>
    </row>
    <row r="5" spans="1:30" ht="26.25" customHeight="1" x14ac:dyDescent="0.2">
      <c r="A5" s="653"/>
      <c r="B5" s="654"/>
      <c r="C5" s="662"/>
      <c r="D5" s="654" t="s">
        <v>266</v>
      </c>
      <c r="E5" s="654" t="s">
        <v>267</v>
      </c>
      <c r="F5" s="654" t="s">
        <v>268</v>
      </c>
      <c r="G5" s="654" t="s">
        <v>1</v>
      </c>
      <c r="H5" s="654" t="s">
        <v>269</v>
      </c>
      <c r="I5" s="654" t="s">
        <v>270</v>
      </c>
      <c r="J5" s="654" t="s">
        <v>271</v>
      </c>
      <c r="K5" s="654" t="s">
        <v>266</v>
      </c>
      <c r="L5" s="654" t="s">
        <v>267</v>
      </c>
      <c r="M5" s="654" t="s">
        <v>268</v>
      </c>
      <c r="N5" s="654" t="s">
        <v>1</v>
      </c>
      <c r="O5" s="654" t="s">
        <v>269</v>
      </c>
      <c r="P5" s="654" t="s">
        <v>270</v>
      </c>
      <c r="Q5" s="654" t="s">
        <v>271</v>
      </c>
      <c r="R5" s="654" t="s">
        <v>272</v>
      </c>
      <c r="S5" s="654" t="s">
        <v>27</v>
      </c>
      <c r="T5" s="654" t="s">
        <v>248</v>
      </c>
      <c r="U5" s="666" t="s">
        <v>273</v>
      </c>
      <c r="V5" s="667"/>
      <c r="W5" s="654" t="s">
        <v>249</v>
      </c>
      <c r="X5" s="654" t="s">
        <v>258</v>
      </c>
      <c r="Y5" s="654"/>
      <c r="Z5" s="669" t="s">
        <v>274</v>
      </c>
      <c r="AA5" s="669" t="s">
        <v>275</v>
      </c>
      <c r="AB5" s="664" t="s">
        <v>276</v>
      </c>
      <c r="AC5" s="657" t="s">
        <v>277</v>
      </c>
      <c r="AD5" s="659" t="s">
        <v>278</v>
      </c>
    </row>
    <row r="6" spans="1:30" s="554" customFormat="1" ht="36.75" customHeight="1" x14ac:dyDescent="0.2">
      <c r="A6" s="656"/>
      <c r="B6" s="656"/>
      <c r="C6" s="663"/>
      <c r="D6" s="661"/>
      <c r="E6" s="661"/>
      <c r="F6" s="661"/>
      <c r="G6" s="661"/>
      <c r="H6" s="661"/>
      <c r="I6" s="661"/>
      <c r="J6" s="661"/>
      <c r="K6" s="655"/>
      <c r="L6" s="655"/>
      <c r="M6" s="655"/>
      <c r="N6" s="655"/>
      <c r="O6" s="655"/>
      <c r="P6" s="655"/>
      <c r="Q6" s="655"/>
      <c r="R6" s="656"/>
      <c r="S6" s="668"/>
      <c r="T6" s="668"/>
      <c r="U6" s="567" t="s">
        <v>2032</v>
      </c>
      <c r="V6" s="567" t="s">
        <v>2030</v>
      </c>
      <c r="W6" s="668"/>
      <c r="X6" s="563" t="s">
        <v>78</v>
      </c>
      <c r="Y6" s="568" t="s">
        <v>2031</v>
      </c>
      <c r="Z6" s="670"/>
      <c r="AA6" s="670"/>
      <c r="AB6" s="665"/>
      <c r="AC6" s="658"/>
      <c r="AD6" s="660"/>
    </row>
  </sheetData>
  <autoFilter ref="D6:AB6" xr:uid="{00000000-0009-0000-0000-000009000000}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 xr:uid="{00000000-0004-0000-0900-000000000000}"/>
    <hyperlink ref="B6" location="'База данных'!B6" display="v1.41 - chfjpy 15=261 0.01 1.5 = 6000$_8.set" xr:uid="{00000000-0004-0000-0900-000001000000}"/>
    <hyperlink ref="R6" location="'База данных'!R6" display="CHFJPY_0.htm" xr:uid="{00000000-0004-0000-0900-000002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6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7" name="Check Box 3">
              <controlPr defaultSize="0" autoFill="0" autoLine="0" autoPict="0" macro="[0]!Флажок3_Щелчок">
                <anchor moveWithCells="1">
                  <from>
                    <xdr:col>9</xdr:col>
                    <xdr:colOff>85725</xdr:colOff>
                    <xdr:row>0</xdr:row>
                    <xdr:rowOff>142875</xdr:rowOff>
                  </from>
                  <to>
                    <xdr:col>17</xdr:col>
                    <xdr:colOff>561975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8">
    <pageSetUpPr fitToPage="1"/>
  </sheetPr>
  <dimension ref="A1:BO81"/>
  <sheetViews>
    <sheetView tabSelected="1" zoomScale="75" zoomScaleNormal="75" workbookViewId="0">
      <pane xSplit="1" ySplit="19" topLeftCell="AB20" activePane="bottomRight" state="frozen"/>
      <selection pane="topRight" activeCell="B1" sqref="B1"/>
      <selection pane="bottomLeft" activeCell="A20" sqref="A20"/>
      <selection pane="bottomRight"/>
    </sheetView>
  </sheetViews>
  <sheetFormatPr defaultRowHeight="12.75" x14ac:dyDescent="0.2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42578125" style="386" customWidth="1"/>
    <col min="46" max="46" width="8.28515625" style="386" customWidth="1"/>
    <col min="47" max="47" width="11.42578125" style="386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9.855468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 x14ac:dyDescent="0.2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 x14ac:dyDescent="0.25">
      <c r="A2" s="96" t="s">
        <v>21</v>
      </c>
      <c r="B2" s="434" t="str">
        <f>IF(C$2&lt;=0,"д.б. &gt;0","")</f>
        <v/>
      </c>
      <c r="C2" s="144">
        <v>22</v>
      </c>
      <c r="D2" s="83"/>
      <c r="E2" s="96" t="s">
        <v>12</v>
      </c>
      <c r="F2" s="241" t="str">
        <f>IF(G$2&lt;2,"д.б. &gt;1","")</f>
        <v/>
      </c>
      <c r="G2" s="144">
        <v>12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66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2122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 x14ac:dyDescent="0.2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1.8</v>
      </c>
      <c r="L3" s="115"/>
      <c r="M3" s="114" t="s">
        <v>28</v>
      </c>
      <c r="N3" s="114"/>
      <c r="O3" s="151">
        <v>4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 x14ac:dyDescent="0.2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9.1999999999999993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95" t="s">
        <v>2160</v>
      </c>
      <c r="AO4" s="695"/>
      <c r="AP4" s="695"/>
      <c r="AQ4" s="695"/>
      <c r="AR4" s="695"/>
      <c r="AS4" s="695"/>
      <c r="AT4" s="695"/>
      <c r="AU4" s="695"/>
      <c r="AV4" s="695"/>
      <c r="AW4" s="695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 x14ac:dyDescent="0.2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95"/>
      <c r="AO5" s="695"/>
      <c r="AP5" s="695"/>
      <c r="AQ5" s="695"/>
      <c r="AR5" s="695"/>
      <c r="AS5" s="695"/>
      <c r="AT5" s="695"/>
      <c r="AU5" s="695"/>
      <c r="AV5" s="695"/>
      <c r="AW5" s="695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81">
        <v>1</v>
      </c>
    </row>
    <row r="6" spans="1:67" ht="15" x14ac:dyDescent="0.25">
      <c r="A6" s="249" t="s">
        <v>22</v>
      </c>
      <c r="B6" s="434" t="str">
        <f>IF(OR(C$6=1,C$6&lt;0),"д.б.=0 или &gt;1","")</f>
        <v/>
      </c>
      <c r="C6" s="146">
        <v>2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0</v>
      </c>
      <c r="L6" s="135"/>
      <c r="M6" s="136" t="s">
        <v>36</v>
      </c>
      <c r="N6" s="136"/>
      <c r="O6" s="152">
        <v>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81"/>
    </row>
    <row r="7" spans="1:67" ht="15" x14ac:dyDescent="0.25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4</v>
      </c>
      <c r="H7" s="94"/>
      <c r="I7" s="249" t="s">
        <v>3</v>
      </c>
      <c r="J7" s="242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220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2100</v>
      </c>
      <c r="AO7" s="438"/>
      <c r="AP7" s="438"/>
      <c r="AQ7" s="437" t="s">
        <v>2123</v>
      </c>
      <c r="AR7" s="437"/>
      <c r="AS7" s="566">
        <v>43468</v>
      </c>
      <c r="AT7" s="564" t="s">
        <v>2124</v>
      </c>
      <c r="AU7" s="565">
        <v>43830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 x14ac:dyDescent="0.2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 x14ac:dyDescent="0.3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5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248</v>
      </c>
      <c r="AO9" s="438"/>
      <c r="AP9" s="438"/>
      <c r="AQ9" s="441"/>
      <c r="AR9" s="438"/>
      <c r="AS9" s="602">
        <v>2000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 x14ac:dyDescent="0.2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7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4" t="str">
        <f>IF(OR(O10&lt;0,O10=0),"Д.Б. &gt;0"," ")</f>
        <v xml:space="preserve"> </v>
      </c>
      <c r="O10" s="294">
        <v>2000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2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 x14ac:dyDescent="0.2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2125</v>
      </c>
      <c r="AO11" s="438"/>
      <c r="AP11" s="438"/>
      <c r="AQ11" s="441"/>
      <c r="AR11" s="438"/>
      <c r="AS11" s="602">
        <v>8559.66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 x14ac:dyDescent="0.2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9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2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 x14ac:dyDescent="0.2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258</v>
      </c>
      <c r="AO13" s="438"/>
      <c r="AP13" s="438"/>
      <c r="AQ13" s="587"/>
      <c r="AR13" s="587"/>
      <c r="AS13" s="602">
        <v>3424.62</v>
      </c>
      <c r="AT13" s="601">
        <v>0.64800000000000002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 x14ac:dyDescent="0.2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66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 x14ac:dyDescent="0.2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78" t="s">
        <v>2161</v>
      </c>
      <c r="N15" s="678"/>
      <c r="O15" s="678"/>
      <c r="P15" s="678"/>
      <c r="Q15" s="678"/>
      <c r="R15" s="678"/>
      <c r="S15" s="678"/>
      <c r="T15" s="678"/>
      <c r="U15" s="678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2126</v>
      </c>
      <c r="AO15" s="438"/>
      <c r="AP15" s="438"/>
      <c r="AR15" s="438"/>
      <c r="AS15" s="605">
        <v>0.3596495798319328</v>
      </c>
      <c r="AT15" s="600" t="s">
        <v>2127</v>
      </c>
      <c r="AU15" s="606">
        <v>4.2798299999999996</v>
      </c>
      <c r="AV15" s="561" t="s">
        <v>2128</v>
      </c>
      <c r="AW15" s="607">
        <v>2.4994481139513289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 x14ac:dyDescent="0.25">
      <c r="A16" s="611" t="s">
        <v>161</v>
      </c>
      <c r="B16" s="612"/>
      <c r="C16" s="613">
        <v>11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78"/>
      <c r="N16" s="678"/>
      <c r="O16" s="678"/>
      <c r="P16" s="678"/>
      <c r="Q16" s="678"/>
      <c r="R16" s="678"/>
      <c r="S16" s="678"/>
      <c r="T16" s="678"/>
      <c r="U16" s="678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 x14ac:dyDescent="0.25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88" t="s">
        <v>88</v>
      </c>
      <c r="N18" s="689"/>
      <c r="O18" s="133" t="s">
        <v>26</v>
      </c>
      <c r="P18" s="690" t="s">
        <v>80</v>
      </c>
      <c r="Q18" s="691"/>
      <c r="R18" s="686" t="s">
        <v>31</v>
      </c>
      <c r="S18" s="687"/>
      <c r="T18" s="682" t="s">
        <v>34</v>
      </c>
      <c r="U18" s="683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84" t="s">
        <v>47</v>
      </c>
      <c r="AC18" s="685"/>
      <c r="AD18" s="418" t="s">
        <v>48</v>
      </c>
      <c r="AE18" s="379"/>
      <c r="AF18" s="335" t="s">
        <v>41</v>
      </c>
      <c r="AG18" s="594" t="s">
        <v>2055</v>
      </c>
      <c r="AH18" s="385"/>
      <c r="AI18" s="444" t="s">
        <v>48</v>
      </c>
      <c r="AJ18" s="692" t="s">
        <v>98</v>
      </c>
      <c r="AK18" s="693"/>
      <c r="AL18" s="694"/>
      <c r="AM18" s="692" t="s">
        <v>255</v>
      </c>
      <c r="AN18" s="693"/>
      <c r="AO18" s="694"/>
      <c r="AP18" s="692" t="s">
        <v>250</v>
      </c>
      <c r="AQ18" s="693"/>
      <c r="AR18" s="694"/>
      <c r="AS18" s="692" t="s">
        <v>256</v>
      </c>
      <c r="AT18" s="693"/>
      <c r="AU18" s="694"/>
      <c r="AV18" s="692" t="s">
        <v>99</v>
      </c>
      <c r="AW18" s="693"/>
      <c r="AX18" s="694"/>
      <c r="AY18" s="692" t="s">
        <v>251</v>
      </c>
      <c r="AZ18" s="694"/>
      <c r="BA18" s="692" t="s">
        <v>252</v>
      </c>
      <c r="BB18" s="693"/>
      <c r="BC18" s="694"/>
      <c r="BD18" s="692" t="s">
        <v>253</v>
      </c>
      <c r="BE18" s="694"/>
      <c r="BF18" s="692" t="s">
        <v>254</v>
      </c>
      <c r="BG18" s="693"/>
      <c r="BH18" s="694"/>
      <c r="BI18" s="692" t="s">
        <v>2058</v>
      </c>
      <c r="BJ18" s="694"/>
      <c r="BK18" s="692" t="s">
        <v>100</v>
      </c>
      <c r="BL18" s="693"/>
      <c r="BM18" s="694"/>
      <c r="BN18" s="134"/>
      <c r="BO18" s="225"/>
    </row>
    <row r="19" spans="1:67" ht="15.75" thickBot="1" x14ac:dyDescent="0.3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 x14ac:dyDescent="0.25">
      <c r="A20" s="416">
        <v>1</v>
      </c>
      <c r="B20" s="107">
        <v>0</v>
      </c>
      <c r="C20" s="112">
        <f>C$2</f>
        <v>22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1.98</v>
      </c>
      <c r="N20" s="306">
        <f t="shared" ref="N20:N39" si="2">IF($O$10&gt;0,M20/$O$10,0)</f>
        <v>9.8999999999999999E-4</v>
      </c>
      <c r="O20" s="159">
        <f t="shared" ref="O20:O39" si="3">ROUND(ROUND(K20,2)*$O$4,2)</f>
        <v>0.09</v>
      </c>
      <c r="P20" s="207">
        <f>ROUND(J20*$O$6,2)</f>
        <v>0</v>
      </c>
      <c r="Q20" s="220">
        <f t="shared" ref="Q20:Q39" si="4">P20/$O$10</f>
        <v>0</v>
      </c>
      <c r="R20" s="119">
        <f>ROUND(P20/O20,0)</f>
        <v>0</v>
      </c>
      <c r="S20" s="120">
        <v>0</v>
      </c>
      <c r="T20" s="126">
        <f>R20+C20</f>
        <v>22</v>
      </c>
      <c r="U20" s="127">
        <v>0</v>
      </c>
      <c r="V20" s="377"/>
      <c r="W20" s="342">
        <f t="shared" ref="W20:W39" si="5">ROUND(K20*$O$7,2)</f>
        <v>2.2000000000000002</v>
      </c>
      <c r="X20" s="343">
        <f>ROUND(P20+W20,2)</f>
        <v>2.2000000000000002</v>
      </c>
      <c r="Y20" s="346"/>
      <c r="Z20" s="347">
        <f t="shared" ref="Z20:Z39" si="6">IF($O$10&gt;0,ROUND($O$10-X20,2),0)</f>
        <v>1997.8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22219.777777777777</v>
      </c>
      <c r="AC20" s="350">
        <f t="shared" ref="AC20:AC39" si="9">IF(AB20&gt;0,AB20+G20,0)</f>
        <v>22219.777777777777</v>
      </c>
      <c r="AD20" s="412">
        <v>1</v>
      </c>
      <c r="AE20" s="380"/>
      <c r="AF20" s="344">
        <f t="shared" ref="AF20:AF39" si="10">IF(P20&gt;0,ROUND(W20/P20,2),0)</f>
        <v>0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55</v>
      </c>
      <c r="AK20" s="450">
        <f>COUNTIFS('Данные из терминала'!C:C,AI20,'Данные из терминала'!B:B,"buy")</f>
        <v>71</v>
      </c>
      <c r="AL20" s="451">
        <f>COUNTIFS('Данные из терминала'!C:C,AI20)</f>
        <v>126</v>
      </c>
      <c r="AM20" s="452">
        <f>SUMIFS('Данные из терминала'!E:E,'Данные из терминала'!C:C,AI20,'Данные из терминала'!B:B,"sell")</f>
        <v>0.55000000000000027</v>
      </c>
      <c r="AN20" s="453">
        <f>SUMIFS('Данные из терминала'!E:E,'Данные из терминала'!C:C,AI20,'Данные из терминала'!B:B,"buy")</f>
        <v>0.71000000000000041</v>
      </c>
      <c r="AO20" s="454">
        <f>SUMIFS('Данные из терминала'!E:E,'Данные из терминала'!C:C,AI20)</f>
        <v>1.2600000000000009</v>
      </c>
      <c r="AP20" s="449">
        <f>SUMIFS('Данные из терминала'!N:N,'Данные из терминала'!C:C,AI20,'Данные из терминала'!B:B,"sell")</f>
        <v>110.95999999999998</v>
      </c>
      <c r="AQ20" s="450">
        <f>SUMIFS('Данные из терминала'!N:N,'Данные из терминала'!C:C,AI20,'Данные из терминала'!B:B,"buy")</f>
        <v>143.13999999999996</v>
      </c>
      <c r="AR20" s="451">
        <f>SUMIFS('Данные из терминала'!N:N,'Данные из терминала'!C:C,AI20)</f>
        <v>254.10000000000025</v>
      </c>
      <c r="AS20" s="452">
        <f>ROUND(IF(AJ20&gt;0,AVERAGEIFS('Данные из терминала'!N:N,'Данные из терминала'!C:C,AI20,'Данные из терминала'!B:B,"sell"),0),2)</f>
        <v>2.02</v>
      </c>
      <c r="AT20" s="453">
        <f>ROUND(IF(AK20&gt;0,AVERAGEIFS('Данные из терминала'!N:N,'Данные из терминала'!C:C,AI20,'Данные из терминала'!B:B,"buy"),0),2)</f>
        <v>2.02</v>
      </c>
      <c r="AU20" s="454">
        <f>ROUND(IF(AL20&gt;0,AVERAGEIFS('Данные из терминала'!N:N,'Данные из терминала'!C:C,AI20),0),2)</f>
        <v>2.02</v>
      </c>
      <c r="AV20" s="455">
        <f>IF(AJ20&gt;0,AP20/$AR$42,0)</f>
        <v>1.2928227134130353E-2</v>
      </c>
      <c r="AW20" s="456">
        <f>IF(AK20&gt;0,AQ20/$AR$42,0)</f>
        <v>1.6677599423030088E-2</v>
      </c>
      <c r="AX20" s="457">
        <f>IF(AL20&gt;0,AR20/$AR$42,0)</f>
        <v>2.9605826557160479E-2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22.700000000000728</v>
      </c>
      <c r="BE20" s="451">
        <f>IF(AK20&gt;0,VLOOKUP(AI20,Сводная!A:C,  MATCH("buy",Сводная!$A$2:$G$2,0)+1,0),0)</f>
        <v>23.200000000000728</v>
      </c>
      <c r="BF20" s="449">
        <f>ROUND(IF(AJ20&gt;0,AVERAGEIFS('Данные из терминала'!M:M,'Данные из терминала'!C:C,AI20,'Данные из терминала'!B:B,"sell"),0),1)</f>
        <v>22</v>
      </c>
      <c r="BG20" s="450">
        <f>ROUND(IF(AK20&gt;0,AVERAGEIFS('Данные из терминала'!M:M,'Данные из терминала'!C:C,AI20,'Данные из терминала'!B:B,"buy"),0),1)</f>
        <v>22.1</v>
      </c>
      <c r="BH20" s="451">
        <f>ROUND(IF(AL20&gt;0,AVERAGEIFS('Данные из терминала'!M:M,'Данные из терминала'!C:C,AI20),0),1)</f>
        <v>22.1</v>
      </c>
      <c r="BI20" s="458">
        <f>IF(AJ20&gt;0,VLOOKUP(AI20,Сводная!A:G,  MATCH("sell",Сводная!$A$2:$G$2,0)+2,0),0)</f>
        <v>2.7625000000000002</v>
      </c>
      <c r="BJ20" s="459">
        <f>IF(AK20&gt;0,VLOOKUP(AI20,Сводная!A:D,  MATCH("buy",Сводная!$A$2:$G$2,0)+2,0),0)</f>
        <v>1.0048611111111112</v>
      </c>
      <c r="BK20" s="460">
        <f>IF(AJ20&gt;0,AVERAGEIFS('Данные из терминала'!O:O,'Данные из терминала'!C:C,AI20,'Данные из терминала'!B:B,"sell"),0)</f>
        <v>0.14592171717178479</v>
      </c>
      <c r="BL20" s="461">
        <f>IF(AK20&gt;0,AVERAGEIFS('Данные из терминала'!O:O,'Данные из терминала'!C:C,AI20,'Данные из терминала'!B:B,"buy"),0)</f>
        <v>0.15891040688572028</v>
      </c>
      <c r="BM20" s="462">
        <f>IF(AL20&gt;0,AVERAGEIFS('Данные из терминала'!O:O,'Данные из терминала'!C:C,AI20),0)</f>
        <v>0.15324074074074845</v>
      </c>
      <c r="BO20" s="224"/>
    </row>
    <row r="21" spans="1:67" ht="15" x14ac:dyDescent="0.25">
      <c r="A21" s="416">
        <v>2</v>
      </c>
      <c r="B21" s="107">
        <f t="shared" ref="B21:B39" si="12">IF(AND($A21&gt;=C$12,C$12&gt;0),0,IF(AND($A21&gt;=C$9,C$9&gt;0),C$10,IF(AND($A21&gt;=C$6,C$6&gt;0),C$7,0)))</f>
        <v>1</v>
      </c>
      <c r="C21" s="112">
        <f t="shared" ref="C21:C39" si="13">IF(AND($A21&gt;=C$12,C$12&gt;0),C$13,C20+B21)</f>
        <v>23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4.1399999999999997</v>
      </c>
      <c r="N21" s="306">
        <f t="shared" si="2"/>
        <v>2.0699999999999998E-3</v>
      </c>
      <c r="O21" s="159">
        <f t="shared" si="3"/>
        <v>0.18</v>
      </c>
      <c r="P21" s="207">
        <f t="shared" ref="P21:P39" si="17">ROUND((ROUND(K20,2)*(G21-G20)*$O$4+P20+J21*$O$6),2)</f>
        <v>1.1000000000000001</v>
      </c>
      <c r="Q21" s="220">
        <f t="shared" si="4"/>
        <v>5.5000000000000003E-4</v>
      </c>
      <c r="R21" s="119">
        <f>ROUND(P21/O21,0)</f>
        <v>6</v>
      </c>
      <c r="S21" s="120">
        <f>ROUND(R21/G21,2)</f>
        <v>0.5</v>
      </c>
      <c r="T21" s="126">
        <f t="shared" ref="T21:T39" si="18">R21+C21</f>
        <v>29</v>
      </c>
      <c r="U21" s="127">
        <f>ROUND(T21/G21,2)</f>
        <v>2.42</v>
      </c>
      <c r="V21" s="377"/>
      <c r="W21" s="342">
        <f t="shared" si="5"/>
        <v>4.4000000000000004</v>
      </c>
      <c r="X21" s="343">
        <f t="shared" ref="X21:X39" si="19">ROUND(P21+W21,2)</f>
        <v>5.5</v>
      </c>
      <c r="Y21" s="346"/>
      <c r="Z21" s="347">
        <f t="shared" si="6"/>
        <v>1994.5</v>
      </c>
      <c r="AA21" s="348">
        <f t="shared" si="7"/>
        <v>0</v>
      </c>
      <c r="AB21" s="349">
        <f t="shared" si="8"/>
        <v>11102.555555555557</v>
      </c>
      <c r="AC21" s="350">
        <f t="shared" si="9"/>
        <v>11114.555555555557</v>
      </c>
      <c r="AD21" s="412">
        <v>2</v>
      </c>
      <c r="AE21" s="380"/>
      <c r="AF21" s="344">
        <f t="shared" si="10"/>
        <v>4</v>
      </c>
      <c r="AG21" s="345">
        <f t="shared" si="11"/>
        <v>0</v>
      </c>
      <c r="AH21" s="385"/>
      <c r="AI21" s="422">
        <v>2</v>
      </c>
      <c r="AJ21" s="463">
        <f>COUNTIFS('Данные из терминала'!C:C,AI21,'Данные из терминала'!B:B,"sell")</f>
        <v>51</v>
      </c>
      <c r="AK21" s="464">
        <f>COUNTIFS('Данные из терминала'!C:C,AI21,'Данные из терминала'!B:B,"buy")</f>
        <v>35</v>
      </c>
      <c r="AL21" s="465">
        <f>COUNTIFS('Данные из терминала'!C:C,AI21)</f>
        <v>86</v>
      </c>
      <c r="AM21" s="466">
        <f>SUMIFS('Данные из терминала'!E:E,'Данные из терминала'!C:C,AI21,'Данные из терминала'!B:B,"sell")</f>
        <v>1.0200000000000005</v>
      </c>
      <c r="AN21" s="467">
        <f>SUMIFS('Данные из терминала'!E:E,'Данные из терминала'!C:C,AI21,'Данные из терминала'!B:B,"buy")</f>
        <v>0.70000000000000029</v>
      </c>
      <c r="AO21" s="468">
        <f>SUMIFS('Данные из терминала'!E:E,'Данные из терминала'!C:C,AI21)</f>
        <v>1.7200000000000011</v>
      </c>
      <c r="AP21" s="463">
        <f>SUMIFS('Данные из терминала'!N:N,'Данные из терминала'!C:C,AI21,'Данные из терминала'!B:B,"sell")</f>
        <v>214.96000000000004</v>
      </c>
      <c r="AQ21" s="464">
        <f>SUMIFS('Данные из терминала'!N:N,'Данные из терминала'!C:C,AI21,'Данные из терминала'!B:B,"buy")</f>
        <v>147.69</v>
      </c>
      <c r="AR21" s="465">
        <f>SUMIFS('Данные из терминала'!N:N,'Данные из терминала'!C:C,AI21)</f>
        <v>362.6500000000002</v>
      </c>
      <c r="AS21" s="466">
        <f>ROUND(IF(AJ21&gt;0,AVERAGEIFS('Данные из терминала'!N:N,'Данные из терминала'!C:C,AI21,'Данные из терминала'!B:B,"sell"),0),2)</f>
        <v>4.21</v>
      </c>
      <c r="AT21" s="467">
        <f>ROUND(IF(AK21&gt;0,AVERAGEIFS('Данные из терминала'!N:N,'Данные из терминала'!C:C,AI21,'Данные из терминала'!B:B,"buy"),0),2)</f>
        <v>4.22</v>
      </c>
      <c r="AU21" s="468">
        <f>ROUND(IF(AL21&gt;0,AVERAGEIFS('Данные из терминала'!N:N,'Данные из терминала'!C:C,AI21),0),2)</f>
        <v>4.22</v>
      </c>
      <c r="AV21" s="469">
        <f t="shared" ref="AV21:AV39" si="20">IF(AJ21&gt;0,AP21/$AR$42,0)</f>
        <v>2.504552725984735E-2</v>
      </c>
      <c r="AW21" s="470">
        <f t="shared" ref="AW21:AW39" si="21">IF(AK21&gt;0,AQ21/$AR$42,0)</f>
        <v>1.7207731303530212E-2</v>
      </c>
      <c r="AX21" s="471">
        <f t="shared" ref="AX21:AX39" si="22">IF(AL21&gt;0,AR21/$AR$42,0)</f>
        <v>4.2253258563377583E-2</v>
      </c>
      <c r="AY21" s="449">
        <f>IF(AJ21&gt;0,VLOOKUP(AI21,Сводная!A:E,  MATCH("sell",Сводная!$A$2:$G$2,0)+0,0),0)</f>
        <v>17.600000000000364</v>
      </c>
      <c r="AZ21" s="451">
        <f>IF(AK21&gt;0,VLOOKUP(AI21,Сводная!A:B,  MATCH("buy",Сводная!$A$2:$G$2,0)+0,0),0)</f>
        <v>24.300000000001091</v>
      </c>
      <c r="BA21" s="463">
        <f>ROUND(IF(AJ21&gt;0,AVERAGEIFS('Данные из терминала'!L:L,'Данные из терминала'!C:C,AI21,'Данные из терминала'!B:B,"sell"),0),1)</f>
        <v>12.2</v>
      </c>
      <c r="BB21" s="464">
        <f>ROUND(IF(AK21&gt;0,AVERAGEIFS('Данные из терминала'!L:L,'Данные из терминала'!C:C,AI21,'Данные из терминала'!B:B,"buy"),0),1)</f>
        <v>12.6</v>
      </c>
      <c r="BC21" s="465">
        <f>ROUND(IF(AL21&gt;0,AVERAGEIFS('Данные из терминала'!L:L,'Данные из терминала'!C:C,AI21),0),1)</f>
        <v>12.3</v>
      </c>
      <c r="BD21" s="449">
        <f>IF(AJ21&gt;0,VLOOKUP(AI21,Сводная!A:F,  MATCH("sell",Сводная!$A$2:$G$2,0)+1,0),0)</f>
        <v>32</v>
      </c>
      <c r="BE21" s="451">
        <f>IF(AK21&gt;0,VLOOKUP(AI21,Сводная!A:C,  MATCH("buy",Сводная!$A$2:$G$2,0)+1,0),0)</f>
        <v>35.200000000000728</v>
      </c>
      <c r="BF21" s="463">
        <f>ROUND(IF(AJ21&gt;0,AVERAGEIFS('Данные из терминала'!M:M,'Данные из терминала'!C:C,AI21,'Данные из терминала'!B:B,"sell"),0),1)</f>
        <v>29.2</v>
      </c>
      <c r="BG21" s="464">
        <f>ROUND(IF(AK21&gt;0,AVERAGEIFS('Данные из терминала'!M:M,'Данные из терминала'!C:C,AI21,'Данные из терминала'!B:B,"buy"),0),1)</f>
        <v>29.5</v>
      </c>
      <c r="BH21" s="465">
        <f>ROUND(IF(AL21&gt;0,AVERAGEIFS('Данные из терминала'!M:M,'Данные из терминала'!C:C,AI21),0),1)</f>
        <v>29.3</v>
      </c>
      <c r="BI21" s="458">
        <f>IF(AJ21&gt;0,VLOOKUP(AI21,Сводная!A:G,  MATCH("sell",Сводная!$A$2:$G$2,0)+2,0),0)</f>
        <v>1.2375</v>
      </c>
      <c r="BJ21" s="459">
        <f>IF(AK21&gt;0,VLOOKUP(AI21,Сводная!A:D,  MATCH("buy",Сводная!$A$2:$G$2,0)+2,0),0)</f>
        <v>2.1777777777777776</v>
      </c>
      <c r="BK21" s="472">
        <f>IF(AJ21&gt;0,AVERAGEIFS('Данные из терминала'!O:O,'Данные из терминала'!C:C,AI21,'Данные из терминала'!B:B,"sell"),0)</f>
        <v>0.31270424836568017</v>
      </c>
      <c r="BL21" s="473">
        <f>IF(AK21&gt;0,AVERAGEIFS('Данные из терминала'!O:O,'Данные из терминала'!C:C,AI21,'Данные из терминала'!B:B,"buy"),0)</f>
        <v>0.40164682539658053</v>
      </c>
      <c r="BM21" s="474">
        <f>IF(AL21&gt;0,AVERAGEIFS('Данные из терминала'!O:O,'Данные из терминала'!C:C,AI21),0)</f>
        <v>0.34890180878523264</v>
      </c>
      <c r="BO21" s="224"/>
    </row>
    <row r="22" spans="1:67" ht="15" x14ac:dyDescent="0.25">
      <c r="A22" s="416">
        <v>3</v>
      </c>
      <c r="B22" s="107">
        <f t="shared" si="12"/>
        <v>1</v>
      </c>
      <c r="C22" s="112">
        <f t="shared" si="13"/>
        <v>24</v>
      </c>
      <c r="D22" s="76"/>
      <c r="E22" s="107">
        <f t="shared" si="14"/>
        <v>4</v>
      </c>
      <c r="F22" s="105">
        <f>F21+E22</f>
        <v>16</v>
      </c>
      <c r="G22" s="100">
        <f>G21+F22</f>
        <v>28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6.72</v>
      </c>
      <c r="N22" s="306">
        <f t="shared" si="2"/>
        <v>3.3599999999999997E-3</v>
      </c>
      <c r="O22" s="159">
        <f t="shared" si="3"/>
        <v>0.28000000000000003</v>
      </c>
      <c r="P22" s="207">
        <f t="shared" si="17"/>
        <v>4.04</v>
      </c>
      <c r="Q22" s="220">
        <f t="shared" si="4"/>
        <v>2.0200000000000001E-3</v>
      </c>
      <c r="R22" s="119">
        <f t="shared" ref="R22:R39" si="24">ROUND(P22/O22,0)</f>
        <v>14</v>
      </c>
      <c r="S22" s="120">
        <f t="shared" ref="S22:S39" si="25">ROUND(R22/G22,2)</f>
        <v>0.5</v>
      </c>
      <c r="T22" s="126">
        <f t="shared" si="18"/>
        <v>38</v>
      </c>
      <c r="U22" s="127">
        <f t="shared" ref="U22:U39" si="26">ROUND(T22/G22,2)</f>
        <v>1.36</v>
      </c>
      <c r="V22" s="377"/>
      <c r="W22" s="342">
        <f t="shared" si="5"/>
        <v>6.6</v>
      </c>
      <c r="X22" s="343">
        <f t="shared" si="19"/>
        <v>10.64</v>
      </c>
      <c r="Y22" s="346"/>
      <c r="Z22" s="347">
        <f t="shared" si="6"/>
        <v>1989.36</v>
      </c>
      <c r="AA22" s="348">
        <f t="shared" si="7"/>
        <v>0.01</v>
      </c>
      <c r="AB22" s="349">
        <f t="shared" si="8"/>
        <v>7126.0714285714275</v>
      </c>
      <c r="AC22" s="350">
        <f t="shared" si="9"/>
        <v>7154.0714285714275</v>
      </c>
      <c r="AD22" s="412">
        <v>3</v>
      </c>
      <c r="AE22" s="380"/>
      <c r="AF22" s="344">
        <f t="shared" si="10"/>
        <v>1.63</v>
      </c>
      <c r="AG22" s="345">
        <f t="shared" si="11"/>
        <v>0</v>
      </c>
      <c r="AH22" s="385"/>
      <c r="AI22" s="422">
        <v>3</v>
      </c>
      <c r="AJ22" s="463">
        <f>COUNTIFS('Данные из терминала'!C:C,AI22,'Данные из терминала'!B:B,"sell")</f>
        <v>19</v>
      </c>
      <c r="AK22" s="464">
        <f>COUNTIFS('Данные из терминала'!C:C,AI22,'Данные из терминала'!B:B,"buy")</f>
        <v>21</v>
      </c>
      <c r="AL22" s="465">
        <f>COUNTIFS('Данные из терминала'!C:C,AI22)</f>
        <v>40</v>
      </c>
      <c r="AM22" s="466">
        <f>SUMIFS('Данные из терминала'!E:E,'Данные из терминала'!C:C,AI22,'Данные из терминала'!B:B,"sell")</f>
        <v>0.57000000000000028</v>
      </c>
      <c r="AN22" s="467">
        <f>SUMIFS('Данные из терминала'!E:E,'Данные из терминала'!C:C,AI22,'Данные из терминала'!B:B,"buy")</f>
        <v>0.63000000000000034</v>
      </c>
      <c r="AO22" s="468">
        <f>SUMIFS('Данные из терминала'!E:E,'Данные из терминала'!C:C,AI22)</f>
        <v>1.2000000000000008</v>
      </c>
      <c r="AP22" s="463">
        <f>SUMIFS('Данные из терминала'!N:N,'Данные из терминала'!C:C,AI22,'Данные из терминала'!B:B,"sell")</f>
        <v>125.25</v>
      </c>
      <c r="AQ22" s="464">
        <f>SUMIFS('Данные из терминала'!N:N,'Данные из терминала'!C:C,AI22,'Данные из терминала'!B:B,"buy")</f>
        <v>138.37999999999997</v>
      </c>
      <c r="AR22" s="465">
        <f>SUMIFS('Данные из терминала'!N:N,'Данные из терминала'!C:C,AI22)</f>
        <v>263.63</v>
      </c>
      <c r="AS22" s="466">
        <f>ROUND(IF(AJ22&gt;0,AVERAGEIFS('Данные из терминала'!N:N,'Данные из терминала'!C:C,AI22,'Данные из терминала'!B:B,"sell"),0),2)</f>
        <v>6.59</v>
      </c>
      <c r="AT22" s="467">
        <f>ROUND(IF(AK22&gt;0,AVERAGEIFS('Данные из терминала'!N:N,'Данные из терминала'!C:C,AI22,'Данные из терминала'!B:B,"buy"),0),2)</f>
        <v>6.59</v>
      </c>
      <c r="AU22" s="468">
        <f>ROUND(IF(AL22&gt;0,AVERAGEIFS('Данные из терминала'!N:N,'Данные из терминала'!C:C,AI22),0),2)</f>
        <v>6.59</v>
      </c>
      <c r="AV22" s="469">
        <f t="shared" si="20"/>
        <v>1.4593190776404353E-2</v>
      </c>
      <c r="AW22" s="470">
        <f t="shared" si="21"/>
        <v>1.6122999917276119E-2</v>
      </c>
      <c r="AX22" s="471">
        <f t="shared" si="22"/>
        <v>3.0716190693680475E-2</v>
      </c>
      <c r="AY22" s="449">
        <f>IF(AJ22&gt;0,VLOOKUP(AI22,Сводная!A:E,  MATCH("sell",Сводная!$A$2:$G$2,0)+0,0),0)</f>
        <v>38.799999999999272</v>
      </c>
      <c r="AZ22" s="451">
        <f>IF(AK22&gt;0,VLOOKUP(AI22,Сводная!A:B,  MATCH("buy",Сводная!$A$2:$G$2,0)+0,0),0)</f>
        <v>40.399999999999636</v>
      </c>
      <c r="BA22" s="463">
        <f>ROUND(IF(AJ22&gt;0,AVERAGEIFS('Данные из терминала'!L:L,'Данные из терминала'!C:C,AI22,'Данные из терминала'!B:B,"sell"),0),1)</f>
        <v>29.3</v>
      </c>
      <c r="BB22" s="464">
        <f>ROUND(IF(AK22&gt;0,AVERAGEIFS('Данные из терминала'!L:L,'Данные из терминала'!C:C,AI22,'Данные из терминала'!B:B,"buy"),0),1)</f>
        <v>30</v>
      </c>
      <c r="BC22" s="465">
        <f>ROUND(IF(AL22&gt;0,AVERAGEIFS('Данные из терминала'!L:L,'Данные из терминала'!C:C,AI22),0),1)</f>
        <v>29.7</v>
      </c>
      <c r="BD22" s="449">
        <f>IF(AJ22&gt;0,VLOOKUP(AI22,Сводная!A:F,  MATCH("sell",Сводная!$A$2:$G$2,0)+1,0),0)</f>
        <v>45.699999999998909</v>
      </c>
      <c r="BE22" s="451">
        <f>IF(AK22&gt;0,VLOOKUP(AI22,Сводная!A:C,  MATCH("buy",Сводная!$A$2:$G$2,0)+1,0),0)</f>
        <v>46.899999999999636</v>
      </c>
      <c r="BF22" s="463">
        <f>ROUND(IF(AJ22&gt;0,AVERAGEIFS('Данные из терминала'!M:M,'Данные из терминала'!C:C,AI22,'Данные из терминала'!B:B,"sell"),0),1)</f>
        <v>39.700000000000003</v>
      </c>
      <c r="BG22" s="464">
        <f>ROUND(IF(AK22&gt;0,AVERAGEIFS('Данные из терминала'!M:M,'Данные из терминала'!C:C,AI22,'Данные из терминала'!B:B,"buy"),0),1)</f>
        <v>40.200000000000003</v>
      </c>
      <c r="BH22" s="465">
        <f>ROUND(IF(AL22&gt;0,AVERAGEIFS('Данные из терминала'!M:M,'Данные из терминала'!C:C,AI22),0),1)</f>
        <v>40</v>
      </c>
      <c r="BI22" s="458">
        <f>IF(AJ22&gt;0,VLOOKUP(AI22,Сводная!A:G,  MATCH("sell",Сводная!$A$2:$G$2,0)+2,0),0)</f>
        <v>3.1493055555555554</v>
      </c>
      <c r="BJ22" s="459">
        <f>IF(AK22&gt;0,VLOOKUP(AI22,Сводная!A:D,  MATCH("buy",Сводная!$A$2:$G$2,0)+2,0),0)</f>
        <v>2.9340277777777777</v>
      </c>
      <c r="BK22" s="472">
        <f>IF(AJ22&gt;0,AVERAGEIFS('Данные из терминала'!O:O,'Данные из терминала'!C:C,AI22,'Данные из терминала'!B:B,"sell"),0)</f>
        <v>0.8528143274850567</v>
      </c>
      <c r="BL22" s="473">
        <f>IF(AK22&gt;0,AVERAGEIFS('Данные из терминала'!O:O,'Данные из терминала'!C:C,AI22,'Данные из терминала'!B:B,"buy"),0)</f>
        <v>0.969775132275702</v>
      </c>
      <c r="BM22" s="474">
        <f>IF(AL22&gt;0,AVERAGEIFS('Данные из терминала'!O:O,'Данные из терминала'!C:C,AI22),0)</f>
        <v>0.91421875000014552</v>
      </c>
      <c r="BO22" s="224"/>
    </row>
    <row r="23" spans="1:67" ht="15" x14ac:dyDescent="0.25">
      <c r="A23" s="416">
        <v>4</v>
      </c>
      <c r="B23" s="107">
        <f t="shared" si="12"/>
        <v>1</v>
      </c>
      <c r="C23" s="112">
        <f t="shared" si="13"/>
        <v>25</v>
      </c>
      <c r="D23" s="76"/>
      <c r="E23" s="107">
        <f t="shared" si="14"/>
        <v>4</v>
      </c>
      <c r="F23" s="105">
        <f t="shared" ref="F23:F39" si="27">F22+E23</f>
        <v>20</v>
      </c>
      <c r="G23" s="100">
        <f t="shared" si="15"/>
        <v>48</v>
      </c>
      <c r="H23" s="11"/>
      <c r="I23" s="7">
        <f t="shared" si="16"/>
        <v>1.8</v>
      </c>
      <c r="J23" s="110">
        <f t="shared" si="0"/>
        <v>1.7999999999999999E-2</v>
      </c>
      <c r="K23" s="8">
        <f t="shared" si="23"/>
        <v>4.8000000000000001E-2</v>
      </c>
      <c r="L23" s="157"/>
      <c r="M23" s="162">
        <f t="shared" si="1"/>
        <v>11.5</v>
      </c>
      <c r="N23" s="306">
        <f t="shared" si="2"/>
        <v>5.7499999999999999E-3</v>
      </c>
      <c r="O23" s="159">
        <f t="shared" si="3"/>
        <v>0.46</v>
      </c>
      <c r="P23" s="207">
        <f t="shared" si="17"/>
        <v>9.56</v>
      </c>
      <c r="Q23" s="220">
        <f t="shared" si="4"/>
        <v>4.7800000000000004E-3</v>
      </c>
      <c r="R23" s="119">
        <f t="shared" si="24"/>
        <v>21</v>
      </c>
      <c r="S23" s="120">
        <f t="shared" si="25"/>
        <v>0.44</v>
      </c>
      <c r="T23" s="126">
        <f t="shared" si="18"/>
        <v>46</v>
      </c>
      <c r="U23" s="127">
        <f t="shared" si="26"/>
        <v>0.96</v>
      </c>
      <c r="V23" s="377"/>
      <c r="W23" s="342">
        <f t="shared" si="5"/>
        <v>10.56</v>
      </c>
      <c r="X23" s="343">
        <f t="shared" si="19"/>
        <v>20.12</v>
      </c>
      <c r="Y23" s="346"/>
      <c r="Z23" s="347">
        <f t="shared" si="6"/>
        <v>1979.88</v>
      </c>
      <c r="AA23" s="348">
        <f t="shared" si="7"/>
        <v>0.01</v>
      </c>
      <c r="AB23" s="349">
        <f t="shared" si="8"/>
        <v>4324.7478260869566</v>
      </c>
      <c r="AC23" s="350">
        <f t="shared" si="9"/>
        <v>4372.7478260869566</v>
      </c>
      <c r="AD23" s="412">
        <v>4</v>
      </c>
      <c r="AE23" s="380"/>
      <c r="AF23" s="344">
        <f t="shared" si="10"/>
        <v>1.1000000000000001</v>
      </c>
      <c r="AG23" s="345">
        <f t="shared" si="11"/>
        <v>0.01</v>
      </c>
      <c r="AH23" s="385"/>
      <c r="AI23" s="422">
        <v>4</v>
      </c>
      <c r="AJ23" s="463">
        <f>COUNTIFS('Данные из терминала'!C:C,AI23,'Данные из терминала'!B:B,"sell")</f>
        <v>20</v>
      </c>
      <c r="AK23" s="464">
        <f>COUNTIFS('Данные из терминала'!C:C,AI23,'Данные из терминала'!B:B,"buy")</f>
        <v>23</v>
      </c>
      <c r="AL23" s="465">
        <f>COUNTIFS('Данные из терминала'!C:C,AI23)</f>
        <v>43</v>
      </c>
      <c r="AM23" s="466">
        <f>SUMIFS('Данные из терминала'!E:E,'Данные из терминала'!C:C,AI23,'Данные из терминала'!B:B,"sell")</f>
        <v>1.0000000000000002</v>
      </c>
      <c r="AN23" s="467">
        <f>SUMIFS('Данные из терминала'!E:E,'Данные из терминала'!C:C,AI23,'Данные из терминала'!B:B,"buy")</f>
        <v>1.1500000000000004</v>
      </c>
      <c r="AO23" s="468">
        <f>SUMIFS('Данные из терминала'!E:E,'Данные из терминала'!C:C,AI23)</f>
        <v>2.1500000000000004</v>
      </c>
      <c r="AP23" s="463">
        <f>SUMIFS('Данные из терминала'!N:N,'Данные из терминала'!C:C,AI23,'Данные из терминала'!B:B,"sell")</f>
        <v>228.87999999999997</v>
      </c>
      <c r="AQ23" s="464">
        <f>SUMIFS('Данные из терминала'!N:N,'Данные из терминала'!C:C,AI23,'Данные из терминала'!B:B,"buy")</f>
        <v>263.22000000000003</v>
      </c>
      <c r="AR23" s="465">
        <f>SUMIFS('Данные из терминала'!N:N,'Данные из терминала'!C:C,AI23)</f>
        <v>492.10000000000008</v>
      </c>
      <c r="AS23" s="466">
        <f>ROUND(IF(AJ23&gt;0,AVERAGEIFS('Данные из терминала'!N:N,'Данные из терминала'!C:C,AI23,'Данные из терминала'!B:B,"sell"),0),2)</f>
        <v>11.44</v>
      </c>
      <c r="AT23" s="467">
        <f>ROUND(IF(AK23&gt;0,AVERAGEIFS('Данные из терминала'!N:N,'Данные из терминала'!C:C,AI23,'Данные из терминала'!B:B,"buy"),0),2)</f>
        <v>11.44</v>
      </c>
      <c r="AU23" s="468">
        <f>ROUND(IF(AL23&gt;0,AVERAGEIFS('Данные из терминала'!N:N,'Данные из терминала'!C:C,AI23),0),2)</f>
        <v>11.44</v>
      </c>
      <c r="AV23" s="469">
        <f t="shared" si="20"/>
        <v>2.6667381276674076E-2</v>
      </c>
      <c r="AW23" s="470">
        <f t="shared" si="21"/>
        <v>3.0668420568184866E-2</v>
      </c>
      <c r="AX23" s="471">
        <f t="shared" si="22"/>
        <v>5.7335801844858952E-2</v>
      </c>
      <c r="AY23" s="449">
        <f>IF(AJ23&gt;0,VLOOKUP(AI23,Сводная!A:E,  MATCH("sell",Сводная!$A$2:$G$2,0)+0,0),0)</f>
        <v>63.699999999998909</v>
      </c>
      <c r="AZ23" s="451">
        <f>IF(AK23&gt;0,VLOOKUP(AI23,Сводная!A:B,  MATCH("buy",Сводная!$A$2:$G$2,0)+0,0),0)</f>
        <v>58.400000000001455</v>
      </c>
      <c r="BA23" s="463">
        <f>ROUND(IF(AJ23&gt;0,AVERAGEIFS('Данные из терминала'!L:L,'Данные из терминала'!C:C,AI23,'Данные из терминала'!B:B,"sell"),0),1)</f>
        <v>51.7</v>
      </c>
      <c r="BB23" s="464">
        <f>ROUND(IF(AK23&gt;0,AVERAGEIFS('Данные из терминала'!L:L,'Данные из терминала'!C:C,AI23,'Данные из терминала'!B:B,"buy"),0),1)</f>
        <v>49.4</v>
      </c>
      <c r="BC23" s="465">
        <f>ROUND(IF(AL23&gt;0,AVERAGEIFS('Данные из терминала'!L:L,'Данные из терминала'!C:C,AI23),0),1)</f>
        <v>50.5</v>
      </c>
      <c r="BD23" s="449">
        <f>IF(AJ23&gt;0,VLOOKUP(AI23,Сводная!A:F,  MATCH("sell",Сводная!$A$2:$G$2,0)+1,0),0)</f>
        <v>55.399999999999636</v>
      </c>
      <c r="BE23" s="451">
        <f>IF(AK23&gt;0,VLOOKUP(AI23,Сводная!A:C,  MATCH("buy",Сводная!$A$2:$G$2,0)+1,0),0)</f>
        <v>51.800000000001091</v>
      </c>
      <c r="BF23" s="463">
        <f>ROUND(IF(AJ23&gt;0,AVERAGEIFS('Данные из терминала'!M:M,'Данные из терминала'!C:C,AI23,'Данные из терминала'!B:B,"sell"),0),1)</f>
        <v>47.9</v>
      </c>
      <c r="BG23" s="464">
        <f>ROUND(IF(AK23&gt;0,AVERAGEIFS('Данные из терминала'!M:M,'Данные из терминала'!C:C,AI23,'Данные из терминала'!B:B,"buy"),0),1)</f>
        <v>47.1</v>
      </c>
      <c r="BH23" s="465">
        <f>ROUND(IF(AL23&gt;0,AVERAGEIFS('Данные из терминала'!M:M,'Данные из терминала'!C:C,AI23),0),1)</f>
        <v>47.5</v>
      </c>
      <c r="BI23" s="458">
        <f>IF(AJ23&gt;0,VLOOKUP(AI23,Сводная!A:G,  MATCH("sell",Сводная!$A$2:$G$2,0)+2,0),0)</f>
        <v>3.0770833333333334</v>
      </c>
      <c r="BJ23" s="459">
        <f>IF(AK23&gt;0,VLOOKUP(AI23,Сводная!A:D,  MATCH("buy",Сводная!$A$2:$G$2,0)+2,0),0)</f>
        <v>4.1187500000000004</v>
      </c>
      <c r="BK23" s="472">
        <f>IF(AJ23&gt;0,AVERAGEIFS('Данные из терминала'!O:O,'Данные из терминала'!C:C,AI23,'Данные из терминала'!B:B,"sell"),0)</f>
        <v>1.4430902777770824</v>
      </c>
      <c r="BL23" s="473">
        <f>IF(AK23&gt;0,AVERAGEIFS('Данные из терминала'!O:O,'Данные из терминала'!C:C,AI23,'Данные из терминала'!B:B,"buy"),0)</f>
        <v>1.6560386473429389</v>
      </c>
      <c r="BM23" s="474">
        <f>IF(AL23&gt;0,AVERAGEIFS('Данные из терминала'!O:O,'Данные из терминала'!C:C,AI23),0)</f>
        <v>1.5569928940564941</v>
      </c>
      <c r="BO23" s="224"/>
    </row>
    <row r="24" spans="1:67" ht="15" x14ac:dyDescent="0.25">
      <c r="A24" s="421">
        <v>5</v>
      </c>
      <c r="B24" s="108">
        <f t="shared" si="12"/>
        <v>1</v>
      </c>
      <c r="C24" s="102">
        <f t="shared" si="13"/>
        <v>26</v>
      </c>
      <c r="D24" s="9"/>
      <c r="E24" s="108">
        <f t="shared" si="14"/>
        <v>7</v>
      </c>
      <c r="F24" s="101">
        <f t="shared" si="27"/>
        <v>27</v>
      </c>
      <c r="G24" s="102">
        <f t="shared" si="15"/>
        <v>75</v>
      </c>
      <c r="H24" s="9"/>
      <c r="I24" s="13">
        <f t="shared" si="16"/>
        <v>1.8</v>
      </c>
      <c r="J24" s="14">
        <f t="shared" si="0"/>
        <v>3.2000000000000001E-2</v>
      </c>
      <c r="K24" s="15">
        <f t="shared" si="23"/>
        <v>0.08</v>
      </c>
      <c r="L24" s="157"/>
      <c r="M24" s="163">
        <f t="shared" si="1"/>
        <v>19.239999999999998</v>
      </c>
      <c r="N24" s="307">
        <f t="shared" si="2"/>
        <v>9.6200000000000001E-3</v>
      </c>
      <c r="O24" s="160">
        <f t="shared" si="3"/>
        <v>0.74</v>
      </c>
      <c r="P24" s="208">
        <f t="shared" si="17"/>
        <v>21.98</v>
      </c>
      <c r="Q24" s="219">
        <f t="shared" si="4"/>
        <v>1.099E-2</v>
      </c>
      <c r="R24" s="121">
        <f t="shared" si="24"/>
        <v>30</v>
      </c>
      <c r="S24" s="122">
        <f t="shared" si="25"/>
        <v>0.4</v>
      </c>
      <c r="T24" s="132">
        <f t="shared" si="18"/>
        <v>56</v>
      </c>
      <c r="U24" s="122">
        <f t="shared" si="26"/>
        <v>0.75</v>
      </c>
      <c r="V24" s="377"/>
      <c r="W24" s="351">
        <f t="shared" si="5"/>
        <v>17.600000000000001</v>
      </c>
      <c r="X24" s="352">
        <f t="shared" si="19"/>
        <v>39.58</v>
      </c>
      <c r="Y24" s="346"/>
      <c r="Z24" s="355">
        <f t="shared" si="6"/>
        <v>1960.42</v>
      </c>
      <c r="AA24" s="356">
        <f t="shared" si="7"/>
        <v>0.02</v>
      </c>
      <c r="AB24" s="357">
        <f t="shared" si="8"/>
        <v>2670.6216216216217</v>
      </c>
      <c r="AC24" s="358">
        <f t="shared" si="9"/>
        <v>2745.6216216216217</v>
      </c>
      <c r="AD24" s="413">
        <v>5</v>
      </c>
      <c r="AE24" s="380"/>
      <c r="AF24" s="353">
        <f t="shared" si="10"/>
        <v>0.8</v>
      </c>
      <c r="AG24" s="354">
        <f t="shared" si="11"/>
        <v>0.01</v>
      </c>
      <c r="AH24" s="385"/>
      <c r="AI24" s="413">
        <v>5</v>
      </c>
      <c r="AJ24" s="475">
        <f>COUNTIFS('Данные из терминала'!C:C,AI24,'Данные из терминала'!B:B,"sell")</f>
        <v>10</v>
      </c>
      <c r="AK24" s="476">
        <f>COUNTIFS('Данные из терминала'!C:C,AI24,'Данные из терминала'!B:B,"buy")</f>
        <v>18</v>
      </c>
      <c r="AL24" s="477">
        <f>COUNTIFS('Данные из терминала'!C:C,AI24)</f>
        <v>28</v>
      </c>
      <c r="AM24" s="478">
        <f>SUMIFS('Данные из терминала'!E:E,'Данные из терминала'!C:C,AI24,'Данные из терминала'!B:B,"sell")</f>
        <v>0.79999999999999993</v>
      </c>
      <c r="AN24" s="479">
        <f>SUMIFS('Данные из терминала'!E:E,'Данные из терминала'!C:C,AI24,'Данные из терминала'!B:B,"buy")</f>
        <v>1.4400000000000002</v>
      </c>
      <c r="AO24" s="480">
        <f>SUMIFS('Данные из терминала'!E:E,'Данные из терминала'!C:C,AI24)</f>
        <v>2.2400000000000007</v>
      </c>
      <c r="AP24" s="475">
        <f>SUMIFS('Данные из терминала'!N:N,'Данные из терминала'!C:C,AI24,'Данные из терминала'!B:B,"sell")</f>
        <v>190.33999999999997</v>
      </c>
      <c r="AQ24" s="476">
        <f>SUMIFS('Данные из терминала'!N:N,'Данные из терминала'!C:C,AI24,'Данные из терминала'!B:B,"buy")</f>
        <v>342.61</v>
      </c>
      <c r="AR24" s="477">
        <f>SUMIFS('Данные из терминала'!N:N,'Данные из терминала'!C:C,AI24)</f>
        <v>532.94999999999993</v>
      </c>
      <c r="AS24" s="478">
        <f>ROUND(IF(AJ24&gt;0,AVERAGEIFS('Данные из терминала'!N:N,'Данные из терминала'!C:C,AI24,'Данные из терминала'!B:B,"sell"),0),2)</f>
        <v>19.03</v>
      </c>
      <c r="AT24" s="479">
        <f>ROUND(IF(AK24&gt;0,AVERAGEIFS('Данные из терминала'!N:N,'Данные из терминала'!C:C,AI24,'Данные из терминала'!B:B,"buy"),0),2)</f>
        <v>19.03</v>
      </c>
      <c r="AU24" s="480">
        <f>ROUND(IF(AL24&gt;0,AVERAGEIFS('Данные из терминала'!N:N,'Данные из терминала'!C:C,AI24),0),2)</f>
        <v>19.03</v>
      </c>
      <c r="AV24" s="481">
        <f t="shared" si="20"/>
        <v>2.2176989480086264E-2</v>
      </c>
      <c r="AW24" s="482">
        <f t="shared" si="21"/>
        <v>3.9918348039152861E-2</v>
      </c>
      <c r="AX24" s="483">
        <f t="shared" si="22"/>
        <v>6.2095337519239117E-2</v>
      </c>
      <c r="AY24" s="619">
        <f>IF(AJ24&gt;0,VLOOKUP(AI24,Сводная!A:E,  MATCH("sell",Сводная!$A$2:$G$2,0)+0,0),0)</f>
        <v>103.09999999999854</v>
      </c>
      <c r="AZ24" s="620">
        <f>IF(AK24&gt;0,VLOOKUP(AI24,Сводная!A:B,  MATCH("buy",Сводная!$A$2:$G$2,0)+0,0),0)</f>
        <v>85.600000000000364</v>
      </c>
      <c r="BA24" s="475">
        <f>ROUND(IF(AJ24&gt;0,AVERAGEIFS('Данные из терминала'!L:L,'Данные из терминала'!C:C,AI24,'Данные из терминала'!B:B,"sell"),0),1)</f>
        <v>78.8</v>
      </c>
      <c r="BB24" s="476">
        <f>ROUND(IF(AK24&gt;0,AVERAGEIFS('Данные из терминала'!L:L,'Данные из терминала'!C:C,AI24,'Данные из терминала'!B:B,"buy"),0),1)</f>
        <v>77.2</v>
      </c>
      <c r="BC24" s="484">
        <f>ROUND(IF(AL24&gt;0,AVERAGEIFS('Данные из терминала'!L:L,'Данные из терминала'!C:C,AI24),0),1)</f>
        <v>77.8</v>
      </c>
      <c r="BD24" s="619">
        <f>IF(AJ24&gt;0,VLOOKUP(AI24,Сводная!A:F,  MATCH("sell",Сводная!$A$2:$G$2,0)+1,0),0)</f>
        <v>65.299999999999272</v>
      </c>
      <c r="BE24" s="620">
        <f>IF(AK24&gt;0,VLOOKUP(AI24,Сводная!A:C,  MATCH("buy",Сводная!$A$2:$G$2,0)+1,0),0)</f>
        <v>60</v>
      </c>
      <c r="BF24" s="475">
        <f>ROUND(IF(AJ24&gt;0,AVERAGEIFS('Данные из терминала'!M:M,'Данные из терминала'!C:C,AI24,'Данные из терминала'!B:B,"sell"),0),1)</f>
        <v>57.8</v>
      </c>
      <c r="BG24" s="476">
        <f>ROUND(IF(AK24&gt;0,AVERAGEIFS('Данные из терминала'!M:M,'Данные из терминала'!C:C,AI24,'Данные из терминала'!B:B,"buy"),0),1)</f>
        <v>57.6</v>
      </c>
      <c r="BH24" s="484">
        <f>ROUND(IF(AL24&gt;0,AVERAGEIFS('Данные из терминала'!M:M,'Данные из терминала'!C:C,AI24),0),1)</f>
        <v>57.7</v>
      </c>
      <c r="BI24" s="621">
        <f>IF(AJ24&gt;0,VLOOKUP(AI24,Сводная!A:G,  MATCH("sell",Сводная!$A$2:$G$2,0)+2,0),0)</f>
        <v>8.2847222222222214</v>
      </c>
      <c r="BJ24" s="622">
        <f>IF(AK24&gt;0,VLOOKUP(AI24,Сводная!A:D,  MATCH("buy",Сводная!$A$2:$G$2,0)+2,0),0)</f>
        <v>3.4701388888888891</v>
      </c>
      <c r="BK24" s="485">
        <f>IF(AJ24&gt;0,AVERAGEIFS('Данные из терминала'!O:O,'Данные из терминала'!C:C,AI24,'Данные из терминала'!B:B,"sell"),0)</f>
        <v>2.7265972222223356</v>
      </c>
      <c r="BL24" s="486">
        <f>IF(AK24&gt;0,AVERAGEIFS('Данные из терминала'!O:O,'Данные из терминала'!C:C,AI24,'Данные из терминала'!B:B,"buy"),0)</f>
        <v>2.0135030864193038</v>
      </c>
      <c r="BM24" s="487">
        <f>IF(AL24&gt;0,AVERAGEIFS('Данные из терминала'!O:O,'Данные из терминала'!C:C,AI24),0)</f>
        <v>2.2681795634918154</v>
      </c>
      <c r="BO24" s="224"/>
    </row>
    <row r="25" spans="1:67" ht="15" x14ac:dyDescent="0.25">
      <c r="A25" s="416">
        <v>6</v>
      </c>
      <c r="B25" s="107">
        <f t="shared" si="12"/>
        <v>1</v>
      </c>
      <c r="C25" s="112">
        <f t="shared" si="13"/>
        <v>27</v>
      </c>
      <c r="D25" s="76"/>
      <c r="E25" s="107">
        <f t="shared" si="14"/>
        <v>7</v>
      </c>
      <c r="F25" s="105">
        <f t="shared" si="27"/>
        <v>34</v>
      </c>
      <c r="G25" s="100">
        <f t="shared" si="15"/>
        <v>109</v>
      </c>
      <c r="H25" s="11"/>
      <c r="I25" s="7">
        <f t="shared" si="16"/>
        <v>1.8</v>
      </c>
      <c r="J25" s="110">
        <f t="shared" si="0"/>
        <v>5.8000000000000003E-2</v>
      </c>
      <c r="K25" s="8">
        <f t="shared" si="23"/>
        <v>0.13800000000000001</v>
      </c>
      <c r="L25" s="157"/>
      <c r="M25" s="162">
        <f t="shared" si="1"/>
        <v>34.83</v>
      </c>
      <c r="N25" s="306">
        <f t="shared" si="2"/>
        <v>1.7415E-2</v>
      </c>
      <c r="O25" s="159">
        <f t="shared" si="3"/>
        <v>1.29</v>
      </c>
      <c r="P25" s="207">
        <f t="shared" si="17"/>
        <v>47</v>
      </c>
      <c r="Q25" s="220">
        <f t="shared" si="4"/>
        <v>2.35E-2</v>
      </c>
      <c r="R25" s="119">
        <f t="shared" si="24"/>
        <v>36</v>
      </c>
      <c r="S25" s="120">
        <f t="shared" si="25"/>
        <v>0.33</v>
      </c>
      <c r="T25" s="126">
        <f t="shared" si="18"/>
        <v>63</v>
      </c>
      <c r="U25" s="127">
        <f t="shared" si="26"/>
        <v>0.57999999999999996</v>
      </c>
      <c r="V25" s="377"/>
      <c r="W25" s="342">
        <f t="shared" si="5"/>
        <v>30.36</v>
      </c>
      <c r="X25" s="343">
        <f t="shared" si="19"/>
        <v>77.36</v>
      </c>
      <c r="Y25" s="346"/>
      <c r="Z25" s="347">
        <f t="shared" si="6"/>
        <v>1922.64</v>
      </c>
      <c r="AA25" s="348">
        <f t="shared" si="7"/>
        <v>0.04</v>
      </c>
      <c r="AB25" s="349">
        <f t="shared" si="8"/>
        <v>1511.6</v>
      </c>
      <c r="AC25" s="350">
        <f t="shared" si="9"/>
        <v>1620.6</v>
      </c>
      <c r="AD25" s="412">
        <v>6</v>
      </c>
      <c r="AE25" s="380"/>
      <c r="AF25" s="344">
        <f t="shared" si="10"/>
        <v>0.65</v>
      </c>
      <c r="AG25" s="345">
        <f t="shared" si="11"/>
        <v>0.02</v>
      </c>
      <c r="AH25" s="385"/>
      <c r="AI25" s="422">
        <v>6</v>
      </c>
      <c r="AJ25" s="463">
        <f>COUNTIFS('Данные из терминала'!C:C,AI25,'Данные из терминала'!B:B,"sell")</f>
        <v>12</v>
      </c>
      <c r="AK25" s="464">
        <f>COUNTIFS('Данные из терминала'!C:C,AI25,'Данные из терминала'!B:B,"buy")</f>
        <v>4</v>
      </c>
      <c r="AL25" s="465">
        <f>COUNTIFS('Данные из терминала'!C:C,AI25)</f>
        <v>16</v>
      </c>
      <c r="AM25" s="466">
        <f>SUMIFS('Данные из терминала'!E:E,'Данные из терминала'!C:C,AI25,'Данные из терминала'!B:B,"sell")</f>
        <v>1.6800000000000006</v>
      </c>
      <c r="AN25" s="467">
        <f>SUMIFS('Данные из терминала'!E:E,'Данные из терминала'!C:C,AI25,'Данные из терминала'!B:B,"buy")</f>
        <v>0.56000000000000005</v>
      </c>
      <c r="AO25" s="468">
        <f>SUMIFS('Данные из терминала'!E:E,'Данные из терминала'!C:C,AI25)</f>
        <v>2.2400000000000011</v>
      </c>
      <c r="AP25" s="463">
        <f>SUMIFS('Данные из терминала'!N:N,'Данные из терминала'!C:C,AI25,'Данные из терминала'!B:B,"sell")</f>
        <v>415.08000000000004</v>
      </c>
      <c r="AQ25" s="464">
        <f>SUMIFS('Данные из терминала'!N:N,'Данные из терминала'!C:C,AI25,'Данные из терминала'!B:B,"buy")</f>
        <v>138.04</v>
      </c>
      <c r="AR25" s="465">
        <f>SUMIFS('Данные из терминала'!N:N,'Данные из терминала'!C:C,AI25)</f>
        <v>553.12</v>
      </c>
      <c r="AS25" s="466">
        <f>ROUND(IF(AJ25&gt;0,AVERAGEIFS('Данные из терминала'!N:N,'Данные из терминала'!C:C,AI25,'Данные из терминала'!B:B,"sell"),0),2)</f>
        <v>34.590000000000003</v>
      </c>
      <c r="AT25" s="467">
        <f>ROUND(IF(AK25&gt;0,AVERAGEIFS('Данные из терминала'!N:N,'Данные из терминала'!C:C,AI25,'Данные из терминала'!B:B,"buy"),0),2)</f>
        <v>34.51</v>
      </c>
      <c r="AU25" s="468">
        <f>ROUND(IF(AL25&gt;0,AVERAGEIFS('Данные из терминала'!N:N,'Данные из терминала'!C:C,AI25),0),2)</f>
        <v>34.57</v>
      </c>
      <c r="AV25" s="469">
        <f t="shared" si="20"/>
        <v>4.8362009001755843E-2</v>
      </c>
      <c r="AW25" s="470">
        <f t="shared" si="21"/>
        <v>1.6083385666865124E-2</v>
      </c>
      <c r="AX25" s="471">
        <f t="shared" si="22"/>
        <v>6.4445394668620967E-2</v>
      </c>
      <c r="AY25" s="449">
        <f>IF(AJ25&gt;0,VLOOKUP(AI25,Сводная!A:E,  MATCH("sell",Сводная!$A$2:$G$2,0)+0,0),0)</f>
        <v>134.20000000000073</v>
      </c>
      <c r="AZ25" s="451">
        <f>IF(AK25&gt;0,VLOOKUP(AI25,Сводная!A:B,  MATCH("buy",Сводная!$A$2:$G$2,0)+0,0),0)</f>
        <v>111.79999999999927</v>
      </c>
      <c r="BA25" s="463">
        <f>ROUND(IF(AJ25&gt;0,AVERAGEIFS('Данные из терминала'!L:L,'Данные из терминала'!C:C,AI25,'Данные из терминала'!B:B,"sell"),0),1)</f>
        <v>112.6</v>
      </c>
      <c r="BB25" s="464">
        <f>ROUND(IF(AK25&gt;0,AVERAGEIFS('Данные из терминала'!L:L,'Данные из терминала'!C:C,AI25,'Данные из терминала'!B:B,"buy"),0),1)</f>
        <v>110.2</v>
      </c>
      <c r="BC25" s="465">
        <f>ROUND(IF(AL25&gt;0,AVERAGEIFS('Данные из терминала'!L:L,'Данные из терминала'!C:C,AI25),0),1)</f>
        <v>112</v>
      </c>
      <c r="BD25" s="449">
        <f>IF(AJ25&gt;0,VLOOKUP(AI25,Сводная!A:F,  MATCH("sell",Сводная!$A$2:$G$2,0)+1,0),0)</f>
        <v>74.5</v>
      </c>
      <c r="BE25" s="451">
        <f>IF(AK25&gt;0,VLOOKUP(AI25,Сводная!A:C,  MATCH("buy",Сводная!$A$2:$G$2,0)+1,0),0)</f>
        <v>67.199999999998909</v>
      </c>
      <c r="BF25" s="463">
        <f>ROUND(IF(AJ25&gt;0,AVERAGEIFS('Данные из терминала'!M:M,'Данные из терминала'!C:C,AI25,'Данные из терминала'!B:B,"sell"),0),1)</f>
        <v>65.5</v>
      </c>
      <c r="BG25" s="464">
        <f>ROUND(IF(AK25&gt;0,AVERAGEIFS('Данные из терминала'!M:M,'Данные из терминала'!C:C,AI25,'Данные из терминала'!B:B,"buy"),0),1)</f>
        <v>65.099999999999994</v>
      </c>
      <c r="BH25" s="465">
        <f>ROUND(IF(AL25&gt;0,AVERAGEIFS('Данные из терминала'!M:M,'Данные из терминала'!C:C,AI25),0),1)</f>
        <v>65.400000000000006</v>
      </c>
      <c r="BI25" s="458">
        <f>IF(AJ25&gt;0,VLOOKUP(AI25,Сводная!A:G,  MATCH("sell",Сводная!$A$2:$G$2,0)+2,0),0)</f>
        <v>7.3993055555555554</v>
      </c>
      <c r="BJ25" s="459">
        <f>IF(AK25&gt;0,VLOOKUP(AI25,Сводная!A:D,  MATCH("buy",Сводная!$A$2:$G$2,0)+2,0),0)</f>
        <v>7.8159722222222223</v>
      </c>
      <c r="BK25" s="472">
        <f>IF(AJ25&gt;0,AVERAGEIFS('Данные из терминала'!O:O,'Данные из терминала'!C:C,AI25,'Данные из терминала'!B:B,"sell"),0)</f>
        <v>3.2016782407402693</v>
      </c>
      <c r="BL25" s="473">
        <f>IF(AK25&gt;0,AVERAGEIFS('Данные из терминала'!O:O,'Данные из терминала'!C:C,AI25,'Данные из терминала'!B:B,"buy"),0)</f>
        <v>3.2743055555565661</v>
      </c>
      <c r="BM25" s="474">
        <f>IF(AL25&gt;0,AVERAGEIFS('Данные из терминала'!O:O,'Данные из терминала'!C:C,AI25),0)</f>
        <v>3.2198350694443434</v>
      </c>
      <c r="BO25" s="224"/>
    </row>
    <row r="26" spans="1:67" ht="15" x14ac:dyDescent="0.25">
      <c r="A26" s="416">
        <v>7</v>
      </c>
      <c r="B26" s="107">
        <f t="shared" si="12"/>
        <v>1</v>
      </c>
      <c r="C26" s="112">
        <f t="shared" si="13"/>
        <v>28</v>
      </c>
      <c r="D26" s="76"/>
      <c r="E26" s="107">
        <f t="shared" si="14"/>
        <v>7</v>
      </c>
      <c r="F26" s="105">
        <f t="shared" si="27"/>
        <v>41</v>
      </c>
      <c r="G26" s="100">
        <f t="shared" si="15"/>
        <v>150</v>
      </c>
      <c r="H26" s="11"/>
      <c r="I26" s="7">
        <f t="shared" si="16"/>
        <v>1.8</v>
      </c>
      <c r="J26" s="110">
        <f t="shared" si="0"/>
        <v>0.104</v>
      </c>
      <c r="K26" s="8">
        <f t="shared" si="23"/>
        <v>0.24199999999999999</v>
      </c>
      <c r="L26" s="157"/>
      <c r="M26" s="162">
        <f t="shared" si="1"/>
        <v>61.88</v>
      </c>
      <c r="N26" s="306">
        <f t="shared" si="2"/>
        <v>3.0940000000000002E-2</v>
      </c>
      <c r="O26" s="159">
        <f t="shared" si="3"/>
        <v>2.21</v>
      </c>
      <c r="P26" s="207">
        <f t="shared" si="17"/>
        <v>99.81</v>
      </c>
      <c r="Q26" s="220">
        <f t="shared" si="4"/>
        <v>4.9904999999999998E-2</v>
      </c>
      <c r="R26" s="119">
        <f t="shared" si="24"/>
        <v>45</v>
      </c>
      <c r="S26" s="120">
        <f t="shared" si="25"/>
        <v>0.3</v>
      </c>
      <c r="T26" s="126">
        <f t="shared" si="18"/>
        <v>73</v>
      </c>
      <c r="U26" s="127">
        <f t="shared" si="26"/>
        <v>0.49</v>
      </c>
      <c r="V26" s="377"/>
      <c r="W26" s="342">
        <f t="shared" si="5"/>
        <v>53.24</v>
      </c>
      <c r="X26" s="343">
        <f t="shared" si="19"/>
        <v>153.05000000000001</v>
      </c>
      <c r="Y26" s="346"/>
      <c r="Z26" s="347">
        <f t="shared" si="6"/>
        <v>1846.95</v>
      </c>
      <c r="AA26" s="348">
        <f t="shared" si="7"/>
        <v>0.08</v>
      </c>
      <c r="AB26" s="349">
        <f t="shared" si="8"/>
        <v>857.40542986425339</v>
      </c>
      <c r="AC26" s="350">
        <f t="shared" si="9"/>
        <v>1007.4054298642534</v>
      </c>
      <c r="AD26" s="412">
        <v>7</v>
      </c>
      <c r="AE26" s="380"/>
      <c r="AF26" s="344">
        <f t="shared" si="10"/>
        <v>0.53</v>
      </c>
      <c r="AG26" s="345">
        <f t="shared" si="11"/>
        <v>0.03</v>
      </c>
      <c r="AH26" s="385"/>
      <c r="AI26" s="422">
        <v>7</v>
      </c>
      <c r="AJ26" s="463">
        <f>COUNTIFS('Данные из терминала'!C:C,AI26,'Данные из терминала'!B:B,"sell")</f>
        <v>3</v>
      </c>
      <c r="AK26" s="464">
        <f>COUNTIFS('Данные из терминала'!C:C,AI26,'Данные из терминала'!B:B,"buy")</f>
        <v>5</v>
      </c>
      <c r="AL26" s="465">
        <f>COUNTIFS('Данные из терминала'!C:C,AI26)</f>
        <v>8</v>
      </c>
      <c r="AM26" s="466">
        <f>SUMIFS('Данные из терминала'!E:E,'Данные из терминала'!C:C,AI26,'Данные из терминала'!B:B,"sell")</f>
        <v>0.72000000000000008</v>
      </c>
      <c r="AN26" s="467">
        <f>SUMIFS('Данные из терминала'!E:E,'Данные из терминала'!C:C,AI26,'Данные из терминала'!B:B,"buy")</f>
        <v>1.2000000000000002</v>
      </c>
      <c r="AO26" s="468">
        <f>SUMIFS('Данные из терминала'!E:E,'Данные из терминала'!C:C,AI26)</f>
        <v>1.9200000000000002</v>
      </c>
      <c r="AP26" s="463">
        <f>SUMIFS('Данные из терминала'!N:N,'Данные из терминала'!C:C,AI26,'Данные из терминала'!B:B,"sell")</f>
        <v>184.51</v>
      </c>
      <c r="AQ26" s="464">
        <f>SUMIFS('Данные из терминала'!N:N,'Данные из терминала'!C:C,AI26,'Данные из терминала'!B:B,"buy")</f>
        <v>306.47000000000003</v>
      </c>
      <c r="AR26" s="465">
        <f>SUMIFS('Данные из терминала'!N:N,'Данные из терминала'!C:C,AI26)</f>
        <v>490.97999999999996</v>
      </c>
      <c r="AS26" s="466">
        <f>ROUND(IF(AJ26&gt;0,AVERAGEIFS('Данные из терминала'!N:N,'Данные из терминала'!C:C,AI26,'Данные из терминала'!B:B,"sell"),0),2)</f>
        <v>61.5</v>
      </c>
      <c r="AT26" s="467">
        <f>ROUND(IF(AK26&gt;0,AVERAGEIFS('Данные из терминала'!N:N,'Данные из терминала'!C:C,AI26,'Данные из терминала'!B:B,"buy"),0),2)</f>
        <v>61.29</v>
      </c>
      <c r="AU26" s="468">
        <f>ROUND(IF(AL26&gt;0,AVERAGEIFS('Данные из терминала'!N:N,'Данные из терминала'!C:C,AI26),0),2)</f>
        <v>61.37</v>
      </c>
      <c r="AV26" s="469">
        <f t="shared" si="20"/>
        <v>2.1497721598038859E-2</v>
      </c>
      <c r="AW26" s="470">
        <f t="shared" si="21"/>
        <v>3.5707586245466209E-2</v>
      </c>
      <c r="AX26" s="471">
        <f t="shared" si="22"/>
        <v>5.7205307843505061E-2</v>
      </c>
      <c r="AY26" s="449">
        <f>IF(AJ26&gt;0,VLOOKUP(AI26,Сводная!A:E,  MATCH("sell",Сводная!$A$2:$G$2,0)+0,0),0)</f>
        <v>178.20000000000255</v>
      </c>
      <c r="AZ26" s="451">
        <f>IF(AK26&gt;0,VLOOKUP(AI26,Сводная!A:B,  MATCH("buy",Сводная!$A$2:$G$2,0)+0,0),0)</f>
        <v>162.00000000000182</v>
      </c>
      <c r="BA26" s="463">
        <f>ROUND(IF(AJ26&gt;0,AVERAGEIFS('Данные из терминала'!L:L,'Данные из терминала'!C:C,AI26,'Данные из терминала'!B:B,"sell"),0),1)</f>
        <v>164.6</v>
      </c>
      <c r="BB26" s="464">
        <f>ROUND(IF(AK26&gt;0,AVERAGEIFS('Данные из терминала'!L:L,'Данные из терминала'!C:C,AI26,'Данные из терминала'!B:B,"buy"),0),1)</f>
        <v>156.4</v>
      </c>
      <c r="BC26" s="465">
        <f>ROUND(IF(AL26&gt;0,AVERAGEIFS('Данные из терминала'!L:L,'Данные из терминала'!C:C,AI26),0),1)</f>
        <v>159.5</v>
      </c>
      <c r="BD26" s="449">
        <f>IF(AJ26&gt;0,VLOOKUP(AI26,Сводная!A:F,  MATCH("sell",Сводная!$A$2:$G$2,0)+1,0),0)</f>
        <v>80.800000000001091</v>
      </c>
      <c r="BE26" s="451">
        <f>IF(AK26&gt;0,VLOOKUP(AI26,Сводная!A:C,  MATCH("buy",Сводная!$A$2:$G$2,0)+1,0),0)</f>
        <v>81.899999999999636</v>
      </c>
      <c r="BF26" s="463">
        <f>ROUND(IF(AJ26&gt;0,AVERAGEIFS('Данные из терминала'!M:M,'Данные из терминала'!C:C,AI26,'Данные из терминала'!B:B,"sell"),0),1)</f>
        <v>78.5</v>
      </c>
      <c r="BG26" s="464">
        <f>ROUND(IF(AK26&gt;0,AVERAGEIFS('Данные из терминала'!M:M,'Данные из терминала'!C:C,AI26,'Данные из терминала'!B:B,"buy"),0),1)</f>
        <v>77</v>
      </c>
      <c r="BH26" s="465">
        <f>ROUND(IF(AL26&gt;0,AVERAGEIFS('Данные из терминала'!M:M,'Данные из терминала'!C:C,AI26),0),1)</f>
        <v>77.599999999999994</v>
      </c>
      <c r="BI26" s="458">
        <f>IF(AJ26&gt;0,VLOOKUP(AI26,Сводная!A:G,  MATCH("sell",Сводная!$A$2:$G$2,0)+2,0),0)</f>
        <v>4.6215277777777777</v>
      </c>
      <c r="BJ26" s="459">
        <f>IF(AK26&gt;0,VLOOKUP(AI26,Сводная!A:D,  MATCH("buy",Сводная!$A$2:$G$2,0)+2,0),0)</f>
        <v>8.6076388888888893</v>
      </c>
      <c r="BK26" s="472">
        <f>IF(AJ26&gt;0,AVERAGEIFS('Данные из терминала'!O:O,'Данные из терминала'!C:C,AI26,'Данные из терминала'!B:B,"sell"),0)</f>
        <v>3.0601851851849156</v>
      </c>
      <c r="BL26" s="473">
        <f>IF(AK26&gt;0,AVERAGEIFS('Данные из терминала'!O:O,'Данные из терминала'!C:C,AI26,'Данные из терминала'!B:B,"buy"),0)</f>
        <v>5.0959722222221897</v>
      </c>
      <c r="BM26" s="474">
        <f>IF(AL26&gt;0,AVERAGEIFS('Данные из терминала'!O:O,'Данные из терминала'!C:C,AI26),0)</f>
        <v>4.3325520833332121</v>
      </c>
      <c r="BO26" s="681">
        <v>2</v>
      </c>
    </row>
    <row r="27" spans="1:67" ht="15" x14ac:dyDescent="0.25">
      <c r="A27" s="416">
        <v>8</v>
      </c>
      <c r="B27" s="107">
        <f t="shared" si="12"/>
        <v>1</v>
      </c>
      <c r="C27" s="112">
        <f t="shared" si="13"/>
        <v>29</v>
      </c>
      <c r="D27" s="76"/>
      <c r="E27" s="107">
        <f t="shared" si="14"/>
        <v>7</v>
      </c>
      <c r="F27" s="105">
        <f t="shared" si="27"/>
        <v>48</v>
      </c>
      <c r="G27" s="100">
        <f t="shared" si="15"/>
        <v>198</v>
      </c>
      <c r="H27" s="11"/>
      <c r="I27" s="7">
        <f t="shared" si="16"/>
        <v>1.8</v>
      </c>
      <c r="J27" s="110">
        <f t="shared" si="0"/>
        <v>0.187</v>
      </c>
      <c r="K27" s="8">
        <f t="shared" si="23"/>
        <v>0.42899999999999999</v>
      </c>
      <c r="L27" s="157"/>
      <c r="M27" s="162">
        <f t="shared" si="1"/>
        <v>114.84</v>
      </c>
      <c r="N27" s="306">
        <f t="shared" si="2"/>
        <v>5.7419999999999999E-2</v>
      </c>
      <c r="O27" s="159">
        <f t="shared" si="3"/>
        <v>3.96</v>
      </c>
      <c r="P27" s="207">
        <f t="shared" si="17"/>
        <v>205.79</v>
      </c>
      <c r="Q27" s="220">
        <f t="shared" si="4"/>
        <v>0.102895</v>
      </c>
      <c r="R27" s="119">
        <f t="shared" si="24"/>
        <v>52</v>
      </c>
      <c r="S27" s="120">
        <f t="shared" si="25"/>
        <v>0.26</v>
      </c>
      <c r="T27" s="126">
        <f t="shared" si="18"/>
        <v>81</v>
      </c>
      <c r="U27" s="127">
        <f t="shared" si="26"/>
        <v>0.41</v>
      </c>
      <c r="V27" s="377"/>
      <c r="W27" s="342">
        <f t="shared" si="5"/>
        <v>94.38</v>
      </c>
      <c r="X27" s="343">
        <f t="shared" si="19"/>
        <v>300.17</v>
      </c>
      <c r="Y27" s="346"/>
      <c r="Z27" s="347">
        <f t="shared" si="6"/>
        <v>1699.83</v>
      </c>
      <c r="AA27" s="348">
        <f t="shared" si="7"/>
        <v>0.15</v>
      </c>
      <c r="AB27" s="349">
        <f t="shared" si="8"/>
        <v>450.7</v>
      </c>
      <c r="AC27" s="350">
        <f t="shared" si="9"/>
        <v>648.70000000000005</v>
      </c>
      <c r="AD27" s="412">
        <v>8</v>
      </c>
      <c r="AE27" s="380"/>
      <c r="AF27" s="344">
        <f t="shared" si="10"/>
        <v>0.46</v>
      </c>
      <c r="AG27" s="345">
        <f t="shared" si="11"/>
        <v>0.05</v>
      </c>
      <c r="AH27" s="385"/>
      <c r="AI27" s="422">
        <v>8</v>
      </c>
      <c r="AJ27" s="463">
        <f>COUNTIFS('Данные из терминала'!C:C,AI27,'Данные из терминала'!B:B,"sell")</f>
        <v>6</v>
      </c>
      <c r="AK27" s="464">
        <f>COUNTIFS('Данные из терминала'!C:C,AI27,'Данные из терминала'!B:B,"buy")</f>
        <v>2</v>
      </c>
      <c r="AL27" s="465">
        <f>COUNTIFS('Данные из терминала'!C:C,AI27)</f>
        <v>8</v>
      </c>
      <c r="AM27" s="466">
        <f>SUMIFS('Данные из терминала'!E:E,'Данные из терминала'!C:C,AI27,'Данные из терминала'!B:B,"sell")</f>
        <v>2.5800000000000005</v>
      </c>
      <c r="AN27" s="467">
        <f>SUMIFS('Данные из терминала'!E:E,'Данные из терминала'!C:C,AI27,'Данные из терминала'!B:B,"buy")</f>
        <v>0.8600000000000001</v>
      </c>
      <c r="AO27" s="468">
        <f>SUMIFS('Данные из терминала'!E:E,'Данные из терминала'!C:C,AI27)</f>
        <v>3.4400000000000008</v>
      </c>
      <c r="AP27" s="463">
        <f>SUMIFS('Данные из терминала'!N:N,'Данные из терминала'!C:C,AI27,'Данные из терминала'!B:B,"sell")</f>
        <v>682.67000000000007</v>
      </c>
      <c r="AQ27" s="464">
        <f>SUMIFS('Данные из терминала'!N:N,'Данные из терминала'!C:C,AI27,'Данные из терминала'!B:B,"buy")</f>
        <v>228.28000000000003</v>
      </c>
      <c r="AR27" s="465">
        <f>SUMIFS('Данные из терминала'!N:N,'Данные из терминала'!C:C,AI27)</f>
        <v>910.95</v>
      </c>
      <c r="AS27" s="466">
        <f>ROUND(IF(AJ27&gt;0,AVERAGEIFS('Данные из терминала'!N:N,'Данные из терминала'!C:C,AI27,'Данные из терминала'!B:B,"sell"),0),2)</f>
        <v>113.78</v>
      </c>
      <c r="AT27" s="467">
        <f>ROUND(IF(AK27&gt;0,AVERAGEIFS('Данные из терминала'!N:N,'Данные из терминала'!C:C,AI27,'Данные из терминала'!B:B,"buy"),0),2)</f>
        <v>114.14</v>
      </c>
      <c r="AU27" s="468">
        <f>ROUND(IF(AL27&gt;0,AVERAGEIFS('Данные из терминала'!N:N,'Данные из терминала'!C:C,AI27),0),2)</f>
        <v>113.87</v>
      </c>
      <c r="AV27" s="469">
        <f t="shared" si="20"/>
        <v>7.9539589200223249E-2</v>
      </c>
      <c r="AW27" s="470">
        <f t="shared" si="21"/>
        <v>2.6597473775948791E-2</v>
      </c>
      <c r="AX27" s="471">
        <f t="shared" si="22"/>
        <v>0.10613706297617202</v>
      </c>
      <c r="AY27" s="449">
        <f>IF(AJ27&gt;0,VLOOKUP(AI27,Сводная!A:E,  MATCH("sell",Сводная!$A$2:$G$2,0)+0,0),0)</f>
        <v>216.10000000000036</v>
      </c>
      <c r="AZ27" s="451">
        <f>IF(AK27&gt;0,VLOOKUP(AI27,Сводная!A:B,  MATCH("buy",Сводная!$A$2:$G$2,0)+0,0),0)</f>
        <v>198.89999999999964</v>
      </c>
      <c r="BA27" s="463">
        <f>ROUND(IF(AJ27&gt;0,AVERAGEIFS('Данные из терминала'!L:L,'Данные из терминала'!C:C,AI27,'Данные из терминала'!B:B,"sell"),0),1)</f>
        <v>207.4</v>
      </c>
      <c r="BB27" s="464">
        <f>ROUND(IF(AK27&gt;0,AVERAGEIFS('Данные из терминала'!L:L,'Данные из терминала'!C:C,AI27,'Данные из терминала'!B:B,"buy"),0),1)</f>
        <v>198.9</v>
      </c>
      <c r="BC27" s="465">
        <f>ROUND(IF(AL27&gt;0,AVERAGEIFS('Данные из терминала'!L:L,'Данные из терминала'!C:C,AI27),0),1)</f>
        <v>205.3</v>
      </c>
      <c r="BD27" s="449">
        <f>IF(AJ27&gt;0,VLOOKUP(AI27,Сводная!A:F,  MATCH("sell",Сводная!$A$2:$G$2,0)+1,0),0)</f>
        <v>88.200000000000728</v>
      </c>
      <c r="BE27" s="451">
        <f>IF(AK27&gt;0,VLOOKUP(AI27,Сводная!A:C,  MATCH("buy",Сводная!$A$2:$G$2,0)+1,0),0)</f>
        <v>82.5</v>
      </c>
      <c r="BF27" s="463">
        <f>ROUND(IF(AJ27&gt;0,AVERAGEIFS('Данные из терминала'!M:M,'Данные из терминала'!C:C,AI27,'Данные из терминала'!B:B,"sell"),0),1)</f>
        <v>84.6</v>
      </c>
      <c r="BG27" s="464">
        <f>ROUND(IF(AK27&gt;0,AVERAGEIFS('Данные из терминала'!M:M,'Данные из терминала'!C:C,AI27,'Данные из терминала'!B:B,"buy"),0),1)</f>
        <v>82.2</v>
      </c>
      <c r="BH27" s="465">
        <f>ROUND(IF(AL27&gt;0,AVERAGEIFS('Данные из терминала'!M:M,'Данные из терминала'!C:C,AI27),0),1)</f>
        <v>84</v>
      </c>
      <c r="BI27" s="458">
        <f>IF(AJ27&gt;0,VLOOKUP(AI27,Сводная!A:G,  MATCH("sell",Сводная!$A$2:$G$2,0)+2,0),0)</f>
        <v>10.05625</v>
      </c>
      <c r="BJ27" s="459">
        <f>IF(AK27&gt;0,VLOOKUP(AI27,Сводная!A:D,  MATCH("buy",Сводная!$A$2:$G$2,0)+2,0),0)</f>
        <v>5.4013888888888886</v>
      </c>
      <c r="BK27" s="472">
        <f>IF(AJ27&gt;0,AVERAGEIFS('Данные из терминала'!O:O,'Данные из терминала'!C:C,AI27,'Данные из терминала'!B:B,"sell"),0)</f>
        <v>7.2187499999987876</v>
      </c>
      <c r="BL27" s="473">
        <f>IF(AK27&gt;0,AVERAGEIFS('Данные из терминала'!O:O,'Данные из терминала'!C:C,AI27,'Данные из терминала'!B:B,"buy"),0)</f>
        <v>4.5368055555554747</v>
      </c>
      <c r="BM27" s="474">
        <f>IF(AL27&gt;0,AVERAGEIFS('Данные из терминала'!O:O,'Данные из терминала'!C:C,AI27),0)</f>
        <v>6.5482638888879592</v>
      </c>
      <c r="BO27" s="681"/>
    </row>
    <row r="28" spans="1:67" ht="17.25" customHeight="1" x14ac:dyDescent="0.25">
      <c r="A28" s="416">
        <v>9</v>
      </c>
      <c r="B28" s="107">
        <f t="shared" si="12"/>
        <v>1</v>
      </c>
      <c r="C28" s="112">
        <f t="shared" si="13"/>
        <v>30</v>
      </c>
      <c r="D28" s="76"/>
      <c r="E28" s="107">
        <f t="shared" si="14"/>
        <v>0</v>
      </c>
      <c r="F28" s="105">
        <f t="shared" si="27"/>
        <v>48</v>
      </c>
      <c r="G28" s="100">
        <f t="shared" si="15"/>
        <v>246</v>
      </c>
      <c r="H28" s="11"/>
      <c r="I28" s="7">
        <f t="shared" si="16"/>
        <v>1.8</v>
      </c>
      <c r="J28" s="110">
        <f t="shared" si="0"/>
        <v>0.33700000000000002</v>
      </c>
      <c r="K28" s="8">
        <f t="shared" si="23"/>
        <v>0.76600000000000001</v>
      </c>
      <c r="L28" s="157"/>
      <c r="M28" s="162">
        <f t="shared" si="1"/>
        <v>212.4</v>
      </c>
      <c r="N28" s="306">
        <f t="shared" si="2"/>
        <v>0.1062</v>
      </c>
      <c r="O28" s="159">
        <f t="shared" si="3"/>
        <v>7.08</v>
      </c>
      <c r="P28" s="207">
        <f t="shared" si="17"/>
        <v>395.68</v>
      </c>
      <c r="Q28" s="220">
        <f t="shared" si="4"/>
        <v>0.19784000000000002</v>
      </c>
      <c r="R28" s="119">
        <f t="shared" si="24"/>
        <v>56</v>
      </c>
      <c r="S28" s="120">
        <f t="shared" si="25"/>
        <v>0.23</v>
      </c>
      <c r="T28" s="126">
        <f t="shared" si="18"/>
        <v>86</v>
      </c>
      <c r="U28" s="127">
        <f t="shared" si="26"/>
        <v>0.35</v>
      </c>
      <c r="V28" s="377"/>
      <c r="W28" s="342">
        <f t="shared" si="5"/>
        <v>168.52</v>
      </c>
      <c r="X28" s="343">
        <f t="shared" si="19"/>
        <v>564.20000000000005</v>
      </c>
      <c r="Y28" s="346"/>
      <c r="Z28" s="347">
        <f t="shared" si="6"/>
        <v>1435.8</v>
      </c>
      <c r="AA28" s="348">
        <f t="shared" si="7"/>
        <v>0.28000000000000003</v>
      </c>
      <c r="AB28" s="349">
        <f t="shared" si="8"/>
        <v>224.21864406779659</v>
      </c>
      <c r="AC28" s="350">
        <f t="shared" si="9"/>
        <v>470.21864406779662</v>
      </c>
      <c r="AD28" s="412">
        <v>9</v>
      </c>
      <c r="AE28" s="380"/>
      <c r="AF28" s="344">
        <f t="shared" si="10"/>
        <v>0.43</v>
      </c>
      <c r="AG28" s="345">
        <f t="shared" si="11"/>
        <v>0.08</v>
      </c>
      <c r="AH28" s="385"/>
      <c r="AI28" s="422">
        <v>9</v>
      </c>
      <c r="AJ28" s="463">
        <f>COUNTIFS('Данные из терминала'!C:C,AI28,'Данные из терминала'!B:B,"sell")</f>
        <v>0</v>
      </c>
      <c r="AK28" s="464">
        <f>COUNTIFS('Данные из терминала'!C:C,AI28,'Данные из терминала'!B:B,"buy")</f>
        <v>3</v>
      </c>
      <c r="AL28" s="465">
        <f>COUNTIFS('Данные из терминала'!C:C,AI28)</f>
        <v>3</v>
      </c>
      <c r="AM28" s="466">
        <f>SUMIFS('Данные из терминала'!E:E,'Данные из терминала'!C:C,AI28,'Данные из терминала'!B:B,"sell")</f>
        <v>0</v>
      </c>
      <c r="AN28" s="467">
        <f>SUMIFS('Данные из терминала'!E:E,'Данные из терминала'!C:C,AI28,'Данные из терминала'!B:B,"buy")</f>
        <v>2.31</v>
      </c>
      <c r="AO28" s="468">
        <f>SUMIFS('Данные из терминала'!E:E,'Данные из терминала'!C:C,AI28)</f>
        <v>2.31</v>
      </c>
      <c r="AP28" s="463">
        <f>SUMIFS('Данные из терминала'!N:N,'Данные из терминала'!C:C,AI28,'Данные из терминала'!B:B,"sell")</f>
        <v>0</v>
      </c>
      <c r="AQ28" s="464">
        <f>SUMIFS('Данные из терминала'!N:N,'Данные из терминала'!C:C,AI28,'Данные из терминала'!B:B,"buy")</f>
        <v>614.4</v>
      </c>
      <c r="AR28" s="465">
        <f>SUMIFS('Данные из терминала'!N:N,'Данные из терминала'!C:C,AI28)</f>
        <v>614.4</v>
      </c>
      <c r="AS28" s="466">
        <f>ROUND(IF(AJ28&gt;0,AVERAGEIFS('Данные из терминала'!N:N,'Данные из терминала'!C:C,AI28,'Данные из терминала'!B:B,"sell"),0),2)</f>
        <v>0</v>
      </c>
      <c r="AT28" s="467">
        <f>ROUND(IF(AK28&gt;0,AVERAGEIFS('Данные из терминала'!N:N,'Данные из терминала'!C:C,AI28,'Данные из терминала'!B:B,"buy"),0),2)</f>
        <v>204.8</v>
      </c>
      <c r="AU28" s="468">
        <f>ROUND(IF(AL28&gt;0,AVERAGEIFS('Данные из терминала'!N:N,'Данные из терминала'!C:C,AI28),0),2)</f>
        <v>204.8</v>
      </c>
      <c r="AV28" s="469">
        <f t="shared" si="20"/>
        <v>0</v>
      </c>
      <c r="AW28" s="470">
        <f t="shared" si="21"/>
        <v>7.158528074269728E-2</v>
      </c>
      <c r="AX28" s="471">
        <f t="shared" si="22"/>
        <v>7.158528074269728E-2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267.60000000000036</v>
      </c>
      <c r="BA28" s="463">
        <f>ROUND(IF(AJ28&gt;0,AVERAGEIFS('Данные из терминала'!L:L,'Данные из терминала'!C:C,AI28,'Данные из терминала'!B:B,"sell"),0),1)</f>
        <v>0</v>
      </c>
      <c r="BB28" s="464">
        <f>ROUND(IF(AK28&gt;0,AVERAGEIFS('Данные из терминала'!L:L,'Данные из терминала'!C:C,AI28,'Данные из терминала'!B:B,"buy"),0),1)</f>
        <v>255.2</v>
      </c>
      <c r="BC28" s="465">
        <f>ROUND(IF(AL28&gt;0,AVERAGEIFS('Данные из терминала'!L:L,'Данные из терминала'!C:C,AI28),0),1)</f>
        <v>255.2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91.300000000001091</v>
      </c>
      <c r="BF28" s="463">
        <f>ROUND(IF(AJ28&gt;0,AVERAGEIFS('Данные из терминала'!M:M,'Данные из терминала'!C:C,AI28,'Данные из терминала'!B:B,"sell"),0),1)</f>
        <v>0</v>
      </c>
      <c r="BG28" s="464">
        <f>ROUND(IF(AK28&gt;0,AVERAGEIFS('Данные из терминала'!M:M,'Данные из терминала'!C:C,AI28,'Данные из терминала'!B:B,"buy"),0),1)</f>
        <v>87.8</v>
      </c>
      <c r="BH28" s="465">
        <f>ROUND(IF(AL28&gt;0,AVERAGEIFS('Данные из терминала'!M:M,'Данные из терминала'!C:C,AI28),0),1)</f>
        <v>87.8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15.771527777777777</v>
      </c>
      <c r="BK28" s="472">
        <f>IF(AJ28&gt;0,AVERAGEIFS('Данные из терминала'!O:O,'Данные из терминала'!C:C,AI28,'Данные из терминала'!B:B,"sell"),0)</f>
        <v>0</v>
      </c>
      <c r="BL28" s="473">
        <f>IF(AK28&gt;0,AVERAGEIFS('Данные из терминала'!O:O,'Данные из терминала'!C:C,AI28,'Данные из терминала'!B:B,"buy"),0)</f>
        <v>9.9731481481503579</v>
      </c>
      <c r="BM28" s="474">
        <f>IF(AL28&gt;0,AVERAGEIFS('Данные из терминала'!O:O,'Данные из терминала'!C:C,AI28),0)</f>
        <v>9.9731481481503579</v>
      </c>
      <c r="BO28" s="176"/>
    </row>
    <row r="29" spans="1:67" ht="15" x14ac:dyDescent="0.25">
      <c r="A29" s="421">
        <v>10</v>
      </c>
      <c r="B29" s="108">
        <f t="shared" si="12"/>
        <v>1</v>
      </c>
      <c r="C29" s="102">
        <f t="shared" si="13"/>
        <v>31</v>
      </c>
      <c r="D29" s="9"/>
      <c r="E29" s="108">
        <f t="shared" si="14"/>
        <v>0</v>
      </c>
      <c r="F29" s="101">
        <f t="shared" si="27"/>
        <v>48</v>
      </c>
      <c r="G29" s="102">
        <f t="shared" si="15"/>
        <v>294</v>
      </c>
      <c r="H29" s="9"/>
      <c r="I29" s="13">
        <f t="shared" si="16"/>
        <v>1.8</v>
      </c>
      <c r="J29" s="14">
        <f t="shared" si="0"/>
        <v>0.60699999999999998</v>
      </c>
      <c r="K29" s="15">
        <f t="shared" si="23"/>
        <v>1.373</v>
      </c>
      <c r="L29" s="157"/>
      <c r="M29" s="163">
        <f t="shared" si="1"/>
        <v>390.6</v>
      </c>
      <c r="N29" s="307">
        <f t="shared" si="2"/>
        <v>0.1953</v>
      </c>
      <c r="O29" s="160">
        <f t="shared" si="3"/>
        <v>12.6</v>
      </c>
      <c r="P29" s="208">
        <f t="shared" si="17"/>
        <v>735.71</v>
      </c>
      <c r="Q29" s="219">
        <f t="shared" si="4"/>
        <v>0.36785500000000004</v>
      </c>
      <c r="R29" s="121">
        <f t="shared" si="24"/>
        <v>58</v>
      </c>
      <c r="S29" s="122">
        <f t="shared" si="25"/>
        <v>0.2</v>
      </c>
      <c r="T29" s="132">
        <f t="shared" si="18"/>
        <v>89</v>
      </c>
      <c r="U29" s="122">
        <f t="shared" si="26"/>
        <v>0.3</v>
      </c>
      <c r="V29" s="377"/>
      <c r="W29" s="351">
        <f t="shared" si="5"/>
        <v>302.06</v>
      </c>
      <c r="X29" s="352">
        <f t="shared" si="19"/>
        <v>1037.77</v>
      </c>
      <c r="Y29" s="346"/>
      <c r="Z29" s="355">
        <f t="shared" si="6"/>
        <v>962.23</v>
      </c>
      <c r="AA29" s="356">
        <f t="shared" si="7"/>
        <v>0.52</v>
      </c>
      <c r="AB29" s="357">
        <f t="shared" si="8"/>
        <v>97.943174603174612</v>
      </c>
      <c r="AC29" s="358">
        <f t="shared" si="9"/>
        <v>391.94317460317461</v>
      </c>
      <c r="AD29" s="413">
        <v>10</v>
      </c>
      <c r="AE29" s="380"/>
      <c r="AF29" s="353">
        <f t="shared" si="10"/>
        <v>0.41</v>
      </c>
      <c r="AG29" s="354">
        <f t="shared" si="11"/>
        <v>0.15</v>
      </c>
      <c r="AH29" s="385"/>
      <c r="AI29" s="413">
        <v>10</v>
      </c>
      <c r="AJ29" s="476">
        <f>COUNTIFS('Данные из терминала'!C:C,AI29,'Данные из терминала'!B:B,"sell")</f>
        <v>3</v>
      </c>
      <c r="AK29" s="476">
        <f>COUNTIFS('Данные из терминала'!C:C,AI29,'Данные из терминала'!B:B,"buy")</f>
        <v>2</v>
      </c>
      <c r="AL29" s="477">
        <f>COUNTIFS('Данные из терминала'!C:C,AI29)</f>
        <v>5</v>
      </c>
      <c r="AM29" s="479">
        <f>SUMIFS('Данные из терминала'!E:E,'Данные из терминала'!C:C,AI29,'Данные из терминала'!B:B,"sell")</f>
        <v>4.1399999999999997</v>
      </c>
      <c r="AN29" s="479">
        <f>SUMIFS('Данные из терминала'!E:E,'Данные из терминала'!C:C,AI29,'Данные из терминала'!B:B,"buy")</f>
        <v>2.76</v>
      </c>
      <c r="AO29" s="480">
        <f>SUMIFS('Данные из терминала'!E:E,'Данные из терминала'!C:C,AI29)</f>
        <v>6.8999999999999995</v>
      </c>
      <c r="AP29" s="476">
        <f>SUMIFS('Данные из терминала'!N:N,'Данные из терминала'!C:C,AI29,'Данные из терминала'!B:B,"sell")</f>
        <v>1171.27</v>
      </c>
      <c r="AQ29" s="476">
        <f>SUMIFS('Данные из терминала'!N:N,'Данные из терминала'!C:C,AI29,'Данные из терминала'!B:B,"buy")</f>
        <v>779.5</v>
      </c>
      <c r="AR29" s="477">
        <f>SUMIFS('Данные из терминала'!N:N,'Данные из терминала'!C:C,AI29)</f>
        <v>1950.77</v>
      </c>
      <c r="AS29" s="479">
        <f>ROUND(IF(AJ29&gt;0,AVERAGEIFS('Данные из терминала'!N:N,'Данные из терминала'!C:C,AI29,'Данные из терминала'!B:B,"sell"),0),2)</f>
        <v>390.42</v>
      </c>
      <c r="AT29" s="479">
        <f>ROUND(IF(AK29&gt;0,AVERAGEIFS('Данные из терминала'!N:N,'Данные из терминала'!C:C,AI29,'Данные из терминала'!B:B,"buy"),0),2)</f>
        <v>389.75</v>
      </c>
      <c r="AU29" s="480">
        <f>ROUND(IF(AL29&gt;0,AVERAGEIFS('Данные из терминала'!N:N,'Данные из терминала'!C:C,AI29),0),2)</f>
        <v>390.15</v>
      </c>
      <c r="AV29" s="482">
        <f t="shared" si="20"/>
        <v>0.13646759729085131</v>
      </c>
      <c r="AW29" s="482">
        <f t="shared" si="21"/>
        <v>9.0821494692273005E-2</v>
      </c>
      <c r="AX29" s="482">
        <f t="shared" si="22"/>
        <v>0.2272890919831243</v>
      </c>
      <c r="AY29" s="619">
        <f>IF(AJ29&gt;0,VLOOKUP(AI29,Сводная!A:E,  MATCH("sell",Сводная!$A$2:$G$2,0)+0,0),0)</f>
        <v>298.80000000000109</v>
      </c>
      <c r="AZ29" s="620">
        <f>IF(AK29&gt;0,VLOOKUP(AI29,Сводная!A:B,  MATCH("buy",Сводная!$A$2:$G$2,0)+0,0),0)</f>
        <v>299.70000000000073</v>
      </c>
      <c r="BA29" s="476">
        <f>ROUND(IF(AJ29&gt;0,AVERAGEIFS('Данные из терминала'!L:L,'Данные из терминала'!C:C,AI29,'Данные из терминала'!B:B,"sell"),0),1)</f>
        <v>297.10000000000002</v>
      </c>
      <c r="BB29" s="476">
        <f>ROUND(IF(AK29&gt;0,AVERAGEIFS('Данные из терминала'!L:L,'Данные из терминала'!C:C,AI29,'Данные из терминала'!B:B,"buy"),0),1)</f>
        <v>297.5</v>
      </c>
      <c r="BC29" s="476">
        <f>ROUND(IF(AL29&gt;0,AVERAGEIFS('Данные из терминала'!L:L,'Данные из терминала'!C:C,AI29),0),1)</f>
        <v>297.3</v>
      </c>
      <c r="BD29" s="619">
        <f>IF(AJ29&gt;0,VLOOKUP(AI29,Сводная!A:F,  MATCH("sell",Сводная!$A$2:$G$2,0)+1,0),0)</f>
        <v>90.900000000001455</v>
      </c>
      <c r="BE29" s="620">
        <f>IF(AK29&gt;0,VLOOKUP(AI29,Сводная!A:C,  MATCH("buy",Сводная!$A$2:$G$2,0)+1,0),0)</f>
        <v>95.200000000000728</v>
      </c>
      <c r="BF29" s="476">
        <f>ROUND(IF(AJ29&gt;0,AVERAGEIFS('Данные из терминала'!M:M,'Данные из терминала'!C:C,AI29,'Данные из терминала'!B:B,"sell"),0),1)</f>
        <v>90.5</v>
      </c>
      <c r="BG29" s="476">
        <f>ROUND(IF(AK29&gt;0,AVERAGEIFS('Данные из терминала'!M:M,'Данные из терминала'!C:C,AI29,'Данные из терминала'!B:B,"buy"),0),1)</f>
        <v>92.8</v>
      </c>
      <c r="BH29" s="476">
        <f>ROUND(IF(AL29&gt;0,AVERAGEIFS('Данные из терминала'!M:M,'Данные из терминала'!C:C,AI29),0),1)</f>
        <v>91.4</v>
      </c>
      <c r="BI29" s="621">
        <f>IF(AJ29&gt;0,VLOOKUP(AI29,Сводная!A:G,  MATCH("sell",Сводная!$A$2:$G$2,0)+2,0),0)</f>
        <v>14.990972222222222</v>
      </c>
      <c r="BJ29" s="622">
        <f>IF(AK29&gt;0,VLOOKUP(AI29,Сводная!A:D,  MATCH("buy",Сводная!$A$2:$G$2,0)+2,0),0)</f>
        <v>18.636805555555554</v>
      </c>
      <c r="BK29" s="486">
        <f>IF(AJ29&gt;0,AVERAGEIFS('Данные из терминала'!O:O,'Данные из терминала'!C:C,AI29,'Данные из терминала'!B:B,"sell"),0)</f>
        <v>11.523842592590276</v>
      </c>
      <c r="BL29" s="486">
        <f>IF(AK29&gt;0,AVERAGEIFS('Данные из терминала'!O:O,'Данные из терминала'!C:C,AI29,'Данные из терминала'!B:B,"buy"),0)</f>
        <v>12.472222222222626</v>
      </c>
      <c r="BM29" s="487">
        <f>IF(AL29&gt;0,AVERAGEIFS('Данные из терминала'!O:O,'Данные из терминала'!C:C,AI29),0)</f>
        <v>11.903194444443216</v>
      </c>
    </row>
    <row r="30" spans="1:67" ht="15" x14ac:dyDescent="0.25">
      <c r="A30" s="416">
        <v>11</v>
      </c>
      <c r="B30" s="107">
        <f t="shared" si="12"/>
        <v>1</v>
      </c>
      <c r="C30" s="112">
        <f t="shared" si="13"/>
        <v>32</v>
      </c>
      <c r="D30" s="76"/>
      <c r="E30" s="107">
        <f t="shared" si="14"/>
        <v>0</v>
      </c>
      <c r="F30" s="105">
        <f t="shared" si="27"/>
        <v>48</v>
      </c>
      <c r="G30" s="100">
        <f t="shared" si="15"/>
        <v>342</v>
      </c>
      <c r="H30" s="11"/>
      <c r="I30" s="7">
        <f t="shared" si="16"/>
        <v>1.8</v>
      </c>
      <c r="J30" s="110">
        <f t="shared" si="0"/>
        <v>1.093</v>
      </c>
      <c r="K30" s="8">
        <f t="shared" si="23"/>
        <v>2.4660000000000002</v>
      </c>
      <c r="L30" s="157"/>
      <c r="M30" s="162">
        <f t="shared" si="1"/>
        <v>727.04</v>
      </c>
      <c r="N30" s="306">
        <f t="shared" si="2"/>
        <v>0.36351999999999995</v>
      </c>
      <c r="O30" s="159">
        <f t="shared" si="3"/>
        <v>22.72</v>
      </c>
      <c r="P30" s="207">
        <f t="shared" si="17"/>
        <v>1340.7</v>
      </c>
      <c r="Q30" s="220">
        <f t="shared" si="4"/>
        <v>0.67035</v>
      </c>
      <c r="R30" s="119">
        <f t="shared" si="24"/>
        <v>59</v>
      </c>
      <c r="S30" s="120">
        <f t="shared" si="25"/>
        <v>0.17</v>
      </c>
      <c r="T30" s="126">
        <f t="shared" si="18"/>
        <v>91</v>
      </c>
      <c r="U30" s="127">
        <f t="shared" si="26"/>
        <v>0.27</v>
      </c>
      <c r="V30" s="377"/>
      <c r="W30" s="342">
        <f t="shared" si="5"/>
        <v>542.52</v>
      </c>
      <c r="X30" s="343">
        <f t="shared" si="19"/>
        <v>1883.22</v>
      </c>
      <c r="Y30" s="346"/>
      <c r="Z30" s="347">
        <f t="shared" si="6"/>
        <v>116.78</v>
      </c>
      <c r="AA30" s="348">
        <f t="shared" si="7"/>
        <v>0.94</v>
      </c>
      <c r="AB30" s="349">
        <f t="shared" si="8"/>
        <v>26.630633802816902</v>
      </c>
      <c r="AC30" s="350">
        <f t="shared" si="9"/>
        <v>368.63063380281687</v>
      </c>
      <c r="AD30" s="412">
        <v>11</v>
      </c>
      <c r="AE30" s="380"/>
      <c r="AF30" s="344">
        <f t="shared" si="10"/>
        <v>0.4</v>
      </c>
      <c r="AG30" s="345">
        <f t="shared" si="11"/>
        <v>0.27</v>
      </c>
      <c r="AH30" s="385"/>
      <c r="AI30" s="422">
        <v>11</v>
      </c>
      <c r="AJ30" s="463">
        <f>COUNTIFS('Данные из терминала'!C:C,AI30,'Данные из терминала'!B:B,"sell")</f>
        <v>1</v>
      </c>
      <c r="AK30" s="464">
        <f>COUNTIFS('Данные из терминала'!C:C,AI30,'Данные из терминала'!B:B,"buy")</f>
        <v>2</v>
      </c>
      <c r="AL30" s="465">
        <f>COUNTIFS('Данные из терминала'!C:C,AI30)</f>
        <v>3</v>
      </c>
      <c r="AM30" s="466">
        <f>SUMIFS('Данные из терминала'!E:E,'Данные из терминала'!C:C,AI30,'Данные из терминала'!B:B,"sell")</f>
        <v>2.48</v>
      </c>
      <c r="AN30" s="467">
        <f>SUMIFS('Данные из терминала'!E:E,'Данные из терминала'!C:C,AI30,'Данные из терминала'!B:B,"buy")</f>
        <v>4.96</v>
      </c>
      <c r="AO30" s="468">
        <f>SUMIFS('Данные из терминала'!E:E,'Данные из терминала'!C:C,AI30)</f>
        <v>7.4399999999999995</v>
      </c>
      <c r="AP30" s="463">
        <f>SUMIFS('Данные из терминала'!N:N,'Данные из терминала'!C:C,AI30,'Данные из терминала'!B:B,"sell")</f>
        <v>714.63</v>
      </c>
      <c r="AQ30" s="464">
        <f>SUMIFS('Данные из терминала'!N:N,'Данные из терминала'!C:C,AI30,'Данные из терминала'!B:B,"buy")</f>
        <v>1442.4899999999998</v>
      </c>
      <c r="AR30" s="465">
        <f>SUMIFS('Данные из терминала'!N:N,'Данные из терминала'!C:C,AI30)</f>
        <v>2157.12</v>
      </c>
      <c r="AS30" s="466">
        <f>ROUND(IF(AJ30&gt;0,AVERAGEIFS('Данные из терминала'!N:N,'Данные из терминала'!C:C,AI30,'Данные из терминала'!B:B,"sell"),0),2)</f>
        <v>714.63</v>
      </c>
      <c r="AT30" s="467">
        <f>ROUND(IF(AK30&gt;0,AVERAGEIFS('Данные из терминала'!N:N,'Данные из терминала'!C:C,AI30,'Данные из терминала'!B:B,"buy"),0),2)</f>
        <v>721.25</v>
      </c>
      <c r="AU30" s="468">
        <f>ROUND(IF(AL30&gt;0,AVERAGEIFS('Данные из терминала'!N:N,'Данные из терминала'!C:C,AI30),0),2)</f>
        <v>719.04</v>
      </c>
      <c r="AV30" s="469">
        <f t="shared" si="20"/>
        <v>8.3263328738857029E-2</v>
      </c>
      <c r="AW30" s="470">
        <f t="shared" si="21"/>
        <v>0.16806811786870668</v>
      </c>
      <c r="AX30" s="471">
        <f t="shared" si="22"/>
        <v>0.25133144660756374</v>
      </c>
      <c r="AY30" s="449">
        <f>IF(AJ30&gt;0,VLOOKUP(AI30,Сводная!A:E,  MATCH("sell",Сводная!$A$2:$G$2,0)+0,0),0)</f>
        <v>352</v>
      </c>
      <c r="AZ30" s="451">
        <f>IF(AK30&gt;0,VLOOKUP(AI30,Сводная!A:B,  MATCH("buy",Сводная!$A$2:$G$2,0)+0,0),0)</f>
        <v>406.89999999999964</v>
      </c>
      <c r="BA30" s="463">
        <f>ROUND(IF(AJ30&gt;0,AVERAGEIFS('Данные из терминала'!L:L,'Данные из терминала'!C:C,AI30,'Данные из терминала'!B:B,"sell"),0),1)</f>
        <v>352</v>
      </c>
      <c r="BB30" s="464">
        <f>ROUND(IF(AK30&gt;0,AVERAGEIFS('Данные из терминала'!L:L,'Данные из терминала'!C:C,AI30,'Данные из терминала'!B:B,"buy"),0),1)</f>
        <v>376.2</v>
      </c>
      <c r="BC30" s="465">
        <f>ROUND(IF(AL30&gt;0,AVERAGEIFS('Данные из терминала'!L:L,'Данные из терминала'!C:C,AI30),0),1)</f>
        <v>368.1</v>
      </c>
      <c r="BD30" s="449">
        <f>IF(AJ30&gt;0,VLOOKUP(AI30,Сводная!A:F,  MATCH("sell",Сводная!$A$2:$G$2,0)+1,0),0)</f>
        <v>99.5</v>
      </c>
      <c r="BE30" s="451">
        <f>IF(AK30&gt;0,VLOOKUP(AI30,Сводная!A:C,  MATCH("buy",Сводная!$A$2:$G$2,0)+1,0),0)</f>
        <v>105.19999999999891</v>
      </c>
      <c r="BF30" s="463">
        <f>ROUND(IF(AJ30&gt;0,AVERAGEIFS('Данные из терминала'!M:M,'Данные из терминала'!C:C,AI30,'Данные из терминала'!B:B,"sell"),0),1)</f>
        <v>99.5</v>
      </c>
      <c r="BG30" s="464">
        <f>ROUND(IF(AK30&gt;0,AVERAGEIFS('Данные из терминала'!M:M,'Данные из терминала'!C:C,AI30,'Данные из терминала'!B:B,"buy"),0),1)</f>
        <v>98.5</v>
      </c>
      <c r="BH30" s="465">
        <f>ROUND(IF(AL30&gt;0,AVERAGEIFS('Данные из терминала'!M:M,'Данные из терминала'!C:C,AI30),0),1)</f>
        <v>98.8</v>
      </c>
      <c r="BI30" s="458">
        <f>IF(AJ30&gt;0,VLOOKUP(AI30,Сводная!A:G,  MATCH("sell",Сводная!$A$2:$G$2,0)+2,0),0)</f>
        <v>25.929166666666667</v>
      </c>
      <c r="BJ30" s="459">
        <f>IF(AK30&gt;0,VLOOKUP(AI30,Сводная!A:D,  MATCH("buy",Сводная!$A$2:$G$2,0)+2,0),0)</f>
        <v>24.223611111111111</v>
      </c>
      <c r="BK30" s="472">
        <f>IF(AJ30&gt;0,AVERAGEIFS('Данные из терминала'!O:O,'Данные из терминала'!C:C,AI30,'Данные из терминала'!B:B,"sell"),0)</f>
        <v>25.929166666668607</v>
      </c>
      <c r="BL30" s="473">
        <f>IF(AK30&gt;0,AVERAGEIFS('Данные из терминала'!O:O,'Данные из терминала'!C:C,AI30,'Данные из терминала'!B:B,"buy"),0)</f>
        <v>14.464930555557657</v>
      </c>
      <c r="BM30" s="474">
        <f>IF(AL30&gt;0,AVERAGEIFS('Данные из терминала'!O:O,'Данные из терминала'!C:C,AI30),0)</f>
        <v>18.286342592594639</v>
      </c>
    </row>
    <row r="31" spans="1:67" ht="15" x14ac:dyDescent="0.25">
      <c r="A31" s="416">
        <v>12</v>
      </c>
      <c r="B31" s="107">
        <f t="shared" si="12"/>
        <v>1</v>
      </c>
      <c r="C31" s="112">
        <f t="shared" si="13"/>
        <v>33</v>
      </c>
      <c r="D31" s="76"/>
      <c r="E31" s="107">
        <f t="shared" si="14"/>
        <v>0</v>
      </c>
      <c r="F31" s="105">
        <f t="shared" si="27"/>
        <v>48</v>
      </c>
      <c r="G31" s="100">
        <f t="shared" si="15"/>
        <v>390</v>
      </c>
      <c r="H31" s="11"/>
      <c r="I31" s="7">
        <f t="shared" si="16"/>
        <v>1.8</v>
      </c>
      <c r="J31" s="110">
        <f t="shared" si="0"/>
        <v>1.9670000000000001</v>
      </c>
      <c r="K31" s="8">
        <f t="shared" si="23"/>
        <v>4.4329999999999998</v>
      </c>
      <c r="L31" s="157"/>
      <c r="M31" s="162">
        <f t="shared" si="1"/>
        <v>1345.08</v>
      </c>
      <c r="N31" s="306">
        <f t="shared" si="2"/>
        <v>0.67253999999999992</v>
      </c>
      <c r="O31" s="159">
        <f t="shared" si="3"/>
        <v>40.76</v>
      </c>
      <c r="P31" s="207">
        <f t="shared" si="17"/>
        <v>2431.4499999999998</v>
      </c>
      <c r="Q31" s="220">
        <f t="shared" si="4"/>
        <v>1.2157249999999999</v>
      </c>
      <c r="R31" s="119">
        <f t="shared" si="24"/>
        <v>60</v>
      </c>
      <c r="S31" s="120">
        <f t="shared" si="25"/>
        <v>0.15</v>
      </c>
      <c r="T31" s="126">
        <f t="shared" si="18"/>
        <v>93</v>
      </c>
      <c r="U31" s="127">
        <f t="shared" si="26"/>
        <v>0.24</v>
      </c>
      <c r="V31" s="377"/>
      <c r="W31" s="342">
        <f t="shared" si="5"/>
        <v>975.26</v>
      </c>
      <c r="X31" s="343">
        <f t="shared" si="19"/>
        <v>3406.71</v>
      </c>
      <c r="Y31" s="346"/>
      <c r="Z31" s="347">
        <f t="shared" si="6"/>
        <v>-1406.71</v>
      </c>
      <c r="AA31" s="348">
        <f t="shared" si="7"/>
        <v>1.7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0.4</v>
      </c>
      <c r="AG31" s="345">
        <f t="shared" si="11"/>
        <v>0.49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 x14ac:dyDescent="0.25">
      <c r="A32" s="416">
        <v>13</v>
      </c>
      <c r="B32" s="107">
        <f t="shared" si="12"/>
        <v>1</v>
      </c>
      <c r="C32" s="112">
        <f t="shared" si="13"/>
        <v>34</v>
      </c>
      <c r="D32" s="76"/>
      <c r="E32" s="107">
        <f t="shared" si="14"/>
        <v>0</v>
      </c>
      <c r="F32" s="105">
        <f t="shared" si="27"/>
        <v>48</v>
      </c>
      <c r="G32" s="100">
        <f t="shared" si="15"/>
        <v>438</v>
      </c>
      <c r="H32" s="11"/>
      <c r="I32" s="7">
        <f t="shared" si="16"/>
        <v>1.8</v>
      </c>
      <c r="J32" s="110">
        <f t="shared" si="0"/>
        <v>3.5409999999999999</v>
      </c>
      <c r="K32" s="8">
        <f t="shared" si="23"/>
        <v>7.9740000000000002</v>
      </c>
      <c r="L32" s="157"/>
      <c r="M32" s="162">
        <f t="shared" si="1"/>
        <v>2492.88</v>
      </c>
      <c r="N32" s="306">
        <f t="shared" si="2"/>
        <v>1.24644</v>
      </c>
      <c r="O32" s="159">
        <f t="shared" si="3"/>
        <v>73.319999999999993</v>
      </c>
      <c r="P32" s="207">
        <f t="shared" si="17"/>
        <v>4387.74</v>
      </c>
      <c r="Q32" s="220">
        <f t="shared" si="4"/>
        <v>2.19387</v>
      </c>
      <c r="R32" s="119">
        <f t="shared" si="24"/>
        <v>60</v>
      </c>
      <c r="S32" s="120">
        <f t="shared" si="25"/>
        <v>0.14000000000000001</v>
      </c>
      <c r="T32" s="126">
        <f t="shared" si="18"/>
        <v>94</v>
      </c>
      <c r="U32" s="127">
        <f t="shared" si="26"/>
        <v>0.21</v>
      </c>
      <c r="V32" s="377"/>
      <c r="W32" s="342">
        <f t="shared" si="5"/>
        <v>1754.28</v>
      </c>
      <c r="X32" s="343">
        <f t="shared" si="19"/>
        <v>6142.02</v>
      </c>
      <c r="Y32" s="346"/>
      <c r="Z32" s="347">
        <f t="shared" si="6"/>
        <v>-4142.0200000000004</v>
      </c>
      <c r="AA32" s="348">
        <f t="shared" si="7"/>
        <v>3.07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0.4</v>
      </c>
      <c r="AG32" s="345">
        <f t="shared" si="11"/>
        <v>0.88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 x14ac:dyDescent="0.25">
      <c r="A33" s="416">
        <v>14</v>
      </c>
      <c r="B33" s="107">
        <f t="shared" si="12"/>
        <v>1</v>
      </c>
      <c r="C33" s="112">
        <f t="shared" si="13"/>
        <v>35</v>
      </c>
      <c r="D33" s="76"/>
      <c r="E33" s="107">
        <f t="shared" si="14"/>
        <v>0</v>
      </c>
      <c r="F33" s="105">
        <f t="shared" si="27"/>
        <v>48</v>
      </c>
      <c r="G33" s="100">
        <f t="shared" si="15"/>
        <v>486</v>
      </c>
      <c r="H33" s="11"/>
      <c r="I33" s="7">
        <f t="shared" si="16"/>
        <v>1.8</v>
      </c>
      <c r="J33" s="110">
        <f t="shared" si="0"/>
        <v>6.3739999999999997</v>
      </c>
      <c r="K33" s="8">
        <f t="shared" si="23"/>
        <v>14.347999999999999</v>
      </c>
      <c r="L33" s="157"/>
      <c r="M33" s="162">
        <f t="shared" si="1"/>
        <v>4620.7</v>
      </c>
      <c r="N33" s="306">
        <f t="shared" si="2"/>
        <v>2.3103500000000001</v>
      </c>
      <c r="O33" s="159">
        <f t="shared" si="3"/>
        <v>132.02000000000001</v>
      </c>
      <c r="P33" s="207">
        <f t="shared" si="17"/>
        <v>7907.29</v>
      </c>
      <c r="Q33" s="220">
        <f t="shared" si="4"/>
        <v>3.9536449999999999</v>
      </c>
      <c r="R33" s="119">
        <f t="shared" si="24"/>
        <v>60</v>
      </c>
      <c r="S33" s="120">
        <f t="shared" si="25"/>
        <v>0.12</v>
      </c>
      <c r="T33" s="126">
        <f t="shared" si="18"/>
        <v>95</v>
      </c>
      <c r="U33" s="127">
        <f t="shared" si="26"/>
        <v>0.2</v>
      </c>
      <c r="V33" s="377"/>
      <c r="W33" s="342">
        <f t="shared" si="5"/>
        <v>3156.56</v>
      </c>
      <c r="X33" s="343">
        <f t="shared" si="19"/>
        <v>11063.85</v>
      </c>
      <c r="Y33" s="346"/>
      <c r="Z33" s="347">
        <f t="shared" si="6"/>
        <v>-9063.85</v>
      </c>
      <c r="AA33" s="348">
        <f t="shared" si="7"/>
        <v>5.53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0.4</v>
      </c>
      <c r="AG33" s="345">
        <f t="shared" si="11"/>
        <v>1.58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 x14ac:dyDescent="0.25">
      <c r="A34" s="421">
        <v>15</v>
      </c>
      <c r="B34" s="108">
        <f t="shared" si="12"/>
        <v>1</v>
      </c>
      <c r="C34" s="102">
        <f t="shared" si="13"/>
        <v>36</v>
      </c>
      <c r="D34" s="9"/>
      <c r="E34" s="108">
        <f t="shared" si="14"/>
        <v>0</v>
      </c>
      <c r="F34" s="101">
        <f t="shared" si="27"/>
        <v>48</v>
      </c>
      <c r="G34" s="102">
        <f t="shared" si="15"/>
        <v>534</v>
      </c>
      <c r="H34" s="9"/>
      <c r="I34" s="13">
        <f t="shared" si="16"/>
        <v>1.8</v>
      </c>
      <c r="J34" s="14">
        <f t="shared" si="0"/>
        <v>11.473000000000001</v>
      </c>
      <c r="K34" s="15">
        <f t="shared" si="23"/>
        <v>25.820999999999998</v>
      </c>
      <c r="L34" s="157"/>
      <c r="M34" s="163">
        <f t="shared" si="1"/>
        <v>8551.44</v>
      </c>
      <c r="N34" s="307">
        <f t="shared" si="2"/>
        <v>4.2757200000000006</v>
      </c>
      <c r="O34" s="160">
        <f t="shared" si="3"/>
        <v>237.54</v>
      </c>
      <c r="P34" s="208">
        <f t="shared" si="17"/>
        <v>14244.25</v>
      </c>
      <c r="Q34" s="219">
        <f t="shared" si="4"/>
        <v>7.1221249999999996</v>
      </c>
      <c r="R34" s="121">
        <f t="shared" si="24"/>
        <v>60</v>
      </c>
      <c r="S34" s="122">
        <f t="shared" si="25"/>
        <v>0.11</v>
      </c>
      <c r="T34" s="130">
        <f t="shared" si="18"/>
        <v>96</v>
      </c>
      <c r="U34" s="131">
        <f t="shared" si="26"/>
        <v>0.18</v>
      </c>
      <c r="V34" s="377"/>
      <c r="W34" s="351">
        <f t="shared" si="5"/>
        <v>5680.62</v>
      </c>
      <c r="X34" s="352">
        <f t="shared" si="19"/>
        <v>19924.87</v>
      </c>
      <c r="Y34" s="346"/>
      <c r="Z34" s="355">
        <f t="shared" si="6"/>
        <v>-17924.87</v>
      </c>
      <c r="AA34" s="356">
        <f t="shared" si="7"/>
        <v>9.9600000000000009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0.4</v>
      </c>
      <c r="AG34" s="354">
        <f t="shared" si="11"/>
        <v>2.84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9">
        <f>IF(AJ34&gt;0,VLOOKUP(AI34,Сводная!A:E,  MATCH("sell",Сводная!$A$2:$G$2,0)+0,0),0)</f>
        <v>0</v>
      </c>
      <c r="AZ34" s="620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9">
        <f>IF(AJ34&gt;0,VLOOKUP(AI34,Сводная!A:F,  MATCH("sell",Сводная!$A$2:$G$2,0)+1,0),0)</f>
        <v>0</v>
      </c>
      <c r="BE34" s="620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1">
        <f>IF(AJ34&gt;0,VLOOKUP(AI34,Сводная!A:G,  MATCH("sell",Сводная!$A$2:$G$2,0)+2,0),0)</f>
        <v>0</v>
      </c>
      <c r="BJ34" s="622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 x14ac:dyDescent="0.25">
      <c r="A35" s="416">
        <v>16</v>
      </c>
      <c r="B35" s="107">
        <f t="shared" si="12"/>
        <v>1</v>
      </c>
      <c r="C35" s="112">
        <f t="shared" si="13"/>
        <v>37</v>
      </c>
      <c r="D35" s="76"/>
      <c r="E35" s="107">
        <f t="shared" si="14"/>
        <v>0</v>
      </c>
      <c r="F35" s="105">
        <f t="shared" si="27"/>
        <v>48</v>
      </c>
      <c r="G35" s="100">
        <f t="shared" si="15"/>
        <v>582</v>
      </c>
      <c r="H35" s="11"/>
      <c r="I35" s="7">
        <f t="shared" si="16"/>
        <v>1.8</v>
      </c>
      <c r="J35" s="110">
        <f t="shared" si="0"/>
        <v>20.651</v>
      </c>
      <c r="K35" s="8">
        <f t="shared" si="23"/>
        <v>46.471999999999994</v>
      </c>
      <c r="L35" s="157"/>
      <c r="M35" s="162">
        <f t="shared" si="1"/>
        <v>15818.24</v>
      </c>
      <c r="N35" s="306">
        <f t="shared" si="2"/>
        <v>7.9091199999999997</v>
      </c>
      <c r="O35" s="159">
        <f t="shared" si="3"/>
        <v>427.52</v>
      </c>
      <c r="P35" s="207">
        <f t="shared" si="17"/>
        <v>25646.36</v>
      </c>
      <c r="Q35" s="220">
        <f t="shared" si="4"/>
        <v>12.823180000000001</v>
      </c>
      <c r="R35" s="119">
        <f t="shared" si="24"/>
        <v>60</v>
      </c>
      <c r="S35" s="120">
        <f t="shared" si="25"/>
        <v>0.1</v>
      </c>
      <c r="T35" s="126">
        <f t="shared" si="18"/>
        <v>97</v>
      </c>
      <c r="U35" s="127">
        <f t="shared" si="26"/>
        <v>0.17</v>
      </c>
      <c r="V35" s="377"/>
      <c r="W35" s="342">
        <f t="shared" si="5"/>
        <v>10223.84</v>
      </c>
      <c r="X35" s="343">
        <f t="shared" si="19"/>
        <v>35870.199999999997</v>
      </c>
      <c r="Y35" s="346"/>
      <c r="Z35" s="347">
        <f t="shared" si="6"/>
        <v>-33870.199999999997</v>
      </c>
      <c r="AA35" s="348">
        <f t="shared" si="7"/>
        <v>17.940000000000001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0.4</v>
      </c>
      <c r="AG35" s="345">
        <f t="shared" si="11"/>
        <v>5.1100000000000003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 x14ac:dyDescent="0.25">
      <c r="A36" s="416">
        <v>17</v>
      </c>
      <c r="B36" s="107">
        <f t="shared" si="12"/>
        <v>1</v>
      </c>
      <c r="C36" s="112">
        <f t="shared" si="13"/>
        <v>38</v>
      </c>
      <c r="D36" s="76"/>
      <c r="E36" s="107">
        <f t="shared" si="14"/>
        <v>0</v>
      </c>
      <c r="F36" s="105">
        <f t="shared" si="27"/>
        <v>48</v>
      </c>
      <c r="G36" s="100">
        <f t="shared" si="15"/>
        <v>630</v>
      </c>
      <c r="H36" s="11"/>
      <c r="I36" s="7">
        <f t="shared" si="16"/>
        <v>1.8</v>
      </c>
      <c r="J36" s="110">
        <f t="shared" si="0"/>
        <v>37.171999999999997</v>
      </c>
      <c r="K36" s="8">
        <f t="shared" si="23"/>
        <v>83.643999999999991</v>
      </c>
      <c r="L36" s="157"/>
      <c r="M36" s="162">
        <f t="shared" si="1"/>
        <v>29240.62</v>
      </c>
      <c r="N36" s="306">
        <f t="shared" si="2"/>
        <v>14.62031</v>
      </c>
      <c r="O36" s="159">
        <f t="shared" si="3"/>
        <v>769.49</v>
      </c>
      <c r="P36" s="207">
        <f t="shared" si="17"/>
        <v>46167.51</v>
      </c>
      <c r="Q36" s="220">
        <f t="shared" si="4"/>
        <v>23.083755</v>
      </c>
      <c r="R36" s="119">
        <f t="shared" si="24"/>
        <v>60</v>
      </c>
      <c r="S36" s="120">
        <f t="shared" si="25"/>
        <v>0.1</v>
      </c>
      <c r="T36" s="126">
        <f t="shared" si="18"/>
        <v>98</v>
      </c>
      <c r="U36" s="127">
        <f t="shared" si="26"/>
        <v>0.16</v>
      </c>
      <c r="V36" s="377"/>
      <c r="W36" s="342">
        <f t="shared" si="5"/>
        <v>18401.68</v>
      </c>
      <c r="X36" s="343">
        <f t="shared" si="19"/>
        <v>64569.19</v>
      </c>
      <c r="Y36" s="346"/>
      <c r="Z36" s="347">
        <f t="shared" si="6"/>
        <v>-62569.19</v>
      </c>
      <c r="AA36" s="348">
        <f t="shared" si="7"/>
        <v>32.28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0.4</v>
      </c>
      <c r="AG36" s="345">
        <f t="shared" si="11"/>
        <v>9.1999999999999993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 x14ac:dyDescent="0.25">
      <c r="A37" s="416">
        <v>18</v>
      </c>
      <c r="B37" s="107">
        <f t="shared" si="12"/>
        <v>1</v>
      </c>
      <c r="C37" s="112">
        <f t="shared" si="13"/>
        <v>39</v>
      </c>
      <c r="D37" s="76"/>
      <c r="E37" s="107">
        <f t="shared" si="14"/>
        <v>0</v>
      </c>
      <c r="F37" s="105">
        <f t="shared" si="27"/>
        <v>48</v>
      </c>
      <c r="G37" s="100">
        <f t="shared" si="15"/>
        <v>678</v>
      </c>
      <c r="H37" s="11"/>
      <c r="I37" s="7">
        <f t="shared" si="16"/>
        <v>1.8</v>
      </c>
      <c r="J37" s="110">
        <f t="shared" si="0"/>
        <v>66.91</v>
      </c>
      <c r="K37" s="8">
        <f t="shared" si="23"/>
        <v>150.55399999999997</v>
      </c>
      <c r="L37" s="157"/>
      <c r="M37" s="162">
        <f t="shared" si="1"/>
        <v>54017.34</v>
      </c>
      <c r="N37" s="306">
        <f t="shared" si="2"/>
        <v>27.008669999999999</v>
      </c>
      <c r="O37" s="159">
        <f t="shared" si="3"/>
        <v>1385.06</v>
      </c>
      <c r="P37" s="207">
        <f t="shared" si="17"/>
        <v>83102.929999999993</v>
      </c>
      <c r="Q37" s="220">
        <f t="shared" si="4"/>
        <v>41.551464999999993</v>
      </c>
      <c r="R37" s="119">
        <f t="shared" si="24"/>
        <v>60</v>
      </c>
      <c r="S37" s="120">
        <f t="shared" si="25"/>
        <v>0.09</v>
      </c>
      <c r="T37" s="126">
        <f t="shared" si="18"/>
        <v>99</v>
      </c>
      <c r="U37" s="127">
        <f t="shared" si="26"/>
        <v>0.15</v>
      </c>
      <c r="V37" s="377"/>
      <c r="W37" s="342">
        <f t="shared" si="5"/>
        <v>33121.879999999997</v>
      </c>
      <c r="X37" s="343">
        <f t="shared" si="19"/>
        <v>116224.81</v>
      </c>
      <c r="Y37" s="346"/>
      <c r="Z37" s="347">
        <f t="shared" si="6"/>
        <v>-114224.81</v>
      </c>
      <c r="AA37" s="348">
        <f t="shared" si="7"/>
        <v>58.11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0.4</v>
      </c>
      <c r="AG37" s="345">
        <f t="shared" si="11"/>
        <v>16.559999999999999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 x14ac:dyDescent="0.25">
      <c r="A38" s="416">
        <v>19</v>
      </c>
      <c r="B38" s="107">
        <f t="shared" si="12"/>
        <v>1</v>
      </c>
      <c r="C38" s="112">
        <f t="shared" si="13"/>
        <v>40</v>
      </c>
      <c r="D38" s="76"/>
      <c r="E38" s="107">
        <f t="shared" si="14"/>
        <v>0</v>
      </c>
      <c r="F38" s="105">
        <f t="shared" si="27"/>
        <v>48</v>
      </c>
      <c r="G38" s="100">
        <f t="shared" si="15"/>
        <v>726</v>
      </c>
      <c r="H38" s="11"/>
      <c r="I38" s="7">
        <f t="shared" si="16"/>
        <v>1.8</v>
      </c>
      <c r="J38" s="110">
        <f t="shared" si="0"/>
        <v>120.438</v>
      </c>
      <c r="K38" s="8">
        <f t="shared" si="23"/>
        <v>270.99199999999996</v>
      </c>
      <c r="L38" s="157"/>
      <c r="M38" s="162">
        <f t="shared" si="1"/>
        <v>99724.4</v>
      </c>
      <c r="N38" s="306">
        <f t="shared" si="2"/>
        <v>49.862199999999994</v>
      </c>
      <c r="O38" s="159">
        <f t="shared" si="3"/>
        <v>2493.11</v>
      </c>
      <c r="P38" s="207">
        <f t="shared" si="17"/>
        <v>149585.81</v>
      </c>
      <c r="Q38" s="220">
        <f t="shared" si="4"/>
        <v>74.792905000000005</v>
      </c>
      <c r="R38" s="119">
        <f t="shared" si="24"/>
        <v>60</v>
      </c>
      <c r="S38" s="120">
        <f t="shared" si="25"/>
        <v>0.08</v>
      </c>
      <c r="T38" s="126">
        <f t="shared" si="18"/>
        <v>100</v>
      </c>
      <c r="U38" s="127">
        <f t="shared" si="26"/>
        <v>0.14000000000000001</v>
      </c>
      <c r="V38" s="377"/>
      <c r="W38" s="342">
        <f t="shared" si="5"/>
        <v>59618.239999999998</v>
      </c>
      <c r="X38" s="343">
        <f t="shared" si="19"/>
        <v>209204.05</v>
      </c>
      <c r="Y38" s="346"/>
      <c r="Z38" s="347">
        <f t="shared" si="6"/>
        <v>-207204.05</v>
      </c>
      <c r="AA38" s="348">
        <f t="shared" si="7"/>
        <v>104.6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0.4</v>
      </c>
      <c r="AG38" s="345">
        <f t="shared" si="11"/>
        <v>29.81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 x14ac:dyDescent="0.3">
      <c r="A39" s="417">
        <v>20</v>
      </c>
      <c r="B39" s="109">
        <f t="shared" si="12"/>
        <v>1</v>
      </c>
      <c r="C39" s="113">
        <f t="shared" si="13"/>
        <v>41</v>
      </c>
      <c r="D39" s="79"/>
      <c r="E39" s="109">
        <f t="shared" si="14"/>
        <v>0</v>
      </c>
      <c r="F39" s="106">
        <f t="shared" si="27"/>
        <v>48</v>
      </c>
      <c r="G39" s="103">
        <f t="shared" si="15"/>
        <v>774</v>
      </c>
      <c r="H39" s="21"/>
      <c r="I39" s="17">
        <f t="shared" si="16"/>
        <v>1.8</v>
      </c>
      <c r="J39" s="111">
        <f t="shared" si="0"/>
        <v>216.78800000000001</v>
      </c>
      <c r="K39" s="18">
        <f t="shared" si="23"/>
        <v>487.78</v>
      </c>
      <c r="L39" s="157"/>
      <c r="M39" s="164">
        <f t="shared" si="1"/>
        <v>183990.78</v>
      </c>
      <c r="N39" s="308">
        <f t="shared" si="2"/>
        <v>91.99539</v>
      </c>
      <c r="O39" s="161">
        <f t="shared" si="3"/>
        <v>4487.58</v>
      </c>
      <c r="P39" s="206">
        <f t="shared" si="17"/>
        <v>269254.99</v>
      </c>
      <c r="Q39" s="221">
        <f t="shared" si="4"/>
        <v>134.62749499999998</v>
      </c>
      <c r="R39" s="123">
        <f t="shared" si="24"/>
        <v>60</v>
      </c>
      <c r="S39" s="124">
        <f t="shared" si="25"/>
        <v>0.08</v>
      </c>
      <c r="T39" s="128">
        <f t="shared" si="18"/>
        <v>101</v>
      </c>
      <c r="U39" s="129">
        <f t="shared" si="26"/>
        <v>0.13</v>
      </c>
      <c r="V39" s="377"/>
      <c r="W39" s="359">
        <f t="shared" si="5"/>
        <v>107311.6</v>
      </c>
      <c r="X39" s="360">
        <f t="shared" si="19"/>
        <v>376566.59</v>
      </c>
      <c r="Y39" s="346"/>
      <c r="Z39" s="363">
        <f t="shared" si="6"/>
        <v>-374566.59</v>
      </c>
      <c r="AA39" s="364">
        <f t="shared" si="7"/>
        <v>188.28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0.4</v>
      </c>
      <c r="AG39" s="362">
        <f t="shared" si="11"/>
        <v>53.66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 x14ac:dyDescent="0.25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 x14ac:dyDescent="0.25">
      <c r="D42" s="82"/>
      <c r="H42" s="82"/>
      <c r="L42" s="211"/>
      <c r="AI42" s="491" t="s">
        <v>102</v>
      </c>
      <c r="AJ42" s="492">
        <f t="shared" ref="AJ42:AR42" si="28">SUM(AJ20:AJ39)</f>
        <v>180</v>
      </c>
      <c r="AK42" s="493">
        <f t="shared" si="28"/>
        <v>186</v>
      </c>
      <c r="AL42" s="494">
        <f t="shared" si="28"/>
        <v>366</v>
      </c>
      <c r="AM42" s="495">
        <f t="shared" si="28"/>
        <v>15.540000000000003</v>
      </c>
      <c r="AN42" s="496">
        <f t="shared" si="28"/>
        <v>17.28</v>
      </c>
      <c r="AO42" s="497">
        <f t="shared" si="28"/>
        <v>32.82</v>
      </c>
      <c r="AP42" s="498">
        <f t="shared" si="28"/>
        <v>4038.5499999999997</v>
      </c>
      <c r="AQ42" s="499">
        <f t="shared" si="28"/>
        <v>4544.2199999999993</v>
      </c>
      <c r="AR42" s="500">
        <f t="shared" si="28"/>
        <v>8582.77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 x14ac:dyDescent="0.45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79">
        <v>4</v>
      </c>
      <c r="N43" s="679"/>
      <c r="O43" s="679"/>
      <c r="P43" s="679"/>
      <c r="Q43" s="680"/>
      <c r="R43" s="679"/>
      <c r="S43" s="679"/>
      <c r="T43" s="679"/>
      <c r="U43" s="679"/>
      <c r="V43" s="223"/>
      <c r="W43" s="679">
        <v>5</v>
      </c>
      <c r="X43" s="680"/>
      <c r="Y43" s="223"/>
      <c r="Z43" s="223"/>
      <c r="AA43" s="679">
        <v>6</v>
      </c>
      <c r="AB43" s="679"/>
      <c r="AF43" s="679">
        <v>7</v>
      </c>
      <c r="AG43" s="679"/>
      <c r="AH43" s="382"/>
      <c r="AW43" s="586"/>
      <c r="AX43" s="586"/>
    </row>
    <row r="44" spans="1:65" ht="15" x14ac:dyDescent="0.25">
      <c r="D44" s="82"/>
      <c r="E44" s="386"/>
      <c r="F44" s="386"/>
      <c r="G44" s="386"/>
      <c r="H44" s="82"/>
      <c r="I44" s="386"/>
      <c r="J44" s="386"/>
      <c r="K44" s="386"/>
      <c r="L44" s="211"/>
      <c r="AJ44" s="676" t="s">
        <v>299</v>
      </c>
      <c r="AK44" s="673" t="s">
        <v>2159</v>
      </c>
      <c r="AL44" s="674"/>
      <c r="AM44" s="674"/>
      <c r="AN44" s="674"/>
      <c r="AO44" s="674"/>
      <c r="AP44" s="674"/>
      <c r="AQ44" s="674"/>
      <c r="AR44" s="674"/>
      <c r="AS44" s="674"/>
      <c r="AT44" s="674"/>
      <c r="AU44" s="674"/>
      <c r="AV44" s="675"/>
      <c r="AW44" s="671" t="s">
        <v>2034</v>
      </c>
      <c r="AX44" s="671" t="s">
        <v>2033</v>
      </c>
      <c r="AZ44" s="676" t="s">
        <v>299</v>
      </c>
      <c r="BA44" s="673" t="s">
        <v>2035</v>
      </c>
      <c r="BB44" s="674"/>
      <c r="BC44" s="674"/>
      <c r="BD44" s="674"/>
      <c r="BE44" s="674"/>
      <c r="BF44" s="674"/>
      <c r="BG44" s="674"/>
      <c r="BH44" s="674"/>
      <c r="BI44" s="674"/>
      <c r="BJ44" s="674"/>
      <c r="BK44" s="674"/>
      <c r="BL44" s="675"/>
      <c r="BM44" s="671" t="s">
        <v>2036</v>
      </c>
    </row>
    <row r="45" spans="1:65" ht="15.6" customHeight="1" thickBot="1" x14ac:dyDescent="0.35">
      <c r="A45" s="501" t="s">
        <v>103</v>
      </c>
      <c r="B45" s="125"/>
      <c r="C45" s="390" t="str">
        <f>VLOOKUP(A45,SET_import!$A:$B,2,0)</f>
        <v>EURJPY</v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7"/>
      <c r="AK45" s="608" t="s">
        <v>2057</v>
      </c>
      <c r="AL45" s="609" t="s">
        <v>2037</v>
      </c>
      <c r="AM45" s="609" t="s">
        <v>2038</v>
      </c>
      <c r="AN45" s="609" t="s">
        <v>2039</v>
      </c>
      <c r="AO45" s="609" t="s">
        <v>300</v>
      </c>
      <c r="AP45" s="609" t="s">
        <v>2040</v>
      </c>
      <c r="AQ45" s="609" t="s">
        <v>2041</v>
      </c>
      <c r="AR45" s="609" t="s">
        <v>2042</v>
      </c>
      <c r="AS45" s="609" t="s">
        <v>2045</v>
      </c>
      <c r="AT45" s="609" t="s">
        <v>2043</v>
      </c>
      <c r="AU45" s="609" t="s">
        <v>2044</v>
      </c>
      <c r="AV45" s="610" t="s">
        <v>2046</v>
      </c>
      <c r="AW45" s="672"/>
      <c r="AX45" s="672"/>
      <c r="AZ45" s="677"/>
      <c r="BA45" s="608" t="s">
        <v>2057</v>
      </c>
      <c r="BB45" s="609" t="s">
        <v>2037</v>
      </c>
      <c r="BC45" s="609" t="s">
        <v>2038</v>
      </c>
      <c r="BD45" s="609" t="s">
        <v>2039</v>
      </c>
      <c r="BE45" s="609" t="s">
        <v>300</v>
      </c>
      <c r="BF45" s="609" t="s">
        <v>2040</v>
      </c>
      <c r="BG45" s="609" t="s">
        <v>2041</v>
      </c>
      <c r="BH45" s="609" t="s">
        <v>2042</v>
      </c>
      <c r="BI45" s="609" t="s">
        <v>2045</v>
      </c>
      <c r="BJ45" s="609" t="s">
        <v>2043</v>
      </c>
      <c r="BK45" s="609" t="s">
        <v>2044</v>
      </c>
      <c r="BL45" s="610" t="s">
        <v>2046</v>
      </c>
      <c r="BM45" s="672"/>
    </row>
    <row r="46" spans="1:65" ht="15" customHeight="1" thickBot="1" x14ac:dyDescent="0.25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9">
        <v>2019</v>
      </c>
      <c r="AK46" s="570">
        <v>724.49000000000012</v>
      </c>
      <c r="AL46" s="571">
        <v>254.15000000000012</v>
      </c>
      <c r="AM46" s="571">
        <v>1278.3400000000004</v>
      </c>
      <c r="AN46" s="571">
        <v>485.75999999999982</v>
      </c>
      <c r="AO46" s="571">
        <v>932.07000000000016</v>
      </c>
      <c r="AP46" s="571">
        <v>486.65</v>
      </c>
      <c r="AQ46" s="571">
        <v>605.74000000000024</v>
      </c>
      <c r="AR46" s="571">
        <v>1393.43</v>
      </c>
      <c r="AS46" s="571">
        <v>890.31000000000017</v>
      </c>
      <c r="AT46" s="571">
        <v>350.0499999999999</v>
      </c>
      <c r="AU46" s="571">
        <v>897.9</v>
      </c>
      <c r="AV46" s="572">
        <v>283.87999999999994</v>
      </c>
      <c r="AW46" s="603">
        <f t="shared" ref="AW46:AW52" si="29">IF(COUNT(AK46:AV46)=0,0,AVERAGE(AK46:AV46))</f>
        <v>715.23083333333341</v>
      </c>
      <c r="AX46" s="616">
        <f t="shared" ref="AX46:AX51" si="30">SUM(AK46:AV46)</f>
        <v>8582.77</v>
      </c>
      <c r="AZ46" s="573">
        <v>2019</v>
      </c>
      <c r="BA46" s="570">
        <v>8</v>
      </c>
      <c r="BB46" s="571">
        <v>7</v>
      </c>
      <c r="BC46" s="571">
        <v>10</v>
      </c>
      <c r="BD46" s="571">
        <v>10</v>
      </c>
      <c r="BE46" s="571">
        <v>11</v>
      </c>
      <c r="BF46" s="571">
        <v>9</v>
      </c>
      <c r="BG46" s="571">
        <v>10</v>
      </c>
      <c r="BH46" s="571">
        <v>11</v>
      </c>
      <c r="BI46" s="571">
        <v>10</v>
      </c>
      <c r="BJ46" s="571">
        <v>9</v>
      </c>
      <c r="BK46" s="571">
        <v>11</v>
      </c>
      <c r="BL46" s="572">
        <v>8</v>
      </c>
      <c r="BM46" s="603">
        <f>IF(COUNT(BA46:BL46)=0,"",AVERAGE(BA46:BL46))</f>
        <v>9.5</v>
      </c>
    </row>
    <row r="47" spans="1:65" ht="15.75" thickBot="1" x14ac:dyDescent="0.3">
      <c r="A47" s="506" t="s">
        <v>127</v>
      </c>
      <c r="B47" s="507"/>
      <c r="C47" s="144">
        <f>VLOOKUP(A47,SET_import!$A:$B,2,0)</f>
        <v>22</v>
      </c>
      <c r="D47" s="502"/>
      <c r="E47" s="506" t="s">
        <v>107</v>
      </c>
      <c r="F47" s="507"/>
      <c r="G47" s="144">
        <f>VLOOKUP(E47,SET_import!$A:$B,2,0)</f>
        <v>12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4"/>
      <c r="AK47" s="575"/>
      <c r="AL47" s="576"/>
      <c r="AM47" s="576"/>
      <c r="AN47" s="576"/>
      <c r="AO47" s="576"/>
      <c r="AP47" s="576"/>
      <c r="AQ47" s="576"/>
      <c r="AR47" s="576"/>
      <c r="AS47" s="576"/>
      <c r="AT47" s="576"/>
      <c r="AU47" s="576"/>
      <c r="AV47" s="577"/>
      <c r="AW47" s="603">
        <f t="shared" si="29"/>
        <v>0</v>
      </c>
      <c r="AX47" s="616">
        <f t="shared" si="30"/>
        <v>0</v>
      </c>
      <c r="AZ47" s="578"/>
      <c r="BA47" s="575"/>
      <c r="BB47" s="576"/>
      <c r="BC47" s="576"/>
      <c r="BD47" s="576"/>
      <c r="BE47" s="576"/>
      <c r="BF47" s="576"/>
      <c r="BG47" s="576"/>
      <c r="BH47" s="576"/>
      <c r="BI47" s="576"/>
      <c r="BJ47" s="576"/>
      <c r="BK47" s="576"/>
      <c r="BL47" s="577"/>
      <c r="BM47" s="603" t="str">
        <f t="shared" ref="BM47:BM51" si="31">IF(COUNT(BA47:BL47)=0,"",AVERAGE(BA47:BL47))</f>
        <v/>
      </c>
    </row>
    <row r="48" spans="1:65" ht="15.75" thickBot="1" x14ac:dyDescent="0.3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1.8</v>
      </c>
      <c r="L48" s="504"/>
      <c r="M48" s="125"/>
      <c r="AJ48" s="574"/>
      <c r="AK48" s="575"/>
      <c r="AL48" s="576"/>
      <c r="AM48" s="576"/>
      <c r="AN48" s="576"/>
      <c r="AO48" s="576"/>
      <c r="AP48" s="576"/>
      <c r="AQ48" s="576"/>
      <c r="AR48" s="576"/>
      <c r="AS48" s="576"/>
      <c r="AT48" s="576"/>
      <c r="AU48" s="576"/>
      <c r="AV48" s="577"/>
      <c r="AW48" s="603">
        <f t="shared" si="29"/>
        <v>0</v>
      </c>
      <c r="AX48" s="616">
        <f t="shared" si="30"/>
        <v>0</v>
      </c>
      <c r="AZ48" s="578"/>
      <c r="BA48" s="575"/>
      <c r="BB48" s="576"/>
      <c r="BC48" s="576"/>
      <c r="BD48" s="576"/>
      <c r="BE48" s="576"/>
      <c r="BF48" s="576"/>
      <c r="BG48" s="576"/>
      <c r="BH48" s="576"/>
      <c r="BI48" s="576"/>
      <c r="BJ48" s="576"/>
      <c r="BK48" s="576"/>
      <c r="BL48" s="577"/>
      <c r="BM48" s="603" t="str">
        <f t="shared" si="31"/>
        <v/>
      </c>
    </row>
    <row r="49" spans="1:65" ht="15.75" thickBot="1" x14ac:dyDescent="0.3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4</v>
      </c>
      <c r="L49" s="504"/>
      <c r="M49" s="125"/>
      <c r="AJ49" s="574"/>
      <c r="AK49" s="575"/>
      <c r="AL49" s="576"/>
      <c r="AM49" s="576"/>
      <c r="AN49" s="576"/>
      <c r="AO49" s="576"/>
      <c r="AP49" s="576"/>
      <c r="AQ49" s="576"/>
      <c r="AR49" s="576"/>
      <c r="AS49" s="576"/>
      <c r="AT49" s="576"/>
      <c r="AU49" s="576"/>
      <c r="AV49" s="577"/>
      <c r="AW49" s="603">
        <f t="shared" si="29"/>
        <v>0</v>
      </c>
      <c r="AX49" s="616">
        <f t="shared" si="30"/>
        <v>0</v>
      </c>
      <c r="AZ49" s="578"/>
      <c r="BA49" s="575"/>
      <c r="BB49" s="576"/>
      <c r="BC49" s="576"/>
      <c r="BD49" s="576"/>
      <c r="BE49" s="576"/>
      <c r="BF49" s="576"/>
      <c r="BG49" s="576"/>
      <c r="BH49" s="576"/>
      <c r="BI49" s="576"/>
      <c r="BJ49" s="576"/>
      <c r="BK49" s="576"/>
      <c r="BL49" s="577"/>
      <c r="BM49" s="603" t="str">
        <f t="shared" si="31"/>
        <v/>
      </c>
    </row>
    <row r="50" spans="1:65" ht="15.75" thickBot="1" x14ac:dyDescent="0.3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4"/>
      <c r="AK50" s="575"/>
      <c r="AL50" s="576"/>
      <c r="AM50" s="576"/>
      <c r="AN50" s="576"/>
      <c r="AO50" s="576"/>
      <c r="AP50" s="576"/>
      <c r="AQ50" s="576"/>
      <c r="AR50" s="576"/>
      <c r="AS50" s="576"/>
      <c r="AT50" s="576"/>
      <c r="AU50" s="576"/>
      <c r="AV50" s="577"/>
      <c r="AW50" s="603">
        <f t="shared" si="29"/>
        <v>0</v>
      </c>
      <c r="AX50" s="616">
        <f t="shared" si="30"/>
        <v>0</v>
      </c>
      <c r="AZ50" s="578"/>
      <c r="BA50" s="575"/>
      <c r="BB50" s="576"/>
      <c r="BC50" s="576"/>
      <c r="BD50" s="576"/>
      <c r="BE50" s="576"/>
      <c r="BF50" s="576"/>
      <c r="BG50" s="576"/>
      <c r="BH50" s="576"/>
      <c r="BI50" s="576"/>
      <c r="BJ50" s="576"/>
      <c r="BK50" s="576"/>
      <c r="BL50" s="577"/>
      <c r="BM50" s="603" t="str">
        <f t="shared" si="31"/>
        <v/>
      </c>
    </row>
    <row r="51" spans="1:65" ht="15.75" thickBot="1" x14ac:dyDescent="0.3">
      <c r="A51" s="518" t="s">
        <v>128</v>
      </c>
      <c r="B51" s="507"/>
      <c r="C51" s="146">
        <f>VLOOKUP(A51,SET_import!$A:$B,2,0)</f>
        <v>2</v>
      </c>
      <c r="D51" s="519"/>
      <c r="E51" s="518" t="s">
        <v>108</v>
      </c>
      <c r="F51" s="507"/>
      <c r="G51" s="146">
        <f>VLOOKUP(E51,SET_import!$A:$B,2,0)</f>
        <v>3</v>
      </c>
      <c r="H51" s="520"/>
      <c r="I51" s="518" t="s">
        <v>119</v>
      </c>
      <c r="J51" s="508"/>
      <c r="K51" s="147">
        <f>VLOOKUP(I51,SET_import!$A:$B,2,0)</f>
        <v>0</v>
      </c>
      <c r="L51" s="504"/>
      <c r="M51" s="125"/>
      <c r="AJ51" s="579"/>
      <c r="AK51" s="580"/>
      <c r="AL51" s="581"/>
      <c r="AM51" s="581"/>
      <c r="AN51" s="581"/>
      <c r="AO51" s="581"/>
      <c r="AP51" s="581"/>
      <c r="AQ51" s="581"/>
      <c r="AR51" s="581"/>
      <c r="AS51" s="581"/>
      <c r="AT51" s="581"/>
      <c r="AU51" s="581"/>
      <c r="AV51" s="582"/>
      <c r="AW51" s="603">
        <f t="shared" si="29"/>
        <v>0</v>
      </c>
      <c r="AX51" s="616">
        <f t="shared" si="30"/>
        <v>0</v>
      </c>
      <c r="AZ51" s="583"/>
      <c r="BA51" s="580"/>
      <c r="BB51" s="581"/>
      <c r="BC51" s="581"/>
      <c r="BD51" s="581"/>
      <c r="BE51" s="581"/>
      <c r="BF51" s="581"/>
      <c r="BG51" s="581"/>
      <c r="BH51" s="581"/>
      <c r="BI51" s="581"/>
      <c r="BJ51" s="581"/>
      <c r="BK51" s="581"/>
      <c r="BL51" s="582"/>
      <c r="BM51" s="603" t="str">
        <f t="shared" si="31"/>
        <v/>
      </c>
    </row>
    <row r="52" spans="1:65" ht="15.75" thickBot="1" x14ac:dyDescent="0.3">
      <c r="A52" s="518" t="s">
        <v>129</v>
      </c>
      <c r="B52" s="507"/>
      <c r="C52" s="145">
        <f>VLOOKUP(A52,SET_import!$A:$B,2,0)</f>
        <v>1</v>
      </c>
      <c r="D52" s="521"/>
      <c r="E52" s="518" t="s">
        <v>109</v>
      </c>
      <c r="F52" s="522"/>
      <c r="G52" s="145">
        <f>VLOOKUP(E52,SET_import!$A:$B,2,0)</f>
        <v>4</v>
      </c>
      <c r="H52" s="523"/>
      <c r="I52" s="518" t="s">
        <v>120</v>
      </c>
      <c r="J52" s="508"/>
      <c r="K52" s="143">
        <f>VLOOKUP(I52,SET_import!$A:$B,2,0)</f>
        <v>0</v>
      </c>
      <c r="L52" s="504"/>
      <c r="M52" s="125"/>
      <c r="AJ52" s="584" t="s">
        <v>2047</v>
      </c>
      <c r="AK52" s="614">
        <f>IF(COUNT(AK46:AK51)=0,"",AVERAGE(AK46:AK51))</f>
        <v>724.49000000000012</v>
      </c>
      <c r="AL52" s="618">
        <f t="shared" ref="AL52:AV52" si="32">IF(COUNT(AL46:AL51)=0,"",AVERAGE(AL46:AL51))</f>
        <v>254.15000000000012</v>
      </c>
      <c r="AM52" s="618">
        <f t="shared" si="32"/>
        <v>1278.3400000000004</v>
      </c>
      <c r="AN52" s="618">
        <f t="shared" si="32"/>
        <v>485.75999999999982</v>
      </c>
      <c r="AO52" s="618">
        <f t="shared" si="32"/>
        <v>932.07000000000016</v>
      </c>
      <c r="AP52" s="618">
        <f t="shared" si="32"/>
        <v>486.65</v>
      </c>
      <c r="AQ52" s="618">
        <f t="shared" si="32"/>
        <v>605.74000000000024</v>
      </c>
      <c r="AR52" s="618">
        <f t="shared" si="32"/>
        <v>1393.43</v>
      </c>
      <c r="AS52" s="618">
        <f t="shared" si="32"/>
        <v>890.31000000000017</v>
      </c>
      <c r="AT52" s="618">
        <f t="shared" si="32"/>
        <v>350.0499999999999</v>
      </c>
      <c r="AU52" s="618">
        <f t="shared" si="32"/>
        <v>897.9</v>
      </c>
      <c r="AV52" s="617">
        <f t="shared" si="32"/>
        <v>283.87999999999994</v>
      </c>
      <c r="AW52" s="615">
        <f t="shared" si="29"/>
        <v>715.23083333333341</v>
      </c>
      <c r="AX52" s="616">
        <f>SUM(AX46:AX51)</f>
        <v>8582.77</v>
      </c>
      <c r="AZ52" s="585" t="s">
        <v>2048</v>
      </c>
      <c r="BA52" s="614">
        <f>IF(COUNT(BA46:BA51)=0,"",AVERAGE(BA46:BA51))</f>
        <v>8</v>
      </c>
      <c r="BB52" s="618">
        <f t="shared" ref="BB52:BL52" si="33">IF(COUNT(BB46:BB51)=0,"",AVERAGE(BB46:BB51))</f>
        <v>7</v>
      </c>
      <c r="BC52" s="618">
        <f t="shared" si="33"/>
        <v>10</v>
      </c>
      <c r="BD52" s="618">
        <f t="shared" si="33"/>
        <v>10</v>
      </c>
      <c r="BE52" s="618">
        <f t="shared" si="33"/>
        <v>11</v>
      </c>
      <c r="BF52" s="618">
        <f t="shared" si="33"/>
        <v>9</v>
      </c>
      <c r="BG52" s="618">
        <f t="shared" si="33"/>
        <v>10</v>
      </c>
      <c r="BH52" s="618">
        <f t="shared" si="33"/>
        <v>11</v>
      </c>
      <c r="BI52" s="618">
        <f t="shared" si="33"/>
        <v>10</v>
      </c>
      <c r="BJ52" s="618">
        <f t="shared" si="33"/>
        <v>9</v>
      </c>
      <c r="BK52" s="618">
        <f t="shared" si="33"/>
        <v>11</v>
      </c>
      <c r="BL52" s="617">
        <f t="shared" si="33"/>
        <v>8</v>
      </c>
      <c r="BM52" s="615">
        <f t="shared" ref="BM52" si="34">IF(COUNT(BA52:BL52)=0,0,AVERAGE(BA52:BL52))</f>
        <v>9.5</v>
      </c>
    </row>
    <row r="53" spans="1:65" ht="15" x14ac:dyDescent="0.2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 x14ac:dyDescent="0.2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5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 x14ac:dyDescent="0.2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7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 x14ac:dyDescent="0.2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 x14ac:dyDescent="0.2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9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 x14ac:dyDescent="0.2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 x14ac:dyDescent="0.2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 x14ac:dyDescent="0.2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 x14ac:dyDescent="0.25">
      <c r="A61" s="543" t="s">
        <v>104</v>
      </c>
      <c r="B61" s="125"/>
      <c r="C61" s="390">
        <f>VLOOKUP(A61,SET_import!$A:$B,2,0)</f>
        <v>11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 x14ac:dyDescent="0.2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 x14ac:dyDescent="0.3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 x14ac:dyDescent="0.3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 x14ac:dyDescent="0.2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1</v>
      </c>
      <c r="L65" s="504"/>
      <c r="M65" s="125"/>
    </row>
    <row r="66" spans="1:13" ht="15" x14ac:dyDescent="0.2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 x14ac:dyDescent="0.2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 x14ac:dyDescent="0.2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 x14ac:dyDescent="0.2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 x14ac:dyDescent="0.2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 x14ac:dyDescent="0.2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 x14ac:dyDescent="0.2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 x14ac:dyDescent="0.2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 x14ac:dyDescent="0.2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 x14ac:dyDescent="0.2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 x14ac:dyDescent="0.2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 x14ac:dyDescent="0.2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 x14ac:dyDescent="0.2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 x14ac:dyDescent="0.2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 x14ac:dyDescent="0.2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 x14ac:dyDescent="0.2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9525</xdr:colOff>
                    <xdr:row>13</xdr:row>
                    <xdr:rowOff>9525</xdr:rowOff>
                  </from>
                  <to>
                    <xdr:col>18</xdr:col>
                    <xdr:colOff>161925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7</xdr:row>
                    <xdr:rowOff>9525</xdr:rowOff>
                  </from>
                  <to>
                    <xdr:col>37</xdr:col>
                    <xdr:colOff>304800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10</xdr:row>
                    <xdr:rowOff>28575</xdr:rowOff>
                  </from>
                  <to>
                    <xdr:col>37</xdr:col>
                    <xdr:colOff>304800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A00-000000000000}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7"/>
  <dimension ref="R2:AO41"/>
  <sheetViews>
    <sheetView topLeftCell="D1" workbookViewId="0"/>
  </sheetViews>
  <sheetFormatPr defaultRowHeight="12.75" x14ac:dyDescent="0.2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8" customWidth="1"/>
    <col min="22" max="22" width="14.42578125" customWidth="1"/>
    <col min="23" max="23" width="15.7109375" bestFit="1" customWidth="1"/>
    <col min="24" max="25" width="10.85546875" bestFit="1" customWidth="1"/>
    <col min="26" max="26" width="8.28515625" bestFit="1" customWidth="1"/>
    <col min="27" max="27" width="14.42578125" customWidth="1"/>
    <col min="28" max="28" width="16.140625" bestFit="1" customWidth="1"/>
    <col min="29" max="29" width="15.7109375" bestFit="1" customWidth="1"/>
    <col min="30" max="40" width="14.42578125" bestFit="1" customWidth="1"/>
    <col min="41" max="41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41" x14ac:dyDescent="0.2">
      <c r="R2" s="628" t="s">
        <v>299</v>
      </c>
      <c r="S2" s="628" t="s">
        <v>236</v>
      </c>
      <c r="T2" s="628" t="s">
        <v>2133</v>
      </c>
      <c r="U2" s="631" t="s">
        <v>2132</v>
      </c>
      <c r="W2" s="628" t="s">
        <v>299</v>
      </c>
      <c r="X2" s="628" t="s">
        <v>236</v>
      </c>
      <c r="Y2" s="628" t="s">
        <v>2133</v>
      </c>
      <c r="Z2" s="631" t="s">
        <v>2132</v>
      </c>
      <c r="AB2" s="628" t="s">
        <v>2157</v>
      </c>
      <c r="AC2" s="625"/>
      <c r="AD2" s="628" t="s">
        <v>231</v>
      </c>
      <c r="AE2" s="625"/>
      <c r="AF2" s="625"/>
      <c r="AG2" s="625"/>
      <c r="AH2" s="625"/>
      <c r="AI2" s="625"/>
      <c r="AJ2" s="625"/>
      <c r="AK2" s="625"/>
      <c r="AL2" s="625"/>
      <c r="AM2" s="625"/>
      <c r="AN2" s="625"/>
      <c r="AO2" s="626"/>
    </row>
    <row r="3" spans="18:41" x14ac:dyDescent="0.2">
      <c r="R3" s="624" t="s">
        <v>2136</v>
      </c>
      <c r="S3" s="629" t="s">
        <v>2137</v>
      </c>
      <c r="T3" s="624" t="s">
        <v>2131</v>
      </c>
      <c r="U3" s="632">
        <v>724.49000000000012</v>
      </c>
      <c r="W3" s="624" t="s">
        <v>2136</v>
      </c>
      <c r="X3" s="629" t="s">
        <v>2137</v>
      </c>
      <c r="Y3" s="624" t="s">
        <v>2151</v>
      </c>
      <c r="Z3" s="638">
        <v>0.36224499999999987</v>
      </c>
      <c r="AB3" s="628" t="s">
        <v>299</v>
      </c>
      <c r="AC3" s="628" t="s">
        <v>236</v>
      </c>
      <c r="AD3" s="624">
        <v>1</v>
      </c>
      <c r="AE3" s="641">
        <v>2</v>
      </c>
      <c r="AF3" s="641">
        <v>3</v>
      </c>
      <c r="AG3" s="641">
        <v>4</v>
      </c>
      <c r="AH3" s="641">
        <v>5</v>
      </c>
      <c r="AI3" s="641">
        <v>6</v>
      </c>
      <c r="AJ3" s="641">
        <v>7</v>
      </c>
      <c r="AK3" s="641">
        <v>8</v>
      </c>
      <c r="AL3" s="641">
        <v>9</v>
      </c>
      <c r="AM3" s="641">
        <v>10</v>
      </c>
      <c r="AN3" s="641">
        <v>11</v>
      </c>
      <c r="AO3" s="631" t="s">
        <v>247</v>
      </c>
    </row>
    <row r="4" spans="18:41" x14ac:dyDescent="0.2">
      <c r="R4" s="627"/>
      <c r="S4" s="627"/>
      <c r="T4" s="634" t="s">
        <v>2134</v>
      </c>
      <c r="U4" s="633">
        <v>283.50999999999993</v>
      </c>
      <c r="W4" s="627"/>
      <c r="X4" s="627"/>
      <c r="Y4" s="634" t="s">
        <v>2152</v>
      </c>
      <c r="Z4" s="639">
        <v>0.22048999999999999</v>
      </c>
      <c r="AB4" s="624" t="s">
        <v>2136</v>
      </c>
      <c r="AC4" s="629" t="s">
        <v>2137</v>
      </c>
      <c r="AD4" s="642">
        <v>20</v>
      </c>
      <c r="AE4" s="643">
        <v>10</v>
      </c>
      <c r="AF4" s="643">
        <v>4</v>
      </c>
      <c r="AG4" s="643">
        <v>10</v>
      </c>
      <c r="AH4" s="643">
        <v>8</v>
      </c>
      <c r="AI4" s="643">
        <v>5</v>
      </c>
      <c r="AJ4" s="643">
        <v>1</v>
      </c>
      <c r="AK4" s="643">
        <v>1</v>
      </c>
      <c r="AL4" s="643"/>
      <c r="AM4" s="643"/>
      <c r="AN4" s="643"/>
      <c r="AO4" s="632">
        <v>59</v>
      </c>
    </row>
    <row r="5" spans="18:41" x14ac:dyDescent="0.2">
      <c r="R5" s="627"/>
      <c r="S5" s="627"/>
      <c r="T5" s="634" t="s">
        <v>2135</v>
      </c>
      <c r="U5" s="633">
        <v>440.97999999999996</v>
      </c>
      <c r="W5" s="627"/>
      <c r="X5" s="627"/>
      <c r="Y5" s="634" t="s">
        <v>2153</v>
      </c>
      <c r="Z5" s="639">
        <v>0.14175500000000002</v>
      </c>
      <c r="AB5" s="627"/>
      <c r="AC5" s="630" t="s">
        <v>2138</v>
      </c>
      <c r="AD5" s="644">
        <v>9</v>
      </c>
      <c r="AE5" s="590">
        <v>5</v>
      </c>
      <c r="AF5" s="590">
        <v>3</v>
      </c>
      <c r="AG5" s="590">
        <v>4</v>
      </c>
      <c r="AH5" s="590">
        <v>1</v>
      </c>
      <c r="AI5" s="590">
        <v>2</v>
      </c>
      <c r="AJ5" s="590">
        <v>1</v>
      </c>
      <c r="AK5" s="590"/>
      <c r="AL5" s="590"/>
      <c r="AM5" s="590"/>
      <c r="AN5" s="590"/>
      <c r="AO5" s="633">
        <v>25</v>
      </c>
    </row>
    <row r="6" spans="18:41" x14ac:dyDescent="0.2">
      <c r="R6" s="627"/>
      <c r="S6" s="629" t="s">
        <v>2138</v>
      </c>
      <c r="T6" s="624" t="s">
        <v>2131</v>
      </c>
      <c r="U6" s="632">
        <v>254.15000000000012</v>
      </c>
      <c r="W6" s="627"/>
      <c r="X6" s="629" t="s">
        <v>2138</v>
      </c>
      <c r="Y6" s="624" t="s">
        <v>2151</v>
      </c>
      <c r="Z6" s="638">
        <v>0.12707500000000002</v>
      </c>
      <c r="AB6" s="627"/>
      <c r="AC6" s="630" t="s">
        <v>2139</v>
      </c>
      <c r="AD6" s="644">
        <v>13</v>
      </c>
      <c r="AE6" s="590">
        <v>13</v>
      </c>
      <c r="AF6" s="590">
        <v>3</v>
      </c>
      <c r="AG6" s="590">
        <v>3</v>
      </c>
      <c r="AH6" s="590">
        <v>1</v>
      </c>
      <c r="AI6" s="590">
        <v>1</v>
      </c>
      <c r="AJ6" s="590"/>
      <c r="AK6" s="590">
        <v>1</v>
      </c>
      <c r="AL6" s="590">
        <v>1</v>
      </c>
      <c r="AM6" s="590">
        <v>2</v>
      </c>
      <c r="AN6" s="590"/>
      <c r="AO6" s="633">
        <v>38</v>
      </c>
    </row>
    <row r="7" spans="18:41" x14ac:dyDescent="0.2">
      <c r="R7" s="627"/>
      <c r="S7" s="627"/>
      <c r="T7" s="634" t="s">
        <v>2134</v>
      </c>
      <c r="U7" s="633">
        <v>163.81000000000006</v>
      </c>
      <c r="W7" s="627"/>
      <c r="X7" s="627"/>
      <c r="Y7" s="634" t="s">
        <v>2152</v>
      </c>
      <c r="Z7" s="639">
        <v>4.5170000000000002E-2</v>
      </c>
      <c r="AB7" s="627"/>
      <c r="AC7" s="630" t="s">
        <v>2140</v>
      </c>
      <c r="AD7" s="644">
        <v>8</v>
      </c>
      <c r="AE7" s="590">
        <v>5</v>
      </c>
      <c r="AF7" s="590">
        <v>6</v>
      </c>
      <c r="AG7" s="590"/>
      <c r="AH7" s="590">
        <v>1</v>
      </c>
      <c r="AI7" s="590"/>
      <c r="AJ7" s="590"/>
      <c r="AK7" s="590"/>
      <c r="AL7" s="590"/>
      <c r="AM7" s="590">
        <v>1</v>
      </c>
      <c r="AN7" s="590"/>
      <c r="AO7" s="633">
        <v>21</v>
      </c>
    </row>
    <row r="8" spans="18:41" x14ac:dyDescent="0.2">
      <c r="R8" s="627"/>
      <c r="S8" s="627"/>
      <c r="T8" s="634" t="s">
        <v>2135</v>
      </c>
      <c r="U8" s="633">
        <v>90.34</v>
      </c>
      <c r="W8" s="627"/>
      <c r="X8" s="627"/>
      <c r="Y8" s="634" t="s">
        <v>2153</v>
      </c>
      <c r="Z8" s="639">
        <v>8.1904999999999992E-2</v>
      </c>
      <c r="AB8" s="627"/>
      <c r="AC8" s="630" t="s">
        <v>300</v>
      </c>
      <c r="AD8" s="644">
        <v>3</v>
      </c>
      <c r="AE8" s="590">
        <v>11</v>
      </c>
      <c r="AF8" s="590">
        <v>4</v>
      </c>
      <c r="AG8" s="590">
        <v>4</v>
      </c>
      <c r="AH8" s="590">
        <v>3</v>
      </c>
      <c r="AI8" s="590">
        <v>1</v>
      </c>
      <c r="AJ8" s="590"/>
      <c r="AK8" s="590"/>
      <c r="AL8" s="590"/>
      <c r="AM8" s="590"/>
      <c r="AN8" s="590">
        <v>1</v>
      </c>
      <c r="AO8" s="633">
        <v>27</v>
      </c>
    </row>
    <row r="9" spans="18:41" x14ac:dyDescent="0.2">
      <c r="R9" s="627"/>
      <c r="S9" s="629" t="s">
        <v>2139</v>
      </c>
      <c r="T9" s="624" t="s">
        <v>2131</v>
      </c>
      <c r="U9" s="632">
        <v>1278.3400000000004</v>
      </c>
      <c r="W9" s="627"/>
      <c r="X9" s="629" t="s">
        <v>2139</v>
      </c>
      <c r="Y9" s="624" t="s">
        <v>2151</v>
      </c>
      <c r="Z9" s="638">
        <v>0.63917000000000002</v>
      </c>
      <c r="AB9" s="627"/>
      <c r="AC9" s="630" t="s">
        <v>2141</v>
      </c>
      <c r="AD9" s="644">
        <v>8</v>
      </c>
      <c r="AE9" s="590">
        <v>6</v>
      </c>
      <c r="AF9" s="590">
        <v>1</v>
      </c>
      <c r="AG9" s="590">
        <v>3</v>
      </c>
      <c r="AH9" s="590">
        <v>1</v>
      </c>
      <c r="AI9" s="590"/>
      <c r="AJ9" s="590">
        <v>1</v>
      </c>
      <c r="AK9" s="590">
        <v>1</v>
      </c>
      <c r="AL9" s="590">
        <v>1</v>
      </c>
      <c r="AM9" s="590"/>
      <c r="AN9" s="590"/>
      <c r="AO9" s="633">
        <v>22</v>
      </c>
    </row>
    <row r="10" spans="18:41" x14ac:dyDescent="0.2">
      <c r="R10" s="627"/>
      <c r="S10" s="627"/>
      <c r="T10" s="634" t="s">
        <v>2134</v>
      </c>
      <c r="U10" s="633">
        <v>698.94999999999993</v>
      </c>
      <c r="W10" s="627"/>
      <c r="X10" s="627"/>
      <c r="Y10" s="634" t="s">
        <v>2152</v>
      </c>
      <c r="Z10" s="639">
        <v>0.28969500000000015</v>
      </c>
      <c r="AB10" s="627"/>
      <c r="AC10" s="630" t="s">
        <v>2142</v>
      </c>
      <c r="AD10" s="644">
        <v>6</v>
      </c>
      <c r="AE10" s="590">
        <v>1</v>
      </c>
      <c r="AF10" s="590">
        <v>5</v>
      </c>
      <c r="AG10" s="590"/>
      <c r="AH10" s="590">
        <v>1</v>
      </c>
      <c r="AI10" s="590">
        <v>1</v>
      </c>
      <c r="AJ10" s="590"/>
      <c r="AK10" s="590">
        <v>1</v>
      </c>
      <c r="AL10" s="590"/>
      <c r="AM10" s="590">
        <v>1</v>
      </c>
      <c r="AN10" s="590"/>
      <c r="AO10" s="633">
        <v>16</v>
      </c>
    </row>
    <row r="11" spans="18:41" x14ac:dyDescent="0.2">
      <c r="R11" s="627"/>
      <c r="S11" s="627"/>
      <c r="T11" s="634" t="s">
        <v>2135</v>
      </c>
      <c r="U11" s="633">
        <v>579.3900000000001</v>
      </c>
      <c r="W11" s="627"/>
      <c r="X11" s="627"/>
      <c r="Y11" s="634" t="s">
        <v>2153</v>
      </c>
      <c r="Z11" s="639">
        <v>0.34947499999999998</v>
      </c>
      <c r="AB11" s="627"/>
      <c r="AC11" s="630" t="s">
        <v>2143</v>
      </c>
      <c r="AD11" s="644">
        <v>22</v>
      </c>
      <c r="AE11" s="590">
        <v>13</v>
      </c>
      <c r="AF11" s="590">
        <v>6</v>
      </c>
      <c r="AG11" s="590">
        <v>10</v>
      </c>
      <c r="AH11" s="590">
        <v>1</v>
      </c>
      <c r="AI11" s="590">
        <v>1</v>
      </c>
      <c r="AJ11" s="590">
        <v>4</v>
      </c>
      <c r="AK11" s="590">
        <v>1</v>
      </c>
      <c r="AL11" s="590"/>
      <c r="AM11" s="590"/>
      <c r="AN11" s="590">
        <v>1</v>
      </c>
      <c r="AO11" s="633">
        <v>59</v>
      </c>
    </row>
    <row r="12" spans="18:41" x14ac:dyDescent="0.2">
      <c r="R12" s="627"/>
      <c r="S12" s="629" t="s">
        <v>2140</v>
      </c>
      <c r="T12" s="624" t="s">
        <v>2131</v>
      </c>
      <c r="U12" s="632">
        <v>485.75999999999982</v>
      </c>
      <c r="W12" s="627"/>
      <c r="X12" s="629" t="s">
        <v>2140</v>
      </c>
      <c r="Y12" s="624" t="s">
        <v>2151</v>
      </c>
      <c r="Z12" s="638">
        <v>0.24288000000000001</v>
      </c>
      <c r="AB12" s="627"/>
      <c r="AC12" s="630" t="s">
        <v>2144</v>
      </c>
      <c r="AD12" s="644">
        <v>16</v>
      </c>
      <c r="AE12" s="590">
        <v>11</v>
      </c>
      <c r="AF12" s="590">
        <v>6</v>
      </c>
      <c r="AG12" s="590">
        <v>4</v>
      </c>
      <c r="AH12" s="590">
        <v>2</v>
      </c>
      <c r="AI12" s="590">
        <v>2</v>
      </c>
      <c r="AJ12" s="590"/>
      <c r="AK12" s="590">
        <v>2</v>
      </c>
      <c r="AL12" s="590"/>
      <c r="AM12" s="590">
        <v>1</v>
      </c>
      <c r="AN12" s="590"/>
      <c r="AO12" s="633">
        <v>44</v>
      </c>
    </row>
    <row r="13" spans="18:41" x14ac:dyDescent="0.2">
      <c r="R13" s="627"/>
      <c r="S13" s="627"/>
      <c r="T13" s="634" t="s">
        <v>2134</v>
      </c>
      <c r="U13" s="633">
        <v>63.88000000000001</v>
      </c>
      <c r="W13" s="627"/>
      <c r="X13" s="627"/>
      <c r="Y13" s="634" t="s">
        <v>2152</v>
      </c>
      <c r="Z13" s="639">
        <v>0.21093999999999999</v>
      </c>
      <c r="AB13" s="627"/>
      <c r="AC13" s="630" t="s">
        <v>2145</v>
      </c>
      <c r="AD13" s="644">
        <v>11</v>
      </c>
      <c r="AE13" s="590">
        <v>5</v>
      </c>
      <c r="AF13" s="590">
        <v>1</v>
      </c>
      <c r="AG13" s="590">
        <v>3</v>
      </c>
      <c r="AH13" s="590">
        <v>3</v>
      </c>
      <c r="AI13" s="590"/>
      <c r="AJ13" s="590"/>
      <c r="AK13" s="590"/>
      <c r="AL13" s="590">
        <v>1</v>
      </c>
      <c r="AM13" s="590"/>
      <c r="AN13" s="590"/>
      <c r="AO13" s="633">
        <v>24</v>
      </c>
    </row>
    <row r="14" spans="18:41" x14ac:dyDescent="0.2">
      <c r="R14" s="627"/>
      <c r="S14" s="627"/>
      <c r="T14" s="634" t="s">
        <v>2135</v>
      </c>
      <c r="U14" s="633">
        <v>421.87999999999994</v>
      </c>
      <c r="W14" s="627"/>
      <c r="X14" s="627"/>
      <c r="Y14" s="634" t="s">
        <v>2153</v>
      </c>
      <c r="Z14" s="639">
        <v>3.1940000000000003E-2</v>
      </c>
      <c r="AB14" s="627"/>
      <c r="AC14" s="630" t="s">
        <v>2146</v>
      </c>
      <c r="AD14" s="644">
        <v>4</v>
      </c>
      <c r="AE14" s="590">
        <v>1</v>
      </c>
      <c r="AF14" s="590">
        <v>1</v>
      </c>
      <c r="AG14" s="590">
        <v>1</v>
      </c>
      <c r="AH14" s="590">
        <v>3</v>
      </c>
      <c r="AI14" s="590">
        <v>1</v>
      </c>
      <c r="AJ14" s="590">
        <v>1</v>
      </c>
      <c r="AK14" s="590"/>
      <c r="AL14" s="590"/>
      <c r="AM14" s="590"/>
      <c r="AN14" s="590">
        <v>1</v>
      </c>
      <c r="AO14" s="633">
        <v>13</v>
      </c>
    </row>
    <row r="15" spans="18:41" x14ac:dyDescent="0.2">
      <c r="R15" s="627"/>
      <c r="S15" s="629" t="s">
        <v>300</v>
      </c>
      <c r="T15" s="624" t="s">
        <v>2131</v>
      </c>
      <c r="U15" s="632">
        <v>932.07000000000016</v>
      </c>
      <c r="W15" s="627"/>
      <c r="X15" s="629" t="s">
        <v>300</v>
      </c>
      <c r="Y15" s="624" t="s">
        <v>2151</v>
      </c>
      <c r="Z15" s="638">
        <v>0.46603500000000003</v>
      </c>
      <c r="AB15" s="627"/>
      <c r="AC15" s="630" t="s">
        <v>2147</v>
      </c>
      <c r="AD15" s="644">
        <v>6</v>
      </c>
      <c r="AE15" s="590">
        <v>5</v>
      </c>
      <c r="AF15" s="590"/>
      <c r="AG15" s="590">
        <v>1</v>
      </c>
      <c r="AH15" s="590">
        <v>3</v>
      </c>
      <c r="AI15" s="590">
        <v>2</v>
      </c>
      <c r="AJ15" s="590"/>
      <c r="AK15" s="590">
        <v>1</v>
      </c>
      <c r="AL15" s="590"/>
      <c r="AM15" s="590"/>
      <c r="AN15" s="590"/>
      <c r="AO15" s="633">
        <v>18</v>
      </c>
    </row>
    <row r="16" spans="18:41" x14ac:dyDescent="0.2">
      <c r="R16" s="627"/>
      <c r="S16" s="627"/>
      <c r="T16" s="634" t="s">
        <v>2134</v>
      </c>
      <c r="U16" s="633">
        <v>715.90999999999985</v>
      </c>
      <c r="W16" s="627"/>
      <c r="X16" s="627"/>
      <c r="Y16" s="634" t="s">
        <v>2152</v>
      </c>
      <c r="Z16" s="639">
        <v>0.10808</v>
      </c>
      <c r="AB16" s="624" t="s">
        <v>2158</v>
      </c>
      <c r="AC16" s="625"/>
      <c r="AD16" s="642">
        <v>126</v>
      </c>
      <c r="AE16" s="643">
        <v>86</v>
      </c>
      <c r="AF16" s="643">
        <v>40</v>
      </c>
      <c r="AG16" s="643">
        <v>43</v>
      </c>
      <c r="AH16" s="643">
        <v>28</v>
      </c>
      <c r="AI16" s="643">
        <v>16</v>
      </c>
      <c r="AJ16" s="643">
        <v>8</v>
      </c>
      <c r="AK16" s="643">
        <v>8</v>
      </c>
      <c r="AL16" s="643">
        <v>3</v>
      </c>
      <c r="AM16" s="643">
        <v>5</v>
      </c>
      <c r="AN16" s="643">
        <v>3</v>
      </c>
      <c r="AO16" s="632">
        <v>366</v>
      </c>
    </row>
    <row r="17" spans="18:41" x14ac:dyDescent="0.2">
      <c r="R17" s="627"/>
      <c r="S17" s="627"/>
      <c r="T17" s="634" t="s">
        <v>2135</v>
      </c>
      <c r="U17" s="633">
        <v>216.15999999999997</v>
      </c>
      <c r="W17" s="627"/>
      <c r="X17" s="627"/>
      <c r="Y17" s="634" t="s">
        <v>2153</v>
      </c>
      <c r="Z17" s="639">
        <v>0.35795499999999991</v>
      </c>
      <c r="AB17" s="635" t="s">
        <v>247</v>
      </c>
      <c r="AC17" s="636"/>
      <c r="AD17" s="645">
        <v>126</v>
      </c>
      <c r="AE17" s="646">
        <v>86</v>
      </c>
      <c r="AF17" s="646">
        <v>40</v>
      </c>
      <c r="AG17" s="646">
        <v>43</v>
      </c>
      <c r="AH17" s="646">
        <v>28</v>
      </c>
      <c r="AI17" s="646">
        <v>16</v>
      </c>
      <c r="AJ17" s="646">
        <v>8</v>
      </c>
      <c r="AK17" s="646">
        <v>8</v>
      </c>
      <c r="AL17" s="646">
        <v>3</v>
      </c>
      <c r="AM17" s="646">
        <v>5</v>
      </c>
      <c r="AN17" s="646">
        <v>3</v>
      </c>
      <c r="AO17" s="637">
        <v>366</v>
      </c>
    </row>
    <row r="18" spans="18:41" x14ac:dyDescent="0.2">
      <c r="R18" s="627"/>
      <c r="S18" s="629" t="s">
        <v>2141</v>
      </c>
      <c r="T18" s="624" t="s">
        <v>2131</v>
      </c>
      <c r="U18" s="632">
        <v>486.65</v>
      </c>
      <c r="W18" s="627"/>
      <c r="X18" s="629" t="s">
        <v>2141</v>
      </c>
      <c r="Y18" s="624" t="s">
        <v>2151</v>
      </c>
      <c r="Z18" s="638">
        <v>0.24332500000000007</v>
      </c>
    </row>
    <row r="19" spans="18:41" x14ac:dyDescent="0.2">
      <c r="R19" s="627"/>
      <c r="S19" s="627"/>
      <c r="T19" s="634" t="s">
        <v>2134</v>
      </c>
      <c r="U19" s="633">
        <v>337.62999999999994</v>
      </c>
      <c r="W19" s="627"/>
      <c r="X19" s="627"/>
      <c r="Y19" s="634" t="s">
        <v>2152</v>
      </c>
      <c r="Z19" s="639">
        <v>7.4510000000000007E-2</v>
      </c>
    </row>
    <row r="20" spans="18:41" x14ac:dyDescent="0.2">
      <c r="R20" s="627"/>
      <c r="S20" s="627"/>
      <c r="T20" s="634" t="s">
        <v>2135</v>
      </c>
      <c r="U20" s="633">
        <v>149.02000000000001</v>
      </c>
      <c r="W20" s="627"/>
      <c r="X20" s="627"/>
      <c r="Y20" s="634" t="s">
        <v>2153</v>
      </c>
      <c r="Z20" s="639">
        <v>0.16881499999999999</v>
      </c>
    </row>
    <row r="21" spans="18:41" x14ac:dyDescent="0.2">
      <c r="R21" s="627"/>
      <c r="S21" s="629" t="s">
        <v>2142</v>
      </c>
      <c r="T21" s="624" t="s">
        <v>2131</v>
      </c>
      <c r="U21" s="632">
        <v>605.74000000000024</v>
      </c>
      <c r="W21" s="627"/>
      <c r="X21" s="629" t="s">
        <v>2142</v>
      </c>
      <c r="Y21" s="624" t="s">
        <v>2151</v>
      </c>
      <c r="Z21" s="638">
        <v>0.30287000000000008</v>
      </c>
    </row>
    <row r="22" spans="18:41" x14ac:dyDescent="0.2">
      <c r="R22" s="627"/>
      <c r="S22" s="627"/>
      <c r="T22" s="634" t="s">
        <v>2134</v>
      </c>
      <c r="U22" s="633">
        <v>397.63000000000005</v>
      </c>
      <c r="W22" s="627"/>
      <c r="X22" s="627"/>
      <c r="Y22" s="634" t="s">
        <v>2152</v>
      </c>
      <c r="Z22" s="639">
        <v>0.10405500000000001</v>
      </c>
    </row>
    <row r="23" spans="18:41" x14ac:dyDescent="0.2">
      <c r="R23" s="627"/>
      <c r="S23" s="627"/>
      <c r="T23" s="634" t="s">
        <v>2135</v>
      </c>
      <c r="U23" s="633">
        <v>208.11</v>
      </c>
      <c r="W23" s="627"/>
      <c r="X23" s="627"/>
      <c r="Y23" s="634" t="s">
        <v>2153</v>
      </c>
      <c r="Z23" s="639">
        <v>0.19881500000000005</v>
      </c>
    </row>
    <row r="24" spans="18:41" x14ac:dyDescent="0.2">
      <c r="R24" s="627"/>
      <c r="S24" s="629" t="s">
        <v>2143</v>
      </c>
      <c r="T24" s="624" t="s">
        <v>2131</v>
      </c>
      <c r="U24" s="632">
        <v>1393.43</v>
      </c>
      <c r="W24" s="627"/>
      <c r="X24" s="629" t="s">
        <v>2143</v>
      </c>
      <c r="Y24" s="624" t="s">
        <v>2151</v>
      </c>
      <c r="Z24" s="638">
        <v>0.69671499999999964</v>
      </c>
    </row>
    <row r="25" spans="18:41" x14ac:dyDescent="0.2">
      <c r="R25" s="627"/>
      <c r="S25" s="627"/>
      <c r="T25" s="634" t="s">
        <v>2134</v>
      </c>
      <c r="U25" s="633">
        <v>1048.5299999999997</v>
      </c>
      <c r="W25" s="627"/>
      <c r="X25" s="627"/>
      <c r="Y25" s="634" t="s">
        <v>2152</v>
      </c>
      <c r="Z25" s="639">
        <v>0.17244999999999999</v>
      </c>
    </row>
    <row r="26" spans="18:41" x14ac:dyDescent="0.2">
      <c r="R26" s="627"/>
      <c r="S26" s="627"/>
      <c r="T26" s="634" t="s">
        <v>2135</v>
      </c>
      <c r="U26" s="633">
        <v>344.90000000000003</v>
      </c>
      <c r="W26" s="627"/>
      <c r="X26" s="627"/>
      <c r="Y26" s="634" t="s">
        <v>2153</v>
      </c>
      <c r="Z26" s="639">
        <v>0.52426500000000009</v>
      </c>
    </row>
    <row r="27" spans="18:41" x14ac:dyDescent="0.2">
      <c r="R27" s="627"/>
      <c r="S27" s="629" t="s">
        <v>2144</v>
      </c>
      <c r="T27" s="624" t="s">
        <v>2131</v>
      </c>
      <c r="U27" s="632">
        <v>890.31000000000017</v>
      </c>
      <c r="W27" s="627"/>
      <c r="X27" s="629" t="s">
        <v>2144</v>
      </c>
      <c r="Y27" s="624" t="s">
        <v>2151</v>
      </c>
      <c r="Z27" s="638">
        <v>0.44515500000000013</v>
      </c>
    </row>
    <row r="28" spans="18:41" x14ac:dyDescent="0.2">
      <c r="R28" s="627"/>
      <c r="S28" s="627"/>
      <c r="T28" s="634" t="s">
        <v>2134</v>
      </c>
      <c r="U28" s="633">
        <v>256.12000000000006</v>
      </c>
      <c r="W28" s="627"/>
      <c r="X28" s="627"/>
      <c r="Y28" s="634" t="s">
        <v>2152</v>
      </c>
      <c r="Z28" s="639">
        <v>0.31709500000000007</v>
      </c>
    </row>
    <row r="29" spans="18:41" x14ac:dyDescent="0.2">
      <c r="R29" s="627"/>
      <c r="S29" s="627"/>
      <c r="T29" s="634" t="s">
        <v>2135</v>
      </c>
      <c r="U29" s="633">
        <v>634.19000000000017</v>
      </c>
      <c r="W29" s="627"/>
      <c r="X29" s="627"/>
      <c r="Y29" s="634" t="s">
        <v>2153</v>
      </c>
      <c r="Z29" s="639">
        <v>0.12806000000000001</v>
      </c>
    </row>
    <row r="30" spans="18:41" x14ac:dyDescent="0.2">
      <c r="R30" s="627"/>
      <c r="S30" s="629" t="s">
        <v>2145</v>
      </c>
      <c r="T30" s="624" t="s">
        <v>2131</v>
      </c>
      <c r="U30" s="632">
        <v>350.0499999999999</v>
      </c>
      <c r="W30" s="627"/>
      <c r="X30" s="629" t="s">
        <v>2145</v>
      </c>
      <c r="Y30" s="624" t="s">
        <v>2151</v>
      </c>
      <c r="Z30" s="638">
        <v>0.17502500000000007</v>
      </c>
    </row>
    <row r="31" spans="18:41" x14ac:dyDescent="0.2">
      <c r="R31" s="627"/>
      <c r="S31" s="627"/>
      <c r="T31" s="634" t="s">
        <v>2134</v>
      </c>
      <c r="U31" s="633">
        <v>313.32999999999987</v>
      </c>
      <c r="W31" s="627"/>
      <c r="X31" s="627"/>
      <c r="Y31" s="634" t="s">
        <v>2152</v>
      </c>
      <c r="Z31" s="639">
        <v>1.8360000000000001E-2</v>
      </c>
    </row>
    <row r="32" spans="18:41" x14ac:dyDescent="0.2">
      <c r="R32" s="627"/>
      <c r="S32" s="627"/>
      <c r="T32" s="634" t="s">
        <v>2135</v>
      </c>
      <c r="U32" s="633">
        <v>36.72</v>
      </c>
      <c r="W32" s="627"/>
      <c r="X32" s="627"/>
      <c r="Y32" s="634" t="s">
        <v>2153</v>
      </c>
      <c r="Z32" s="639">
        <v>0.15666500000000003</v>
      </c>
    </row>
    <row r="33" spans="18:26" x14ac:dyDescent="0.2">
      <c r="R33" s="627"/>
      <c r="S33" s="629" t="s">
        <v>2146</v>
      </c>
      <c r="T33" s="624" t="s">
        <v>2131</v>
      </c>
      <c r="U33" s="632">
        <v>897.9</v>
      </c>
      <c r="W33" s="627"/>
      <c r="X33" s="629" t="s">
        <v>2146</v>
      </c>
      <c r="Y33" s="624" t="s">
        <v>2151</v>
      </c>
      <c r="Z33" s="638">
        <v>0.44895000000000002</v>
      </c>
    </row>
    <row r="34" spans="18:26" x14ac:dyDescent="0.2">
      <c r="R34" s="627"/>
      <c r="S34" s="627"/>
      <c r="T34" s="634" t="s">
        <v>2134</v>
      </c>
      <c r="U34" s="633">
        <v>142.52999999999997</v>
      </c>
      <c r="W34" s="627"/>
      <c r="X34" s="627"/>
      <c r="Y34" s="634" t="s">
        <v>2152</v>
      </c>
      <c r="Z34" s="639">
        <v>0.37768499999999999</v>
      </c>
    </row>
    <row r="35" spans="18:26" x14ac:dyDescent="0.2">
      <c r="R35" s="627"/>
      <c r="S35" s="627"/>
      <c r="T35" s="634" t="s">
        <v>2135</v>
      </c>
      <c r="U35" s="633">
        <v>755.37</v>
      </c>
      <c r="W35" s="627"/>
      <c r="X35" s="627"/>
      <c r="Y35" s="634" t="s">
        <v>2153</v>
      </c>
      <c r="Z35" s="639">
        <v>7.1264999999999995E-2</v>
      </c>
    </row>
    <row r="36" spans="18:26" x14ac:dyDescent="0.2">
      <c r="R36" s="627"/>
      <c r="S36" s="629" t="s">
        <v>2147</v>
      </c>
      <c r="T36" s="624" t="s">
        <v>2131</v>
      </c>
      <c r="U36" s="632">
        <v>283.87999999999994</v>
      </c>
      <c r="W36" s="627"/>
      <c r="X36" s="629" t="s">
        <v>2147</v>
      </c>
      <c r="Y36" s="624" t="s">
        <v>2151</v>
      </c>
      <c r="Z36" s="638">
        <v>0.14194000000000001</v>
      </c>
    </row>
    <row r="37" spans="18:26" x14ac:dyDescent="0.2">
      <c r="R37" s="627"/>
      <c r="S37" s="627"/>
      <c r="T37" s="634" t="s">
        <v>2134</v>
      </c>
      <c r="U37" s="633">
        <v>122.39</v>
      </c>
      <c r="W37" s="627"/>
      <c r="X37" s="627"/>
      <c r="Y37" s="634" t="s">
        <v>2152</v>
      </c>
      <c r="Z37" s="639">
        <v>8.0744999999999997E-2</v>
      </c>
    </row>
    <row r="38" spans="18:26" x14ac:dyDescent="0.2">
      <c r="R38" s="627"/>
      <c r="S38" s="627"/>
      <c r="T38" s="634" t="s">
        <v>2135</v>
      </c>
      <c r="U38" s="633">
        <v>161.48999999999998</v>
      </c>
      <c r="W38" s="627"/>
      <c r="X38" s="627"/>
      <c r="Y38" s="634" t="s">
        <v>2153</v>
      </c>
      <c r="Z38" s="639">
        <v>6.1194999999999992E-2</v>
      </c>
    </row>
    <row r="39" spans="18:26" x14ac:dyDescent="0.2">
      <c r="R39" s="624" t="s">
        <v>2148</v>
      </c>
      <c r="S39" s="625"/>
      <c r="T39" s="625"/>
      <c r="U39" s="632">
        <v>8582.77</v>
      </c>
      <c r="W39" s="624" t="s">
        <v>2154</v>
      </c>
      <c r="X39" s="625"/>
      <c r="Y39" s="625"/>
      <c r="Z39" s="638">
        <v>4.291385</v>
      </c>
    </row>
    <row r="40" spans="18:26" x14ac:dyDescent="0.2">
      <c r="R40" s="624" t="s">
        <v>2149</v>
      </c>
      <c r="S40" s="625"/>
      <c r="T40" s="625"/>
      <c r="U40" s="632">
        <v>4544.2199999999993</v>
      </c>
      <c r="W40" s="624" t="s">
        <v>2155</v>
      </c>
      <c r="X40" s="625"/>
      <c r="Y40" s="625"/>
      <c r="Z40" s="638">
        <v>2.0192749999999999</v>
      </c>
    </row>
    <row r="41" spans="18:26" x14ac:dyDescent="0.2">
      <c r="R41" s="635" t="s">
        <v>2150</v>
      </c>
      <c r="S41" s="636"/>
      <c r="T41" s="636"/>
      <c r="U41" s="637">
        <v>4038.5499999999997</v>
      </c>
      <c r="W41" s="635" t="s">
        <v>2156</v>
      </c>
      <c r="X41" s="636"/>
      <c r="Y41" s="636"/>
      <c r="Z41" s="640">
        <v>2.2721099999999996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 x14ac:dyDescent="0.2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 xr:uid="{00000000-0009-0000-0000-00000C000000}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">
      <c r="A2" s="552"/>
      <c r="B2" s="552"/>
      <c r="C2" s="552"/>
      <c r="F2" s="411"/>
      <c r="H2" s="411"/>
    </row>
    <row r="3" spans="1:15" x14ac:dyDescent="0.2">
      <c r="A3" s="552"/>
      <c r="B3" s="552"/>
      <c r="C3" s="552"/>
      <c r="F3" s="411"/>
      <c r="H3" s="411"/>
    </row>
    <row r="4" spans="1:15" x14ac:dyDescent="0.2">
      <c r="A4" s="552"/>
      <c r="B4" s="552"/>
      <c r="C4" s="552"/>
      <c r="F4" s="411"/>
      <c r="H4" s="411"/>
    </row>
    <row r="5" spans="1:15" x14ac:dyDescent="0.2">
      <c r="A5" s="552"/>
      <c r="B5" s="552"/>
      <c r="C5" s="552"/>
      <c r="F5" s="411"/>
      <c r="H5" s="411"/>
    </row>
    <row r="6" spans="1:15" x14ac:dyDescent="0.2">
      <c r="A6" s="552"/>
      <c r="B6" s="552"/>
      <c r="C6" s="552"/>
      <c r="F6" s="411"/>
      <c r="H6" s="411"/>
    </row>
    <row r="7" spans="1:15" x14ac:dyDescent="0.2">
      <c r="A7" s="552"/>
      <c r="B7" s="552"/>
      <c r="C7" s="552"/>
      <c r="F7" s="411"/>
      <c r="H7" s="411"/>
    </row>
    <row r="8" spans="1:15" x14ac:dyDescent="0.2">
      <c r="A8" s="552"/>
      <c r="B8" s="552"/>
      <c r="C8" s="552"/>
      <c r="F8" s="411"/>
      <c r="H8" s="411"/>
    </row>
    <row r="9" spans="1:15" x14ac:dyDescent="0.2">
      <c r="A9" s="552"/>
      <c r="B9" s="552"/>
      <c r="C9" s="552"/>
      <c r="F9" s="411"/>
      <c r="H9" s="411"/>
    </row>
    <row r="10" spans="1:15" x14ac:dyDescent="0.2">
      <c r="A10" s="552"/>
      <c r="B10" s="552"/>
      <c r="C10" s="552"/>
      <c r="F10" s="411"/>
      <c r="H10" s="411"/>
    </row>
    <row r="11" spans="1:15" x14ac:dyDescent="0.2">
      <c r="A11" s="552"/>
      <c r="B11" s="552"/>
      <c r="C11" s="552"/>
      <c r="F11" s="411"/>
      <c r="H11" s="411"/>
    </row>
    <row r="12" spans="1:15" x14ac:dyDescent="0.2">
      <c r="A12" s="552"/>
      <c r="B12" s="552"/>
      <c r="C12" s="552"/>
      <c r="F12" s="411"/>
      <c r="H12" s="411"/>
    </row>
    <row r="13" spans="1:15" x14ac:dyDescent="0.2">
      <c r="A13" s="552"/>
      <c r="B13" s="552"/>
      <c r="C13" s="552"/>
      <c r="F13" s="411"/>
      <c r="H13" s="411"/>
    </row>
  </sheetData>
  <autoFilter ref="A1:O1" xr:uid="{00000000-0009-0000-0000-00000D000000}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8"/>
  <dimension ref="A1:S1603"/>
  <sheetViews>
    <sheetView workbookViewId="0">
      <pane ySplit="1" topLeftCell="A2" activePane="bottomLeft" state="frozen"/>
      <selection pane="bottomLeft" activeCell="S2" sqref="S2:S1057"/>
    </sheetView>
  </sheetViews>
  <sheetFormatPr defaultRowHeight="12.75" x14ac:dyDescent="0.2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95" t="s">
        <v>231</v>
      </c>
    </row>
    <row r="2" spans="1:19" x14ac:dyDescent="0.2">
      <c r="A2">
        <v>1</v>
      </c>
      <c r="B2" s="400">
        <v>43468.001388888886</v>
      </c>
      <c r="C2" t="s">
        <v>97</v>
      </c>
      <c r="D2">
        <v>0.01</v>
      </c>
      <c r="F2">
        <v>123.411</v>
      </c>
      <c r="I2" s="400">
        <v>43468.01666666667</v>
      </c>
      <c r="J2">
        <v>123.244</v>
      </c>
      <c r="N2">
        <v>1.53</v>
      </c>
      <c r="Q2">
        <v>1</v>
      </c>
      <c r="R2" t="s">
        <v>97</v>
      </c>
      <c r="S2" s="588">
        <v>2</v>
      </c>
    </row>
    <row r="3" spans="1:19" x14ac:dyDescent="0.2">
      <c r="A3">
        <v>2</v>
      </c>
      <c r="B3" s="400">
        <v>43468.003472222219</v>
      </c>
      <c r="C3" t="s">
        <v>97</v>
      </c>
      <c r="D3">
        <v>0.01</v>
      </c>
      <c r="F3">
        <v>123.536</v>
      </c>
      <c r="I3" s="400">
        <v>43468.01666666667</v>
      </c>
      <c r="J3">
        <v>123.244</v>
      </c>
      <c r="N3">
        <v>2.68</v>
      </c>
      <c r="Q3">
        <v>1</v>
      </c>
      <c r="R3" t="s">
        <v>97</v>
      </c>
      <c r="S3" s="588">
        <v>2</v>
      </c>
    </row>
    <row r="4" spans="1:19" x14ac:dyDescent="0.2">
      <c r="A4">
        <v>3</v>
      </c>
      <c r="B4" s="400">
        <v>43468.020138888889</v>
      </c>
      <c r="C4" t="s">
        <v>97</v>
      </c>
      <c r="D4">
        <v>0.01</v>
      </c>
      <c r="F4">
        <v>123.151</v>
      </c>
      <c r="I4" s="400">
        <v>43468.022916666669</v>
      </c>
      <c r="J4">
        <v>122.931</v>
      </c>
      <c r="N4">
        <v>2.02</v>
      </c>
      <c r="Q4">
        <v>2</v>
      </c>
      <c r="R4" t="s">
        <v>97</v>
      </c>
      <c r="S4" s="588">
        <v>1</v>
      </c>
    </row>
    <row r="5" spans="1:19" x14ac:dyDescent="0.2">
      <c r="A5">
        <v>4</v>
      </c>
      <c r="B5" s="400">
        <v>43468.034722222219</v>
      </c>
      <c r="C5" t="s">
        <v>97</v>
      </c>
      <c r="D5">
        <v>0.01</v>
      </c>
      <c r="F5">
        <v>120.66800000000001</v>
      </c>
      <c r="I5" s="400">
        <v>43468.046527777777</v>
      </c>
      <c r="J5">
        <v>121.04600000000001</v>
      </c>
      <c r="N5">
        <v>-3.46</v>
      </c>
      <c r="Q5">
        <v>3</v>
      </c>
      <c r="R5" t="s">
        <v>97</v>
      </c>
      <c r="S5" s="588">
        <v>5</v>
      </c>
    </row>
    <row r="6" spans="1:19" x14ac:dyDescent="0.2">
      <c r="A6">
        <v>5</v>
      </c>
      <c r="B6" s="400">
        <v>43468.038888888892</v>
      </c>
      <c r="C6" t="s">
        <v>97</v>
      </c>
      <c r="D6">
        <v>0.01</v>
      </c>
      <c r="F6">
        <v>120.833</v>
      </c>
      <c r="I6" s="400">
        <v>43468.046527777777</v>
      </c>
      <c r="J6">
        <v>121.04600000000001</v>
      </c>
      <c r="N6">
        <v>-1.95</v>
      </c>
      <c r="Q6">
        <v>3</v>
      </c>
      <c r="R6" t="s">
        <v>97</v>
      </c>
      <c r="S6" s="588">
        <v>5</v>
      </c>
    </row>
    <row r="7" spans="1:19" x14ac:dyDescent="0.2">
      <c r="A7">
        <v>6</v>
      </c>
      <c r="B7" s="400">
        <v>43468.036805555559</v>
      </c>
      <c r="C7" t="s">
        <v>97</v>
      </c>
      <c r="D7">
        <v>0.01</v>
      </c>
      <c r="F7">
        <v>120.99299999999999</v>
      </c>
      <c r="I7" s="400">
        <v>43468.046527777777</v>
      </c>
      <c r="J7">
        <v>121.04600000000001</v>
      </c>
      <c r="N7">
        <v>-0.48</v>
      </c>
      <c r="Q7">
        <v>3</v>
      </c>
      <c r="R7" t="s">
        <v>97</v>
      </c>
      <c r="S7" s="588">
        <v>5</v>
      </c>
    </row>
    <row r="8" spans="1:19" x14ac:dyDescent="0.2">
      <c r="A8">
        <v>8</v>
      </c>
      <c r="B8" s="400">
        <v>43468.04583333333</v>
      </c>
      <c r="C8" t="s">
        <v>97</v>
      </c>
      <c r="D8">
        <v>0.02</v>
      </c>
      <c r="F8">
        <v>121.429</v>
      </c>
      <c r="I8" s="400">
        <v>43468.046527777777</v>
      </c>
      <c r="J8">
        <v>121.04600000000001</v>
      </c>
      <c r="N8">
        <v>7.02</v>
      </c>
      <c r="Q8">
        <v>3</v>
      </c>
      <c r="R8" t="s">
        <v>97</v>
      </c>
      <c r="S8" s="588">
        <v>5</v>
      </c>
    </row>
    <row r="9" spans="1:19" x14ac:dyDescent="0.2">
      <c r="A9">
        <v>9</v>
      </c>
      <c r="B9" s="400">
        <v>43468.045138888891</v>
      </c>
      <c r="C9" t="s">
        <v>97</v>
      </c>
      <c r="D9">
        <v>0.03</v>
      </c>
      <c r="F9">
        <v>121.699</v>
      </c>
      <c r="I9" s="400">
        <v>43468.046527777777</v>
      </c>
      <c r="J9">
        <v>121.04600000000001</v>
      </c>
      <c r="N9">
        <v>17.97</v>
      </c>
      <c r="Q9">
        <v>3</v>
      </c>
      <c r="R9" t="s">
        <v>97</v>
      </c>
      <c r="S9" s="588">
        <v>5</v>
      </c>
    </row>
    <row r="10" spans="1:19" x14ac:dyDescent="0.2">
      <c r="A10">
        <v>7</v>
      </c>
      <c r="B10" s="400">
        <v>43468.039583333331</v>
      </c>
      <c r="C10" t="s">
        <v>96</v>
      </c>
      <c r="D10">
        <v>0.01</v>
      </c>
      <c r="F10">
        <v>121.011</v>
      </c>
      <c r="I10" s="400">
        <v>43468.042361111111</v>
      </c>
      <c r="J10">
        <v>121.23099999999999</v>
      </c>
      <c r="N10">
        <v>2.0099999999999998</v>
      </c>
      <c r="Q10">
        <v>4</v>
      </c>
      <c r="R10" t="s">
        <v>96</v>
      </c>
      <c r="S10" s="588">
        <v>1</v>
      </c>
    </row>
    <row r="11" spans="1:19" x14ac:dyDescent="0.2">
      <c r="A11">
        <v>10</v>
      </c>
      <c r="B11" s="400">
        <v>43468.058333333334</v>
      </c>
      <c r="C11" t="s">
        <v>96</v>
      </c>
      <c r="D11">
        <v>0.01</v>
      </c>
      <c r="F11">
        <v>121.581</v>
      </c>
      <c r="I11" s="400">
        <v>43468.061111111114</v>
      </c>
      <c r="J11">
        <v>121.801</v>
      </c>
      <c r="N11">
        <v>2.0099999999999998</v>
      </c>
      <c r="Q11">
        <v>5</v>
      </c>
      <c r="R11" t="s">
        <v>96</v>
      </c>
      <c r="S11" s="588">
        <v>1</v>
      </c>
    </row>
    <row r="12" spans="1:19" x14ac:dyDescent="0.2">
      <c r="A12">
        <v>11</v>
      </c>
      <c r="B12" s="400">
        <v>43468.09097222222</v>
      </c>
      <c r="C12" t="s">
        <v>97</v>
      </c>
      <c r="D12">
        <v>0.01</v>
      </c>
      <c r="F12">
        <v>122.05200000000001</v>
      </c>
      <c r="I12" s="400">
        <v>43468.113194444442</v>
      </c>
      <c r="J12">
        <v>121.88500000000001</v>
      </c>
      <c r="N12">
        <v>1.53</v>
      </c>
      <c r="Q12">
        <v>6</v>
      </c>
      <c r="R12" t="s">
        <v>97</v>
      </c>
      <c r="S12" s="588">
        <v>2</v>
      </c>
    </row>
    <row r="13" spans="1:19" x14ac:dyDescent="0.2">
      <c r="A13">
        <v>12</v>
      </c>
      <c r="B13" s="400">
        <v>43468.095138888886</v>
      </c>
      <c r="C13" t="s">
        <v>97</v>
      </c>
      <c r="D13">
        <v>0.01</v>
      </c>
      <c r="F13">
        <v>122.17700000000001</v>
      </c>
      <c r="I13" s="400">
        <v>43468.113194444442</v>
      </c>
      <c r="J13">
        <v>121.88500000000001</v>
      </c>
      <c r="N13">
        <v>2.68</v>
      </c>
      <c r="Q13">
        <v>6</v>
      </c>
      <c r="R13" t="s">
        <v>97</v>
      </c>
      <c r="S13" s="588">
        <v>2</v>
      </c>
    </row>
    <row r="14" spans="1:19" x14ac:dyDescent="0.2">
      <c r="A14">
        <v>13</v>
      </c>
      <c r="B14" s="400">
        <v>43468.09652777778</v>
      </c>
      <c r="C14" t="s">
        <v>96</v>
      </c>
      <c r="D14">
        <v>0.01</v>
      </c>
      <c r="F14">
        <v>122.22799999999999</v>
      </c>
      <c r="I14" s="400">
        <v>43468.390972222223</v>
      </c>
      <c r="J14">
        <v>122.01</v>
      </c>
      <c r="N14">
        <v>-2</v>
      </c>
      <c r="Q14">
        <v>7</v>
      </c>
      <c r="R14" t="s">
        <v>96</v>
      </c>
      <c r="S14" s="588">
        <v>5</v>
      </c>
    </row>
    <row r="15" spans="1:19" x14ac:dyDescent="0.2">
      <c r="A15">
        <v>14</v>
      </c>
      <c r="B15" s="400">
        <v>43468.106944444444</v>
      </c>
      <c r="C15" t="s">
        <v>96</v>
      </c>
      <c r="D15">
        <v>0.01</v>
      </c>
      <c r="F15">
        <v>122.108</v>
      </c>
      <c r="I15" s="400">
        <v>43468.390972222223</v>
      </c>
      <c r="J15">
        <v>122.01</v>
      </c>
      <c r="N15">
        <v>-0.9</v>
      </c>
      <c r="Q15">
        <v>7</v>
      </c>
      <c r="R15" t="s">
        <v>96</v>
      </c>
      <c r="S15" s="588">
        <v>5</v>
      </c>
    </row>
    <row r="16" spans="1:19" x14ac:dyDescent="0.2">
      <c r="A16">
        <v>15</v>
      </c>
      <c r="B16" s="400">
        <v>43468.111805555556</v>
      </c>
      <c r="C16" t="s">
        <v>96</v>
      </c>
      <c r="D16">
        <v>0.01</v>
      </c>
      <c r="F16">
        <v>121.94499999999999</v>
      </c>
      <c r="I16" s="400">
        <v>43468.390972222223</v>
      </c>
      <c r="J16">
        <v>122.01</v>
      </c>
      <c r="N16">
        <v>0.6</v>
      </c>
      <c r="Q16">
        <v>7</v>
      </c>
      <c r="R16" t="s">
        <v>96</v>
      </c>
      <c r="S16" s="588">
        <v>5</v>
      </c>
    </row>
    <row r="17" spans="1:19" x14ac:dyDescent="0.2">
      <c r="A17">
        <v>19</v>
      </c>
      <c r="B17" s="400">
        <v>43468.193055555559</v>
      </c>
      <c r="C17" t="s">
        <v>96</v>
      </c>
      <c r="D17">
        <v>0.02</v>
      </c>
      <c r="F17">
        <v>121.706</v>
      </c>
      <c r="I17" s="400">
        <v>43468.390972222223</v>
      </c>
      <c r="J17">
        <v>122.01</v>
      </c>
      <c r="N17">
        <v>5.58</v>
      </c>
      <c r="Q17">
        <v>7</v>
      </c>
      <c r="R17" t="s">
        <v>96</v>
      </c>
      <c r="S17" s="588">
        <v>5</v>
      </c>
    </row>
    <row r="18" spans="1:19" x14ac:dyDescent="0.2">
      <c r="A18">
        <v>21</v>
      </c>
      <c r="B18" s="400">
        <v>43468.310416666667</v>
      </c>
      <c r="C18" t="s">
        <v>96</v>
      </c>
      <c r="D18">
        <v>0.03</v>
      </c>
      <c r="F18">
        <v>121.435</v>
      </c>
      <c r="I18" s="400">
        <v>43468.390972222223</v>
      </c>
      <c r="J18">
        <v>122.01</v>
      </c>
      <c r="N18">
        <v>15.82</v>
      </c>
      <c r="Q18">
        <v>7</v>
      </c>
      <c r="R18" t="s">
        <v>96</v>
      </c>
      <c r="S18" s="588">
        <v>5</v>
      </c>
    </row>
    <row r="19" spans="1:19" x14ac:dyDescent="0.2">
      <c r="A19">
        <v>16</v>
      </c>
      <c r="B19" s="400">
        <v>43468.132638888892</v>
      </c>
      <c r="C19" t="s">
        <v>97</v>
      </c>
      <c r="D19">
        <v>0.01</v>
      </c>
      <c r="F19">
        <v>122.185</v>
      </c>
      <c r="I19" s="400">
        <v>43468.154166666667</v>
      </c>
      <c r="J19">
        <v>121.965</v>
      </c>
      <c r="N19">
        <v>2.02</v>
      </c>
      <c r="Q19">
        <v>8</v>
      </c>
      <c r="R19" t="s">
        <v>97</v>
      </c>
      <c r="S19" s="588">
        <v>1</v>
      </c>
    </row>
    <row r="20" spans="1:19" x14ac:dyDescent="0.2">
      <c r="A20">
        <v>17</v>
      </c>
      <c r="B20" s="400">
        <v>43468.154861111114</v>
      </c>
      <c r="C20" t="s">
        <v>97</v>
      </c>
      <c r="D20">
        <v>0.01</v>
      </c>
      <c r="F20">
        <v>121.982</v>
      </c>
      <c r="I20" s="400">
        <v>43468.192361111112</v>
      </c>
      <c r="J20">
        <v>121.762</v>
      </c>
      <c r="N20">
        <v>2.02</v>
      </c>
      <c r="Q20">
        <v>9</v>
      </c>
      <c r="R20" t="s">
        <v>97</v>
      </c>
      <c r="S20" s="588">
        <v>1</v>
      </c>
    </row>
    <row r="21" spans="1:19" x14ac:dyDescent="0.2">
      <c r="A21">
        <v>18</v>
      </c>
      <c r="B21" s="400">
        <v>43468.193055555559</v>
      </c>
      <c r="C21" t="s">
        <v>97</v>
      </c>
      <c r="D21">
        <v>0.01</v>
      </c>
      <c r="F21">
        <v>121.68899999999999</v>
      </c>
      <c r="I21" s="400">
        <v>43468.30972222222</v>
      </c>
      <c r="J21">
        <v>121.51900000000001</v>
      </c>
      <c r="N21">
        <v>1.56</v>
      </c>
      <c r="Q21">
        <v>10</v>
      </c>
      <c r="R21" t="s">
        <v>97</v>
      </c>
      <c r="S21" s="588">
        <v>2</v>
      </c>
    </row>
    <row r="22" spans="1:19" x14ac:dyDescent="0.2">
      <c r="A22">
        <v>20</v>
      </c>
      <c r="B22" s="400">
        <v>43468.226388888892</v>
      </c>
      <c r="C22" t="s">
        <v>97</v>
      </c>
      <c r="D22">
        <v>0.01</v>
      </c>
      <c r="F22">
        <v>121.809</v>
      </c>
      <c r="I22" s="400">
        <v>43468.30972222222</v>
      </c>
      <c r="J22">
        <v>121.51900000000001</v>
      </c>
      <c r="N22">
        <v>2.66</v>
      </c>
      <c r="Q22">
        <v>10</v>
      </c>
      <c r="R22" t="s">
        <v>97</v>
      </c>
      <c r="S22" s="588">
        <v>2</v>
      </c>
    </row>
    <row r="23" spans="1:19" x14ac:dyDescent="0.2">
      <c r="A23">
        <v>22</v>
      </c>
      <c r="B23" s="400">
        <v>43468.320138888892</v>
      </c>
      <c r="C23" t="s">
        <v>97</v>
      </c>
      <c r="D23">
        <v>0.01</v>
      </c>
      <c r="F23">
        <v>121.408</v>
      </c>
      <c r="I23" s="400">
        <v>43468.57708333333</v>
      </c>
      <c r="J23">
        <v>122.005</v>
      </c>
      <c r="N23">
        <v>-5.48</v>
      </c>
      <c r="Q23">
        <v>11</v>
      </c>
      <c r="R23" t="s">
        <v>97</v>
      </c>
      <c r="S23" s="588">
        <v>6</v>
      </c>
    </row>
    <row r="24" spans="1:19" x14ac:dyDescent="0.2">
      <c r="A24">
        <v>23</v>
      </c>
      <c r="B24" s="400">
        <v>43468.370833333334</v>
      </c>
      <c r="C24" t="s">
        <v>97</v>
      </c>
      <c r="D24">
        <v>0.01</v>
      </c>
      <c r="F24">
        <v>121.53</v>
      </c>
      <c r="I24" s="400">
        <v>43468.57708333333</v>
      </c>
      <c r="J24">
        <v>122.005</v>
      </c>
      <c r="N24">
        <v>-4.3600000000000003</v>
      </c>
      <c r="Q24">
        <v>11</v>
      </c>
      <c r="R24" t="s">
        <v>97</v>
      </c>
      <c r="S24" s="588">
        <v>6</v>
      </c>
    </row>
    <row r="25" spans="1:19" x14ac:dyDescent="0.2">
      <c r="A25">
        <v>24</v>
      </c>
      <c r="B25" s="400">
        <v>43468.376388888886</v>
      </c>
      <c r="C25" t="s">
        <v>97</v>
      </c>
      <c r="D25">
        <v>0.01</v>
      </c>
      <c r="F25">
        <v>121.732</v>
      </c>
      <c r="I25" s="400">
        <v>43468.57708333333</v>
      </c>
      <c r="J25">
        <v>122.005</v>
      </c>
      <c r="N25">
        <v>-2.5</v>
      </c>
      <c r="Q25">
        <v>11</v>
      </c>
      <c r="R25" t="s">
        <v>97</v>
      </c>
      <c r="S25" s="588">
        <v>6</v>
      </c>
    </row>
    <row r="26" spans="1:19" x14ac:dyDescent="0.2">
      <c r="A26">
        <v>25</v>
      </c>
      <c r="B26" s="400">
        <v>43468.390277777777</v>
      </c>
      <c r="C26" t="s">
        <v>97</v>
      </c>
      <c r="D26">
        <v>0.02</v>
      </c>
      <c r="F26">
        <v>121.974</v>
      </c>
      <c r="I26" s="400">
        <v>43468.57708333333</v>
      </c>
      <c r="J26">
        <v>122.005</v>
      </c>
      <c r="N26">
        <v>-0.56999999999999995</v>
      </c>
      <c r="Q26">
        <v>11</v>
      </c>
      <c r="R26" t="s">
        <v>97</v>
      </c>
      <c r="S26" s="588">
        <v>6</v>
      </c>
    </row>
    <row r="27" spans="1:19" x14ac:dyDescent="0.2">
      <c r="A27">
        <v>27</v>
      </c>
      <c r="B27" s="400">
        <v>43468.404166666667</v>
      </c>
      <c r="C27" t="s">
        <v>97</v>
      </c>
      <c r="D27">
        <v>0.03</v>
      </c>
      <c r="F27">
        <v>122.245</v>
      </c>
      <c r="I27" s="400">
        <v>43468.57708333333</v>
      </c>
      <c r="J27">
        <v>122.005</v>
      </c>
      <c r="N27">
        <v>6.6</v>
      </c>
      <c r="Q27">
        <v>11</v>
      </c>
      <c r="R27" t="s">
        <v>97</v>
      </c>
      <c r="S27" s="588">
        <v>6</v>
      </c>
    </row>
    <row r="28" spans="1:19" x14ac:dyDescent="0.2">
      <c r="A28">
        <v>28</v>
      </c>
      <c r="B28" s="400">
        <v>43468.438194444447</v>
      </c>
      <c r="C28" t="s">
        <v>97</v>
      </c>
      <c r="D28">
        <v>0.06</v>
      </c>
      <c r="F28">
        <v>122.75</v>
      </c>
      <c r="I28" s="400">
        <v>43468.57708333333</v>
      </c>
      <c r="J28">
        <v>122.005</v>
      </c>
      <c r="N28">
        <v>40.99</v>
      </c>
      <c r="Q28">
        <v>11</v>
      </c>
      <c r="R28" t="s">
        <v>97</v>
      </c>
      <c r="S28" s="588">
        <v>6</v>
      </c>
    </row>
    <row r="29" spans="1:19" x14ac:dyDescent="0.2">
      <c r="A29">
        <v>26</v>
      </c>
      <c r="B29" s="400">
        <v>43468.402777777781</v>
      </c>
      <c r="C29" t="s">
        <v>96</v>
      </c>
      <c r="D29">
        <v>0.01</v>
      </c>
      <c r="F29">
        <v>122.15300000000001</v>
      </c>
      <c r="I29" s="400">
        <v>43468.426388888889</v>
      </c>
      <c r="J29">
        <v>122.373</v>
      </c>
      <c r="N29">
        <v>2.02</v>
      </c>
      <c r="Q29">
        <v>12</v>
      </c>
      <c r="R29" t="s">
        <v>96</v>
      </c>
      <c r="S29" s="588">
        <v>1</v>
      </c>
    </row>
    <row r="30" spans="1:19" x14ac:dyDescent="0.2">
      <c r="A30">
        <v>29</v>
      </c>
      <c r="B30" s="400">
        <v>43468.438888888886</v>
      </c>
      <c r="C30" t="s">
        <v>96</v>
      </c>
      <c r="D30">
        <v>0.01</v>
      </c>
      <c r="F30">
        <v>122.79300000000001</v>
      </c>
      <c r="I30" s="400">
        <v>43468.68472222222</v>
      </c>
      <c r="J30">
        <v>122.598</v>
      </c>
      <c r="N30">
        <v>-1.79</v>
      </c>
      <c r="Q30">
        <v>13</v>
      </c>
      <c r="R30" t="s">
        <v>96</v>
      </c>
      <c r="S30" s="588">
        <v>5</v>
      </c>
    </row>
    <row r="31" spans="1:19" x14ac:dyDescent="0.2">
      <c r="A31">
        <v>30</v>
      </c>
      <c r="B31" s="400">
        <v>43468.443055555559</v>
      </c>
      <c r="C31" t="s">
        <v>96</v>
      </c>
      <c r="D31">
        <v>0.01</v>
      </c>
      <c r="F31">
        <v>122.67100000000001</v>
      </c>
      <c r="I31" s="400">
        <v>43468.68472222222</v>
      </c>
      <c r="J31">
        <v>122.598</v>
      </c>
      <c r="N31">
        <v>-0.67</v>
      </c>
      <c r="Q31">
        <v>13</v>
      </c>
      <c r="R31" t="s">
        <v>96</v>
      </c>
      <c r="S31" s="588">
        <v>5</v>
      </c>
    </row>
    <row r="32" spans="1:19" x14ac:dyDescent="0.2">
      <c r="A32">
        <v>31</v>
      </c>
      <c r="B32" s="400">
        <v>43468.455555555556</v>
      </c>
      <c r="C32" t="s">
        <v>96</v>
      </c>
      <c r="D32">
        <v>0.01</v>
      </c>
      <c r="F32">
        <v>122.509</v>
      </c>
      <c r="I32" s="400">
        <v>43468.68472222222</v>
      </c>
      <c r="J32">
        <v>122.598</v>
      </c>
      <c r="N32">
        <v>0.81</v>
      </c>
      <c r="Q32">
        <v>13</v>
      </c>
      <c r="R32" t="s">
        <v>96</v>
      </c>
      <c r="S32" s="588">
        <v>5</v>
      </c>
    </row>
    <row r="33" spans="1:19" x14ac:dyDescent="0.2">
      <c r="A33">
        <v>32</v>
      </c>
      <c r="B33" s="400">
        <v>43468.506249999999</v>
      </c>
      <c r="C33" t="s">
        <v>96</v>
      </c>
      <c r="D33">
        <v>0.02</v>
      </c>
      <c r="F33">
        <v>122.30800000000001</v>
      </c>
      <c r="I33" s="400">
        <v>43468.68472222222</v>
      </c>
      <c r="J33">
        <v>122.598</v>
      </c>
      <c r="N33">
        <v>5.32</v>
      </c>
      <c r="Q33">
        <v>13</v>
      </c>
      <c r="R33" t="s">
        <v>96</v>
      </c>
      <c r="S33" s="588">
        <v>5</v>
      </c>
    </row>
    <row r="34" spans="1:19" x14ac:dyDescent="0.2">
      <c r="A34">
        <v>33</v>
      </c>
      <c r="B34" s="400">
        <v>43468.575694444444</v>
      </c>
      <c r="C34" t="s">
        <v>96</v>
      </c>
      <c r="D34">
        <v>0.03</v>
      </c>
      <c r="F34">
        <v>122.03700000000001</v>
      </c>
      <c r="I34" s="400">
        <v>43468.68472222222</v>
      </c>
      <c r="J34">
        <v>122.598</v>
      </c>
      <c r="N34">
        <v>15.44</v>
      </c>
      <c r="Q34">
        <v>13</v>
      </c>
      <c r="R34" t="s">
        <v>96</v>
      </c>
      <c r="S34" s="588">
        <v>5</v>
      </c>
    </row>
    <row r="35" spans="1:19" x14ac:dyDescent="0.2">
      <c r="A35">
        <v>34</v>
      </c>
      <c r="B35" s="400">
        <v>43468.577777777777</v>
      </c>
      <c r="C35" t="s">
        <v>97</v>
      </c>
      <c r="D35">
        <v>0.01</v>
      </c>
      <c r="F35">
        <v>121.991</v>
      </c>
      <c r="I35" s="400">
        <v>43468.925694444442</v>
      </c>
      <c r="J35">
        <v>122.471</v>
      </c>
      <c r="N35">
        <v>-4.4000000000000004</v>
      </c>
      <c r="Q35">
        <v>14</v>
      </c>
      <c r="R35" t="s">
        <v>97</v>
      </c>
      <c r="S35" s="588">
        <v>6</v>
      </c>
    </row>
    <row r="36" spans="1:19" x14ac:dyDescent="0.2">
      <c r="A36">
        <v>35</v>
      </c>
      <c r="B36" s="400">
        <v>43468.586111111108</v>
      </c>
      <c r="C36" t="s">
        <v>97</v>
      </c>
      <c r="D36">
        <v>0.01</v>
      </c>
      <c r="F36">
        <v>122.111</v>
      </c>
      <c r="I36" s="400">
        <v>43468.925694444442</v>
      </c>
      <c r="J36">
        <v>122.471</v>
      </c>
      <c r="N36">
        <v>-3.3</v>
      </c>
      <c r="Q36">
        <v>14</v>
      </c>
      <c r="R36" t="s">
        <v>97</v>
      </c>
      <c r="S36" s="588">
        <v>6</v>
      </c>
    </row>
    <row r="37" spans="1:19" x14ac:dyDescent="0.2">
      <c r="A37">
        <v>36</v>
      </c>
      <c r="B37" s="400">
        <v>43468.611805555556</v>
      </c>
      <c r="C37" t="s">
        <v>97</v>
      </c>
      <c r="D37">
        <v>0.01</v>
      </c>
      <c r="F37">
        <v>122.273</v>
      </c>
      <c r="I37" s="400">
        <v>43468.925694444442</v>
      </c>
      <c r="J37">
        <v>122.471</v>
      </c>
      <c r="N37">
        <v>-1.81</v>
      </c>
      <c r="Q37">
        <v>14</v>
      </c>
      <c r="R37" t="s">
        <v>97</v>
      </c>
      <c r="S37" s="588">
        <v>6</v>
      </c>
    </row>
    <row r="38" spans="1:19" x14ac:dyDescent="0.2">
      <c r="A38">
        <v>37</v>
      </c>
      <c r="B38" s="400">
        <v>43468.638194444444</v>
      </c>
      <c r="C38" t="s">
        <v>97</v>
      </c>
      <c r="D38">
        <v>0.02</v>
      </c>
      <c r="F38">
        <v>122.473</v>
      </c>
      <c r="I38" s="400">
        <v>43468.925694444442</v>
      </c>
      <c r="J38">
        <v>122.471</v>
      </c>
      <c r="N38">
        <v>0.04</v>
      </c>
      <c r="Q38">
        <v>14</v>
      </c>
      <c r="R38" t="s">
        <v>97</v>
      </c>
      <c r="S38" s="588">
        <v>6</v>
      </c>
    </row>
    <row r="39" spans="1:19" x14ac:dyDescent="0.2">
      <c r="A39">
        <v>42</v>
      </c>
      <c r="B39" s="400">
        <v>43468.729861111111</v>
      </c>
      <c r="C39" t="s">
        <v>97</v>
      </c>
      <c r="D39">
        <v>0.03</v>
      </c>
      <c r="F39">
        <v>122.76300000000001</v>
      </c>
      <c r="I39" s="400">
        <v>43468.925694444442</v>
      </c>
      <c r="J39">
        <v>122.471</v>
      </c>
      <c r="N39">
        <v>8.0299999999999994</v>
      </c>
      <c r="Q39">
        <v>14</v>
      </c>
      <c r="R39" t="s">
        <v>97</v>
      </c>
      <c r="S39" s="588">
        <v>6</v>
      </c>
    </row>
    <row r="40" spans="1:19" x14ac:dyDescent="0.2">
      <c r="A40">
        <v>46</v>
      </c>
      <c r="B40" s="400">
        <v>43468.78125</v>
      </c>
      <c r="C40" t="s">
        <v>97</v>
      </c>
      <c r="D40">
        <v>0.06</v>
      </c>
      <c r="F40">
        <v>123.128</v>
      </c>
      <c r="I40" s="400">
        <v>43468.925694444442</v>
      </c>
      <c r="J40">
        <v>122.471</v>
      </c>
      <c r="N40">
        <v>36.15</v>
      </c>
      <c r="Q40">
        <v>14</v>
      </c>
      <c r="R40" t="s">
        <v>97</v>
      </c>
      <c r="S40" s="588">
        <v>6</v>
      </c>
    </row>
    <row r="41" spans="1:19" x14ac:dyDescent="0.2">
      <c r="A41">
        <v>38</v>
      </c>
      <c r="B41" s="400">
        <v>43468.686111111114</v>
      </c>
      <c r="C41" t="s">
        <v>96</v>
      </c>
      <c r="D41">
        <v>0.01</v>
      </c>
      <c r="F41">
        <v>122.664</v>
      </c>
      <c r="I41" s="400">
        <v>43468.726388888892</v>
      </c>
      <c r="J41">
        <v>122.729</v>
      </c>
      <c r="N41">
        <v>0.59</v>
      </c>
      <c r="Q41">
        <v>15</v>
      </c>
      <c r="R41" t="s">
        <v>96</v>
      </c>
      <c r="S41" s="588">
        <v>3</v>
      </c>
    </row>
    <row r="42" spans="1:19" x14ac:dyDescent="0.2">
      <c r="A42">
        <v>39</v>
      </c>
      <c r="B42" s="400">
        <v>43468.69027777778</v>
      </c>
      <c r="C42" t="s">
        <v>96</v>
      </c>
      <c r="D42">
        <v>0.01</v>
      </c>
      <c r="F42">
        <v>122.544</v>
      </c>
      <c r="I42" s="400">
        <v>43468.726388888892</v>
      </c>
      <c r="J42">
        <v>122.729</v>
      </c>
      <c r="N42">
        <v>1.69</v>
      </c>
      <c r="Q42">
        <v>15</v>
      </c>
      <c r="R42" t="s">
        <v>96</v>
      </c>
      <c r="S42" s="588">
        <v>3</v>
      </c>
    </row>
    <row r="43" spans="1:19" x14ac:dyDescent="0.2">
      <c r="A43">
        <v>40</v>
      </c>
      <c r="B43" s="400">
        <v>43468.712500000001</v>
      </c>
      <c r="C43" t="s">
        <v>96</v>
      </c>
      <c r="D43">
        <v>0.01</v>
      </c>
      <c r="F43">
        <v>122.26</v>
      </c>
      <c r="I43" s="400">
        <v>43468.726388888892</v>
      </c>
      <c r="J43">
        <v>122.729</v>
      </c>
      <c r="N43">
        <v>4.3</v>
      </c>
      <c r="Q43">
        <v>15</v>
      </c>
      <c r="R43" t="s">
        <v>96</v>
      </c>
      <c r="S43" s="588">
        <v>3</v>
      </c>
    </row>
    <row r="44" spans="1:19" x14ac:dyDescent="0.2">
      <c r="A44">
        <v>41</v>
      </c>
      <c r="B44" s="400">
        <v>43468.726388888892</v>
      </c>
      <c r="C44" t="s">
        <v>96</v>
      </c>
      <c r="D44">
        <v>0.01</v>
      </c>
      <c r="F44">
        <v>122.746</v>
      </c>
      <c r="I44" s="400">
        <v>43468.726388888892</v>
      </c>
      <c r="J44">
        <v>122.96599999999999</v>
      </c>
      <c r="N44">
        <v>2.02</v>
      </c>
      <c r="Q44">
        <v>16</v>
      </c>
      <c r="R44" t="s">
        <v>96</v>
      </c>
      <c r="S44" s="588">
        <v>1</v>
      </c>
    </row>
    <row r="45" spans="1:19" x14ac:dyDescent="0.2">
      <c r="A45">
        <v>43</v>
      </c>
      <c r="B45" s="400">
        <v>43468.736805555556</v>
      </c>
      <c r="C45" t="s">
        <v>96</v>
      </c>
      <c r="D45">
        <v>0.01</v>
      </c>
      <c r="F45">
        <v>122.699</v>
      </c>
      <c r="I45" s="400">
        <v>43468.775000000001</v>
      </c>
      <c r="J45">
        <v>122.86799999999999</v>
      </c>
      <c r="N45">
        <v>1.55</v>
      </c>
      <c r="Q45">
        <v>17</v>
      </c>
      <c r="R45" t="s">
        <v>96</v>
      </c>
      <c r="S45" s="588">
        <v>2</v>
      </c>
    </row>
    <row r="46" spans="1:19" x14ac:dyDescent="0.2">
      <c r="A46">
        <v>44</v>
      </c>
      <c r="B46" s="400">
        <v>43468.74722222222</v>
      </c>
      <c r="C46" t="s">
        <v>96</v>
      </c>
      <c r="D46">
        <v>0.01</v>
      </c>
      <c r="F46">
        <v>122.577</v>
      </c>
      <c r="I46" s="400">
        <v>43468.775000000001</v>
      </c>
      <c r="J46">
        <v>122.86799999999999</v>
      </c>
      <c r="N46">
        <v>2.67</v>
      </c>
      <c r="Q46">
        <v>17</v>
      </c>
      <c r="R46" t="s">
        <v>96</v>
      </c>
      <c r="S46" s="588">
        <v>2</v>
      </c>
    </row>
    <row r="47" spans="1:19" x14ac:dyDescent="0.2">
      <c r="A47">
        <v>45</v>
      </c>
      <c r="B47" s="400">
        <v>43468.775000000001</v>
      </c>
      <c r="C47" t="s">
        <v>96</v>
      </c>
      <c r="D47">
        <v>0.01</v>
      </c>
      <c r="F47">
        <v>122.88500000000001</v>
      </c>
      <c r="I47" s="400">
        <v>43468.780555555553</v>
      </c>
      <c r="J47">
        <v>123.105</v>
      </c>
      <c r="N47">
        <v>2.0099999999999998</v>
      </c>
      <c r="Q47">
        <v>18</v>
      </c>
      <c r="R47" t="s">
        <v>96</v>
      </c>
      <c r="S47" s="588">
        <v>1</v>
      </c>
    </row>
    <row r="48" spans="1:19" x14ac:dyDescent="0.2">
      <c r="A48">
        <v>47</v>
      </c>
      <c r="B48" s="400">
        <v>43468.808333333334</v>
      </c>
      <c r="C48" t="s">
        <v>96</v>
      </c>
      <c r="D48">
        <v>0.01</v>
      </c>
      <c r="F48">
        <v>123.122</v>
      </c>
      <c r="I48" s="400">
        <v>43469.161111111112</v>
      </c>
      <c r="J48">
        <v>123.07899999999999</v>
      </c>
      <c r="N48">
        <v>-0.44</v>
      </c>
      <c r="Q48">
        <v>19</v>
      </c>
      <c r="R48" t="s">
        <v>96</v>
      </c>
      <c r="S48" s="588">
        <v>4</v>
      </c>
    </row>
    <row r="49" spans="1:19" x14ac:dyDescent="0.2">
      <c r="A49">
        <v>48</v>
      </c>
      <c r="B49" s="400">
        <v>43468.818749999999</v>
      </c>
      <c r="C49" t="s">
        <v>96</v>
      </c>
      <c r="D49">
        <v>0.01</v>
      </c>
      <c r="F49">
        <v>123.002</v>
      </c>
      <c r="I49" s="400">
        <v>43469.161111111112</v>
      </c>
      <c r="J49">
        <v>123.07899999999999</v>
      </c>
      <c r="N49">
        <v>0.66</v>
      </c>
      <c r="Q49">
        <v>19</v>
      </c>
      <c r="R49" t="s">
        <v>96</v>
      </c>
      <c r="S49" s="588">
        <v>4</v>
      </c>
    </row>
    <row r="50" spans="1:19" x14ac:dyDescent="0.2">
      <c r="A50">
        <v>49</v>
      </c>
      <c r="B50" s="400">
        <v>43468.904861111114</v>
      </c>
      <c r="C50" t="s">
        <v>96</v>
      </c>
      <c r="D50">
        <v>0.01</v>
      </c>
      <c r="F50">
        <v>122.83</v>
      </c>
      <c r="I50" s="400">
        <v>43469.161111111112</v>
      </c>
      <c r="J50">
        <v>123.07899999999999</v>
      </c>
      <c r="N50">
        <v>2.2400000000000002</v>
      </c>
      <c r="Q50">
        <v>19</v>
      </c>
      <c r="R50" t="s">
        <v>96</v>
      </c>
      <c r="S50" s="588">
        <v>4</v>
      </c>
    </row>
    <row r="51" spans="1:19" x14ac:dyDescent="0.2">
      <c r="A51">
        <v>50</v>
      </c>
      <c r="B51" s="400">
        <v>43468.922222222223</v>
      </c>
      <c r="C51" t="s">
        <v>96</v>
      </c>
      <c r="D51">
        <v>0.02</v>
      </c>
      <c r="F51">
        <v>122.58499999999999</v>
      </c>
      <c r="I51" s="400">
        <v>43469.161111111112</v>
      </c>
      <c r="J51">
        <v>123.07899999999999</v>
      </c>
      <c r="N51">
        <v>8.98</v>
      </c>
      <c r="Q51">
        <v>19</v>
      </c>
      <c r="R51" t="s">
        <v>96</v>
      </c>
      <c r="S51" s="588">
        <v>4</v>
      </c>
    </row>
    <row r="52" spans="1:19" x14ac:dyDescent="0.2">
      <c r="A52">
        <v>51</v>
      </c>
      <c r="B52" s="400">
        <v>43468.927083333336</v>
      </c>
      <c r="C52" t="s">
        <v>97</v>
      </c>
      <c r="D52">
        <v>0.01</v>
      </c>
      <c r="F52">
        <v>122.432</v>
      </c>
      <c r="I52" s="400">
        <v>43469.71875</v>
      </c>
      <c r="J52">
        <v>122.898</v>
      </c>
      <c r="N52">
        <v>-4.3</v>
      </c>
      <c r="Q52">
        <v>20</v>
      </c>
      <c r="R52" t="s">
        <v>97</v>
      </c>
      <c r="S52" s="588">
        <v>6</v>
      </c>
    </row>
    <row r="53" spans="1:19" x14ac:dyDescent="0.2">
      <c r="A53">
        <v>52</v>
      </c>
      <c r="B53" s="400">
        <v>43468.931944444441</v>
      </c>
      <c r="C53" t="s">
        <v>97</v>
      </c>
      <c r="D53">
        <v>0.01</v>
      </c>
      <c r="F53">
        <v>122.56</v>
      </c>
      <c r="I53" s="400">
        <v>43469.71875</v>
      </c>
      <c r="J53">
        <v>122.898</v>
      </c>
      <c r="N53">
        <v>-3.12</v>
      </c>
      <c r="Q53">
        <v>20</v>
      </c>
      <c r="R53" t="s">
        <v>97</v>
      </c>
      <c r="S53" s="588">
        <v>6</v>
      </c>
    </row>
    <row r="54" spans="1:19" x14ac:dyDescent="0.2">
      <c r="A54">
        <v>53</v>
      </c>
      <c r="B54" s="400">
        <v>43469.047222222223</v>
      </c>
      <c r="C54" t="s">
        <v>97</v>
      </c>
      <c r="D54">
        <v>0.01</v>
      </c>
      <c r="F54">
        <v>122.723</v>
      </c>
      <c r="I54" s="400">
        <v>43469.71875</v>
      </c>
      <c r="J54">
        <v>122.898</v>
      </c>
      <c r="N54">
        <v>-1.61</v>
      </c>
      <c r="Q54">
        <v>20</v>
      </c>
      <c r="R54" t="s">
        <v>97</v>
      </c>
      <c r="S54" s="588">
        <v>6</v>
      </c>
    </row>
    <row r="55" spans="1:19" x14ac:dyDescent="0.2">
      <c r="A55">
        <v>54</v>
      </c>
      <c r="B55" s="400">
        <v>43469.050694444442</v>
      </c>
      <c r="C55" t="s">
        <v>97</v>
      </c>
      <c r="D55">
        <v>0.02</v>
      </c>
      <c r="F55">
        <v>122.92400000000001</v>
      </c>
      <c r="I55" s="400">
        <v>43469.71875</v>
      </c>
      <c r="J55">
        <v>122.898</v>
      </c>
      <c r="N55">
        <v>0.47</v>
      </c>
      <c r="Q55">
        <v>20</v>
      </c>
      <c r="R55" t="s">
        <v>97</v>
      </c>
      <c r="S55" s="588">
        <v>6</v>
      </c>
    </row>
    <row r="56" spans="1:19" x14ac:dyDescent="0.2">
      <c r="A56">
        <v>56</v>
      </c>
      <c r="B56" s="400">
        <v>43469.197916666664</v>
      </c>
      <c r="C56" t="s">
        <v>97</v>
      </c>
      <c r="D56">
        <v>0.03</v>
      </c>
      <c r="F56">
        <v>123.19499999999999</v>
      </c>
      <c r="I56" s="400">
        <v>43469.71875</v>
      </c>
      <c r="J56">
        <v>122.898</v>
      </c>
      <c r="N56">
        <v>8.18</v>
      </c>
      <c r="Q56">
        <v>20</v>
      </c>
      <c r="R56" t="s">
        <v>97</v>
      </c>
      <c r="S56" s="588">
        <v>6</v>
      </c>
    </row>
    <row r="57" spans="1:19" x14ac:dyDescent="0.2">
      <c r="A57">
        <v>58</v>
      </c>
      <c r="B57" s="400">
        <v>43469.232638888891</v>
      </c>
      <c r="C57" t="s">
        <v>97</v>
      </c>
      <c r="D57">
        <v>0.06</v>
      </c>
      <c r="F57">
        <v>123.535</v>
      </c>
      <c r="I57" s="400">
        <v>43469.71875</v>
      </c>
      <c r="J57">
        <v>122.898</v>
      </c>
      <c r="N57">
        <v>35.049999999999997</v>
      </c>
      <c r="Q57">
        <v>20</v>
      </c>
      <c r="R57" t="s">
        <v>97</v>
      </c>
      <c r="S57" s="588">
        <v>6</v>
      </c>
    </row>
    <row r="58" spans="1:19" x14ac:dyDescent="0.2">
      <c r="A58">
        <v>55</v>
      </c>
      <c r="B58" s="400">
        <v>43469.183333333334</v>
      </c>
      <c r="C58" t="s">
        <v>96</v>
      </c>
      <c r="D58">
        <v>0.01</v>
      </c>
      <c r="F58">
        <v>123.149</v>
      </c>
      <c r="I58" s="400">
        <v>43469.223611111112</v>
      </c>
      <c r="J58">
        <v>123.369</v>
      </c>
      <c r="N58">
        <v>2.0099999999999998</v>
      </c>
      <c r="Q58">
        <v>21</v>
      </c>
      <c r="R58" t="s">
        <v>96</v>
      </c>
      <c r="S58" s="588">
        <v>1</v>
      </c>
    </row>
    <row r="59" spans="1:19" x14ac:dyDescent="0.2">
      <c r="A59">
        <v>57</v>
      </c>
      <c r="B59" s="400">
        <v>43469.224305555559</v>
      </c>
      <c r="C59" t="s">
        <v>96</v>
      </c>
      <c r="D59">
        <v>0.01</v>
      </c>
      <c r="F59">
        <v>123.387</v>
      </c>
      <c r="I59" s="400">
        <v>43469.725694444445</v>
      </c>
      <c r="J59">
        <v>123.36199999999999</v>
      </c>
      <c r="N59">
        <v>-0.23</v>
      </c>
      <c r="Q59">
        <v>22</v>
      </c>
      <c r="R59" t="s">
        <v>96</v>
      </c>
      <c r="S59" s="588">
        <v>4</v>
      </c>
    </row>
    <row r="60" spans="1:19" x14ac:dyDescent="0.2">
      <c r="A60">
        <v>59</v>
      </c>
      <c r="B60" s="400">
        <v>43469.329861111109</v>
      </c>
      <c r="C60" t="s">
        <v>96</v>
      </c>
      <c r="D60">
        <v>0.01</v>
      </c>
      <c r="F60">
        <v>123.267</v>
      </c>
      <c r="I60" s="400">
        <v>43469.725694444445</v>
      </c>
      <c r="J60">
        <v>123.36199999999999</v>
      </c>
      <c r="N60">
        <v>0.87</v>
      </c>
      <c r="Q60">
        <v>22</v>
      </c>
      <c r="R60" t="s">
        <v>96</v>
      </c>
      <c r="S60" s="588">
        <v>4</v>
      </c>
    </row>
    <row r="61" spans="1:19" x14ac:dyDescent="0.2">
      <c r="A61">
        <v>60</v>
      </c>
      <c r="B61" s="400">
        <v>43469.402083333334</v>
      </c>
      <c r="C61" t="s">
        <v>96</v>
      </c>
      <c r="D61">
        <v>0.01</v>
      </c>
      <c r="F61">
        <v>123.10599999999999</v>
      </c>
      <c r="I61" s="400">
        <v>43469.725694444445</v>
      </c>
      <c r="J61">
        <v>123.36199999999999</v>
      </c>
      <c r="N61">
        <v>2.35</v>
      </c>
      <c r="Q61">
        <v>22</v>
      </c>
      <c r="R61" t="s">
        <v>96</v>
      </c>
      <c r="S61" s="588">
        <v>4</v>
      </c>
    </row>
    <row r="62" spans="1:19" x14ac:dyDescent="0.2">
      <c r="A62">
        <v>62</v>
      </c>
      <c r="B62" s="400">
        <v>43469.720138888886</v>
      </c>
      <c r="C62" t="s">
        <v>96</v>
      </c>
      <c r="D62">
        <v>0.02</v>
      </c>
      <c r="F62">
        <v>122.899</v>
      </c>
      <c r="I62" s="400">
        <v>43469.725694444445</v>
      </c>
      <c r="J62">
        <v>123.36199999999999</v>
      </c>
      <c r="N62">
        <v>8.49</v>
      </c>
      <c r="Q62">
        <v>22</v>
      </c>
      <c r="R62" t="s">
        <v>96</v>
      </c>
      <c r="S62" s="588">
        <v>4</v>
      </c>
    </row>
    <row r="63" spans="1:19" x14ac:dyDescent="0.2">
      <c r="A63">
        <v>61</v>
      </c>
      <c r="B63" s="400">
        <v>43469.719444444447</v>
      </c>
      <c r="C63" t="s">
        <v>97</v>
      </c>
      <c r="D63">
        <v>0.01</v>
      </c>
      <c r="F63">
        <v>122.901</v>
      </c>
      <c r="I63" s="400">
        <v>43479.159722222219</v>
      </c>
      <c r="J63">
        <v>124.19</v>
      </c>
      <c r="N63">
        <v>-12</v>
      </c>
      <c r="Q63">
        <v>23</v>
      </c>
      <c r="R63" t="s">
        <v>97</v>
      </c>
      <c r="S63" s="588">
        <v>8</v>
      </c>
    </row>
    <row r="64" spans="1:19" x14ac:dyDescent="0.2">
      <c r="A64">
        <v>63</v>
      </c>
      <c r="B64" s="400">
        <v>43469.724305555559</v>
      </c>
      <c r="C64" t="s">
        <v>97</v>
      </c>
      <c r="D64">
        <v>0.01</v>
      </c>
      <c r="F64">
        <v>123.148</v>
      </c>
      <c r="I64" s="400">
        <v>43479.159722222219</v>
      </c>
      <c r="J64">
        <v>124.19</v>
      </c>
      <c r="N64">
        <v>-9.74</v>
      </c>
      <c r="Q64">
        <v>23</v>
      </c>
      <c r="R64" t="s">
        <v>97</v>
      </c>
      <c r="S64" s="588">
        <v>8</v>
      </c>
    </row>
    <row r="65" spans="1:19" x14ac:dyDescent="0.2">
      <c r="A65">
        <v>64</v>
      </c>
      <c r="B65" s="400">
        <v>43469.727777777778</v>
      </c>
      <c r="C65" t="s">
        <v>97</v>
      </c>
      <c r="D65">
        <v>0.01</v>
      </c>
      <c r="F65">
        <v>123.30800000000001</v>
      </c>
      <c r="I65" s="400">
        <v>43479.159722222219</v>
      </c>
      <c r="J65">
        <v>124.19</v>
      </c>
      <c r="N65">
        <v>-8.27</v>
      </c>
      <c r="Q65">
        <v>23</v>
      </c>
      <c r="R65" t="s">
        <v>97</v>
      </c>
      <c r="S65" s="588">
        <v>8</v>
      </c>
    </row>
    <row r="66" spans="1:19" x14ac:dyDescent="0.2">
      <c r="A66">
        <v>66</v>
      </c>
      <c r="B66" s="400">
        <v>43469.730555555558</v>
      </c>
      <c r="C66" t="s">
        <v>97</v>
      </c>
      <c r="D66">
        <v>0.02</v>
      </c>
      <c r="F66">
        <v>123.51300000000001</v>
      </c>
      <c r="I66" s="400">
        <v>43479.159722222219</v>
      </c>
      <c r="J66">
        <v>124.19</v>
      </c>
      <c r="N66">
        <v>-12.78</v>
      </c>
      <c r="Q66">
        <v>23</v>
      </c>
      <c r="R66" t="s">
        <v>97</v>
      </c>
      <c r="S66" s="588">
        <v>8</v>
      </c>
    </row>
    <row r="67" spans="1:19" x14ac:dyDescent="0.2">
      <c r="A67">
        <v>70</v>
      </c>
      <c r="B67" s="400">
        <v>43469.82916666667</v>
      </c>
      <c r="C67" t="s">
        <v>97</v>
      </c>
      <c r="D67">
        <v>0.03</v>
      </c>
      <c r="F67">
        <v>123.78400000000001</v>
      </c>
      <c r="I67" s="400">
        <v>43479.159722222219</v>
      </c>
      <c r="J67">
        <v>124.19</v>
      </c>
      <c r="N67">
        <v>-11.72</v>
      </c>
      <c r="Q67">
        <v>23</v>
      </c>
      <c r="R67" t="s">
        <v>97</v>
      </c>
      <c r="S67" s="588">
        <v>8</v>
      </c>
    </row>
    <row r="68" spans="1:19" x14ac:dyDescent="0.2">
      <c r="A68">
        <v>75</v>
      </c>
      <c r="B68" s="400">
        <v>43472.655555555553</v>
      </c>
      <c r="C68" t="s">
        <v>97</v>
      </c>
      <c r="D68">
        <v>0.06</v>
      </c>
      <c r="F68">
        <v>124.126</v>
      </c>
      <c r="I68" s="400">
        <v>43479.159722222219</v>
      </c>
      <c r="J68">
        <v>124.19</v>
      </c>
      <c r="N68">
        <v>-4.4800000000000004</v>
      </c>
      <c r="Q68">
        <v>23</v>
      </c>
      <c r="R68" t="s">
        <v>97</v>
      </c>
      <c r="S68" s="588">
        <v>8</v>
      </c>
    </row>
    <row r="69" spans="1:19" x14ac:dyDescent="0.2">
      <c r="A69">
        <v>78</v>
      </c>
      <c r="B69" s="400">
        <v>43472.789583333331</v>
      </c>
      <c r="C69" t="s">
        <v>97</v>
      </c>
      <c r="D69">
        <v>0.1</v>
      </c>
      <c r="F69">
        <v>124.538</v>
      </c>
      <c r="I69" s="400">
        <v>43479.159722222219</v>
      </c>
      <c r="J69">
        <v>124.19</v>
      </c>
      <c r="N69">
        <v>30.32</v>
      </c>
      <c r="Q69">
        <v>23</v>
      </c>
      <c r="R69" t="s">
        <v>97</v>
      </c>
      <c r="S69" s="588">
        <v>8</v>
      </c>
    </row>
    <row r="70" spans="1:19" x14ac:dyDescent="0.2">
      <c r="A70">
        <v>86</v>
      </c>
      <c r="B70" s="400">
        <v>43474.708333333336</v>
      </c>
      <c r="C70" t="s">
        <v>97</v>
      </c>
      <c r="D70">
        <v>0.19</v>
      </c>
      <c r="F70">
        <v>125.02</v>
      </c>
      <c r="I70" s="400">
        <v>43479.159722222219</v>
      </c>
      <c r="J70">
        <v>124.19</v>
      </c>
      <c r="N70">
        <v>142.46</v>
      </c>
      <c r="Q70">
        <v>23</v>
      </c>
      <c r="R70" t="s">
        <v>97</v>
      </c>
      <c r="S70" s="588">
        <v>8</v>
      </c>
    </row>
    <row r="71" spans="1:19" x14ac:dyDescent="0.2">
      <c r="A71">
        <v>65</v>
      </c>
      <c r="B71" s="400">
        <v>43469.729861111111</v>
      </c>
      <c r="C71" t="s">
        <v>96</v>
      </c>
      <c r="D71">
        <v>0.01</v>
      </c>
      <c r="F71">
        <v>123.435</v>
      </c>
      <c r="I71" s="400">
        <v>43469.78125</v>
      </c>
      <c r="J71">
        <v>123.604</v>
      </c>
      <c r="N71">
        <v>1.55</v>
      </c>
      <c r="Q71">
        <v>24</v>
      </c>
      <c r="R71" t="s">
        <v>96</v>
      </c>
      <c r="S71" s="588">
        <v>2</v>
      </c>
    </row>
    <row r="72" spans="1:19" x14ac:dyDescent="0.2">
      <c r="A72">
        <v>67</v>
      </c>
      <c r="B72" s="400">
        <v>43469.742361111108</v>
      </c>
      <c r="C72" t="s">
        <v>96</v>
      </c>
      <c r="D72">
        <v>0.01</v>
      </c>
      <c r="F72">
        <v>123.313</v>
      </c>
      <c r="I72" s="400">
        <v>43469.78125</v>
      </c>
      <c r="J72">
        <v>123.604</v>
      </c>
      <c r="N72">
        <v>2.67</v>
      </c>
      <c r="Q72">
        <v>24</v>
      </c>
      <c r="R72" t="s">
        <v>96</v>
      </c>
      <c r="S72" s="588">
        <v>2</v>
      </c>
    </row>
    <row r="73" spans="1:19" x14ac:dyDescent="0.2">
      <c r="A73">
        <v>68</v>
      </c>
      <c r="B73" s="400">
        <v>43469.78125</v>
      </c>
      <c r="C73" t="s">
        <v>96</v>
      </c>
      <c r="D73">
        <v>0.01</v>
      </c>
      <c r="F73">
        <v>123.621</v>
      </c>
      <c r="I73" s="400">
        <v>43469.82916666667</v>
      </c>
      <c r="J73">
        <v>123.791</v>
      </c>
      <c r="N73">
        <v>1.56</v>
      </c>
      <c r="Q73">
        <v>25</v>
      </c>
      <c r="R73" t="s">
        <v>96</v>
      </c>
      <c r="S73" s="588">
        <v>2</v>
      </c>
    </row>
    <row r="74" spans="1:19" x14ac:dyDescent="0.2">
      <c r="A74">
        <v>69</v>
      </c>
      <c r="B74" s="400">
        <v>43469.804861111108</v>
      </c>
      <c r="C74" t="s">
        <v>96</v>
      </c>
      <c r="D74">
        <v>0.01</v>
      </c>
      <c r="F74">
        <v>123.501</v>
      </c>
      <c r="I74" s="400">
        <v>43469.82916666667</v>
      </c>
      <c r="J74">
        <v>123.791</v>
      </c>
      <c r="N74">
        <v>2.66</v>
      </c>
      <c r="Q74">
        <v>25</v>
      </c>
      <c r="R74" t="s">
        <v>96</v>
      </c>
      <c r="S74" s="588">
        <v>2</v>
      </c>
    </row>
    <row r="75" spans="1:19" x14ac:dyDescent="0.2">
      <c r="A75">
        <v>71</v>
      </c>
      <c r="B75" s="400">
        <v>43469.836805555555</v>
      </c>
      <c r="C75" t="s">
        <v>96</v>
      </c>
      <c r="D75">
        <v>0.01</v>
      </c>
      <c r="F75">
        <v>123.765</v>
      </c>
      <c r="I75" s="400">
        <v>43472.529166666667</v>
      </c>
      <c r="J75">
        <v>123.871</v>
      </c>
      <c r="N75">
        <v>0.93</v>
      </c>
      <c r="Q75">
        <v>26</v>
      </c>
      <c r="R75" t="s">
        <v>96</v>
      </c>
      <c r="S75" s="588">
        <v>3</v>
      </c>
    </row>
    <row r="76" spans="1:19" x14ac:dyDescent="0.2">
      <c r="A76">
        <v>72</v>
      </c>
      <c r="B76" s="400">
        <v>43469.865277777775</v>
      </c>
      <c r="C76" t="s">
        <v>96</v>
      </c>
      <c r="D76">
        <v>0.01</v>
      </c>
      <c r="F76">
        <v>123.64</v>
      </c>
      <c r="I76" s="400">
        <v>43472.529166666667</v>
      </c>
      <c r="J76">
        <v>123.871</v>
      </c>
      <c r="N76">
        <v>2.08</v>
      </c>
      <c r="Q76">
        <v>26</v>
      </c>
      <c r="R76" t="s">
        <v>96</v>
      </c>
      <c r="S76" s="588">
        <v>3</v>
      </c>
    </row>
    <row r="77" spans="1:19" x14ac:dyDescent="0.2">
      <c r="A77">
        <v>73</v>
      </c>
      <c r="B77" s="400">
        <v>43472.220833333333</v>
      </c>
      <c r="C77" t="s">
        <v>96</v>
      </c>
      <c r="D77">
        <v>0.01</v>
      </c>
      <c r="F77">
        <v>123.48</v>
      </c>
      <c r="I77" s="400">
        <v>43472.529166666667</v>
      </c>
      <c r="J77">
        <v>123.871</v>
      </c>
      <c r="N77">
        <v>3.59</v>
      </c>
      <c r="Q77">
        <v>26</v>
      </c>
      <c r="R77" t="s">
        <v>96</v>
      </c>
      <c r="S77" s="588">
        <v>3</v>
      </c>
    </row>
    <row r="78" spans="1:19" x14ac:dyDescent="0.2">
      <c r="A78">
        <v>74</v>
      </c>
      <c r="B78" s="400">
        <v>43472.529166666667</v>
      </c>
      <c r="C78" t="s">
        <v>96</v>
      </c>
      <c r="D78">
        <v>0.01</v>
      </c>
      <c r="F78">
        <v>123.88800000000001</v>
      </c>
      <c r="I78" s="400">
        <v>43472.655555555553</v>
      </c>
      <c r="J78">
        <v>124.108</v>
      </c>
      <c r="N78">
        <v>2.02</v>
      </c>
      <c r="Q78">
        <v>27</v>
      </c>
      <c r="R78" t="s">
        <v>96</v>
      </c>
      <c r="S78" s="588">
        <v>1</v>
      </c>
    </row>
    <row r="79" spans="1:19" x14ac:dyDescent="0.2">
      <c r="A79">
        <v>76</v>
      </c>
      <c r="B79" s="400">
        <v>43472.65625</v>
      </c>
      <c r="C79" t="s">
        <v>96</v>
      </c>
      <c r="D79">
        <v>0.01</v>
      </c>
      <c r="F79">
        <v>124.121</v>
      </c>
      <c r="I79" s="400">
        <v>43472.724999999999</v>
      </c>
      <c r="J79">
        <v>124.34099999999999</v>
      </c>
      <c r="N79">
        <v>2.02</v>
      </c>
      <c r="Q79">
        <v>28</v>
      </c>
      <c r="R79" t="s">
        <v>96</v>
      </c>
      <c r="S79" s="588">
        <v>1</v>
      </c>
    </row>
    <row r="80" spans="1:19" x14ac:dyDescent="0.2">
      <c r="A80">
        <v>77</v>
      </c>
      <c r="B80" s="400">
        <v>43472.724999999999</v>
      </c>
      <c r="C80" t="s">
        <v>96</v>
      </c>
      <c r="D80">
        <v>0.01</v>
      </c>
      <c r="F80">
        <v>124.358</v>
      </c>
      <c r="I80" s="400">
        <v>43472.831944444442</v>
      </c>
      <c r="J80">
        <v>124.578</v>
      </c>
      <c r="N80">
        <v>2.0099999999999998</v>
      </c>
      <c r="Q80">
        <v>29</v>
      </c>
      <c r="R80" t="s">
        <v>96</v>
      </c>
      <c r="S80" s="588">
        <v>1</v>
      </c>
    </row>
    <row r="81" spans="1:19" x14ac:dyDescent="0.2">
      <c r="A81">
        <v>79</v>
      </c>
      <c r="B81" s="400">
        <v>43472.832638888889</v>
      </c>
      <c r="C81" t="s">
        <v>96</v>
      </c>
      <c r="D81">
        <v>0.01</v>
      </c>
      <c r="F81">
        <v>124.59399999999999</v>
      </c>
      <c r="I81" s="400">
        <v>43473.09097222222</v>
      </c>
      <c r="J81">
        <v>124.818</v>
      </c>
      <c r="N81">
        <v>2.0099999999999998</v>
      </c>
      <c r="Q81">
        <v>30</v>
      </c>
      <c r="R81" t="s">
        <v>96</v>
      </c>
      <c r="S81" s="588">
        <v>1</v>
      </c>
    </row>
    <row r="82" spans="1:19" x14ac:dyDescent="0.2">
      <c r="A82">
        <v>80</v>
      </c>
      <c r="B82" s="400">
        <v>43473.091666666667</v>
      </c>
      <c r="C82" t="s">
        <v>96</v>
      </c>
      <c r="D82">
        <v>0.01</v>
      </c>
      <c r="F82">
        <v>124.834</v>
      </c>
      <c r="I82" s="400">
        <v>43474.195833333331</v>
      </c>
      <c r="J82">
        <v>124.813</v>
      </c>
      <c r="N82">
        <v>-0.23</v>
      </c>
      <c r="Q82">
        <v>31</v>
      </c>
      <c r="R82" t="s">
        <v>96</v>
      </c>
      <c r="S82" s="588">
        <v>4</v>
      </c>
    </row>
    <row r="83" spans="1:19" x14ac:dyDescent="0.2">
      <c r="A83">
        <v>81</v>
      </c>
      <c r="B83" s="400">
        <v>43473.112500000003</v>
      </c>
      <c r="C83" t="s">
        <v>96</v>
      </c>
      <c r="D83">
        <v>0.01</v>
      </c>
      <c r="F83">
        <v>124.712</v>
      </c>
      <c r="I83" s="400">
        <v>43474.195833333331</v>
      </c>
      <c r="J83">
        <v>124.813</v>
      </c>
      <c r="N83">
        <v>0.89</v>
      </c>
      <c r="Q83">
        <v>31</v>
      </c>
      <c r="R83" t="s">
        <v>96</v>
      </c>
      <c r="S83" s="588">
        <v>4</v>
      </c>
    </row>
    <row r="84" spans="1:19" x14ac:dyDescent="0.2">
      <c r="A84">
        <v>82</v>
      </c>
      <c r="B84" s="400">
        <v>43473.134027777778</v>
      </c>
      <c r="C84" t="s">
        <v>96</v>
      </c>
      <c r="D84">
        <v>0.01</v>
      </c>
      <c r="F84">
        <v>124.551</v>
      </c>
      <c r="I84" s="400">
        <v>43474.195833333331</v>
      </c>
      <c r="J84">
        <v>124.813</v>
      </c>
      <c r="N84">
        <v>2.36</v>
      </c>
      <c r="Q84">
        <v>31</v>
      </c>
      <c r="R84" t="s">
        <v>96</v>
      </c>
      <c r="S84" s="588">
        <v>4</v>
      </c>
    </row>
    <row r="85" spans="1:19" x14ac:dyDescent="0.2">
      <c r="A85">
        <v>83</v>
      </c>
      <c r="B85" s="400">
        <v>43473.148611111108</v>
      </c>
      <c r="C85" t="s">
        <v>96</v>
      </c>
      <c r="D85">
        <v>0.02</v>
      </c>
      <c r="F85">
        <v>124.35</v>
      </c>
      <c r="I85" s="400">
        <v>43474.195833333331</v>
      </c>
      <c r="J85">
        <v>124.813</v>
      </c>
      <c r="N85">
        <v>8.41</v>
      </c>
      <c r="Q85">
        <v>31</v>
      </c>
      <c r="R85" t="s">
        <v>96</v>
      </c>
      <c r="S85" s="588">
        <v>4</v>
      </c>
    </row>
    <row r="86" spans="1:19" x14ac:dyDescent="0.2">
      <c r="A86">
        <v>84</v>
      </c>
      <c r="B86" s="400">
        <v>43474.215277777781</v>
      </c>
      <c r="C86" t="s">
        <v>96</v>
      </c>
      <c r="D86">
        <v>0.01</v>
      </c>
      <c r="F86">
        <v>124.81</v>
      </c>
      <c r="I86" s="400">
        <v>43474.70416666667</v>
      </c>
      <c r="J86">
        <v>124.98</v>
      </c>
      <c r="N86">
        <v>1.56</v>
      </c>
      <c r="Q86">
        <v>32</v>
      </c>
      <c r="R86" t="s">
        <v>96</v>
      </c>
      <c r="S86" s="588">
        <v>2</v>
      </c>
    </row>
    <row r="87" spans="1:19" x14ac:dyDescent="0.2">
      <c r="A87">
        <v>85</v>
      </c>
      <c r="B87" s="400">
        <v>43474.375</v>
      </c>
      <c r="C87" t="s">
        <v>96</v>
      </c>
      <c r="D87">
        <v>0.01</v>
      </c>
      <c r="F87">
        <v>124.68899999999999</v>
      </c>
      <c r="I87" s="400">
        <v>43474.70416666667</v>
      </c>
      <c r="J87">
        <v>124.98</v>
      </c>
      <c r="N87">
        <v>2.67</v>
      </c>
      <c r="Q87">
        <v>32</v>
      </c>
      <c r="R87" t="s">
        <v>96</v>
      </c>
      <c r="S87" s="588">
        <v>2</v>
      </c>
    </row>
    <row r="88" spans="1:19" x14ac:dyDescent="0.2">
      <c r="A88">
        <v>87</v>
      </c>
      <c r="B88" s="400">
        <v>43474.722222222219</v>
      </c>
      <c r="C88" t="s">
        <v>96</v>
      </c>
      <c r="D88">
        <v>0.01</v>
      </c>
      <c r="F88">
        <v>124.863</v>
      </c>
      <c r="I88" s="400">
        <v>43474.786111111112</v>
      </c>
      <c r="J88">
        <v>124.953</v>
      </c>
      <c r="N88">
        <v>0.82</v>
      </c>
      <c r="Q88">
        <v>33</v>
      </c>
      <c r="R88" t="s">
        <v>96</v>
      </c>
      <c r="S88" s="588">
        <v>3</v>
      </c>
    </row>
    <row r="89" spans="1:19" x14ac:dyDescent="0.2">
      <c r="A89">
        <v>88</v>
      </c>
      <c r="B89" s="400">
        <v>43474.729861111111</v>
      </c>
      <c r="C89" t="s">
        <v>96</v>
      </c>
      <c r="D89">
        <v>0.01</v>
      </c>
      <c r="F89">
        <v>124.74299999999999</v>
      </c>
      <c r="I89" s="400">
        <v>43474.786111111112</v>
      </c>
      <c r="J89">
        <v>124.953</v>
      </c>
      <c r="N89">
        <v>1.92</v>
      </c>
      <c r="Q89">
        <v>33</v>
      </c>
      <c r="R89" t="s">
        <v>96</v>
      </c>
      <c r="S89" s="588">
        <v>3</v>
      </c>
    </row>
    <row r="90" spans="1:19" x14ac:dyDescent="0.2">
      <c r="A90">
        <v>89</v>
      </c>
      <c r="B90" s="400">
        <v>43474.739583333336</v>
      </c>
      <c r="C90" t="s">
        <v>96</v>
      </c>
      <c r="D90">
        <v>0.01</v>
      </c>
      <c r="F90">
        <v>124.533</v>
      </c>
      <c r="I90" s="400">
        <v>43474.786111111112</v>
      </c>
      <c r="J90">
        <v>124.953</v>
      </c>
      <c r="N90">
        <v>3.85</v>
      </c>
      <c r="Q90">
        <v>33</v>
      </c>
      <c r="R90" t="s">
        <v>96</v>
      </c>
      <c r="S90" s="588">
        <v>3</v>
      </c>
    </row>
    <row r="91" spans="1:19" x14ac:dyDescent="0.2">
      <c r="A91">
        <v>90</v>
      </c>
      <c r="B91" s="400">
        <v>43474.831944444442</v>
      </c>
      <c r="C91" t="s">
        <v>96</v>
      </c>
      <c r="D91">
        <v>0.01</v>
      </c>
      <c r="F91">
        <v>124.92</v>
      </c>
      <c r="I91" s="400">
        <v>43476.305555555555</v>
      </c>
      <c r="J91">
        <v>124.90600000000001</v>
      </c>
      <c r="N91">
        <v>-0.28999999999999998</v>
      </c>
      <c r="Q91">
        <v>34</v>
      </c>
      <c r="R91" t="s">
        <v>96</v>
      </c>
      <c r="S91" s="588">
        <v>4</v>
      </c>
    </row>
    <row r="92" spans="1:19" x14ac:dyDescent="0.2">
      <c r="A92">
        <v>91</v>
      </c>
      <c r="B92" s="400">
        <v>43474.890277777777</v>
      </c>
      <c r="C92" t="s">
        <v>96</v>
      </c>
      <c r="D92">
        <v>0.01</v>
      </c>
      <c r="F92">
        <v>124.8</v>
      </c>
      <c r="I92" s="400">
        <v>43476.305555555555</v>
      </c>
      <c r="J92">
        <v>124.90600000000001</v>
      </c>
      <c r="N92">
        <v>0.81</v>
      </c>
      <c r="Q92">
        <v>34</v>
      </c>
      <c r="R92" t="s">
        <v>96</v>
      </c>
      <c r="S92" s="588">
        <v>4</v>
      </c>
    </row>
    <row r="93" spans="1:19" x14ac:dyDescent="0.2">
      <c r="A93">
        <v>92</v>
      </c>
      <c r="B93" s="400">
        <v>43475.134722222225</v>
      </c>
      <c r="C93" t="s">
        <v>96</v>
      </c>
      <c r="D93">
        <v>0.01</v>
      </c>
      <c r="F93">
        <v>124.639</v>
      </c>
      <c r="I93" s="400">
        <v>43476.305555555555</v>
      </c>
      <c r="J93">
        <v>124.90600000000001</v>
      </c>
      <c r="N93">
        <v>2.41</v>
      </c>
      <c r="Q93">
        <v>34</v>
      </c>
      <c r="R93" t="s">
        <v>96</v>
      </c>
      <c r="S93" s="588">
        <v>4</v>
      </c>
    </row>
    <row r="94" spans="1:19" x14ac:dyDescent="0.2">
      <c r="A94">
        <v>93</v>
      </c>
      <c r="B94" s="400">
        <v>43475.698611111111</v>
      </c>
      <c r="C94" t="s">
        <v>96</v>
      </c>
      <c r="D94">
        <v>0.02</v>
      </c>
      <c r="F94">
        <v>124.438</v>
      </c>
      <c r="I94" s="400">
        <v>43476.305555555555</v>
      </c>
      <c r="J94">
        <v>124.90600000000001</v>
      </c>
      <c r="N94">
        <v>8.51</v>
      </c>
      <c r="Q94">
        <v>34</v>
      </c>
      <c r="R94" t="s">
        <v>96</v>
      </c>
      <c r="S94" s="588">
        <v>4</v>
      </c>
    </row>
    <row r="95" spans="1:19" x14ac:dyDescent="0.2">
      <c r="A95">
        <v>94</v>
      </c>
      <c r="B95" s="400">
        <v>43476.306944444441</v>
      </c>
      <c r="C95" t="s">
        <v>96</v>
      </c>
      <c r="D95">
        <v>0.01</v>
      </c>
      <c r="F95">
        <v>124.93600000000001</v>
      </c>
      <c r="I95" s="400">
        <v>43480.302777777775</v>
      </c>
      <c r="J95">
        <v>124.694</v>
      </c>
      <c r="N95">
        <v>-2.2999999999999998</v>
      </c>
      <c r="Q95">
        <v>35</v>
      </c>
      <c r="R95" t="s">
        <v>96</v>
      </c>
      <c r="S95" s="588">
        <v>5</v>
      </c>
    </row>
    <row r="96" spans="1:19" x14ac:dyDescent="0.2">
      <c r="A96">
        <v>95</v>
      </c>
      <c r="B96" s="400">
        <v>43476.32916666667</v>
      </c>
      <c r="C96" t="s">
        <v>96</v>
      </c>
      <c r="D96">
        <v>0.01</v>
      </c>
      <c r="F96">
        <v>124.815</v>
      </c>
      <c r="I96" s="400">
        <v>43480.302777777775</v>
      </c>
      <c r="J96">
        <v>124.694</v>
      </c>
      <c r="N96">
        <v>-1.19</v>
      </c>
      <c r="Q96">
        <v>35</v>
      </c>
      <c r="R96" t="s">
        <v>96</v>
      </c>
      <c r="S96" s="588">
        <v>5</v>
      </c>
    </row>
    <row r="97" spans="1:19" x14ac:dyDescent="0.2">
      <c r="A97">
        <v>96</v>
      </c>
      <c r="B97" s="400">
        <v>43476.672222222223</v>
      </c>
      <c r="C97" t="s">
        <v>96</v>
      </c>
      <c r="D97">
        <v>0.01</v>
      </c>
      <c r="F97">
        <v>124.65300000000001</v>
      </c>
      <c r="I97" s="400">
        <v>43480.302777777775</v>
      </c>
      <c r="J97">
        <v>124.694</v>
      </c>
      <c r="N97">
        <v>0.3</v>
      </c>
      <c r="Q97">
        <v>35</v>
      </c>
      <c r="R97" t="s">
        <v>96</v>
      </c>
      <c r="S97" s="588">
        <v>5</v>
      </c>
    </row>
    <row r="98" spans="1:19" x14ac:dyDescent="0.2">
      <c r="A98">
        <v>97</v>
      </c>
      <c r="B98" s="400">
        <v>43476.7</v>
      </c>
      <c r="C98" t="s">
        <v>96</v>
      </c>
      <c r="D98">
        <v>0.02</v>
      </c>
      <c r="F98">
        <v>124.36499999999999</v>
      </c>
      <c r="I98" s="400">
        <v>43480.302777777775</v>
      </c>
      <c r="J98">
        <v>124.694</v>
      </c>
      <c r="N98">
        <v>5.88</v>
      </c>
      <c r="Q98">
        <v>35</v>
      </c>
      <c r="R98" t="s">
        <v>96</v>
      </c>
      <c r="S98" s="588">
        <v>5</v>
      </c>
    </row>
    <row r="99" spans="1:19" x14ac:dyDescent="0.2">
      <c r="A99">
        <v>99</v>
      </c>
      <c r="B99" s="400">
        <v>43479.209722222222</v>
      </c>
      <c r="C99" t="s">
        <v>96</v>
      </c>
      <c r="D99">
        <v>0.03</v>
      </c>
      <c r="F99">
        <v>124.09399999999999</v>
      </c>
      <c r="I99" s="400">
        <v>43480.302777777775</v>
      </c>
      <c r="J99">
        <v>124.694</v>
      </c>
      <c r="N99">
        <v>16.39</v>
      </c>
      <c r="Q99">
        <v>35</v>
      </c>
      <c r="R99" t="s">
        <v>96</v>
      </c>
      <c r="S99" s="588">
        <v>5</v>
      </c>
    </row>
    <row r="100" spans="1:19" x14ac:dyDescent="0.2">
      <c r="A100">
        <v>98</v>
      </c>
      <c r="B100" s="400">
        <v>43479.159722222219</v>
      </c>
      <c r="C100" t="s">
        <v>97</v>
      </c>
      <c r="D100">
        <v>0.01</v>
      </c>
      <c r="F100">
        <v>124.169</v>
      </c>
      <c r="I100" s="400">
        <v>43479.387499999997</v>
      </c>
      <c r="J100">
        <v>123.949</v>
      </c>
      <c r="N100">
        <v>2.02</v>
      </c>
      <c r="Q100">
        <v>36</v>
      </c>
      <c r="R100" t="s">
        <v>97</v>
      </c>
      <c r="S100" s="588">
        <v>1</v>
      </c>
    </row>
    <row r="101" spans="1:19" x14ac:dyDescent="0.2">
      <c r="A101">
        <v>100</v>
      </c>
      <c r="B101" s="400">
        <v>43479.387499999997</v>
      </c>
      <c r="C101" t="s">
        <v>97</v>
      </c>
      <c r="D101">
        <v>0.01</v>
      </c>
      <c r="F101">
        <v>123.932</v>
      </c>
      <c r="I101" s="400">
        <v>43480.46875</v>
      </c>
      <c r="J101">
        <v>124.125</v>
      </c>
      <c r="N101">
        <v>-1.79</v>
      </c>
      <c r="Q101">
        <v>37</v>
      </c>
      <c r="R101" t="s">
        <v>97</v>
      </c>
      <c r="S101" s="588">
        <v>5</v>
      </c>
    </row>
    <row r="102" spans="1:19" x14ac:dyDescent="0.2">
      <c r="A102">
        <v>101</v>
      </c>
      <c r="B102" s="400">
        <v>43479.413888888892</v>
      </c>
      <c r="C102" t="s">
        <v>97</v>
      </c>
      <c r="D102">
        <v>0.01</v>
      </c>
      <c r="F102">
        <v>124.05200000000001</v>
      </c>
      <c r="I102" s="400">
        <v>43480.46875</v>
      </c>
      <c r="J102">
        <v>124.125</v>
      </c>
      <c r="N102">
        <v>-0.69</v>
      </c>
      <c r="Q102">
        <v>37</v>
      </c>
      <c r="R102" t="s">
        <v>97</v>
      </c>
      <c r="S102" s="588">
        <v>5</v>
      </c>
    </row>
    <row r="103" spans="1:19" x14ac:dyDescent="0.2">
      <c r="A103">
        <v>102</v>
      </c>
      <c r="B103" s="400">
        <v>43479.732638888891</v>
      </c>
      <c r="C103" t="s">
        <v>97</v>
      </c>
      <c r="D103">
        <v>0.01</v>
      </c>
      <c r="F103">
        <v>124.214</v>
      </c>
      <c r="I103" s="400">
        <v>43480.46875</v>
      </c>
      <c r="J103">
        <v>124.125</v>
      </c>
      <c r="N103">
        <v>0.8</v>
      </c>
      <c r="Q103">
        <v>37</v>
      </c>
      <c r="R103" t="s">
        <v>97</v>
      </c>
      <c r="S103" s="588">
        <v>5</v>
      </c>
    </row>
    <row r="104" spans="1:19" x14ac:dyDescent="0.2">
      <c r="A104">
        <v>103</v>
      </c>
      <c r="B104" s="400">
        <v>43480.134027777778</v>
      </c>
      <c r="C104" t="s">
        <v>97</v>
      </c>
      <c r="D104">
        <v>0.02</v>
      </c>
      <c r="F104">
        <v>124.41500000000001</v>
      </c>
      <c r="I104" s="400">
        <v>43480.46875</v>
      </c>
      <c r="J104">
        <v>124.125</v>
      </c>
      <c r="N104">
        <v>5.32</v>
      </c>
      <c r="Q104">
        <v>37</v>
      </c>
      <c r="R104" t="s">
        <v>97</v>
      </c>
      <c r="S104" s="588">
        <v>5</v>
      </c>
    </row>
    <row r="105" spans="1:19" x14ac:dyDescent="0.2">
      <c r="A105">
        <v>104</v>
      </c>
      <c r="B105" s="400">
        <v>43480.302777777775</v>
      </c>
      <c r="C105" t="s">
        <v>97</v>
      </c>
      <c r="D105">
        <v>0.03</v>
      </c>
      <c r="F105">
        <v>124.68600000000001</v>
      </c>
      <c r="I105" s="400">
        <v>43480.46875</v>
      </c>
      <c r="J105">
        <v>124.125</v>
      </c>
      <c r="N105">
        <v>15.44</v>
      </c>
      <c r="Q105">
        <v>37</v>
      </c>
      <c r="R105" t="s">
        <v>97</v>
      </c>
      <c r="S105" s="588">
        <v>5</v>
      </c>
    </row>
    <row r="106" spans="1:19" x14ac:dyDescent="0.2">
      <c r="A106">
        <v>105</v>
      </c>
      <c r="B106" s="400">
        <v>43480.303472222222</v>
      </c>
      <c r="C106" t="s">
        <v>96</v>
      </c>
      <c r="D106">
        <v>0.01</v>
      </c>
      <c r="F106">
        <v>124.77</v>
      </c>
      <c r="I106" s="400">
        <v>43480.709027777775</v>
      </c>
      <c r="J106">
        <v>124.30800000000001</v>
      </c>
      <c r="N106">
        <v>-4.24</v>
      </c>
      <c r="Q106">
        <v>38</v>
      </c>
      <c r="R106" t="s">
        <v>96</v>
      </c>
      <c r="S106" s="588">
        <v>6</v>
      </c>
    </row>
    <row r="107" spans="1:19" x14ac:dyDescent="0.2">
      <c r="A107">
        <v>106</v>
      </c>
      <c r="B107" s="400">
        <v>43480.365972222222</v>
      </c>
      <c r="C107" t="s">
        <v>96</v>
      </c>
      <c r="D107">
        <v>0.01</v>
      </c>
      <c r="F107">
        <v>124.65</v>
      </c>
      <c r="I107" s="400">
        <v>43480.709027777775</v>
      </c>
      <c r="J107">
        <v>124.30800000000001</v>
      </c>
      <c r="N107">
        <v>-3.13</v>
      </c>
      <c r="Q107">
        <v>38</v>
      </c>
      <c r="R107" t="s">
        <v>96</v>
      </c>
      <c r="S107" s="588">
        <v>6</v>
      </c>
    </row>
    <row r="108" spans="1:19" x14ac:dyDescent="0.2">
      <c r="A108">
        <v>107</v>
      </c>
      <c r="B108" s="400">
        <v>43480.432638888888</v>
      </c>
      <c r="C108" t="s">
        <v>96</v>
      </c>
      <c r="D108">
        <v>0.01</v>
      </c>
      <c r="F108">
        <v>124.486</v>
      </c>
      <c r="I108" s="400">
        <v>43480.709027777775</v>
      </c>
      <c r="J108">
        <v>124.30800000000001</v>
      </c>
      <c r="N108">
        <v>-1.63</v>
      </c>
      <c r="Q108">
        <v>38</v>
      </c>
      <c r="R108" t="s">
        <v>96</v>
      </c>
      <c r="S108" s="588">
        <v>6</v>
      </c>
    </row>
    <row r="109" spans="1:19" x14ac:dyDescent="0.2">
      <c r="A109">
        <v>108</v>
      </c>
      <c r="B109" s="400">
        <v>43480.467361111114</v>
      </c>
      <c r="C109" t="s">
        <v>96</v>
      </c>
      <c r="D109">
        <v>0.02</v>
      </c>
      <c r="F109">
        <v>124.282</v>
      </c>
      <c r="I109" s="400">
        <v>43480.709027777775</v>
      </c>
      <c r="J109">
        <v>124.30800000000001</v>
      </c>
      <c r="N109">
        <v>0.48</v>
      </c>
      <c r="Q109">
        <v>38</v>
      </c>
      <c r="R109" t="s">
        <v>96</v>
      </c>
      <c r="S109" s="588">
        <v>6</v>
      </c>
    </row>
    <row r="110" spans="1:19" x14ac:dyDescent="0.2">
      <c r="A110">
        <v>111</v>
      </c>
      <c r="B110" s="400">
        <v>43480.53402777778</v>
      </c>
      <c r="C110" t="s">
        <v>96</v>
      </c>
      <c r="D110">
        <v>0.03</v>
      </c>
      <c r="F110">
        <v>124.011</v>
      </c>
      <c r="I110" s="400">
        <v>43480.709027777775</v>
      </c>
      <c r="J110">
        <v>124.30800000000001</v>
      </c>
      <c r="N110">
        <v>8.17</v>
      </c>
      <c r="Q110">
        <v>38</v>
      </c>
      <c r="R110" t="s">
        <v>96</v>
      </c>
      <c r="S110" s="588">
        <v>6</v>
      </c>
    </row>
    <row r="111" spans="1:19" x14ac:dyDescent="0.2">
      <c r="A111">
        <v>114</v>
      </c>
      <c r="B111" s="400">
        <v>43480.593055555553</v>
      </c>
      <c r="C111" t="s">
        <v>96</v>
      </c>
      <c r="D111">
        <v>0.06</v>
      </c>
      <c r="F111">
        <v>123.67100000000001</v>
      </c>
      <c r="I111" s="400">
        <v>43480.709027777775</v>
      </c>
      <c r="J111">
        <v>124.30800000000001</v>
      </c>
      <c r="N111">
        <v>35.06</v>
      </c>
      <c r="Q111">
        <v>38</v>
      </c>
      <c r="R111" t="s">
        <v>96</v>
      </c>
      <c r="S111" s="588">
        <v>6</v>
      </c>
    </row>
    <row r="112" spans="1:19" x14ac:dyDescent="0.2">
      <c r="A112">
        <v>109</v>
      </c>
      <c r="B112" s="400">
        <v>43480.46875</v>
      </c>
      <c r="C112" t="s">
        <v>97</v>
      </c>
      <c r="D112">
        <v>0.01</v>
      </c>
      <c r="F112">
        <v>124.10599999999999</v>
      </c>
      <c r="I112" s="400">
        <v>43480.578472222223</v>
      </c>
      <c r="J112">
        <v>123.937</v>
      </c>
      <c r="N112">
        <v>1.55</v>
      </c>
      <c r="Q112">
        <v>39</v>
      </c>
      <c r="R112" t="s">
        <v>97</v>
      </c>
      <c r="S112" s="588">
        <v>2</v>
      </c>
    </row>
    <row r="113" spans="1:19" x14ac:dyDescent="0.2">
      <c r="A113">
        <v>110</v>
      </c>
      <c r="B113" s="400">
        <v>43480.504166666666</v>
      </c>
      <c r="C113" t="s">
        <v>97</v>
      </c>
      <c r="D113">
        <v>0.01</v>
      </c>
      <c r="F113">
        <v>124.227</v>
      </c>
      <c r="I113" s="400">
        <v>43480.578472222223</v>
      </c>
      <c r="J113">
        <v>123.937</v>
      </c>
      <c r="N113">
        <v>2.66</v>
      </c>
      <c r="Q113">
        <v>39</v>
      </c>
      <c r="R113" t="s">
        <v>97</v>
      </c>
      <c r="S113" s="588">
        <v>2</v>
      </c>
    </row>
    <row r="114" spans="1:19" x14ac:dyDescent="0.2">
      <c r="A114">
        <v>112</v>
      </c>
      <c r="B114" s="400">
        <v>43480.57916666667</v>
      </c>
      <c r="C114" t="s">
        <v>97</v>
      </c>
      <c r="D114">
        <v>0.01</v>
      </c>
      <c r="F114">
        <v>123.922</v>
      </c>
      <c r="I114" s="400">
        <v>43480.590277777781</v>
      </c>
      <c r="J114">
        <v>123.702</v>
      </c>
      <c r="N114">
        <v>2.02</v>
      </c>
      <c r="Q114">
        <v>40</v>
      </c>
      <c r="R114" t="s">
        <v>97</v>
      </c>
      <c r="S114" s="588">
        <v>1</v>
      </c>
    </row>
    <row r="115" spans="1:19" x14ac:dyDescent="0.2">
      <c r="A115">
        <v>113</v>
      </c>
      <c r="B115" s="400">
        <v>43480.590277777781</v>
      </c>
      <c r="C115" t="s">
        <v>97</v>
      </c>
      <c r="D115">
        <v>0.01</v>
      </c>
      <c r="F115">
        <v>123.685</v>
      </c>
      <c r="I115" s="400">
        <v>43480.811111111114</v>
      </c>
      <c r="J115">
        <v>123.708</v>
      </c>
      <c r="N115">
        <v>-0.21</v>
      </c>
      <c r="Q115">
        <v>41</v>
      </c>
      <c r="R115" t="s">
        <v>97</v>
      </c>
      <c r="S115" s="588">
        <v>4</v>
      </c>
    </row>
    <row r="116" spans="1:19" x14ac:dyDescent="0.2">
      <c r="A116">
        <v>115</v>
      </c>
      <c r="B116" s="400">
        <v>43480.602777777778</v>
      </c>
      <c r="C116" t="s">
        <v>97</v>
      </c>
      <c r="D116">
        <v>0.01</v>
      </c>
      <c r="F116">
        <v>123.80500000000001</v>
      </c>
      <c r="I116" s="400">
        <v>43480.811111111114</v>
      </c>
      <c r="J116">
        <v>123.708</v>
      </c>
      <c r="N116">
        <v>0.89</v>
      </c>
      <c r="Q116">
        <v>41</v>
      </c>
      <c r="R116" t="s">
        <v>97</v>
      </c>
      <c r="S116" s="588">
        <v>4</v>
      </c>
    </row>
    <row r="117" spans="1:19" x14ac:dyDescent="0.2">
      <c r="A117">
        <v>116</v>
      </c>
      <c r="B117" s="400">
        <v>43480.622916666667</v>
      </c>
      <c r="C117" t="s">
        <v>97</v>
      </c>
      <c r="D117">
        <v>0.01</v>
      </c>
      <c r="F117">
        <v>123.96599999999999</v>
      </c>
      <c r="I117" s="400">
        <v>43480.811111111114</v>
      </c>
      <c r="J117">
        <v>123.708</v>
      </c>
      <c r="N117">
        <v>2.36</v>
      </c>
      <c r="Q117">
        <v>41</v>
      </c>
      <c r="R117" t="s">
        <v>97</v>
      </c>
      <c r="S117" s="588">
        <v>4</v>
      </c>
    </row>
    <row r="118" spans="1:19" x14ac:dyDescent="0.2">
      <c r="A118">
        <v>117</v>
      </c>
      <c r="B118" s="400">
        <v>43480.697916666664</v>
      </c>
      <c r="C118" t="s">
        <v>97</v>
      </c>
      <c r="D118">
        <v>0.02</v>
      </c>
      <c r="F118">
        <v>124.16800000000001</v>
      </c>
      <c r="I118" s="400">
        <v>43480.811111111114</v>
      </c>
      <c r="J118">
        <v>123.708</v>
      </c>
      <c r="N118">
        <v>8.44</v>
      </c>
      <c r="Q118">
        <v>41</v>
      </c>
      <c r="R118" t="s">
        <v>97</v>
      </c>
      <c r="S118" s="588">
        <v>4</v>
      </c>
    </row>
    <row r="119" spans="1:19" x14ac:dyDescent="0.2">
      <c r="A119">
        <v>118</v>
      </c>
      <c r="B119" s="400">
        <v>43480.709722222222</v>
      </c>
      <c r="C119" t="s">
        <v>96</v>
      </c>
      <c r="D119">
        <v>0.01</v>
      </c>
      <c r="F119">
        <v>124.33</v>
      </c>
      <c r="I119" s="400">
        <v>43481.697916666664</v>
      </c>
      <c r="J119">
        <v>124.122</v>
      </c>
      <c r="N119">
        <v>-1.95</v>
      </c>
      <c r="Q119">
        <v>42</v>
      </c>
      <c r="R119" t="s">
        <v>96</v>
      </c>
      <c r="S119" s="588">
        <v>5</v>
      </c>
    </row>
    <row r="120" spans="1:19" x14ac:dyDescent="0.2">
      <c r="A120">
        <v>119</v>
      </c>
      <c r="B120" s="400">
        <v>43480.714583333334</v>
      </c>
      <c r="C120" t="s">
        <v>96</v>
      </c>
      <c r="D120">
        <v>0.01</v>
      </c>
      <c r="F120">
        <v>124.19</v>
      </c>
      <c r="I120" s="400">
        <v>43481.697916666664</v>
      </c>
      <c r="J120">
        <v>124.122</v>
      </c>
      <c r="N120">
        <v>-0.67</v>
      </c>
      <c r="Q120">
        <v>42</v>
      </c>
      <c r="R120" t="s">
        <v>96</v>
      </c>
      <c r="S120" s="588">
        <v>5</v>
      </c>
    </row>
    <row r="121" spans="1:19" x14ac:dyDescent="0.2">
      <c r="A121">
        <v>120</v>
      </c>
      <c r="B121" s="400">
        <v>43480.752083333333</v>
      </c>
      <c r="C121" t="s">
        <v>96</v>
      </c>
      <c r="D121">
        <v>0.01</v>
      </c>
      <c r="F121">
        <v>124.02800000000001</v>
      </c>
      <c r="I121" s="400">
        <v>43481.697916666664</v>
      </c>
      <c r="J121">
        <v>124.122</v>
      </c>
      <c r="N121">
        <v>0.82</v>
      </c>
      <c r="Q121">
        <v>42</v>
      </c>
      <c r="R121" t="s">
        <v>96</v>
      </c>
      <c r="S121" s="588">
        <v>5</v>
      </c>
    </row>
    <row r="122" spans="1:19" x14ac:dyDescent="0.2">
      <c r="A122">
        <v>121</v>
      </c>
      <c r="B122" s="400">
        <v>43480.757638888892</v>
      </c>
      <c r="C122" t="s">
        <v>96</v>
      </c>
      <c r="D122">
        <v>0.02</v>
      </c>
      <c r="F122">
        <v>123.827</v>
      </c>
      <c r="I122" s="400">
        <v>43481.697916666664</v>
      </c>
      <c r="J122">
        <v>124.122</v>
      </c>
      <c r="N122">
        <v>5.33</v>
      </c>
      <c r="Q122">
        <v>42</v>
      </c>
      <c r="R122" t="s">
        <v>96</v>
      </c>
      <c r="S122" s="588">
        <v>5</v>
      </c>
    </row>
    <row r="123" spans="1:19" x14ac:dyDescent="0.2">
      <c r="A123">
        <v>123</v>
      </c>
      <c r="B123" s="400">
        <v>43480.901388888888</v>
      </c>
      <c r="C123" t="s">
        <v>96</v>
      </c>
      <c r="D123">
        <v>0.03</v>
      </c>
      <c r="F123">
        <v>123.554</v>
      </c>
      <c r="I123" s="400">
        <v>43481.697916666664</v>
      </c>
      <c r="J123">
        <v>124.122</v>
      </c>
      <c r="N123">
        <v>15.5</v>
      </c>
      <c r="Q123">
        <v>42</v>
      </c>
      <c r="R123" t="s">
        <v>96</v>
      </c>
      <c r="S123" s="588">
        <v>5</v>
      </c>
    </row>
    <row r="124" spans="1:19" x14ac:dyDescent="0.2">
      <c r="A124">
        <v>122</v>
      </c>
      <c r="B124" s="400">
        <v>43480.865277777775</v>
      </c>
      <c r="C124" t="s">
        <v>97</v>
      </c>
      <c r="D124">
        <v>0.01</v>
      </c>
      <c r="F124">
        <v>123.61</v>
      </c>
      <c r="I124" s="400">
        <v>43482.39166666667</v>
      </c>
      <c r="J124">
        <v>123.806</v>
      </c>
      <c r="N124">
        <v>-1.89</v>
      </c>
      <c r="Q124">
        <v>43</v>
      </c>
      <c r="R124" t="s">
        <v>97</v>
      </c>
      <c r="S124" s="588">
        <v>5</v>
      </c>
    </row>
    <row r="125" spans="1:19" x14ac:dyDescent="0.2">
      <c r="A125">
        <v>124</v>
      </c>
      <c r="B125" s="400">
        <v>43480.911111111112</v>
      </c>
      <c r="C125" t="s">
        <v>97</v>
      </c>
      <c r="D125">
        <v>0.01</v>
      </c>
      <c r="F125">
        <v>123.738</v>
      </c>
      <c r="I125" s="400">
        <v>43482.39166666667</v>
      </c>
      <c r="J125">
        <v>123.806</v>
      </c>
      <c r="N125">
        <v>-0.72</v>
      </c>
      <c r="Q125">
        <v>43</v>
      </c>
      <c r="R125" t="s">
        <v>97</v>
      </c>
      <c r="S125" s="588">
        <v>5</v>
      </c>
    </row>
    <row r="126" spans="1:19" x14ac:dyDescent="0.2">
      <c r="A126">
        <v>125</v>
      </c>
      <c r="B126" s="400">
        <v>43480.922222222223</v>
      </c>
      <c r="C126" t="s">
        <v>97</v>
      </c>
      <c r="D126">
        <v>0.01</v>
      </c>
      <c r="F126">
        <v>123.9</v>
      </c>
      <c r="I126" s="400">
        <v>43482.39166666667</v>
      </c>
      <c r="J126">
        <v>123.806</v>
      </c>
      <c r="N126">
        <v>0.77</v>
      </c>
      <c r="Q126">
        <v>43</v>
      </c>
      <c r="R126" t="s">
        <v>97</v>
      </c>
      <c r="S126" s="588">
        <v>5</v>
      </c>
    </row>
    <row r="127" spans="1:19" x14ac:dyDescent="0.2">
      <c r="A127">
        <v>126</v>
      </c>
      <c r="B127" s="400">
        <v>43481.697222222225</v>
      </c>
      <c r="C127" t="s">
        <v>97</v>
      </c>
      <c r="D127">
        <v>0.02</v>
      </c>
      <c r="F127">
        <v>124.101</v>
      </c>
      <c r="I127" s="400">
        <v>43482.39166666667</v>
      </c>
      <c r="J127">
        <v>123.806</v>
      </c>
      <c r="N127">
        <v>5.27</v>
      </c>
      <c r="Q127">
        <v>43</v>
      </c>
      <c r="R127" t="s">
        <v>97</v>
      </c>
      <c r="S127" s="588">
        <v>5</v>
      </c>
    </row>
    <row r="128" spans="1:19" x14ac:dyDescent="0.2">
      <c r="A128">
        <v>129</v>
      </c>
      <c r="B128" s="400">
        <v>43481.936805555553</v>
      </c>
      <c r="C128" t="s">
        <v>97</v>
      </c>
      <c r="D128">
        <v>0.03</v>
      </c>
      <c r="F128">
        <v>124.379</v>
      </c>
      <c r="I128" s="400">
        <v>43482.39166666667</v>
      </c>
      <c r="J128">
        <v>123.806</v>
      </c>
      <c r="N128">
        <v>15.56</v>
      </c>
      <c r="Q128">
        <v>43</v>
      </c>
      <c r="R128" t="s">
        <v>97</v>
      </c>
      <c r="S128" s="588">
        <v>5</v>
      </c>
    </row>
    <row r="129" spans="1:19" x14ac:dyDescent="0.2">
      <c r="A129">
        <v>127</v>
      </c>
      <c r="B129" s="400">
        <v>43481.698611111111</v>
      </c>
      <c r="C129" t="s">
        <v>96</v>
      </c>
      <c r="D129">
        <v>0.01</v>
      </c>
      <c r="F129">
        <v>124.151</v>
      </c>
      <c r="I129" s="400">
        <v>43481.936111111114</v>
      </c>
      <c r="J129">
        <v>124.321</v>
      </c>
      <c r="N129">
        <v>1.56</v>
      </c>
      <c r="Q129">
        <v>44</v>
      </c>
      <c r="R129" t="s">
        <v>96</v>
      </c>
      <c r="S129" s="588">
        <v>2</v>
      </c>
    </row>
    <row r="130" spans="1:19" x14ac:dyDescent="0.2">
      <c r="A130">
        <v>128</v>
      </c>
      <c r="B130" s="400">
        <v>43481.730555555558</v>
      </c>
      <c r="C130" t="s">
        <v>96</v>
      </c>
      <c r="D130">
        <v>0.01</v>
      </c>
      <c r="F130">
        <v>124.03100000000001</v>
      </c>
      <c r="I130" s="400">
        <v>43481.936111111114</v>
      </c>
      <c r="J130">
        <v>124.321</v>
      </c>
      <c r="N130">
        <v>2.66</v>
      </c>
      <c r="Q130">
        <v>44</v>
      </c>
      <c r="R130" t="s">
        <v>96</v>
      </c>
      <c r="S130" s="588">
        <v>2</v>
      </c>
    </row>
    <row r="131" spans="1:19" x14ac:dyDescent="0.2">
      <c r="A131">
        <v>130</v>
      </c>
      <c r="B131" s="400">
        <v>43481.970833333333</v>
      </c>
      <c r="C131" t="s">
        <v>96</v>
      </c>
      <c r="D131">
        <v>0.01</v>
      </c>
      <c r="F131">
        <v>124.28700000000001</v>
      </c>
      <c r="I131" s="400">
        <v>43482.902777777781</v>
      </c>
      <c r="J131">
        <v>124.264</v>
      </c>
      <c r="N131">
        <v>-0.33</v>
      </c>
      <c r="Q131">
        <v>45</v>
      </c>
      <c r="R131" t="s">
        <v>96</v>
      </c>
      <c r="S131" s="588">
        <v>4</v>
      </c>
    </row>
    <row r="132" spans="1:19" x14ac:dyDescent="0.2">
      <c r="A132">
        <v>131</v>
      </c>
      <c r="B132" s="400">
        <v>43482.116666666669</v>
      </c>
      <c r="C132" t="s">
        <v>96</v>
      </c>
      <c r="D132">
        <v>0.01</v>
      </c>
      <c r="F132">
        <v>124.166</v>
      </c>
      <c r="I132" s="400">
        <v>43482.902777777781</v>
      </c>
      <c r="J132">
        <v>124.264</v>
      </c>
      <c r="N132">
        <v>0.9</v>
      </c>
      <c r="Q132">
        <v>45</v>
      </c>
      <c r="R132" t="s">
        <v>96</v>
      </c>
      <c r="S132" s="588">
        <v>4</v>
      </c>
    </row>
    <row r="133" spans="1:19" x14ac:dyDescent="0.2">
      <c r="A133">
        <v>132</v>
      </c>
      <c r="B133" s="400">
        <v>43482.368750000001</v>
      </c>
      <c r="C133" t="s">
        <v>96</v>
      </c>
      <c r="D133">
        <v>0.01</v>
      </c>
      <c r="F133">
        <v>124.004</v>
      </c>
      <c r="I133" s="400">
        <v>43482.902777777781</v>
      </c>
      <c r="J133">
        <v>124.264</v>
      </c>
      <c r="N133">
        <v>2.39</v>
      </c>
      <c r="Q133">
        <v>45</v>
      </c>
      <c r="R133" t="s">
        <v>96</v>
      </c>
      <c r="S133" s="588">
        <v>4</v>
      </c>
    </row>
    <row r="134" spans="1:19" x14ac:dyDescent="0.2">
      <c r="A134">
        <v>134</v>
      </c>
      <c r="B134" s="400">
        <v>43482.39166666667</v>
      </c>
      <c r="C134" t="s">
        <v>96</v>
      </c>
      <c r="D134">
        <v>0.02</v>
      </c>
      <c r="F134">
        <v>123.8</v>
      </c>
      <c r="I134" s="400">
        <v>43482.902777777781</v>
      </c>
      <c r="J134">
        <v>124.264</v>
      </c>
      <c r="N134">
        <v>8.51</v>
      </c>
      <c r="Q134">
        <v>45</v>
      </c>
      <c r="R134" t="s">
        <v>96</v>
      </c>
      <c r="S134" s="588">
        <v>4</v>
      </c>
    </row>
    <row r="135" spans="1:19" x14ac:dyDescent="0.2">
      <c r="A135">
        <v>133</v>
      </c>
      <c r="B135" s="400">
        <v>43482.39166666667</v>
      </c>
      <c r="C135" t="s">
        <v>97</v>
      </c>
      <c r="D135">
        <v>0.01</v>
      </c>
      <c r="F135">
        <v>123.789</v>
      </c>
      <c r="I135" s="400">
        <v>43487.349305555559</v>
      </c>
      <c r="J135">
        <v>124.242</v>
      </c>
      <c r="N135">
        <v>-4.2300000000000004</v>
      </c>
      <c r="Q135">
        <v>46</v>
      </c>
      <c r="R135" t="s">
        <v>97</v>
      </c>
      <c r="S135" s="588">
        <v>6</v>
      </c>
    </row>
    <row r="136" spans="1:19" x14ac:dyDescent="0.2">
      <c r="A136">
        <v>135</v>
      </c>
      <c r="B136" s="400">
        <v>43482.417361111111</v>
      </c>
      <c r="C136" t="s">
        <v>97</v>
      </c>
      <c r="D136">
        <v>0.01</v>
      </c>
      <c r="F136">
        <v>123.911</v>
      </c>
      <c r="I136" s="400">
        <v>43487.349305555559</v>
      </c>
      <c r="J136">
        <v>124.242</v>
      </c>
      <c r="N136">
        <v>-3.11</v>
      </c>
      <c r="Q136">
        <v>46</v>
      </c>
      <c r="R136" t="s">
        <v>97</v>
      </c>
      <c r="S136" s="588">
        <v>6</v>
      </c>
    </row>
    <row r="137" spans="1:19" x14ac:dyDescent="0.2">
      <c r="A137">
        <v>136</v>
      </c>
      <c r="B137" s="400">
        <v>43482.56527777778</v>
      </c>
      <c r="C137" t="s">
        <v>97</v>
      </c>
      <c r="D137">
        <v>0.01</v>
      </c>
      <c r="F137">
        <v>124.072</v>
      </c>
      <c r="I137" s="400">
        <v>43487.349305555559</v>
      </c>
      <c r="J137">
        <v>124.242</v>
      </c>
      <c r="N137">
        <v>-1.63</v>
      </c>
      <c r="Q137">
        <v>46</v>
      </c>
      <c r="R137" t="s">
        <v>97</v>
      </c>
      <c r="S137" s="588">
        <v>6</v>
      </c>
    </row>
    <row r="138" spans="1:19" x14ac:dyDescent="0.2">
      <c r="A138">
        <v>138</v>
      </c>
      <c r="B138" s="400">
        <v>43482.902777777781</v>
      </c>
      <c r="C138" t="s">
        <v>97</v>
      </c>
      <c r="D138">
        <v>0.02</v>
      </c>
      <c r="F138">
        <v>124.27200000000001</v>
      </c>
      <c r="I138" s="400">
        <v>43487.349305555559</v>
      </c>
      <c r="J138">
        <v>124.242</v>
      </c>
      <c r="N138">
        <v>0.41</v>
      </c>
      <c r="Q138">
        <v>46</v>
      </c>
      <c r="R138" t="s">
        <v>97</v>
      </c>
      <c r="S138" s="588">
        <v>6</v>
      </c>
    </row>
    <row r="139" spans="1:19" x14ac:dyDescent="0.2">
      <c r="A139">
        <v>139</v>
      </c>
      <c r="B139" s="400">
        <v>43482.907638888886</v>
      </c>
      <c r="C139" t="s">
        <v>97</v>
      </c>
      <c r="D139">
        <v>0.03</v>
      </c>
      <c r="F139">
        <v>124.54300000000001</v>
      </c>
      <c r="I139" s="400">
        <v>43487.349305555559</v>
      </c>
      <c r="J139">
        <v>124.242</v>
      </c>
      <c r="N139">
        <v>8.08</v>
      </c>
      <c r="Q139">
        <v>46</v>
      </c>
      <c r="R139" t="s">
        <v>97</v>
      </c>
      <c r="S139" s="588">
        <v>6</v>
      </c>
    </row>
    <row r="140" spans="1:19" x14ac:dyDescent="0.2">
      <c r="A140">
        <v>144</v>
      </c>
      <c r="B140" s="400">
        <v>43483.484027777777</v>
      </c>
      <c r="C140" t="s">
        <v>97</v>
      </c>
      <c r="D140">
        <v>0.06</v>
      </c>
      <c r="F140">
        <v>124.884</v>
      </c>
      <c r="I140" s="400">
        <v>43487.349305555559</v>
      </c>
      <c r="J140">
        <v>124.242</v>
      </c>
      <c r="N140">
        <v>35.049999999999997</v>
      </c>
      <c r="Q140">
        <v>46</v>
      </c>
      <c r="R140" t="s">
        <v>97</v>
      </c>
      <c r="S140" s="588">
        <v>6</v>
      </c>
    </row>
    <row r="141" spans="1:19" x14ac:dyDescent="0.2">
      <c r="A141">
        <v>137</v>
      </c>
      <c r="B141" s="400">
        <v>43482.902777777781</v>
      </c>
      <c r="C141" t="s">
        <v>96</v>
      </c>
      <c r="D141">
        <v>0.01</v>
      </c>
      <c r="F141">
        <v>124.286</v>
      </c>
      <c r="I141" s="400">
        <v>43482.905555555553</v>
      </c>
      <c r="J141">
        <v>124.506</v>
      </c>
      <c r="N141">
        <v>2.0099999999999998</v>
      </c>
      <c r="Q141">
        <v>47</v>
      </c>
      <c r="R141" t="s">
        <v>96</v>
      </c>
      <c r="S141" s="588">
        <v>1</v>
      </c>
    </row>
    <row r="142" spans="1:19" x14ac:dyDescent="0.2">
      <c r="A142">
        <v>140</v>
      </c>
      <c r="B142" s="400">
        <v>43482.931944444441</v>
      </c>
      <c r="C142" t="s">
        <v>96</v>
      </c>
      <c r="D142">
        <v>0.01</v>
      </c>
      <c r="F142">
        <v>124.372</v>
      </c>
      <c r="I142" s="400">
        <v>43483.104166666664</v>
      </c>
      <c r="J142">
        <v>124.544</v>
      </c>
      <c r="N142">
        <v>1.53</v>
      </c>
      <c r="Q142">
        <v>48</v>
      </c>
      <c r="R142" t="s">
        <v>96</v>
      </c>
      <c r="S142" s="588">
        <v>2</v>
      </c>
    </row>
    <row r="143" spans="1:19" x14ac:dyDescent="0.2">
      <c r="A143">
        <v>141</v>
      </c>
      <c r="B143" s="400">
        <v>43483.059027777781</v>
      </c>
      <c r="C143" t="s">
        <v>96</v>
      </c>
      <c r="D143">
        <v>0.01</v>
      </c>
      <c r="F143">
        <v>124.252</v>
      </c>
      <c r="I143" s="400">
        <v>43483.104166666664</v>
      </c>
      <c r="J143">
        <v>124.544</v>
      </c>
      <c r="N143">
        <v>2.67</v>
      </c>
      <c r="Q143">
        <v>48</v>
      </c>
      <c r="R143" t="s">
        <v>96</v>
      </c>
      <c r="S143" s="588">
        <v>2</v>
      </c>
    </row>
    <row r="144" spans="1:19" x14ac:dyDescent="0.2">
      <c r="A144">
        <v>142</v>
      </c>
      <c r="B144" s="400">
        <v>43483.104861111111</v>
      </c>
      <c r="C144" t="s">
        <v>96</v>
      </c>
      <c r="D144">
        <v>0.01</v>
      </c>
      <c r="F144">
        <v>124.556</v>
      </c>
      <c r="I144" s="400">
        <v>43483.454861111109</v>
      </c>
      <c r="J144">
        <v>124.776</v>
      </c>
      <c r="N144">
        <v>2.0099999999999998</v>
      </c>
      <c r="Q144">
        <v>49</v>
      </c>
      <c r="R144" t="s">
        <v>96</v>
      </c>
      <c r="S144" s="588">
        <v>1</v>
      </c>
    </row>
    <row r="145" spans="1:19" x14ac:dyDescent="0.2">
      <c r="A145">
        <v>143</v>
      </c>
      <c r="B145" s="400">
        <v>43483.463194444441</v>
      </c>
      <c r="C145" t="s">
        <v>96</v>
      </c>
      <c r="D145">
        <v>0.01</v>
      </c>
      <c r="F145">
        <v>124.815</v>
      </c>
      <c r="I145" s="400">
        <v>43488.672222222223</v>
      </c>
      <c r="J145">
        <v>124.798</v>
      </c>
      <c r="N145">
        <v>-0.27</v>
      </c>
      <c r="Q145">
        <v>50</v>
      </c>
      <c r="R145" t="s">
        <v>96</v>
      </c>
      <c r="S145" s="588">
        <v>4</v>
      </c>
    </row>
    <row r="146" spans="1:19" x14ac:dyDescent="0.2">
      <c r="A146">
        <v>145</v>
      </c>
      <c r="B146" s="400">
        <v>43483.652083333334</v>
      </c>
      <c r="C146" t="s">
        <v>96</v>
      </c>
      <c r="D146">
        <v>0.01</v>
      </c>
      <c r="F146">
        <v>124.69499999999999</v>
      </c>
      <c r="I146" s="400">
        <v>43488.672222222223</v>
      </c>
      <c r="J146">
        <v>124.798</v>
      </c>
      <c r="N146">
        <v>0.83</v>
      </c>
      <c r="Q146">
        <v>50</v>
      </c>
      <c r="R146" t="s">
        <v>96</v>
      </c>
      <c r="S146" s="588">
        <v>4</v>
      </c>
    </row>
    <row r="147" spans="1:19" x14ac:dyDescent="0.2">
      <c r="A147">
        <v>146</v>
      </c>
      <c r="B147" s="400">
        <v>43483.708333333336</v>
      </c>
      <c r="C147" t="s">
        <v>96</v>
      </c>
      <c r="D147">
        <v>0.01</v>
      </c>
      <c r="F147">
        <v>124.529</v>
      </c>
      <c r="I147" s="400">
        <v>43488.672222222223</v>
      </c>
      <c r="J147">
        <v>124.798</v>
      </c>
      <c r="N147">
        <v>2.35</v>
      </c>
      <c r="Q147">
        <v>50</v>
      </c>
      <c r="R147" t="s">
        <v>96</v>
      </c>
      <c r="S147" s="588">
        <v>4</v>
      </c>
    </row>
    <row r="148" spans="1:19" x14ac:dyDescent="0.2">
      <c r="A148">
        <v>147</v>
      </c>
      <c r="B148" s="400">
        <v>43487.253472222219</v>
      </c>
      <c r="C148" t="s">
        <v>96</v>
      </c>
      <c r="D148">
        <v>0.02</v>
      </c>
      <c r="F148">
        <v>124.328</v>
      </c>
      <c r="I148" s="400">
        <v>43488.672222222223</v>
      </c>
      <c r="J148">
        <v>124.798</v>
      </c>
      <c r="N148">
        <v>8.5399999999999991</v>
      </c>
      <c r="Q148">
        <v>50</v>
      </c>
      <c r="R148" t="s">
        <v>96</v>
      </c>
      <c r="S148" s="588">
        <v>4</v>
      </c>
    </row>
    <row r="149" spans="1:19" x14ac:dyDescent="0.2">
      <c r="A149">
        <v>148</v>
      </c>
      <c r="B149" s="400">
        <v>43487.351388888892</v>
      </c>
      <c r="C149" t="s">
        <v>97</v>
      </c>
      <c r="D149">
        <v>0.01</v>
      </c>
      <c r="F149">
        <v>124.215</v>
      </c>
      <c r="I149" s="400">
        <v>43489.647222222222</v>
      </c>
      <c r="J149">
        <v>124.248</v>
      </c>
      <c r="N149">
        <v>-0.39</v>
      </c>
      <c r="Q149">
        <v>51</v>
      </c>
      <c r="R149" t="s">
        <v>97</v>
      </c>
      <c r="S149" s="588">
        <v>4</v>
      </c>
    </row>
    <row r="150" spans="1:19" x14ac:dyDescent="0.2">
      <c r="A150">
        <v>149</v>
      </c>
      <c r="B150" s="400">
        <v>43487.45208333333</v>
      </c>
      <c r="C150" t="s">
        <v>97</v>
      </c>
      <c r="D150">
        <v>0.01</v>
      </c>
      <c r="F150">
        <v>124.336</v>
      </c>
      <c r="I150" s="400">
        <v>43489.647222222222</v>
      </c>
      <c r="J150">
        <v>124.248</v>
      </c>
      <c r="N150">
        <v>0.72</v>
      </c>
      <c r="Q150">
        <v>51</v>
      </c>
      <c r="R150" t="s">
        <v>97</v>
      </c>
      <c r="S150" s="588">
        <v>4</v>
      </c>
    </row>
    <row r="151" spans="1:19" x14ac:dyDescent="0.2">
      <c r="A151">
        <v>150</v>
      </c>
      <c r="B151" s="400">
        <v>43488.134722222225</v>
      </c>
      <c r="C151" t="s">
        <v>97</v>
      </c>
      <c r="D151">
        <v>0.01</v>
      </c>
      <c r="F151">
        <v>124.499</v>
      </c>
      <c r="I151" s="400">
        <v>43489.647222222222</v>
      </c>
      <c r="J151">
        <v>124.248</v>
      </c>
      <c r="N151">
        <v>2.23</v>
      </c>
      <c r="Q151">
        <v>51</v>
      </c>
      <c r="R151" t="s">
        <v>97</v>
      </c>
      <c r="S151" s="588">
        <v>4</v>
      </c>
    </row>
    <row r="152" spans="1:19" x14ac:dyDescent="0.2">
      <c r="A152">
        <v>151</v>
      </c>
      <c r="B152" s="400">
        <v>43488.211111111108</v>
      </c>
      <c r="C152" t="s">
        <v>97</v>
      </c>
      <c r="D152">
        <v>0.02</v>
      </c>
      <c r="F152">
        <v>124.739</v>
      </c>
      <c r="I152" s="400">
        <v>43489.647222222222</v>
      </c>
      <c r="J152">
        <v>124.248</v>
      </c>
      <c r="N152">
        <v>8.86</v>
      </c>
      <c r="Q152">
        <v>51</v>
      </c>
      <c r="R152" t="s">
        <v>97</v>
      </c>
      <c r="S152" s="588">
        <v>4</v>
      </c>
    </row>
    <row r="153" spans="1:19" x14ac:dyDescent="0.2">
      <c r="A153">
        <v>152</v>
      </c>
      <c r="B153" s="400">
        <v>43488.691666666666</v>
      </c>
      <c r="C153" t="s">
        <v>96</v>
      </c>
      <c r="D153">
        <v>0.01</v>
      </c>
      <c r="F153">
        <v>124.899</v>
      </c>
      <c r="I153" s="400">
        <v>43490.630555555559</v>
      </c>
      <c r="J153">
        <v>124.70699999999999</v>
      </c>
      <c r="N153">
        <v>-1.92</v>
      </c>
      <c r="Q153">
        <v>52</v>
      </c>
      <c r="R153" t="s">
        <v>96</v>
      </c>
      <c r="S153" s="588">
        <v>5</v>
      </c>
    </row>
    <row r="154" spans="1:19" x14ac:dyDescent="0.2">
      <c r="A154">
        <v>153</v>
      </c>
      <c r="B154" s="400">
        <v>43488.72152777778</v>
      </c>
      <c r="C154" t="s">
        <v>96</v>
      </c>
      <c r="D154">
        <v>0.01</v>
      </c>
      <c r="F154">
        <v>124.779</v>
      </c>
      <c r="I154" s="400">
        <v>43490.630555555559</v>
      </c>
      <c r="J154">
        <v>124.70699999999999</v>
      </c>
      <c r="N154">
        <v>-0.82</v>
      </c>
      <c r="Q154">
        <v>52</v>
      </c>
      <c r="R154" t="s">
        <v>96</v>
      </c>
      <c r="S154" s="588">
        <v>5</v>
      </c>
    </row>
    <row r="155" spans="1:19" x14ac:dyDescent="0.2">
      <c r="A155">
        <v>154</v>
      </c>
      <c r="B155" s="400">
        <v>43489.169444444444</v>
      </c>
      <c r="C155" t="s">
        <v>96</v>
      </c>
      <c r="D155">
        <v>0.01</v>
      </c>
      <c r="F155">
        <v>124.617</v>
      </c>
      <c r="I155" s="400">
        <v>43490.630555555559</v>
      </c>
      <c r="J155">
        <v>124.70699999999999</v>
      </c>
      <c r="N155">
        <v>0.78</v>
      </c>
      <c r="Q155">
        <v>52</v>
      </c>
      <c r="R155" t="s">
        <v>96</v>
      </c>
      <c r="S155" s="588">
        <v>5</v>
      </c>
    </row>
    <row r="156" spans="1:19" x14ac:dyDescent="0.2">
      <c r="A156">
        <v>155</v>
      </c>
      <c r="B156" s="400">
        <v>43489.549305555556</v>
      </c>
      <c r="C156" t="s">
        <v>96</v>
      </c>
      <c r="D156">
        <v>0.02</v>
      </c>
      <c r="F156">
        <v>124.41500000000001</v>
      </c>
      <c r="I156" s="400">
        <v>43490.630555555559</v>
      </c>
      <c r="J156">
        <v>124.70699999999999</v>
      </c>
      <c r="N156">
        <v>5.27</v>
      </c>
      <c r="Q156">
        <v>52</v>
      </c>
      <c r="R156" t="s">
        <v>96</v>
      </c>
      <c r="S156" s="588">
        <v>5</v>
      </c>
    </row>
    <row r="157" spans="1:19" x14ac:dyDescent="0.2">
      <c r="A157">
        <v>156</v>
      </c>
      <c r="B157" s="400">
        <v>43489.656944444447</v>
      </c>
      <c r="C157" t="s">
        <v>96</v>
      </c>
      <c r="D157">
        <v>0.03</v>
      </c>
      <c r="F157">
        <v>124.13</v>
      </c>
      <c r="I157" s="400">
        <v>43490.630555555559</v>
      </c>
      <c r="J157">
        <v>124.70699999999999</v>
      </c>
      <c r="N157">
        <v>15.75</v>
      </c>
      <c r="Q157">
        <v>52</v>
      </c>
      <c r="R157" t="s">
        <v>96</v>
      </c>
      <c r="S157" s="588">
        <v>5</v>
      </c>
    </row>
    <row r="158" spans="1:19" x14ac:dyDescent="0.2">
      <c r="A158">
        <v>157</v>
      </c>
      <c r="B158" s="400">
        <v>43489.661805555559</v>
      </c>
      <c r="C158" t="s">
        <v>97</v>
      </c>
      <c r="D158">
        <v>0.01</v>
      </c>
      <c r="F158">
        <v>124.05200000000001</v>
      </c>
      <c r="I158" s="400">
        <v>43489.804861111108</v>
      </c>
      <c r="J158">
        <v>124.077</v>
      </c>
      <c r="N158">
        <v>-0.23</v>
      </c>
      <c r="Q158">
        <v>53</v>
      </c>
      <c r="R158" t="s">
        <v>97</v>
      </c>
      <c r="S158" s="588">
        <v>4</v>
      </c>
    </row>
    <row r="159" spans="1:19" x14ac:dyDescent="0.2">
      <c r="A159">
        <v>158</v>
      </c>
      <c r="B159" s="400">
        <v>43489.663194444445</v>
      </c>
      <c r="C159" t="s">
        <v>97</v>
      </c>
      <c r="D159">
        <v>0.01</v>
      </c>
      <c r="F159">
        <v>124.173</v>
      </c>
      <c r="I159" s="400">
        <v>43489.804861111108</v>
      </c>
      <c r="J159">
        <v>124.077</v>
      </c>
      <c r="N159">
        <v>0.88</v>
      </c>
      <c r="Q159">
        <v>53</v>
      </c>
      <c r="R159" t="s">
        <v>97</v>
      </c>
      <c r="S159" s="588">
        <v>4</v>
      </c>
    </row>
    <row r="160" spans="1:19" x14ac:dyDescent="0.2">
      <c r="A160">
        <v>159</v>
      </c>
      <c r="B160" s="400">
        <v>43489.668055555558</v>
      </c>
      <c r="C160" t="s">
        <v>97</v>
      </c>
      <c r="D160">
        <v>0.01</v>
      </c>
      <c r="F160">
        <v>124.336</v>
      </c>
      <c r="I160" s="400">
        <v>43489.804861111108</v>
      </c>
      <c r="J160">
        <v>124.077</v>
      </c>
      <c r="N160">
        <v>2.38</v>
      </c>
      <c r="Q160">
        <v>53</v>
      </c>
      <c r="R160" t="s">
        <v>97</v>
      </c>
      <c r="S160" s="588">
        <v>4</v>
      </c>
    </row>
    <row r="161" spans="1:19" x14ac:dyDescent="0.2">
      <c r="A161">
        <v>160</v>
      </c>
      <c r="B161" s="400">
        <v>43489.681944444441</v>
      </c>
      <c r="C161" t="s">
        <v>97</v>
      </c>
      <c r="D161">
        <v>0.02</v>
      </c>
      <c r="F161">
        <v>124.536</v>
      </c>
      <c r="I161" s="400">
        <v>43489.804861111108</v>
      </c>
      <c r="J161">
        <v>124.077</v>
      </c>
      <c r="N161">
        <v>8.42</v>
      </c>
      <c r="Q161">
        <v>53</v>
      </c>
      <c r="R161" t="s">
        <v>97</v>
      </c>
      <c r="S161" s="588">
        <v>4</v>
      </c>
    </row>
    <row r="162" spans="1:19" x14ac:dyDescent="0.2">
      <c r="A162">
        <v>161</v>
      </c>
      <c r="B162" s="400">
        <v>43489.806944444441</v>
      </c>
      <c r="C162" t="s">
        <v>97</v>
      </c>
      <c r="D162">
        <v>0.01</v>
      </c>
      <c r="F162">
        <v>124.04</v>
      </c>
      <c r="I162" s="400">
        <v>43489.84652777778</v>
      </c>
      <c r="J162">
        <v>123.82</v>
      </c>
      <c r="N162">
        <v>2.0099999999999998</v>
      </c>
      <c r="Q162">
        <v>54</v>
      </c>
      <c r="R162" t="s">
        <v>97</v>
      </c>
      <c r="S162" s="588">
        <v>1</v>
      </c>
    </row>
    <row r="163" spans="1:19" x14ac:dyDescent="0.2">
      <c r="A163">
        <v>162</v>
      </c>
      <c r="B163" s="400">
        <v>43489.878472222219</v>
      </c>
      <c r="C163" t="s">
        <v>97</v>
      </c>
      <c r="D163">
        <v>0.01</v>
      </c>
      <c r="F163">
        <v>123.893</v>
      </c>
      <c r="I163" s="400">
        <v>43496.5</v>
      </c>
      <c r="J163">
        <v>124.654</v>
      </c>
      <c r="N163">
        <v>-7.14</v>
      </c>
      <c r="Q163">
        <v>55</v>
      </c>
      <c r="R163" t="s">
        <v>97</v>
      </c>
      <c r="S163" s="588">
        <v>7</v>
      </c>
    </row>
    <row r="164" spans="1:19" x14ac:dyDescent="0.2">
      <c r="A164">
        <v>163</v>
      </c>
      <c r="B164" s="400">
        <v>43490.091666666667</v>
      </c>
      <c r="C164" t="s">
        <v>97</v>
      </c>
      <c r="D164">
        <v>0.01</v>
      </c>
      <c r="F164">
        <v>124.01300000000001</v>
      </c>
      <c r="I164" s="400">
        <v>43496.5</v>
      </c>
      <c r="J164">
        <v>124.654</v>
      </c>
      <c r="N164">
        <v>-6.02</v>
      </c>
      <c r="Q164">
        <v>55</v>
      </c>
      <c r="R164" t="s">
        <v>97</v>
      </c>
      <c r="S164" s="588">
        <v>7</v>
      </c>
    </row>
    <row r="165" spans="1:19" x14ac:dyDescent="0.2">
      <c r="A165">
        <v>164</v>
      </c>
      <c r="B165" s="400">
        <v>43490.186805555553</v>
      </c>
      <c r="C165" t="s">
        <v>97</v>
      </c>
      <c r="D165">
        <v>0.01</v>
      </c>
      <c r="F165">
        <v>124.17400000000001</v>
      </c>
      <c r="I165" s="400">
        <v>43496.5</v>
      </c>
      <c r="J165">
        <v>124.654</v>
      </c>
      <c r="N165">
        <v>-4.54</v>
      </c>
      <c r="Q165">
        <v>55</v>
      </c>
      <c r="R165" t="s">
        <v>97</v>
      </c>
      <c r="S165" s="588">
        <v>7</v>
      </c>
    </row>
    <row r="166" spans="1:19" x14ac:dyDescent="0.2">
      <c r="A166">
        <v>165</v>
      </c>
      <c r="B166" s="400">
        <v>43490.240277777775</v>
      </c>
      <c r="C166" t="s">
        <v>97</v>
      </c>
      <c r="D166">
        <v>0.02</v>
      </c>
      <c r="F166">
        <v>124.375</v>
      </c>
      <c r="I166" s="400">
        <v>43496.5</v>
      </c>
      <c r="J166">
        <v>124.654</v>
      </c>
      <c r="N166">
        <v>-5.39</v>
      </c>
      <c r="Q166">
        <v>55</v>
      </c>
      <c r="R166" t="s">
        <v>97</v>
      </c>
      <c r="S166" s="588">
        <v>7</v>
      </c>
    </row>
    <row r="167" spans="1:19" x14ac:dyDescent="0.2">
      <c r="A167">
        <v>166</v>
      </c>
      <c r="B167" s="400">
        <v>43490.597222222219</v>
      </c>
      <c r="C167" t="s">
        <v>97</v>
      </c>
      <c r="D167">
        <v>0.03</v>
      </c>
      <c r="F167">
        <v>124.646</v>
      </c>
      <c r="I167" s="400">
        <v>43496.5</v>
      </c>
      <c r="J167">
        <v>124.654</v>
      </c>
      <c r="N167">
        <v>-0.63</v>
      </c>
      <c r="Q167">
        <v>55</v>
      </c>
      <c r="R167" t="s">
        <v>97</v>
      </c>
      <c r="S167" s="588">
        <v>7</v>
      </c>
    </row>
    <row r="168" spans="1:19" x14ac:dyDescent="0.2">
      <c r="A168">
        <v>168</v>
      </c>
      <c r="B168" s="400">
        <v>43490.726388888892</v>
      </c>
      <c r="C168" t="s">
        <v>97</v>
      </c>
      <c r="D168">
        <v>0.06</v>
      </c>
      <c r="F168">
        <v>124.988</v>
      </c>
      <c r="I168" s="400">
        <v>43496.5</v>
      </c>
      <c r="J168">
        <v>124.654</v>
      </c>
      <c r="N168">
        <v>17.559999999999999</v>
      </c>
      <c r="Q168">
        <v>55</v>
      </c>
      <c r="R168" t="s">
        <v>97</v>
      </c>
      <c r="S168" s="588">
        <v>7</v>
      </c>
    </row>
    <row r="169" spans="1:19" x14ac:dyDescent="0.2">
      <c r="A169">
        <v>174</v>
      </c>
      <c r="B169" s="400">
        <v>43495.879166666666</v>
      </c>
      <c r="C169" t="s">
        <v>97</v>
      </c>
      <c r="D169">
        <v>0.1</v>
      </c>
      <c r="F169">
        <v>125.399</v>
      </c>
      <c r="I169" s="400">
        <v>43496.5</v>
      </c>
      <c r="J169">
        <v>124.654</v>
      </c>
      <c r="N169">
        <v>67.650000000000006</v>
      </c>
      <c r="Q169">
        <v>55</v>
      </c>
      <c r="R169" t="s">
        <v>97</v>
      </c>
      <c r="S169" s="588">
        <v>7</v>
      </c>
    </row>
    <row r="170" spans="1:19" x14ac:dyDescent="0.2">
      <c r="A170">
        <v>167</v>
      </c>
      <c r="B170" s="400">
        <v>43490.649305555555</v>
      </c>
      <c r="C170" t="s">
        <v>96</v>
      </c>
      <c r="D170">
        <v>0.01</v>
      </c>
      <c r="F170">
        <v>124.798</v>
      </c>
      <c r="I170" s="400">
        <v>43490.727777777778</v>
      </c>
      <c r="J170">
        <v>125.018</v>
      </c>
      <c r="N170">
        <v>2.0099999999999998</v>
      </c>
      <c r="Q170">
        <v>56</v>
      </c>
      <c r="R170" t="s">
        <v>96</v>
      </c>
      <c r="S170" s="588">
        <v>1</v>
      </c>
    </row>
    <row r="171" spans="1:19" x14ac:dyDescent="0.2">
      <c r="A171">
        <v>169</v>
      </c>
      <c r="B171" s="400">
        <v>43490.734722222223</v>
      </c>
      <c r="C171" t="s">
        <v>96</v>
      </c>
      <c r="D171">
        <v>0.01</v>
      </c>
      <c r="F171">
        <v>125.01</v>
      </c>
      <c r="I171" s="400">
        <v>43490.8125</v>
      </c>
      <c r="J171">
        <v>125.23</v>
      </c>
      <c r="N171">
        <v>2.02</v>
      </c>
      <c r="Q171">
        <v>57</v>
      </c>
      <c r="R171" t="s">
        <v>96</v>
      </c>
      <c r="S171" s="588">
        <v>1</v>
      </c>
    </row>
    <row r="172" spans="1:19" x14ac:dyDescent="0.2">
      <c r="A172">
        <v>170</v>
      </c>
      <c r="B172" s="400">
        <v>43490.813194444447</v>
      </c>
      <c r="C172" t="s">
        <v>96</v>
      </c>
      <c r="D172">
        <v>0.01</v>
      </c>
      <c r="F172">
        <v>125.307</v>
      </c>
      <c r="I172" s="400">
        <v>43495.875</v>
      </c>
      <c r="J172">
        <v>125.292</v>
      </c>
      <c r="N172">
        <v>-0.26</v>
      </c>
      <c r="Q172">
        <v>58</v>
      </c>
      <c r="R172" t="s">
        <v>96</v>
      </c>
      <c r="S172" s="588">
        <v>4</v>
      </c>
    </row>
    <row r="173" spans="1:19" x14ac:dyDescent="0.2">
      <c r="A173">
        <v>171</v>
      </c>
      <c r="B173" s="400">
        <v>43490.84652777778</v>
      </c>
      <c r="C173" t="s">
        <v>96</v>
      </c>
      <c r="D173">
        <v>0.01</v>
      </c>
      <c r="F173">
        <v>125.18600000000001</v>
      </c>
      <c r="I173" s="400">
        <v>43495.875</v>
      </c>
      <c r="J173">
        <v>125.292</v>
      </c>
      <c r="N173">
        <v>0.85</v>
      </c>
      <c r="Q173">
        <v>58</v>
      </c>
      <c r="R173" t="s">
        <v>96</v>
      </c>
      <c r="S173" s="588">
        <v>4</v>
      </c>
    </row>
    <row r="174" spans="1:19" x14ac:dyDescent="0.2">
      <c r="A174">
        <v>172</v>
      </c>
      <c r="B174" s="400">
        <v>43490.952777777777</v>
      </c>
      <c r="C174" t="s">
        <v>96</v>
      </c>
      <c r="D174">
        <v>0.01</v>
      </c>
      <c r="F174">
        <v>125.021</v>
      </c>
      <c r="I174" s="400">
        <v>43495.875</v>
      </c>
      <c r="J174">
        <v>125.292</v>
      </c>
      <c r="N174">
        <v>2.37</v>
      </c>
      <c r="Q174">
        <v>58</v>
      </c>
      <c r="R174" t="s">
        <v>96</v>
      </c>
      <c r="S174" s="588">
        <v>4</v>
      </c>
    </row>
    <row r="175" spans="1:19" x14ac:dyDescent="0.2">
      <c r="A175">
        <v>173</v>
      </c>
      <c r="B175" s="400">
        <v>43493.090277777781</v>
      </c>
      <c r="C175" t="s">
        <v>96</v>
      </c>
      <c r="D175">
        <v>0.02</v>
      </c>
      <c r="F175">
        <v>124.821</v>
      </c>
      <c r="I175" s="400">
        <v>43495.875</v>
      </c>
      <c r="J175">
        <v>125.292</v>
      </c>
      <c r="N175">
        <v>8.48</v>
      </c>
      <c r="Q175">
        <v>58</v>
      </c>
      <c r="R175" t="s">
        <v>96</v>
      </c>
      <c r="S175" s="588">
        <v>4</v>
      </c>
    </row>
    <row r="176" spans="1:19" x14ac:dyDescent="0.2">
      <c r="A176">
        <v>175</v>
      </c>
      <c r="B176" s="400">
        <v>43495.90625</v>
      </c>
      <c r="C176" t="s">
        <v>96</v>
      </c>
      <c r="D176">
        <v>0.01</v>
      </c>
      <c r="F176">
        <v>125.14</v>
      </c>
      <c r="I176" s="400">
        <v>43497.673611111109</v>
      </c>
      <c r="J176">
        <v>125.122</v>
      </c>
      <c r="N176">
        <v>-0.32</v>
      </c>
      <c r="Q176">
        <v>59</v>
      </c>
      <c r="R176" t="s">
        <v>96</v>
      </c>
      <c r="S176" s="588">
        <v>4</v>
      </c>
    </row>
    <row r="177" spans="1:19" x14ac:dyDescent="0.2">
      <c r="A177">
        <v>176</v>
      </c>
      <c r="B177" s="400">
        <v>43496.415972222225</v>
      </c>
      <c r="C177" t="s">
        <v>96</v>
      </c>
      <c r="D177">
        <v>0.01</v>
      </c>
      <c r="F177">
        <v>125.02</v>
      </c>
      <c r="I177" s="400">
        <v>43497.673611111109</v>
      </c>
      <c r="J177">
        <v>125.122</v>
      </c>
      <c r="N177">
        <v>0.9</v>
      </c>
      <c r="Q177">
        <v>59</v>
      </c>
      <c r="R177" t="s">
        <v>96</v>
      </c>
      <c r="S177" s="588">
        <v>4</v>
      </c>
    </row>
    <row r="178" spans="1:19" x14ac:dyDescent="0.2">
      <c r="A178">
        <v>177</v>
      </c>
      <c r="B178" s="400">
        <v>43496.472916666666</v>
      </c>
      <c r="C178" t="s">
        <v>96</v>
      </c>
      <c r="D178">
        <v>0.01</v>
      </c>
      <c r="F178">
        <v>124.85599999999999</v>
      </c>
      <c r="I178" s="400">
        <v>43497.673611111109</v>
      </c>
      <c r="J178">
        <v>125.122</v>
      </c>
      <c r="N178">
        <v>2.4</v>
      </c>
      <c r="Q178">
        <v>59</v>
      </c>
      <c r="R178" t="s">
        <v>96</v>
      </c>
      <c r="S178" s="588">
        <v>4</v>
      </c>
    </row>
    <row r="179" spans="1:19" x14ac:dyDescent="0.2">
      <c r="A179">
        <v>178</v>
      </c>
      <c r="B179" s="400">
        <v>43496.5</v>
      </c>
      <c r="C179" t="s">
        <v>96</v>
      </c>
      <c r="D179">
        <v>0.02</v>
      </c>
      <c r="F179">
        <v>124.65600000000001</v>
      </c>
      <c r="I179" s="400">
        <v>43497.673611111109</v>
      </c>
      <c r="J179">
        <v>125.122</v>
      </c>
      <c r="N179">
        <v>8.4700000000000006</v>
      </c>
      <c r="Q179">
        <v>59</v>
      </c>
      <c r="R179" t="s">
        <v>96</v>
      </c>
      <c r="S179" s="588">
        <v>4</v>
      </c>
    </row>
    <row r="180" spans="1:19" x14ac:dyDescent="0.2">
      <c r="A180">
        <v>179</v>
      </c>
      <c r="B180" s="400">
        <v>43496.5</v>
      </c>
      <c r="C180" t="s">
        <v>97</v>
      </c>
      <c r="D180">
        <v>0.01</v>
      </c>
      <c r="F180">
        <v>124.637</v>
      </c>
      <c r="I180" s="400">
        <v>43496.803472222222</v>
      </c>
      <c r="J180">
        <v>124.53100000000001</v>
      </c>
      <c r="N180">
        <v>0.97</v>
      </c>
      <c r="Q180">
        <v>60</v>
      </c>
      <c r="R180" t="s">
        <v>97</v>
      </c>
      <c r="S180" s="588">
        <v>3</v>
      </c>
    </row>
    <row r="181" spans="1:19" x14ac:dyDescent="0.2">
      <c r="A181">
        <v>180</v>
      </c>
      <c r="B181" s="400">
        <v>43496.561805555553</v>
      </c>
      <c r="C181" t="s">
        <v>97</v>
      </c>
      <c r="D181">
        <v>0.01</v>
      </c>
      <c r="F181">
        <v>124.75700000000001</v>
      </c>
      <c r="I181" s="400">
        <v>43496.803472222222</v>
      </c>
      <c r="J181">
        <v>124.53100000000001</v>
      </c>
      <c r="N181">
        <v>2.0699999999999998</v>
      </c>
      <c r="Q181">
        <v>60</v>
      </c>
      <c r="R181" t="s">
        <v>97</v>
      </c>
      <c r="S181" s="588">
        <v>3</v>
      </c>
    </row>
    <row r="182" spans="1:19" x14ac:dyDescent="0.2">
      <c r="A182">
        <v>181</v>
      </c>
      <c r="B182" s="400">
        <v>43496.737500000003</v>
      </c>
      <c r="C182" t="s">
        <v>97</v>
      </c>
      <c r="D182">
        <v>0.01</v>
      </c>
      <c r="F182">
        <v>124.91800000000001</v>
      </c>
      <c r="I182" s="400">
        <v>43496.803472222222</v>
      </c>
      <c r="J182">
        <v>124.53100000000001</v>
      </c>
      <c r="N182">
        <v>3.55</v>
      </c>
      <c r="Q182">
        <v>60</v>
      </c>
      <c r="R182" t="s">
        <v>97</v>
      </c>
      <c r="S182" s="588">
        <v>3</v>
      </c>
    </row>
    <row r="183" spans="1:19" x14ac:dyDescent="0.2">
      <c r="A183">
        <v>182</v>
      </c>
      <c r="B183" s="400">
        <v>43496.804166666669</v>
      </c>
      <c r="C183" t="s">
        <v>97</v>
      </c>
      <c r="D183">
        <v>0.01</v>
      </c>
      <c r="F183">
        <v>124.524</v>
      </c>
      <c r="I183" s="400">
        <v>43502.380555555559</v>
      </c>
      <c r="J183">
        <v>124.976</v>
      </c>
      <c r="N183">
        <v>-4.24</v>
      </c>
      <c r="Q183">
        <v>61</v>
      </c>
      <c r="R183" t="s">
        <v>97</v>
      </c>
      <c r="S183" s="588">
        <v>6</v>
      </c>
    </row>
    <row r="184" spans="1:19" x14ac:dyDescent="0.2">
      <c r="A184">
        <v>183</v>
      </c>
      <c r="B184" s="400">
        <v>43496.954861111109</v>
      </c>
      <c r="C184" t="s">
        <v>97</v>
      </c>
      <c r="D184">
        <v>0.01</v>
      </c>
      <c r="F184">
        <v>124.64400000000001</v>
      </c>
      <c r="I184" s="400">
        <v>43502.380555555559</v>
      </c>
      <c r="J184">
        <v>124.976</v>
      </c>
      <c r="N184">
        <v>-3.14</v>
      </c>
      <c r="Q184">
        <v>61</v>
      </c>
      <c r="R184" t="s">
        <v>97</v>
      </c>
      <c r="S184" s="588">
        <v>6</v>
      </c>
    </row>
    <row r="185" spans="1:19" x14ac:dyDescent="0.2">
      <c r="A185">
        <v>184</v>
      </c>
      <c r="B185" s="400">
        <v>43497.473611111112</v>
      </c>
      <c r="C185" t="s">
        <v>97</v>
      </c>
      <c r="D185">
        <v>0.01</v>
      </c>
      <c r="F185">
        <v>124.807</v>
      </c>
      <c r="I185" s="400">
        <v>43502.380555555559</v>
      </c>
      <c r="J185">
        <v>124.976</v>
      </c>
      <c r="N185">
        <v>-1.62</v>
      </c>
      <c r="Q185">
        <v>61</v>
      </c>
      <c r="R185" t="s">
        <v>97</v>
      </c>
      <c r="S185" s="588">
        <v>6</v>
      </c>
    </row>
    <row r="186" spans="1:19" x14ac:dyDescent="0.2">
      <c r="A186">
        <v>185</v>
      </c>
      <c r="B186" s="400">
        <v>43497.65347222222</v>
      </c>
      <c r="C186" t="s">
        <v>97</v>
      </c>
      <c r="D186">
        <v>0.02</v>
      </c>
      <c r="F186">
        <v>125.00700000000001</v>
      </c>
      <c r="I186" s="400">
        <v>43502.380555555559</v>
      </c>
      <c r="J186">
        <v>124.976</v>
      </c>
      <c r="N186">
        <v>0.43</v>
      </c>
      <c r="Q186">
        <v>61</v>
      </c>
      <c r="R186" t="s">
        <v>97</v>
      </c>
      <c r="S186" s="588">
        <v>6</v>
      </c>
    </row>
    <row r="187" spans="1:19" x14ac:dyDescent="0.2">
      <c r="A187">
        <v>187</v>
      </c>
      <c r="B187" s="400">
        <v>43497.709027777775</v>
      </c>
      <c r="C187" t="s">
        <v>97</v>
      </c>
      <c r="D187">
        <v>0.03</v>
      </c>
      <c r="F187">
        <v>125.279</v>
      </c>
      <c r="I187" s="400">
        <v>43502.380555555559</v>
      </c>
      <c r="J187">
        <v>124.976</v>
      </c>
      <c r="N187">
        <v>8.1300000000000008</v>
      </c>
      <c r="Q187">
        <v>61</v>
      </c>
      <c r="R187" t="s">
        <v>97</v>
      </c>
      <c r="S187" s="588">
        <v>6</v>
      </c>
    </row>
    <row r="188" spans="1:19" x14ac:dyDescent="0.2">
      <c r="A188">
        <v>190</v>
      </c>
      <c r="B188" s="400">
        <v>43497.765972222223</v>
      </c>
      <c r="C188" t="s">
        <v>97</v>
      </c>
      <c r="D188">
        <v>0.06</v>
      </c>
      <c r="F188">
        <v>125.62</v>
      </c>
      <c r="I188" s="400">
        <v>43502.380555555559</v>
      </c>
      <c r="J188">
        <v>124.976</v>
      </c>
      <c r="N188">
        <v>35.020000000000003</v>
      </c>
      <c r="Q188">
        <v>61</v>
      </c>
      <c r="R188" t="s">
        <v>97</v>
      </c>
      <c r="S188" s="588">
        <v>6</v>
      </c>
    </row>
    <row r="189" spans="1:19" x14ac:dyDescent="0.2">
      <c r="A189">
        <v>186</v>
      </c>
      <c r="B189" s="400">
        <v>43497.686111111114</v>
      </c>
      <c r="C189" t="s">
        <v>96</v>
      </c>
      <c r="D189">
        <v>0.01</v>
      </c>
      <c r="F189">
        <v>125.099</v>
      </c>
      <c r="I189" s="400">
        <v>43497.711805555555</v>
      </c>
      <c r="J189">
        <v>125.319</v>
      </c>
      <c r="N189">
        <v>2.02</v>
      </c>
      <c r="Q189">
        <v>62</v>
      </c>
      <c r="R189" t="s">
        <v>96</v>
      </c>
      <c r="S189" s="588">
        <v>1</v>
      </c>
    </row>
    <row r="190" spans="1:19" x14ac:dyDescent="0.2">
      <c r="A190">
        <v>188</v>
      </c>
      <c r="B190" s="400">
        <v>43497.712500000001</v>
      </c>
      <c r="C190" t="s">
        <v>96</v>
      </c>
      <c r="D190">
        <v>0.01</v>
      </c>
      <c r="F190">
        <v>125.32599999999999</v>
      </c>
      <c r="I190" s="400">
        <v>43497.755555555559</v>
      </c>
      <c r="J190">
        <v>125.54600000000001</v>
      </c>
      <c r="N190">
        <v>2.02</v>
      </c>
      <c r="Q190">
        <v>63</v>
      </c>
      <c r="R190" t="s">
        <v>96</v>
      </c>
      <c r="S190" s="588">
        <v>1</v>
      </c>
    </row>
    <row r="191" spans="1:19" x14ac:dyDescent="0.2">
      <c r="A191">
        <v>189</v>
      </c>
      <c r="B191" s="400">
        <v>43497.755555555559</v>
      </c>
      <c r="C191" t="s">
        <v>96</v>
      </c>
      <c r="D191">
        <v>0.01</v>
      </c>
      <c r="F191">
        <v>125.563</v>
      </c>
      <c r="I191" s="400">
        <v>43500.42083333333</v>
      </c>
      <c r="J191">
        <v>125.73699999999999</v>
      </c>
      <c r="N191">
        <v>1.56</v>
      </c>
      <c r="Q191">
        <v>64</v>
      </c>
      <c r="R191" t="s">
        <v>96</v>
      </c>
      <c r="S191" s="588">
        <v>2</v>
      </c>
    </row>
    <row r="192" spans="1:19" x14ac:dyDescent="0.2">
      <c r="A192">
        <v>191</v>
      </c>
      <c r="B192" s="400">
        <v>43497.986805555556</v>
      </c>
      <c r="C192" t="s">
        <v>96</v>
      </c>
      <c r="D192">
        <v>0.01</v>
      </c>
      <c r="F192">
        <v>125.443</v>
      </c>
      <c r="I192" s="400">
        <v>43500.42083333333</v>
      </c>
      <c r="J192">
        <v>125.73699999999999</v>
      </c>
      <c r="N192">
        <v>2.66</v>
      </c>
      <c r="Q192">
        <v>64</v>
      </c>
      <c r="R192" t="s">
        <v>96</v>
      </c>
      <c r="S192" s="588">
        <v>2</v>
      </c>
    </row>
    <row r="193" spans="1:19" x14ac:dyDescent="0.2">
      <c r="A193">
        <v>192</v>
      </c>
      <c r="B193" s="400">
        <v>43500.421527777777</v>
      </c>
      <c r="C193" t="s">
        <v>96</v>
      </c>
      <c r="D193">
        <v>0.01</v>
      </c>
      <c r="F193">
        <v>125.786</v>
      </c>
      <c r="I193" s="400">
        <v>43508.761111111111</v>
      </c>
      <c r="J193">
        <v>125.024</v>
      </c>
      <c r="N193">
        <v>-7.32</v>
      </c>
      <c r="Q193">
        <v>65</v>
      </c>
      <c r="R193" t="s">
        <v>96</v>
      </c>
      <c r="S193" s="588">
        <v>7</v>
      </c>
    </row>
    <row r="194" spans="1:19" x14ac:dyDescent="0.2">
      <c r="A194">
        <v>193</v>
      </c>
      <c r="B194" s="400">
        <v>43500.815972222219</v>
      </c>
      <c r="C194" t="s">
        <v>96</v>
      </c>
      <c r="D194">
        <v>0.01</v>
      </c>
      <c r="F194">
        <v>125.658</v>
      </c>
      <c r="I194" s="400">
        <v>43508.761111111111</v>
      </c>
      <c r="J194">
        <v>125.024</v>
      </c>
      <c r="N194">
        <v>-6.14</v>
      </c>
      <c r="Q194">
        <v>65</v>
      </c>
      <c r="R194" t="s">
        <v>96</v>
      </c>
      <c r="S194" s="588">
        <v>7</v>
      </c>
    </row>
    <row r="195" spans="1:19" x14ac:dyDescent="0.2">
      <c r="A195">
        <v>194</v>
      </c>
      <c r="B195" s="400">
        <v>43501.402777777781</v>
      </c>
      <c r="C195" t="s">
        <v>96</v>
      </c>
      <c r="D195">
        <v>0.01</v>
      </c>
      <c r="F195">
        <v>125.498</v>
      </c>
      <c r="I195" s="400">
        <v>43508.761111111111</v>
      </c>
      <c r="J195">
        <v>125.024</v>
      </c>
      <c r="N195">
        <v>-4.6399999999999997</v>
      </c>
      <c r="Q195">
        <v>65</v>
      </c>
      <c r="R195" t="s">
        <v>96</v>
      </c>
      <c r="S195" s="588">
        <v>7</v>
      </c>
    </row>
    <row r="196" spans="1:19" x14ac:dyDescent="0.2">
      <c r="A196">
        <v>195</v>
      </c>
      <c r="B196" s="400">
        <v>43501.760416666664</v>
      </c>
      <c r="C196" t="s">
        <v>96</v>
      </c>
      <c r="D196">
        <v>0.02</v>
      </c>
      <c r="F196">
        <v>125.297</v>
      </c>
      <c r="I196" s="400">
        <v>43508.761111111111</v>
      </c>
      <c r="J196">
        <v>125.024</v>
      </c>
      <c r="N196">
        <v>-5.58</v>
      </c>
      <c r="Q196">
        <v>65</v>
      </c>
      <c r="R196" t="s">
        <v>96</v>
      </c>
      <c r="S196" s="588">
        <v>7</v>
      </c>
    </row>
    <row r="197" spans="1:19" x14ac:dyDescent="0.2">
      <c r="A197">
        <v>196</v>
      </c>
      <c r="B197" s="400">
        <v>43502.376388888886</v>
      </c>
      <c r="C197" t="s">
        <v>96</v>
      </c>
      <c r="D197">
        <v>0.03</v>
      </c>
      <c r="F197">
        <v>125.026</v>
      </c>
      <c r="I197" s="400">
        <v>43508.761111111111</v>
      </c>
      <c r="J197">
        <v>125.024</v>
      </c>
      <c r="N197">
        <v>-0.79</v>
      </c>
      <c r="Q197">
        <v>65</v>
      </c>
      <c r="R197" t="s">
        <v>96</v>
      </c>
      <c r="S197" s="588">
        <v>7</v>
      </c>
    </row>
    <row r="198" spans="1:19" x14ac:dyDescent="0.2">
      <c r="A198">
        <v>201</v>
      </c>
      <c r="B198" s="400">
        <v>43503.509027777778</v>
      </c>
      <c r="C198" t="s">
        <v>96</v>
      </c>
      <c r="D198">
        <v>0.06</v>
      </c>
      <c r="F198">
        <v>124.68600000000001</v>
      </c>
      <c r="I198" s="400">
        <v>43508.761111111111</v>
      </c>
      <c r="J198">
        <v>125.024</v>
      </c>
      <c r="N198">
        <v>17.86</v>
      </c>
      <c r="Q198">
        <v>65</v>
      </c>
      <c r="R198" t="s">
        <v>96</v>
      </c>
      <c r="S198" s="588">
        <v>7</v>
      </c>
    </row>
    <row r="199" spans="1:19" x14ac:dyDescent="0.2">
      <c r="A199">
        <v>207</v>
      </c>
      <c r="B199" s="400">
        <v>43504.751388888886</v>
      </c>
      <c r="C199" t="s">
        <v>96</v>
      </c>
      <c r="D199">
        <v>0.1</v>
      </c>
      <c r="F199">
        <v>124.27500000000001</v>
      </c>
      <c r="I199" s="400">
        <v>43508.761111111111</v>
      </c>
      <c r="J199">
        <v>125.024</v>
      </c>
      <c r="N199">
        <v>67.89</v>
      </c>
      <c r="Q199">
        <v>65</v>
      </c>
      <c r="R199" t="s">
        <v>96</v>
      </c>
      <c r="S199" s="588">
        <v>7</v>
      </c>
    </row>
    <row r="200" spans="1:19" x14ac:dyDescent="0.2">
      <c r="A200">
        <v>197</v>
      </c>
      <c r="B200" s="400">
        <v>43502.380555555559</v>
      </c>
      <c r="C200" t="s">
        <v>97</v>
      </c>
      <c r="D200">
        <v>0.01</v>
      </c>
      <c r="F200">
        <v>124.958</v>
      </c>
      <c r="I200" s="400">
        <v>43503.130555555559</v>
      </c>
      <c r="J200">
        <v>124.78100000000001</v>
      </c>
      <c r="N200">
        <v>1.55</v>
      </c>
      <c r="Q200">
        <v>66</v>
      </c>
      <c r="R200" t="s">
        <v>97</v>
      </c>
      <c r="S200" s="588">
        <v>2</v>
      </c>
    </row>
    <row r="201" spans="1:19" x14ac:dyDescent="0.2">
      <c r="A201">
        <v>198</v>
      </c>
      <c r="B201" s="400">
        <v>43502.645833333336</v>
      </c>
      <c r="C201" t="s">
        <v>97</v>
      </c>
      <c r="D201">
        <v>0.01</v>
      </c>
      <c r="F201">
        <v>125.078</v>
      </c>
      <c r="I201" s="400">
        <v>43503.130555555559</v>
      </c>
      <c r="J201">
        <v>124.78100000000001</v>
      </c>
      <c r="N201">
        <v>2.65</v>
      </c>
      <c r="Q201">
        <v>66</v>
      </c>
      <c r="R201" t="s">
        <v>97</v>
      </c>
      <c r="S201" s="588">
        <v>2</v>
      </c>
    </row>
    <row r="202" spans="1:19" x14ac:dyDescent="0.2">
      <c r="A202">
        <v>199</v>
      </c>
      <c r="B202" s="400">
        <v>43503.130555555559</v>
      </c>
      <c r="C202" t="s">
        <v>97</v>
      </c>
      <c r="D202">
        <v>0.01</v>
      </c>
      <c r="F202">
        <v>124.761</v>
      </c>
      <c r="I202" s="400">
        <v>43503.509722222225</v>
      </c>
      <c r="J202">
        <v>124.59099999999999</v>
      </c>
      <c r="N202">
        <v>1.56</v>
      </c>
      <c r="Q202">
        <v>67</v>
      </c>
      <c r="R202" t="s">
        <v>97</v>
      </c>
      <c r="S202" s="588">
        <v>2</v>
      </c>
    </row>
    <row r="203" spans="1:19" x14ac:dyDescent="0.2">
      <c r="A203">
        <v>200</v>
      </c>
      <c r="B203" s="400">
        <v>43503.258333333331</v>
      </c>
      <c r="C203" t="s">
        <v>97</v>
      </c>
      <c r="D203">
        <v>0.01</v>
      </c>
      <c r="F203">
        <v>124.881</v>
      </c>
      <c r="I203" s="400">
        <v>43503.509722222225</v>
      </c>
      <c r="J203">
        <v>124.59099999999999</v>
      </c>
      <c r="N203">
        <v>2.66</v>
      </c>
      <c r="Q203">
        <v>67</v>
      </c>
      <c r="R203" t="s">
        <v>97</v>
      </c>
      <c r="S203" s="588">
        <v>2</v>
      </c>
    </row>
    <row r="204" spans="1:19" x14ac:dyDescent="0.2">
      <c r="A204">
        <v>202</v>
      </c>
      <c r="B204" s="400">
        <v>43503.510416666664</v>
      </c>
      <c r="C204" t="s">
        <v>97</v>
      </c>
      <c r="D204">
        <v>0.01</v>
      </c>
      <c r="F204">
        <v>124.545</v>
      </c>
      <c r="I204" s="400">
        <v>43504.17083333333</v>
      </c>
      <c r="J204">
        <v>124.373</v>
      </c>
      <c r="N204">
        <v>1.56</v>
      </c>
      <c r="Q204">
        <v>68</v>
      </c>
      <c r="R204" t="s">
        <v>97</v>
      </c>
      <c r="S204" s="588">
        <v>2</v>
      </c>
    </row>
    <row r="205" spans="1:19" x14ac:dyDescent="0.2">
      <c r="A205">
        <v>203</v>
      </c>
      <c r="B205" s="400">
        <v>43503.724999999999</v>
      </c>
      <c r="C205" t="s">
        <v>97</v>
      </c>
      <c r="D205">
        <v>0.01</v>
      </c>
      <c r="F205">
        <v>124.66500000000001</v>
      </c>
      <c r="I205" s="400">
        <v>43504.17083333333</v>
      </c>
      <c r="J205">
        <v>124.373</v>
      </c>
      <c r="N205">
        <v>2.66</v>
      </c>
      <c r="Q205">
        <v>68</v>
      </c>
      <c r="R205" t="s">
        <v>97</v>
      </c>
      <c r="S205" s="588">
        <v>2</v>
      </c>
    </row>
    <row r="206" spans="1:19" x14ac:dyDescent="0.2">
      <c r="A206">
        <v>204</v>
      </c>
      <c r="B206" s="400">
        <v>43504.171527777777</v>
      </c>
      <c r="C206" t="s">
        <v>97</v>
      </c>
      <c r="D206">
        <v>0.01</v>
      </c>
      <c r="F206">
        <v>124.346</v>
      </c>
      <c r="I206" s="400">
        <v>43504.754166666666</v>
      </c>
      <c r="J206">
        <v>124.241</v>
      </c>
      <c r="N206">
        <v>0.96</v>
      </c>
      <c r="Q206">
        <v>69</v>
      </c>
      <c r="R206" t="s">
        <v>97</v>
      </c>
      <c r="S206" s="588">
        <v>3</v>
      </c>
    </row>
    <row r="207" spans="1:19" x14ac:dyDescent="0.2">
      <c r="A207">
        <v>205</v>
      </c>
      <c r="B207" s="400">
        <v>43504.207638888889</v>
      </c>
      <c r="C207" t="s">
        <v>97</v>
      </c>
      <c r="D207">
        <v>0.01</v>
      </c>
      <c r="F207">
        <v>124.468</v>
      </c>
      <c r="I207" s="400">
        <v>43504.754166666666</v>
      </c>
      <c r="J207">
        <v>124.241</v>
      </c>
      <c r="N207">
        <v>2.08</v>
      </c>
      <c r="Q207">
        <v>69</v>
      </c>
      <c r="R207" t="s">
        <v>97</v>
      </c>
      <c r="S207" s="588">
        <v>3</v>
      </c>
    </row>
    <row r="208" spans="1:19" x14ac:dyDescent="0.2">
      <c r="A208">
        <v>206</v>
      </c>
      <c r="B208" s="400">
        <v>43504.550694444442</v>
      </c>
      <c r="C208" t="s">
        <v>97</v>
      </c>
      <c r="D208">
        <v>0.01</v>
      </c>
      <c r="F208">
        <v>124.629</v>
      </c>
      <c r="I208" s="400">
        <v>43504.754166666666</v>
      </c>
      <c r="J208">
        <v>124.241</v>
      </c>
      <c r="N208">
        <v>3.56</v>
      </c>
      <c r="Q208">
        <v>69</v>
      </c>
      <c r="R208" t="s">
        <v>97</v>
      </c>
      <c r="S208" s="588">
        <v>3</v>
      </c>
    </row>
    <row r="209" spans="1:19" x14ac:dyDescent="0.2">
      <c r="A209">
        <v>208</v>
      </c>
      <c r="B209" s="400">
        <v>43504.765277777777</v>
      </c>
      <c r="C209" t="s">
        <v>97</v>
      </c>
      <c r="D209">
        <v>0.01</v>
      </c>
      <c r="F209">
        <v>124.226</v>
      </c>
      <c r="I209" s="400">
        <v>43511.119444444441</v>
      </c>
      <c r="J209">
        <v>124.672</v>
      </c>
      <c r="N209">
        <v>-4.25</v>
      </c>
      <c r="Q209">
        <v>70</v>
      </c>
      <c r="R209" t="s">
        <v>97</v>
      </c>
      <c r="S209" s="588">
        <v>6</v>
      </c>
    </row>
    <row r="210" spans="1:19" x14ac:dyDescent="0.2">
      <c r="A210">
        <v>209</v>
      </c>
      <c r="B210" s="400">
        <v>43504.788888888892</v>
      </c>
      <c r="C210" t="s">
        <v>97</v>
      </c>
      <c r="D210">
        <v>0.01</v>
      </c>
      <c r="F210">
        <v>124.346</v>
      </c>
      <c r="I210" s="400">
        <v>43511.119444444441</v>
      </c>
      <c r="J210">
        <v>124.672</v>
      </c>
      <c r="N210">
        <v>-3.15</v>
      </c>
      <c r="Q210">
        <v>70</v>
      </c>
      <c r="R210" t="s">
        <v>97</v>
      </c>
      <c r="S210" s="588">
        <v>6</v>
      </c>
    </row>
    <row r="211" spans="1:19" x14ac:dyDescent="0.2">
      <c r="A211">
        <v>210</v>
      </c>
      <c r="B211" s="400">
        <v>43507.239583333336</v>
      </c>
      <c r="C211" t="s">
        <v>97</v>
      </c>
      <c r="D211">
        <v>0.01</v>
      </c>
      <c r="F211">
        <v>124.50700000000001</v>
      </c>
      <c r="I211" s="400">
        <v>43511.119444444441</v>
      </c>
      <c r="J211">
        <v>124.672</v>
      </c>
      <c r="N211">
        <v>-1.65</v>
      </c>
      <c r="Q211">
        <v>70</v>
      </c>
      <c r="R211" t="s">
        <v>97</v>
      </c>
      <c r="S211" s="588">
        <v>6</v>
      </c>
    </row>
    <row r="212" spans="1:19" x14ac:dyDescent="0.2">
      <c r="A212">
        <v>211</v>
      </c>
      <c r="B212" s="400">
        <v>43507.463194444441</v>
      </c>
      <c r="C212" t="s">
        <v>97</v>
      </c>
      <c r="D212">
        <v>0.02</v>
      </c>
      <c r="F212">
        <v>124.708</v>
      </c>
      <c r="I212" s="400">
        <v>43511.119444444441</v>
      </c>
      <c r="J212">
        <v>124.672</v>
      </c>
      <c r="N212">
        <v>0.39</v>
      </c>
      <c r="Q212">
        <v>70</v>
      </c>
      <c r="R212" t="s">
        <v>97</v>
      </c>
      <c r="S212" s="588">
        <v>6</v>
      </c>
    </row>
    <row r="213" spans="1:19" x14ac:dyDescent="0.2">
      <c r="A213">
        <v>212</v>
      </c>
      <c r="B213" s="400">
        <v>43508.755555555559</v>
      </c>
      <c r="C213" t="s">
        <v>97</v>
      </c>
      <c r="D213">
        <v>0.03</v>
      </c>
      <c r="F213">
        <v>124.979</v>
      </c>
      <c r="I213" s="400">
        <v>43511.119444444441</v>
      </c>
      <c r="J213">
        <v>124.672</v>
      </c>
      <c r="N213">
        <v>8.11</v>
      </c>
      <c r="Q213">
        <v>70</v>
      </c>
      <c r="R213" t="s">
        <v>97</v>
      </c>
      <c r="S213" s="588">
        <v>6</v>
      </c>
    </row>
    <row r="214" spans="1:19" x14ac:dyDescent="0.2">
      <c r="A214">
        <v>214</v>
      </c>
      <c r="B214" s="400">
        <v>43509.134027777778</v>
      </c>
      <c r="C214" t="s">
        <v>97</v>
      </c>
      <c r="D214">
        <v>0.06</v>
      </c>
      <c r="F214">
        <v>125.319</v>
      </c>
      <c r="I214" s="400">
        <v>43511.119444444441</v>
      </c>
      <c r="J214">
        <v>124.672</v>
      </c>
      <c r="N214">
        <v>35.049999999999997</v>
      </c>
      <c r="Q214">
        <v>70</v>
      </c>
      <c r="R214" t="s">
        <v>97</v>
      </c>
      <c r="S214" s="588">
        <v>6</v>
      </c>
    </row>
    <row r="215" spans="1:19" x14ac:dyDescent="0.2">
      <c r="A215">
        <v>213</v>
      </c>
      <c r="B215" s="400">
        <v>43508.780555555553</v>
      </c>
      <c r="C215" t="s">
        <v>96</v>
      </c>
      <c r="D215">
        <v>0.01</v>
      </c>
      <c r="F215">
        <v>125.10599999999999</v>
      </c>
      <c r="I215" s="400">
        <v>43509.134027777778</v>
      </c>
      <c r="J215">
        <v>125.33</v>
      </c>
      <c r="N215">
        <v>2.0099999999999998</v>
      </c>
      <c r="Q215">
        <v>71</v>
      </c>
      <c r="R215" t="s">
        <v>96</v>
      </c>
      <c r="S215" s="588">
        <v>1</v>
      </c>
    </row>
    <row r="216" spans="1:19" x14ac:dyDescent="0.2">
      <c r="A216">
        <v>215</v>
      </c>
      <c r="B216" s="400">
        <v>43509.151388888888</v>
      </c>
      <c r="C216" t="s">
        <v>96</v>
      </c>
      <c r="D216">
        <v>0.01</v>
      </c>
      <c r="F216">
        <v>125.34</v>
      </c>
      <c r="I216" s="400">
        <v>43514.172222222223</v>
      </c>
      <c r="J216">
        <v>125.14</v>
      </c>
      <c r="N216">
        <v>-2.04</v>
      </c>
      <c r="Q216">
        <v>72</v>
      </c>
      <c r="R216" t="s">
        <v>96</v>
      </c>
      <c r="S216" s="588">
        <v>5</v>
      </c>
    </row>
    <row r="217" spans="1:19" x14ac:dyDescent="0.2">
      <c r="A217">
        <v>216</v>
      </c>
      <c r="B217" s="400">
        <v>43509.572916666664</v>
      </c>
      <c r="C217" t="s">
        <v>96</v>
      </c>
      <c r="D217">
        <v>0.01</v>
      </c>
      <c r="F217">
        <v>125.21899999999999</v>
      </c>
      <c r="I217" s="400">
        <v>43514.172222222223</v>
      </c>
      <c r="J217">
        <v>125.14</v>
      </c>
      <c r="N217">
        <v>-0.93</v>
      </c>
      <c r="Q217">
        <v>72</v>
      </c>
      <c r="R217" t="s">
        <v>96</v>
      </c>
      <c r="S217" s="588">
        <v>5</v>
      </c>
    </row>
    <row r="218" spans="1:19" x14ac:dyDescent="0.2">
      <c r="A218">
        <v>217</v>
      </c>
      <c r="B218" s="400">
        <v>43509.6875</v>
      </c>
      <c r="C218" t="s">
        <v>96</v>
      </c>
      <c r="D218">
        <v>0.01</v>
      </c>
      <c r="F218">
        <v>125.057</v>
      </c>
      <c r="I218" s="400">
        <v>43514.172222222223</v>
      </c>
      <c r="J218">
        <v>125.14</v>
      </c>
      <c r="N218">
        <v>0.56000000000000005</v>
      </c>
      <c r="Q218">
        <v>72</v>
      </c>
      <c r="R218" t="s">
        <v>96</v>
      </c>
      <c r="S218" s="588">
        <v>5</v>
      </c>
    </row>
    <row r="219" spans="1:19" x14ac:dyDescent="0.2">
      <c r="A219">
        <v>218</v>
      </c>
      <c r="B219" s="400">
        <v>43510.736111111109</v>
      </c>
      <c r="C219" t="s">
        <v>96</v>
      </c>
      <c r="D219">
        <v>0.02</v>
      </c>
      <c r="F219">
        <v>124.834</v>
      </c>
      <c r="I219" s="400">
        <v>43514.172222222223</v>
      </c>
      <c r="J219">
        <v>125.14</v>
      </c>
      <c r="N219">
        <v>5.45</v>
      </c>
      <c r="Q219">
        <v>72</v>
      </c>
      <c r="R219" t="s">
        <v>96</v>
      </c>
      <c r="S219" s="588">
        <v>5</v>
      </c>
    </row>
    <row r="220" spans="1:19" x14ac:dyDescent="0.2">
      <c r="A220">
        <v>220</v>
      </c>
      <c r="B220" s="400">
        <v>43511.146527777775</v>
      </c>
      <c r="C220" t="s">
        <v>96</v>
      </c>
      <c r="D220">
        <v>0.03</v>
      </c>
      <c r="F220">
        <v>124.55500000000001</v>
      </c>
      <c r="I220" s="400">
        <v>43514.172222222223</v>
      </c>
      <c r="J220">
        <v>125.14</v>
      </c>
      <c r="N220">
        <v>15.98</v>
      </c>
      <c r="Q220">
        <v>72</v>
      </c>
      <c r="R220" t="s">
        <v>96</v>
      </c>
      <c r="S220" s="588">
        <v>5</v>
      </c>
    </row>
    <row r="221" spans="1:19" x14ac:dyDescent="0.2">
      <c r="A221">
        <v>219</v>
      </c>
      <c r="B221" s="400">
        <v>43511.120138888888</v>
      </c>
      <c r="C221" t="s">
        <v>97</v>
      </c>
      <c r="D221">
        <v>0.01</v>
      </c>
      <c r="F221">
        <v>124.672</v>
      </c>
      <c r="I221" s="400">
        <v>43511.401388888888</v>
      </c>
      <c r="J221">
        <v>124.452</v>
      </c>
      <c r="N221">
        <v>2.02</v>
      </c>
      <c r="Q221">
        <v>73</v>
      </c>
      <c r="R221" t="s">
        <v>97</v>
      </c>
      <c r="S221" s="588">
        <v>1</v>
      </c>
    </row>
    <row r="222" spans="1:19" x14ac:dyDescent="0.2">
      <c r="A222">
        <v>221</v>
      </c>
      <c r="B222" s="400">
        <v>43511.419444444444</v>
      </c>
      <c r="C222" t="s">
        <v>97</v>
      </c>
      <c r="D222">
        <v>0.01</v>
      </c>
      <c r="F222">
        <v>124.375</v>
      </c>
      <c r="I222" s="400">
        <v>43529.804861111108</v>
      </c>
      <c r="J222">
        <v>126.441</v>
      </c>
      <c r="N222">
        <v>-19.309999999999999</v>
      </c>
      <c r="Q222">
        <v>74</v>
      </c>
      <c r="R222" t="s">
        <v>97</v>
      </c>
      <c r="S222" s="588">
        <v>10</v>
      </c>
    </row>
    <row r="223" spans="1:19" x14ac:dyDescent="0.2">
      <c r="A223">
        <v>222</v>
      </c>
      <c r="B223" s="400">
        <v>43511.488194444442</v>
      </c>
      <c r="C223" t="s">
        <v>97</v>
      </c>
      <c r="D223">
        <v>0.01</v>
      </c>
      <c r="F223">
        <v>124.495</v>
      </c>
      <c r="I223" s="400">
        <v>43529.804861111108</v>
      </c>
      <c r="J223">
        <v>126.441</v>
      </c>
      <c r="N223">
        <v>-18.21</v>
      </c>
      <c r="Q223">
        <v>74</v>
      </c>
      <c r="R223" t="s">
        <v>97</v>
      </c>
      <c r="S223" s="588">
        <v>10</v>
      </c>
    </row>
    <row r="224" spans="1:19" x14ac:dyDescent="0.2">
      <c r="A224">
        <v>223</v>
      </c>
      <c r="B224" s="400">
        <v>43511.84097222222</v>
      </c>
      <c r="C224" t="s">
        <v>97</v>
      </c>
      <c r="D224">
        <v>0.01</v>
      </c>
      <c r="F224">
        <v>124.65600000000001</v>
      </c>
      <c r="I224" s="400">
        <v>43529.804861111108</v>
      </c>
      <c r="J224">
        <v>126.441</v>
      </c>
      <c r="N224">
        <v>-16.73</v>
      </c>
      <c r="Q224">
        <v>74</v>
      </c>
      <c r="R224" t="s">
        <v>97</v>
      </c>
      <c r="S224" s="588">
        <v>10</v>
      </c>
    </row>
    <row r="225" spans="1:19" x14ac:dyDescent="0.2">
      <c r="A225">
        <v>224</v>
      </c>
      <c r="B225" s="400">
        <v>43514.073611111111</v>
      </c>
      <c r="C225" t="s">
        <v>97</v>
      </c>
      <c r="D225">
        <v>0.02</v>
      </c>
      <c r="F225">
        <v>124.86</v>
      </c>
      <c r="I225" s="400">
        <v>43529.804861111108</v>
      </c>
      <c r="J225">
        <v>126.441</v>
      </c>
      <c r="N225">
        <v>-29.68</v>
      </c>
      <c r="Q225">
        <v>74</v>
      </c>
      <c r="R225" t="s">
        <v>97</v>
      </c>
      <c r="S225" s="588">
        <v>10</v>
      </c>
    </row>
    <row r="226" spans="1:19" x14ac:dyDescent="0.2">
      <c r="A226">
        <v>225</v>
      </c>
      <c r="B226" s="400">
        <v>43514.17291666667</v>
      </c>
      <c r="C226" t="s">
        <v>97</v>
      </c>
      <c r="D226">
        <v>0.03</v>
      </c>
      <c r="F226">
        <v>125.13800000000001</v>
      </c>
      <c r="I226" s="400">
        <v>43529.804861111108</v>
      </c>
      <c r="J226">
        <v>126.441</v>
      </c>
      <c r="N226">
        <v>-36.869999999999997</v>
      </c>
      <c r="Q226">
        <v>74</v>
      </c>
      <c r="R226" t="s">
        <v>97</v>
      </c>
      <c r="S226" s="588">
        <v>10</v>
      </c>
    </row>
    <row r="227" spans="1:19" x14ac:dyDescent="0.2">
      <c r="A227">
        <v>235</v>
      </c>
      <c r="B227" s="400">
        <v>43515.8125</v>
      </c>
      <c r="C227" t="s">
        <v>97</v>
      </c>
      <c r="D227">
        <v>0.06</v>
      </c>
      <c r="F227">
        <v>125.479</v>
      </c>
      <c r="I227" s="400">
        <v>43529.804861111108</v>
      </c>
      <c r="J227">
        <v>126.441</v>
      </c>
      <c r="N227">
        <v>-54.85</v>
      </c>
      <c r="Q227">
        <v>74</v>
      </c>
      <c r="R227" t="s">
        <v>97</v>
      </c>
      <c r="S227" s="588">
        <v>10</v>
      </c>
    </row>
    <row r="228" spans="1:19" x14ac:dyDescent="0.2">
      <c r="A228">
        <v>237</v>
      </c>
      <c r="B228" s="400">
        <v>43516.156944444447</v>
      </c>
      <c r="C228" t="s">
        <v>97</v>
      </c>
      <c r="D228">
        <v>0.1</v>
      </c>
      <c r="F228">
        <v>125.892</v>
      </c>
      <c r="I228" s="400">
        <v>43529.804861111108</v>
      </c>
      <c r="J228">
        <v>126.441</v>
      </c>
      <c r="N228">
        <v>-53.31</v>
      </c>
      <c r="Q228">
        <v>74</v>
      </c>
      <c r="R228" t="s">
        <v>97</v>
      </c>
      <c r="S228" s="588">
        <v>10</v>
      </c>
    </row>
    <row r="229" spans="1:19" x14ac:dyDescent="0.2">
      <c r="A229">
        <v>252</v>
      </c>
      <c r="B229" s="400">
        <v>43524.546527777777</v>
      </c>
      <c r="C229" t="s">
        <v>97</v>
      </c>
      <c r="D229">
        <v>0.19</v>
      </c>
      <c r="F229">
        <v>126.383</v>
      </c>
      <c r="I229" s="400">
        <v>43529.804861111108</v>
      </c>
      <c r="J229">
        <v>126.441</v>
      </c>
      <c r="N229">
        <v>-11.41</v>
      </c>
      <c r="Q229">
        <v>74</v>
      </c>
      <c r="R229" t="s">
        <v>97</v>
      </c>
      <c r="S229" s="588">
        <v>10</v>
      </c>
    </row>
    <row r="230" spans="1:19" x14ac:dyDescent="0.2">
      <c r="A230">
        <v>256</v>
      </c>
      <c r="B230" s="400">
        <v>43524.76666666667</v>
      </c>
      <c r="C230" t="s">
        <v>97</v>
      </c>
      <c r="D230">
        <v>0.34</v>
      </c>
      <c r="F230">
        <v>126.863</v>
      </c>
      <c r="I230" s="400">
        <v>43529.804861111108</v>
      </c>
      <c r="J230">
        <v>126.441</v>
      </c>
      <c r="N230">
        <v>129.27000000000001</v>
      </c>
      <c r="Q230">
        <v>74</v>
      </c>
      <c r="R230" t="s">
        <v>97</v>
      </c>
      <c r="S230" s="588">
        <v>10</v>
      </c>
    </row>
    <row r="231" spans="1:19" x14ac:dyDescent="0.2">
      <c r="A231">
        <v>260</v>
      </c>
      <c r="B231" s="400">
        <v>43525.62777777778</v>
      </c>
      <c r="C231" t="s">
        <v>97</v>
      </c>
      <c r="D231">
        <v>0.61</v>
      </c>
      <c r="F231">
        <v>127.343</v>
      </c>
      <c r="I231" s="400">
        <v>43529.804861111108</v>
      </c>
      <c r="J231">
        <v>126.441</v>
      </c>
      <c r="N231">
        <v>501.84</v>
      </c>
      <c r="Q231">
        <v>74</v>
      </c>
      <c r="R231" t="s">
        <v>97</v>
      </c>
      <c r="S231" s="588">
        <v>10</v>
      </c>
    </row>
    <row r="232" spans="1:19" x14ac:dyDescent="0.2">
      <c r="A232">
        <v>226</v>
      </c>
      <c r="B232" s="400">
        <v>43514.17291666667</v>
      </c>
      <c r="C232" t="s">
        <v>96</v>
      </c>
      <c r="D232">
        <v>0.01</v>
      </c>
      <c r="F232">
        <v>125.155</v>
      </c>
      <c r="I232" s="400">
        <v>43515.434027777781</v>
      </c>
      <c r="J232">
        <v>125.26300000000001</v>
      </c>
      <c r="N232">
        <v>0.95</v>
      </c>
      <c r="Q232">
        <v>75</v>
      </c>
      <c r="R232" t="s">
        <v>96</v>
      </c>
      <c r="S232" s="588">
        <v>3</v>
      </c>
    </row>
    <row r="233" spans="1:19" x14ac:dyDescent="0.2">
      <c r="A233">
        <v>227</v>
      </c>
      <c r="B233" s="400">
        <v>43514.306944444441</v>
      </c>
      <c r="C233" t="s">
        <v>96</v>
      </c>
      <c r="D233">
        <v>0.01</v>
      </c>
      <c r="F233">
        <v>125.03400000000001</v>
      </c>
      <c r="I233" s="400">
        <v>43515.434027777781</v>
      </c>
      <c r="J233">
        <v>125.26300000000001</v>
      </c>
      <c r="N233">
        <v>2.06</v>
      </c>
      <c r="Q233">
        <v>75</v>
      </c>
      <c r="R233" t="s">
        <v>96</v>
      </c>
      <c r="S233" s="588">
        <v>3</v>
      </c>
    </row>
    <row r="234" spans="1:19" x14ac:dyDescent="0.2">
      <c r="A234">
        <v>228</v>
      </c>
      <c r="B234" s="400">
        <v>43515.148611111108</v>
      </c>
      <c r="C234" t="s">
        <v>96</v>
      </c>
      <c r="D234">
        <v>0.01</v>
      </c>
      <c r="F234">
        <v>124.873</v>
      </c>
      <c r="I234" s="400">
        <v>43515.434027777781</v>
      </c>
      <c r="J234">
        <v>125.26300000000001</v>
      </c>
      <c r="N234">
        <v>3.58</v>
      </c>
      <c r="Q234">
        <v>75</v>
      </c>
      <c r="R234" t="s">
        <v>96</v>
      </c>
      <c r="S234" s="588">
        <v>3</v>
      </c>
    </row>
    <row r="235" spans="1:19" x14ac:dyDescent="0.2">
      <c r="A235">
        <v>229</v>
      </c>
      <c r="B235" s="400">
        <v>43515.438194444447</v>
      </c>
      <c r="C235" t="s">
        <v>96</v>
      </c>
      <c r="D235">
        <v>0.01</v>
      </c>
      <c r="F235">
        <v>125.378</v>
      </c>
      <c r="I235" s="400">
        <v>43515.718055555553</v>
      </c>
      <c r="J235">
        <v>125.354</v>
      </c>
      <c r="N235">
        <v>-0.22</v>
      </c>
      <c r="Q235">
        <v>76</v>
      </c>
      <c r="R235" t="s">
        <v>96</v>
      </c>
      <c r="S235" s="588">
        <v>4</v>
      </c>
    </row>
    <row r="236" spans="1:19" x14ac:dyDescent="0.2">
      <c r="A236">
        <v>230</v>
      </c>
      <c r="B236" s="400">
        <v>43515.467361111114</v>
      </c>
      <c r="C236" t="s">
        <v>96</v>
      </c>
      <c r="D236">
        <v>0.01</v>
      </c>
      <c r="F236">
        <v>125.25700000000001</v>
      </c>
      <c r="I236" s="400">
        <v>43515.718055555553</v>
      </c>
      <c r="J236">
        <v>125.354</v>
      </c>
      <c r="N236">
        <v>0.89</v>
      </c>
      <c r="Q236">
        <v>76</v>
      </c>
      <c r="R236" t="s">
        <v>96</v>
      </c>
      <c r="S236" s="588">
        <v>4</v>
      </c>
    </row>
    <row r="237" spans="1:19" x14ac:dyDescent="0.2">
      <c r="A237">
        <v>231</v>
      </c>
      <c r="B237" s="400">
        <v>43515.555555555555</v>
      </c>
      <c r="C237" t="s">
        <v>96</v>
      </c>
      <c r="D237">
        <v>0.01</v>
      </c>
      <c r="F237">
        <v>125.096</v>
      </c>
      <c r="I237" s="400">
        <v>43515.718055555553</v>
      </c>
      <c r="J237">
        <v>125.354</v>
      </c>
      <c r="N237">
        <v>2.37</v>
      </c>
      <c r="Q237">
        <v>76</v>
      </c>
      <c r="R237" t="s">
        <v>96</v>
      </c>
      <c r="S237" s="588">
        <v>4</v>
      </c>
    </row>
    <row r="238" spans="1:19" x14ac:dyDescent="0.2">
      <c r="A238">
        <v>232</v>
      </c>
      <c r="B238" s="400">
        <v>43515.570138888892</v>
      </c>
      <c r="C238" t="s">
        <v>96</v>
      </c>
      <c r="D238">
        <v>0.02</v>
      </c>
      <c r="F238">
        <v>124.895</v>
      </c>
      <c r="I238" s="400">
        <v>43515.718055555553</v>
      </c>
      <c r="J238">
        <v>125.354</v>
      </c>
      <c r="N238">
        <v>8.42</v>
      </c>
      <c r="Q238">
        <v>76</v>
      </c>
      <c r="R238" t="s">
        <v>96</v>
      </c>
      <c r="S238" s="588">
        <v>4</v>
      </c>
    </row>
    <row r="239" spans="1:19" x14ac:dyDescent="0.2">
      <c r="A239">
        <v>233</v>
      </c>
      <c r="B239" s="400">
        <v>43515.719444444447</v>
      </c>
      <c r="C239" t="s">
        <v>96</v>
      </c>
      <c r="D239">
        <v>0.01</v>
      </c>
      <c r="F239">
        <v>125.384</v>
      </c>
      <c r="I239" s="400">
        <v>43516.119444444441</v>
      </c>
      <c r="J239">
        <v>125.55800000000001</v>
      </c>
      <c r="N239">
        <v>1.56</v>
      </c>
      <c r="Q239">
        <v>77</v>
      </c>
      <c r="R239" t="s">
        <v>96</v>
      </c>
      <c r="S239" s="588">
        <v>2</v>
      </c>
    </row>
    <row r="240" spans="1:19" x14ac:dyDescent="0.2">
      <c r="A240">
        <v>234</v>
      </c>
      <c r="B240" s="400">
        <v>43515.73333333333</v>
      </c>
      <c r="C240" t="s">
        <v>96</v>
      </c>
      <c r="D240">
        <v>0.01</v>
      </c>
      <c r="F240">
        <v>125.264</v>
      </c>
      <c r="I240" s="400">
        <v>43516.119444444441</v>
      </c>
      <c r="J240">
        <v>125.55800000000001</v>
      </c>
      <c r="N240">
        <v>2.66</v>
      </c>
      <c r="Q240">
        <v>77</v>
      </c>
      <c r="R240" t="s">
        <v>96</v>
      </c>
      <c r="S240" s="588">
        <v>2</v>
      </c>
    </row>
    <row r="241" spans="1:19" x14ac:dyDescent="0.2">
      <c r="A241">
        <v>236</v>
      </c>
      <c r="B241" s="400">
        <v>43516.121527777781</v>
      </c>
      <c r="C241" t="s">
        <v>96</v>
      </c>
      <c r="D241">
        <v>0.01</v>
      </c>
      <c r="F241">
        <v>125.702</v>
      </c>
      <c r="I241" s="400">
        <v>43516.156944444447</v>
      </c>
      <c r="J241">
        <v>125.922</v>
      </c>
      <c r="N241">
        <v>2.02</v>
      </c>
      <c r="Q241">
        <v>78</v>
      </c>
      <c r="R241" t="s">
        <v>96</v>
      </c>
      <c r="S241" s="588">
        <v>1</v>
      </c>
    </row>
    <row r="242" spans="1:19" x14ac:dyDescent="0.2">
      <c r="A242">
        <v>238</v>
      </c>
      <c r="B242" s="400">
        <v>43516.241666666669</v>
      </c>
      <c r="C242" t="s">
        <v>96</v>
      </c>
      <c r="D242">
        <v>0.01</v>
      </c>
      <c r="F242">
        <v>125.676</v>
      </c>
      <c r="I242" s="400">
        <v>43516.421527777777</v>
      </c>
      <c r="J242">
        <v>125.896</v>
      </c>
      <c r="N242">
        <v>2.02</v>
      </c>
      <c r="Q242">
        <v>79</v>
      </c>
      <c r="R242" t="s">
        <v>96</v>
      </c>
      <c r="S242" s="588">
        <v>1</v>
      </c>
    </row>
    <row r="243" spans="1:19" x14ac:dyDescent="0.2">
      <c r="A243">
        <v>239</v>
      </c>
      <c r="B243" s="400">
        <v>43516.421527777777</v>
      </c>
      <c r="C243" t="s">
        <v>96</v>
      </c>
      <c r="D243">
        <v>0.01</v>
      </c>
      <c r="F243">
        <v>125.914</v>
      </c>
      <c r="I243" s="400">
        <v>43521.771527777775</v>
      </c>
      <c r="J243">
        <v>125.90300000000001</v>
      </c>
      <c r="N243">
        <v>-0.3</v>
      </c>
      <c r="Q243">
        <v>80</v>
      </c>
      <c r="R243" t="s">
        <v>96</v>
      </c>
      <c r="S243" s="588">
        <v>4</v>
      </c>
    </row>
    <row r="244" spans="1:19" x14ac:dyDescent="0.2">
      <c r="A244">
        <v>240</v>
      </c>
      <c r="B244" s="400">
        <v>43516.431944444441</v>
      </c>
      <c r="C244" t="s">
        <v>96</v>
      </c>
      <c r="D244">
        <v>0.01</v>
      </c>
      <c r="F244">
        <v>125.789</v>
      </c>
      <c r="I244" s="400">
        <v>43521.771527777775</v>
      </c>
      <c r="J244">
        <v>125.90300000000001</v>
      </c>
      <c r="N244">
        <v>0.84</v>
      </c>
      <c r="Q244">
        <v>80</v>
      </c>
      <c r="R244" t="s">
        <v>96</v>
      </c>
      <c r="S244" s="588">
        <v>4</v>
      </c>
    </row>
    <row r="245" spans="1:19" x14ac:dyDescent="0.2">
      <c r="A245">
        <v>241</v>
      </c>
      <c r="B245" s="400">
        <v>43516.518055555556</v>
      </c>
      <c r="C245" t="s">
        <v>96</v>
      </c>
      <c r="D245">
        <v>0.01</v>
      </c>
      <c r="F245">
        <v>125.629</v>
      </c>
      <c r="I245" s="400">
        <v>43521.771527777775</v>
      </c>
      <c r="J245">
        <v>125.90300000000001</v>
      </c>
      <c r="N245">
        <v>2.31</v>
      </c>
      <c r="Q245">
        <v>80</v>
      </c>
      <c r="R245" t="s">
        <v>96</v>
      </c>
      <c r="S245" s="588">
        <v>4</v>
      </c>
    </row>
    <row r="246" spans="1:19" x14ac:dyDescent="0.2">
      <c r="A246">
        <v>242</v>
      </c>
      <c r="B246" s="400">
        <v>43517.136805555558</v>
      </c>
      <c r="C246" t="s">
        <v>96</v>
      </c>
      <c r="D246">
        <v>0.02</v>
      </c>
      <c r="F246">
        <v>125.428</v>
      </c>
      <c r="I246" s="400">
        <v>43521.771527777775</v>
      </c>
      <c r="J246">
        <v>125.90300000000001</v>
      </c>
      <c r="N246">
        <v>8.56</v>
      </c>
      <c r="Q246">
        <v>80</v>
      </c>
      <c r="R246" t="s">
        <v>96</v>
      </c>
      <c r="S246" s="588">
        <v>4</v>
      </c>
    </row>
    <row r="247" spans="1:19" x14ac:dyDescent="0.2">
      <c r="A247">
        <v>243</v>
      </c>
      <c r="B247" s="400">
        <v>43521.772916666669</v>
      </c>
      <c r="C247" t="s">
        <v>96</v>
      </c>
      <c r="D247">
        <v>0.01</v>
      </c>
      <c r="F247">
        <v>125.985</v>
      </c>
      <c r="I247" s="400">
        <v>43521.825694444444</v>
      </c>
      <c r="J247">
        <v>126.205</v>
      </c>
      <c r="N247">
        <v>2.02</v>
      </c>
      <c r="Q247">
        <v>81</v>
      </c>
      <c r="R247" t="s">
        <v>96</v>
      </c>
      <c r="S247" s="588">
        <v>1</v>
      </c>
    </row>
    <row r="248" spans="1:19" x14ac:dyDescent="0.2">
      <c r="A248">
        <v>244</v>
      </c>
      <c r="B248" s="400">
        <v>43521.825694444444</v>
      </c>
      <c r="C248" t="s">
        <v>96</v>
      </c>
      <c r="D248">
        <v>0.01</v>
      </c>
      <c r="F248">
        <v>126.22199999999999</v>
      </c>
      <c r="I248" s="400">
        <v>43523.713194444441</v>
      </c>
      <c r="J248">
        <v>126.203</v>
      </c>
      <c r="N248">
        <v>-0.26</v>
      </c>
      <c r="Q248">
        <v>82</v>
      </c>
      <c r="R248" t="s">
        <v>96</v>
      </c>
      <c r="S248" s="588">
        <v>4</v>
      </c>
    </row>
    <row r="249" spans="1:19" x14ac:dyDescent="0.2">
      <c r="A249">
        <v>245</v>
      </c>
      <c r="B249" s="400">
        <v>43522.00277777778</v>
      </c>
      <c r="C249" t="s">
        <v>96</v>
      </c>
      <c r="D249">
        <v>0.01</v>
      </c>
      <c r="F249">
        <v>126.101</v>
      </c>
      <c r="I249" s="400">
        <v>43523.713194444441</v>
      </c>
      <c r="J249">
        <v>126.203</v>
      </c>
      <c r="N249">
        <v>0.89</v>
      </c>
      <c r="Q249">
        <v>82</v>
      </c>
      <c r="R249" t="s">
        <v>96</v>
      </c>
      <c r="S249" s="588">
        <v>4</v>
      </c>
    </row>
    <row r="250" spans="1:19" x14ac:dyDescent="0.2">
      <c r="A250">
        <v>246</v>
      </c>
      <c r="B250" s="400">
        <v>43522.166666666664</v>
      </c>
      <c r="C250" t="s">
        <v>96</v>
      </c>
      <c r="D250">
        <v>0.01</v>
      </c>
      <c r="F250">
        <v>125.94</v>
      </c>
      <c r="I250" s="400">
        <v>43523.713194444441</v>
      </c>
      <c r="J250">
        <v>126.203</v>
      </c>
      <c r="N250">
        <v>2.37</v>
      </c>
      <c r="Q250">
        <v>82</v>
      </c>
      <c r="R250" t="s">
        <v>96</v>
      </c>
      <c r="S250" s="588">
        <v>4</v>
      </c>
    </row>
    <row r="251" spans="1:19" x14ac:dyDescent="0.2">
      <c r="A251">
        <v>247</v>
      </c>
      <c r="B251" s="400">
        <v>43522.713194444441</v>
      </c>
      <c r="C251" t="s">
        <v>96</v>
      </c>
      <c r="D251">
        <v>0.02</v>
      </c>
      <c r="F251">
        <v>125.739</v>
      </c>
      <c r="I251" s="400">
        <v>43523.713194444441</v>
      </c>
      <c r="J251">
        <v>126.203</v>
      </c>
      <c r="N251">
        <v>8.43</v>
      </c>
      <c r="Q251">
        <v>82</v>
      </c>
      <c r="R251" t="s">
        <v>96</v>
      </c>
      <c r="S251" s="588">
        <v>4</v>
      </c>
    </row>
    <row r="252" spans="1:19" x14ac:dyDescent="0.2">
      <c r="A252">
        <v>248</v>
      </c>
      <c r="B252" s="400">
        <v>43523.713888888888</v>
      </c>
      <c r="C252" t="s">
        <v>96</v>
      </c>
      <c r="D252">
        <v>0.01</v>
      </c>
      <c r="F252">
        <v>126.215</v>
      </c>
      <c r="I252" s="400">
        <v>43524.529861111114</v>
      </c>
      <c r="J252">
        <v>126.322</v>
      </c>
      <c r="N252">
        <v>0.86</v>
      </c>
      <c r="Q252">
        <v>83</v>
      </c>
      <c r="R252" t="s">
        <v>96</v>
      </c>
      <c r="S252" s="588">
        <v>3</v>
      </c>
    </row>
    <row r="253" spans="1:19" x14ac:dyDescent="0.2">
      <c r="A253">
        <v>249</v>
      </c>
      <c r="B253" s="400">
        <v>43523.71597222222</v>
      </c>
      <c r="C253" t="s">
        <v>96</v>
      </c>
      <c r="D253">
        <v>0.01</v>
      </c>
      <c r="F253">
        <v>126.084</v>
      </c>
      <c r="I253" s="400">
        <v>43524.529861111114</v>
      </c>
      <c r="J253">
        <v>126.322</v>
      </c>
      <c r="N253">
        <v>2.06</v>
      </c>
      <c r="Q253">
        <v>83</v>
      </c>
      <c r="R253" t="s">
        <v>96</v>
      </c>
      <c r="S253" s="588">
        <v>3</v>
      </c>
    </row>
    <row r="254" spans="1:19" x14ac:dyDescent="0.2">
      <c r="A254">
        <v>250</v>
      </c>
      <c r="B254" s="400">
        <v>43524.352777777778</v>
      </c>
      <c r="C254" t="s">
        <v>96</v>
      </c>
      <c r="D254">
        <v>0.01</v>
      </c>
      <c r="F254">
        <v>125.923</v>
      </c>
      <c r="I254" s="400">
        <v>43524.529861111114</v>
      </c>
      <c r="J254">
        <v>126.322</v>
      </c>
      <c r="N254">
        <v>3.66</v>
      </c>
      <c r="Q254">
        <v>83</v>
      </c>
      <c r="R254" t="s">
        <v>96</v>
      </c>
      <c r="S254" s="588">
        <v>3</v>
      </c>
    </row>
    <row r="255" spans="1:19" x14ac:dyDescent="0.2">
      <c r="A255">
        <v>251</v>
      </c>
      <c r="B255" s="400">
        <v>43524.530555555553</v>
      </c>
      <c r="C255" t="s">
        <v>96</v>
      </c>
      <c r="D255">
        <v>0.01</v>
      </c>
      <c r="F255">
        <v>126.31100000000001</v>
      </c>
      <c r="I255" s="400">
        <v>43524.686111111114</v>
      </c>
      <c r="J255">
        <v>126.53100000000001</v>
      </c>
      <c r="N255">
        <v>2.02</v>
      </c>
      <c r="Q255">
        <v>84</v>
      </c>
      <c r="R255" t="s">
        <v>96</v>
      </c>
      <c r="S255" s="588">
        <v>1</v>
      </c>
    </row>
    <row r="256" spans="1:19" x14ac:dyDescent="0.2">
      <c r="A256">
        <v>253</v>
      </c>
      <c r="B256" s="400">
        <v>43524.686805555553</v>
      </c>
      <c r="C256" t="s">
        <v>96</v>
      </c>
      <c r="D256">
        <v>0.01</v>
      </c>
      <c r="F256">
        <v>126.57</v>
      </c>
      <c r="I256" s="400">
        <v>43524.746527777781</v>
      </c>
      <c r="J256">
        <v>126.79</v>
      </c>
      <c r="N256">
        <v>2.02</v>
      </c>
      <c r="Q256">
        <v>85</v>
      </c>
      <c r="R256" t="s">
        <v>96</v>
      </c>
      <c r="S256" s="588">
        <v>1</v>
      </c>
    </row>
    <row r="257" spans="1:19" x14ac:dyDescent="0.2">
      <c r="A257">
        <v>254</v>
      </c>
      <c r="B257" s="400">
        <v>43524.74722222222</v>
      </c>
      <c r="C257" t="s">
        <v>96</v>
      </c>
      <c r="D257">
        <v>0.01</v>
      </c>
      <c r="F257">
        <v>126.797</v>
      </c>
      <c r="I257" s="400">
        <v>43525.145138888889</v>
      </c>
      <c r="J257">
        <v>126.971</v>
      </c>
      <c r="N257">
        <v>1.56</v>
      </c>
      <c r="Q257">
        <v>86</v>
      </c>
      <c r="R257" t="s">
        <v>96</v>
      </c>
      <c r="S257" s="588">
        <v>2</v>
      </c>
    </row>
    <row r="258" spans="1:19" x14ac:dyDescent="0.2">
      <c r="A258">
        <v>255</v>
      </c>
      <c r="B258" s="400">
        <v>43524.75277777778</v>
      </c>
      <c r="C258" t="s">
        <v>96</v>
      </c>
      <c r="D258">
        <v>0.01</v>
      </c>
      <c r="F258">
        <v>126.67700000000001</v>
      </c>
      <c r="I258" s="400">
        <v>43525.145138888889</v>
      </c>
      <c r="J258">
        <v>126.971</v>
      </c>
      <c r="N258">
        <v>2.66</v>
      </c>
      <c r="Q258">
        <v>86</v>
      </c>
      <c r="R258" t="s">
        <v>96</v>
      </c>
      <c r="S258" s="588">
        <v>2</v>
      </c>
    </row>
    <row r="259" spans="1:19" x14ac:dyDescent="0.2">
      <c r="A259">
        <v>257</v>
      </c>
      <c r="B259" s="400">
        <v>43525.156944444447</v>
      </c>
      <c r="C259" t="s">
        <v>96</v>
      </c>
      <c r="D259">
        <v>0.01</v>
      </c>
      <c r="F259">
        <v>127.021</v>
      </c>
      <c r="I259" s="400">
        <v>43525.470138888886</v>
      </c>
      <c r="J259">
        <v>127.241</v>
      </c>
      <c r="N259">
        <v>2.0099999999999998</v>
      </c>
      <c r="Q259">
        <v>87</v>
      </c>
      <c r="R259" t="s">
        <v>96</v>
      </c>
      <c r="S259" s="588">
        <v>1</v>
      </c>
    </row>
    <row r="260" spans="1:19" x14ac:dyDescent="0.2">
      <c r="A260">
        <v>258</v>
      </c>
      <c r="B260" s="400">
        <v>43525.470138888886</v>
      </c>
      <c r="C260" t="s">
        <v>96</v>
      </c>
      <c r="D260">
        <v>0.01</v>
      </c>
      <c r="F260">
        <v>127.259</v>
      </c>
      <c r="I260" s="400">
        <v>43525.701388888891</v>
      </c>
      <c r="J260">
        <v>127.429</v>
      </c>
      <c r="N260">
        <v>1.56</v>
      </c>
      <c r="Q260">
        <v>88</v>
      </c>
      <c r="R260" t="s">
        <v>96</v>
      </c>
      <c r="S260" s="588">
        <v>2</v>
      </c>
    </row>
    <row r="261" spans="1:19" x14ac:dyDescent="0.2">
      <c r="A261">
        <v>259</v>
      </c>
      <c r="B261" s="400">
        <v>43525.487500000003</v>
      </c>
      <c r="C261" t="s">
        <v>96</v>
      </c>
      <c r="D261">
        <v>0.01</v>
      </c>
      <c r="F261">
        <v>127.139</v>
      </c>
      <c r="I261" s="400">
        <v>43525.701388888891</v>
      </c>
      <c r="J261">
        <v>127.429</v>
      </c>
      <c r="N261">
        <v>2.66</v>
      </c>
      <c r="Q261">
        <v>88</v>
      </c>
      <c r="R261" t="s">
        <v>96</v>
      </c>
      <c r="S261" s="588">
        <v>2</v>
      </c>
    </row>
    <row r="262" spans="1:19" x14ac:dyDescent="0.2">
      <c r="A262">
        <v>261</v>
      </c>
      <c r="B262" s="400">
        <v>43525.701388888891</v>
      </c>
      <c r="C262" t="s">
        <v>96</v>
      </c>
      <c r="D262">
        <v>0.01</v>
      </c>
      <c r="F262">
        <v>127.44799999999999</v>
      </c>
      <c r="I262" s="400">
        <v>43536.009027777778</v>
      </c>
      <c r="J262">
        <v>125.4</v>
      </c>
      <c r="N262">
        <v>-19.16</v>
      </c>
      <c r="Q262">
        <v>89</v>
      </c>
      <c r="R262" t="s">
        <v>96</v>
      </c>
      <c r="S262" s="588">
        <v>10</v>
      </c>
    </row>
    <row r="263" spans="1:19" x14ac:dyDescent="0.2">
      <c r="A263">
        <v>262</v>
      </c>
      <c r="B263" s="400">
        <v>43525.720833333333</v>
      </c>
      <c r="C263" t="s">
        <v>96</v>
      </c>
      <c r="D263">
        <v>0.01</v>
      </c>
      <c r="F263">
        <v>127.327</v>
      </c>
      <c r="I263" s="400">
        <v>43536.009027777778</v>
      </c>
      <c r="J263">
        <v>125.4</v>
      </c>
      <c r="N263">
        <v>-18.05</v>
      </c>
      <c r="Q263">
        <v>89</v>
      </c>
      <c r="R263" t="s">
        <v>96</v>
      </c>
      <c r="S263" s="588">
        <v>10</v>
      </c>
    </row>
    <row r="264" spans="1:19" x14ac:dyDescent="0.2">
      <c r="A264">
        <v>263</v>
      </c>
      <c r="B264" s="400">
        <v>43528.40625</v>
      </c>
      <c r="C264" t="s">
        <v>96</v>
      </c>
      <c r="D264">
        <v>0.01</v>
      </c>
      <c r="F264">
        <v>127.166</v>
      </c>
      <c r="I264" s="400">
        <v>43536.009027777778</v>
      </c>
      <c r="J264">
        <v>125.4</v>
      </c>
      <c r="N264">
        <v>-16.53</v>
      </c>
      <c r="Q264">
        <v>89</v>
      </c>
      <c r="R264" t="s">
        <v>96</v>
      </c>
      <c r="S264" s="588">
        <v>10</v>
      </c>
    </row>
    <row r="265" spans="1:19" x14ac:dyDescent="0.2">
      <c r="A265">
        <v>264</v>
      </c>
      <c r="B265" s="400">
        <v>43528.427083333336</v>
      </c>
      <c r="C265" t="s">
        <v>96</v>
      </c>
      <c r="D265">
        <v>0.02</v>
      </c>
      <c r="F265">
        <v>126.96599999999999</v>
      </c>
      <c r="I265" s="400">
        <v>43536.009027777778</v>
      </c>
      <c r="J265">
        <v>125.4</v>
      </c>
      <c r="N265">
        <v>-29.39</v>
      </c>
      <c r="Q265">
        <v>89</v>
      </c>
      <c r="R265" t="s">
        <v>96</v>
      </c>
      <c r="S265" s="588">
        <v>10</v>
      </c>
    </row>
    <row r="266" spans="1:19" x14ac:dyDescent="0.2">
      <c r="A266">
        <v>265</v>
      </c>
      <c r="B266" s="400">
        <v>43528.727777777778</v>
      </c>
      <c r="C266" t="s">
        <v>96</v>
      </c>
      <c r="D266">
        <v>0.03</v>
      </c>
      <c r="F266">
        <v>126.693</v>
      </c>
      <c r="I266" s="400">
        <v>43536.009027777778</v>
      </c>
      <c r="J266">
        <v>125.4</v>
      </c>
      <c r="N266">
        <v>-36.56</v>
      </c>
      <c r="Q266">
        <v>89</v>
      </c>
      <c r="R266" t="s">
        <v>96</v>
      </c>
      <c r="S266" s="588">
        <v>10</v>
      </c>
    </row>
    <row r="267" spans="1:19" x14ac:dyDescent="0.2">
      <c r="A267">
        <v>268</v>
      </c>
      <c r="B267" s="400">
        <v>43530.119444444441</v>
      </c>
      <c r="C267" t="s">
        <v>96</v>
      </c>
      <c r="D267">
        <v>0.06</v>
      </c>
      <c r="F267">
        <v>126.352</v>
      </c>
      <c r="I267" s="400">
        <v>43536.009027777778</v>
      </c>
      <c r="J267">
        <v>125.4</v>
      </c>
      <c r="N267">
        <v>-53.87</v>
      </c>
      <c r="Q267">
        <v>89</v>
      </c>
      <c r="R267" t="s">
        <v>96</v>
      </c>
      <c r="S267" s="588">
        <v>10</v>
      </c>
    </row>
    <row r="268" spans="1:19" x14ac:dyDescent="0.2">
      <c r="A268">
        <v>272</v>
      </c>
      <c r="B268" s="400">
        <v>43531.636111111111</v>
      </c>
      <c r="C268" t="s">
        <v>96</v>
      </c>
      <c r="D268">
        <v>0.1</v>
      </c>
      <c r="F268">
        <v>125.941</v>
      </c>
      <c r="I268" s="400">
        <v>43536.009027777778</v>
      </c>
      <c r="J268">
        <v>125.4</v>
      </c>
      <c r="N268">
        <v>-50.85</v>
      </c>
      <c r="Q268">
        <v>89</v>
      </c>
      <c r="R268" t="s">
        <v>96</v>
      </c>
      <c r="S268" s="588">
        <v>10</v>
      </c>
    </row>
    <row r="269" spans="1:19" x14ac:dyDescent="0.2">
      <c r="A269">
        <v>275</v>
      </c>
      <c r="B269" s="400">
        <v>43531.695833333331</v>
      </c>
      <c r="C269" t="s">
        <v>96</v>
      </c>
      <c r="D269">
        <v>0.19</v>
      </c>
      <c r="F269">
        <v>125.46</v>
      </c>
      <c r="I269" s="400">
        <v>43536.009027777778</v>
      </c>
      <c r="J269">
        <v>125.4</v>
      </c>
      <c r="N269">
        <v>-12.78</v>
      </c>
      <c r="Q269">
        <v>89</v>
      </c>
      <c r="R269" t="s">
        <v>96</v>
      </c>
      <c r="S269" s="588">
        <v>10</v>
      </c>
    </row>
    <row r="270" spans="1:19" x14ac:dyDescent="0.2">
      <c r="A270">
        <v>278</v>
      </c>
      <c r="B270" s="400">
        <v>43531.901388888888</v>
      </c>
      <c r="C270" t="s">
        <v>96</v>
      </c>
      <c r="D270">
        <v>0.34</v>
      </c>
      <c r="F270">
        <v>124.98</v>
      </c>
      <c r="I270" s="400">
        <v>43536.009027777778</v>
      </c>
      <c r="J270">
        <v>125.4</v>
      </c>
      <c r="N270">
        <v>126.81</v>
      </c>
      <c r="Q270">
        <v>89</v>
      </c>
      <c r="R270" t="s">
        <v>96</v>
      </c>
      <c r="S270" s="588">
        <v>10</v>
      </c>
    </row>
    <row r="271" spans="1:19" x14ac:dyDescent="0.2">
      <c r="A271">
        <v>284</v>
      </c>
      <c r="B271" s="400">
        <v>43532.316666666666</v>
      </c>
      <c r="C271" t="s">
        <v>96</v>
      </c>
      <c r="D271">
        <v>0.61</v>
      </c>
      <c r="F271">
        <v>124.496</v>
      </c>
      <c r="I271" s="400">
        <v>43536.009027777778</v>
      </c>
      <c r="J271">
        <v>125.4</v>
      </c>
      <c r="N271">
        <v>500.83</v>
      </c>
      <c r="Q271">
        <v>89</v>
      </c>
      <c r="R271" t="s">
        <v>96</v>
      </c>
      <c r="S271" s="588">
        <v>10</v>
      </c>
    </row>
    <row r="272" spans="1:19" x14ac:dyDescent="0.2">
      <c r="A272">
        <v>266</v>
      </c>
      <c r="B272" s="400">
        <v>43529.805555555555</v>
      </c>
      <c r="C272" t="s">
        <v>97</v>
      </c>
      <c r="D272">
        <v>0.01</v>
      </c>
      <c r="F272">
        <v>126.39</v>
      </c>
      <c r="I272" s="400">
        <v>43530.243055555555</v>
      </c>
      <c r="J272">
        <v>126.218</v>
      </c>
      <c r="N272">
        <v>1.56</v>
      </c>
      <c r="Q272">
        <v>90</v>
      </c>
      <c r="R272" t="s">
        <v>97</v>
      </c>
      <c r="S272" s="588">
        <v>2</v>
      </c>
    </row>
    <row r="273" spans="1:19" x14ac:dyDescent="0.2">
      <c r="A273">
        <v>267</v>
      </c>
      <c r="B273" s="400">
        <v>43529.890972222223</v>
      </c>
      <c r="C273" t="s">
        <v>97</v>
      </c>
      <c r="D273">
        <v>0.01</v>
      </c>
      <c r="F273">
        <v>126.511</v>
      </c>
      <c r="I273" s="400">
        <v>43530.243055555555</v>
      </c>
      <c r="J273">
        <v>126.218</v>
      </c>
      <c r="N273">
        <v>2.67</v>
      </c>
      <c r="Q273">
        <v>90</v>
      </c>
      <c r="R273" t="s">
        <v>97</v>
      </c>
      <c r="S273" s="588">
        <v>2</v>
      </c>
    </row>
    <row r="274" spans="1:19" x14ac:dyDescent="0.2">
      <c r="A274">
        <v>269</v>
      </c>
      <c r="B274" s="400">
        <v>43530.377083333333</v>
      </c>
      <c r="C274" t="s">
        <v>97</v>
      </c>
      <c r="D274">
        <v>0.01</v>
      </c>
      <c r="F274">
        <v>126.32299999999999</v>
      </c>
      <c r="I274" s="400">
        <v>43531.614583333336</v>
      </c>
      <c r="J274">
        <v>126.146</v>
      </c>
      <c r="N274">
        <v>1.56</v>
      </c>
      <c r="Q274">
        <v>91</v>
      </c>
      <c r="R274" t="s">
        <v>97</v>
      </c>
      <c r="S274" s="588">
        <v>2</v>
      </c>
    </row>
    <row r="275" spans="1:19" x14ac:dyDescent="0.2">
      <c r="A275">
        <v>270</v>
      </c>
      <c r="B275" s="400">
        <v>43530.433333333334</v>
      </c>
      <c r="C275" t="s">
        <v>97</v>
      </c>
      <c r="D275">
        <v>0.01</v>
      </c>
      <c r="F275">
        <v>126.443</v>
      </c>
      <c r="I275" s="400">
        <v>43531.614583333336</v>
      </c>
      <c r="J275">
        <v>126.146</v>
      </c>
      <c r="N275">
        <v>2.66</v>
      </c>
      <c r="Q275">
        <v>91</v>
      </c>
      <c r="R275" t="s">
        <v>97</v>
      </c>
      <c r="S275" s="588">
        <v>2</v>
      </c>
    </row>
    <row r="276" spans="1:19" x14ac:dyDescent="0.2">
      <c r="A276">
        <v>271</v>
      </c>
      <c r="B276" s="400">
        <v>43531.623611111114</v>
      </c>
      <c r="C276" t="s">
        <v>97</v>
      </c>
      <c r="D276">
        <v>0.01</v>
      </c>
      <c r="F276">
        <v>126.131</v>
      </c>
      <c r="I276" s="400">
        <v>43531.63958333333</v>
      </c>
      <c r="J276">
        <v>125.911</v>
      </c>
      <c r="N276">
        <v>2.0099999999999998</v>
      </c>
      <c r="Q276">
        <v>92</v>
      </c>
      <c r="R276" t="s">
        <v>97</v>
      </c>
      <c r="S276" s="588">
        <v>1</v>
      </c>
    </row>
    <row r="277" spans="1:19" x14ac:dyDescent="0.2">
      <c r="A277">
        <v>273</v>
      </c>
      <c r="B277" s="400">
        <v>43531.650694444441</v>
      </c>
      <c r="C277" t="s">
        <v>97</v>
      </c>
      <c r="D277">
        <v>0.01</v>
      </c>
      <c r="F277">
        <v>125.896</v>
      </c>
      <c r="I277" s="400">
        <v>43531.68472222222</v>
      </c>
      <c r="J277">
        <v>125.676</v>
      </c>
      <c r="N277">
        <v>2.02</v>
      </c>
      <c r="Q277">
        <v>93</v>
      </c>
      <c r="R277" t="s">
        <v>97</v>
      </c>
      <c r="S277" s="588">
        <v>1</v>
      </c>
    </row>
    <row r="278" spans="1:19" x14ac:dyDescent="0.2">
      <c r="A278">
        <v>274</v>
      </c>
      <c r="B278" s="400">
        <v>43531.68472222222</v>
      </c>
      <c r="C278" t="s">
        <v>97</v>
      </c>
      <c r="D278">
        <v>0.01</v>
      </c>
      <c r="F278">
        <v>125.65600000000001</v>
      </c>
      <c r="I278" s="400">
        <v>43531.695833333331</v>
      </c>
      <c r="J278">
        <v>125.43600000000001</v>
      </c>
      <c r="N278">
        <v>2.02</v>
      </c>
      <c r="Q278">
        <v>94</v>
      </c>
      <c r="R278" t="s">
        <v>97</v>
      </c>
      <c r="S278" s="588">
        <v>1</v>
      </c>
    </row>
    <row r="279" spans="1:19" x14ac:dyDescent="0.2">
      <c r="A279">
        <v>276</v>
      </c>
      <c r="B279" s="400">
        <v>43531.697222222225</v>
      </c>
      <c r="C279" t="s">
        <v>97</v>
      </c>
      <c r="D279">
        <v>0.01</v>
      </c>
      <c r="F279">
        <v>125.41200000000001</v>
      </c>
      <c r="I279" s="400">
        <v>43531.757638888892</v>
      </c>
      <c r="J279">
        <v>125.19199999999999</v>
      </c>
      <c r="N279">
        <v>2.02</v>
      </c>
      <c r="Q279">
        <v>95</v>
      </c>
      <c r="R279" t="s">
        <v>97</v>
      </c>
      <c r="S279" s="588">
        <v>1</v>
      </c>
    </row>
    <row r="280" spans="1:19" x14ac:dyDescent="0.2">
      <c r="A280">
        <v>277</v>
      </c>
      <c r="B280" s="400">
        <v>43531.775694444441</v>
      </c>
      <c r="C280" t="s">
        <v>97</v>
      </c>
      <c r="D280">
        <v>0.01</v>
      </c>
      <c r="F280">
        <v>125.247</v>
      </c>
      <c r="I280" s="400">
        <v>43531.897916666669</v>
      </c>
      <c r="J280">
        <v>125.027</v>
      </c>
      <c r="N280">
        <v>2.02</v>
      </c>
      <c r="Q280">
        <v>96</v>
      </c>
      <c r="R280" t="s">
        <v>97</v>
      </c>
      <c r="S280" s="588">
        <v>1</v>
      </c>
    </row>
    <row r="281" spans="1:19" x14ac:dyDescent="0.2">
      <c r="A281">
        <v>279</v>
      </c>
      <c r="B281" s="400">
        <v>43531.902083333334</v>
      </c>
      <c r="C281" t="s">
        <v>97</v>
      </c>
      <c r="D281">
        <v>0.01</v>
      </c>
      <c r="F281">
        <v>124.964</v>
      </c>
      <c r="I281" s="400">
        <v>43531.906944444447</v>
      </c>
      <c r="J281">
        <v>124.744</v>
      </c>
      <c r="N281">
        <v>2.02</v>
      </c>
      <c r="Q281">
        <v>97</v>
      </c>
      <c r="R281" t="s">
        <v>97</v>
      </c>
      <c r="S281" s="588">
        <v>1</v>
      </c>
    </row>
    <row r="282" spans="1:19" x14ac:dyDescent="0.2">
      <c r="A282">
        <v>280</v>
      </c>
      <c r="B282" s="400">
        <v>43531.916666666664</v>
      </c>
      <c r="C282" t="s">
        <v>97</v>
      </c>
      <c r="D282">
        <v>0.01</v>
      </c>
      <c r="F282">
        <v>124.71899999999999</v>
      </c>
      <c r="I282" s="400">
        <v>43532.272222222222</v>
      </c>
      <c r="J282">
        <v>124.614</v>
      </c>
      <c r="N282">
        <v>0.94</v>
      </c>
      <c r="Q282">
        <v>98</v>
      </c>
      <c r="R282" t="s">
        <v>97</v>
      </c>
      <c r="S282" s="588">
        <v>3</v>
      </c>
    </row>
    <row r="283" spans="1:19" x14ac:dyDescent="0.2">
      <c r="A283">
        <v>281</v>
      </c>
      <c r="B283" s="400">
        <v>43531.960416666669</v>
      </c>
      <c r="C283" t="s">
        <v>97</v>
      </c>
      <c r="D283">
        <v>0.01</v>
      </c>
      <c r="F283">
        <v>124.843</v>
      </c>
      <c r="I283" s="400">
        <v>43532.272222222222</v>
      </c>
      <c r="J283">
        <v>124.614</v>
      </c>
      <c r="N283">
        <v>2.08</v>
      </c>
      <c r="Q283">
        <v>98</v>
      </c>
      <c r="R283" t="s">
        <v>97</v>
      </c>
      <c r="S283" s="588">
        <v>3</v>
      </c>
    </row>
    <row r="284" spans="1:19" x14ac:dyDescent="0.2">
      <c r="A284">
        <v>282</v>
      </c>
      <c r="B284" s="400">
        <v>43532.077777777777</v>
      </c>
      <c r="C284" t="s">
        <v>97</v>
      </c>
      <c r="D284">
        <v>0.01</v>
      </c>
      <c r="F284">
        <v>125.005</v>
      </c>
      <c r="I284" s="400">
        <v>43532.272222222222</v>
      </c>
      <c r="J284">
        <v>124.614</v>
      </c>
      <c r="N284">
        <v>3.59</v>
      </c>
      <c r="Q284">
        <v>98</v>
      </c>
      <c r="R284" t="s">
        <v>97</v>
      </c>
      <c r="S284" s="588">
        <v>3</v>
      </c>
    </row>
    <row r="285" spans="1:19" x14ac:dyDescent="0.2">
      <c r="A285">
        <v>283</v>
      </c>
      <c r="B285" s="400">
        <v>43532.273611111108</v>
      </c>
      <c r="C285" t="s">
        <v>97</v>
      </c>
      <c r="D285">
        <v>0.01</v>
      </c>
      <c r="F285">
        <v>124.572</v>
      </c>
      <c r="I285" s="400">
        <v>43532.347222222219</v>
      </c>
      <c r="J285">
        <v>124.352</v>
      </c>
      <c r="N285">
        <v>2.02</v>
      </c>
      <c r="Q285">
        <v>99</v>
      </c>
      <c r="R285" t="s">
        <v>97</v>
      </c>
      <c r="S285" s="588">
        <v>1</v>
      </c>
    </row>
    <row r="286" spans="1:19" x14ac:dyDescent="0.2">
      <c r="A286">
        <v>285</v>
      </c>
      <c r="B286" s="400">
        <v>43532.382638888892</v>
      </c>
      <c r="C286" t="s">
        <v>97</v>
      </c>
      <c r="D286">
        <v>0.01</v>
      </c>
      <c r="F286">
        <v>124.33199999999999</v>
      </c>
      <c r="I286" s="400">
        <v>43546.438888888886</v>
      </c>
      <c r="J286">
        <v>125.488</v>
      </c>
      <c r="N286">
        <v>-10.92</v>
      </c>
      <c r="Q286">
        <v>100</v>
      </c>
      <c r="R286" t="s">
        <v>97</v>
      </c>
      <c r="S286" s="588">
        <v>8</v>
      </c>
    </row>
    <row r="287" spans="1:19" x14ac:dyDescent="0.2">
      <c r="A287">
        <v>286</v>
      </c>
      <c r="B287" s="400">
        <v>43532.418055555558</v>
      </c>
      <c r="C287" t="s">
        <v>97</v>
      </c>
      <c r="D287">
        <v>0.01</v>
      </c>
      <c r="F287">
        <v>124.455</v>
      </c>
      <c r="I287" s="400">
        <v>43546.438888888886</v>
      </c>
      <c r="J287">
        <v>125.488</v>
      </c>
      <c r="N287">
        <v>-9.7899999999999991</v>
      </c>
      <c r="Q287">
        <v>100</v>
      </c>
      <c r="R287" t="s">
        <v>97</v>
      </c>
      <c r="S287" s="588">
        <v>8</v>
      </c>
    </row>
    <row r="288" spans="1:19" x14ac:dyDescent="0.2">
      <c r="A288">
        <v>287</v>
      </c>
      <c r="B288" s="400">
        <v>43532.49722222222</v>
      </c>
      <c r="C288" t="s">
        <v>97</v>
      </c>
      <c r="D288">
        <v>0.01</v>
      </c>
      <c r="F288">
        <v>124.616</v>
      </c>
      <c r="I288" s="400">
        <v>43546.438888888886</v>
      </c>
      <c r="J288">
        <v>125.488</v>
      </c>
      <c r="N288">
        <v>-8.31</v>
      </c>
      <c r="Q288">
        <v>100</v>
      </c>
      <c r="R288" t="s">
        <v>97</v>
      </c>
      <c r="S288" s="588">
        <v>8</v>
      </c>
    </row>
    <row r="289" spans="1:19" x14ac:dyDescent="0.2">
      <c r="A289">
        <v>288</v>
      </c>
      <c r="B289" s="400">
        <v>43532.740972222222</v>
      </c>
      <c r="C289" t="s">
        <v>97</v>
      </c>
      <c r="D289">
        <v>0.02</v>
      </c>
      <c r="F289">
        <v>124.816</v>
      </c>
      <c r="I289" s="400">
        <v>43546.438888888886</v>
      </c>
      <c r="J289">
        <v>125.488</v>
      </c>
      <c r="N289">
        <v>-12.97</v>
      </c>
      <c r="Q289">
        <v>100</v>
      </c>
      <c r="R289" t="s">
        <v>97</v>
      </c>
      <c r="S289" s="588">
        <v>8</v>
      </c>
    </row>
    <row r="290" spans="1:19" x14ac:dyDescent="0.2">
      <c r="A290">
        <v>289</v>
      </c>
      <c r="B290" s="400">
        <v>43535.40902777778</v>
      </c>
      <c r="C290" t="s">
        <v>97</v>
      </c>
      <c r="D290">
        <v>0.03</v>
      </c>
      <c r="F290">
        <v>125.08799999999999</v>
      </c>
      <c r="I290" s="400">
        <v>43546.438888888886</v>
      </c>
      <c r="J290">
        <v>125.488</v>
      </c>
      <c r="N290">
        <v>-11.89</v>
      </c>
      <c r="Q290">
        <v>100</v>
      </c>
      <c r="R290" t="s">
        <v>97</v>
      </c>
      <c r="S290" s="588">
        <v>8</v>
      </c>
    </row>
    <row r="291" spans="1:19" x14ac:dyDescent="0.2">
      <c r="A291">
        <v>291</v>
      </c>
      <c r="B291" s="400">
        <v>43536.018055555556</v>
      </c>
      <c r="C291" t="s">
        <v>97</v>
      </c>
      <c r="D291">
        <v>0.06</v>
      </c>
      <c r="F291">
        <v>125.431</v>
      </c>
      <c r="I291" s="400">
        <v>43546.438888888886</v>
      </c>
      <c r="J291">
        <v>125.488</v>
      </c>
      <c r="N291">
        <v>-4.78</v>
      </c>
      <c r="Q291">
        <v>100</v>
      </c>
      <c r="R291" t="s">
        <v>97</v>
      </c>
      <c r="S291" s="588">
        <v>8</v>
      </c>
    </row>
    <row r="292" spans="1:19" x14ac:dyDescent="0.2">
      <c r="A292">
        <v>301</v>
      </c>
      <c r="B292" s="400">
        <v>43537.579861111109</v>
      </c>
      <c r="C292" t="s">
        <v>97</v>
      </c>
      <c r="D292">
        <v>0.1</v>
      </c>
      <c r="F292">
        <v>125.842</v>
      </c>
      <c r="I292" s="400">
        <v>43546.438888888886</v>
      </c>
      <c r="J292">
        <v>125.488</v>
      </c>
      <c r="N292">
        <v>29.96</v>
      </c>
      <c r="Q292">
        <v>100</v>
      </c>
      <c r="R292" t="s">
        <v>97</v>
      </c>
      <c r="S292" s="588">
        <v>8</v>
      </c>
    </row>
    <row r="293" spans="1:19" x14ac:dyDescent="0.2">
      <c r="A293">
        <v>304</v>
      </c>
      <c r="B293" s="400">
        <v>43538.219444444447</v>
      </c>
      <c r="C293" t="s">
        <v>97</v>
      </c>
      <c r="D293">
        <v>0.19</v>
      </c>
      <c r="F293">
        <v>126.32299999999999</v>
      </c>
      <c r="I293" s="400">
        <v>43546.438888888886</v>
      </c>
      <c r="J293">
        <v>125.488</v>
      </c>
      <c r="N293">
        <v>142.04</v>
      </c>
      <c r="Q293">
        <v>100</v>
      </c>
      <c r="R293" t="s">
        <v>97</v>
      </c>
      <c r="S293" s="588">
        <v>8</v>
      </c>
    </row>
    <row r="294" spans="1:19" x14ac:dyDescent="0.2">
      <c r="A294">
        <v>290</v>
      </c>
      <c r="B294" s="400">
        <v>43536.009027777778</v>
      </c>
      <c r="C294" t="s">
        <v>96</v>
      </c>
      <c r="D294">
        <v>0.01</v>
      </c>
      <c r="F294">
        <v>125.42</v>
      </c>
      <c r="I294" s="400">
        <v>43536.451388888891</v>
      </c>
      <c r="J294">
        <v>125.59</v>
      </c>
      <c r="N294">
        <v>1.56</v>
      </c>
      <c r="Q294">
        <v>101</v>
      </c>
      <c r="R294" t="s">
        <v>96</v>
      </c>
      <c r="S294" s="588">
        <v>2</v>
      </c>
    </row>
    <row r="295" spans="1:19" x14ac:dyDescent="0.2">
      <c r="A295">
        <v>292</v>
      </c>
      <c r="B295" s="400">
        <v>43536.061111111114</v>
      </c>
      <c r="C295" t="s">
        <v>96</v>
      </c>
      <c r="D295">
        <v>0.01</v>
      </c>
      <c r="F295">
        <v>125.3</v>
      </c>
      <c r="I295" s="400">
        <v>43536.451388888891</v>
      </c>
      <c r="J295">
        <v>125.59</v>
      </c>
      <c r="N295">
        <v>2.66</v>
      </c>
      <c r="Q295">
        <v>101</v>
      </c>
      <c r="R295" t="s">
        <v>96</v>
      </c>
      <c r="S295" s="588">
        <v>2</v>
      </c>
    </row>
    <row r="296" spans="1:19" x14ac:dyDescent="0.2">
      <c r="A296">
        <v>293</v>
      </c>
      <c r="B296" s="400">
        <v>43536.45208333333</v>
      </c>
      <c r="C296" t="s">
        <v>96</v>
      </c>
      <c r="D296">
        <v>0.01</v>
      </c>
      <c r="F296">
        <v>125.61499999999999</v>
      </c>
      <c r="I296" s="400">
        <v>43536.734027777777</v>
      </c>
      <c r="J296">
        <v>125.59</v>
      </c>
      <c r="N296">
        <v>-0.23</v>
      </c>
      <c r="Q296">
        <v>102</v>
      </c>
      <c r="R296" t="s">
        <v>96</v>
      </c>
      <c r="S296" s="588">
        <v>4</v>
      </c>
    </row>
    <row r="297" spans="1:19" x14ac:dyDescent="0.2">
      <c r="A297">
        <v>294</v>
      </c>
      <c r="B297" s="400">
        <v>43536.518750000003</v>
      </c>
      <c r="C297" t="s">
        <v>96</v>
      </c>
      <c r="D297">
        <v>0.01</v>
      </c>
      <c r="F297">
        <v>125.49299999999999</v>
      </c>
      <c r="I297" s="400">
        <v>43536.734027777777</v>
      </c>
      <c r="J297">
        <v>125.59</v>
      </c>
      <c r="N297">
        <v>0.89</v>
      </c>
      <c r="Q297">
        <v>102</v>
      </c>
      <c r="R297" t="s">
        <v>96</v>
      </c>
      <c r="S297" s="588">
        <v>4</v>
      </c>
    </row>
    <row r="298" spans="1:19" x14ac:dyDescent="0.2">
      <c r="A298">
        <v>295</v>
      </c>
      <c r="B298" s="400">
        <v>43536.547222222223</v>
      </c>
      <c r="C298" t="s">
        <v>96</v>
      </c>
      <c r="D298">
        <v>0.01</v>
      </c>
      <c r="F298">
        <v>125.33199999999999</v>
      </c>
      <c r="I298" s="400">
        <v>43536.734027777777</v>
      </c>
      <c r="J298">
        <v>125.59</v>
      </c>
      <c r="N298">
        <v>2.36</v>
      </c>
      <c r="Q298">
        <v>102</v>
      </c>
      <c r="R298" t="s">
        <v>96</v>
      </c>
      <c r="S298" s="588">
        <v>4</v>
      </c>
    </row>
    <row r="299" spans="1:19" x14ac:dyDescent="0.2">
      <c r="A299">
        <v>296</v>
      </c>
      <c r="B299" s="400">
        <v>43536.557638888888</v>
      </c>
      <c r="C299" t="s">
        <v>96</v>
      </c>
      <c r="D299">
        <v>0.02</v>
      </c>
      <c r="F299">
        <v>125.13</v>
      </c>
      <c r="I299" s="400">
        <v>43536.734027777777</v>
      </c>
      <c r="J299">
        <v>125.59</v>
      </c>
      <c r="N299">
        <v>8.44</v>
      </c>
      <c r="Q299">
        <v>102</v>
      </c>
      <c r="R299" t="s">
        <v>96</v>
      </c>
      <c r="S299" s="588">
        <v>4</v>
      </c>
    </row>
    <row r="300" spans="1:19" x14ac:dyDescent="0.2">
      <c r="A300">
        <v>297</v>
      </c>
      <c r="B300" s="400">
        <v>43536.734722222223</v>
      </c>
      <c r="C300" t="s">
        <v>96</v>
      </c>
      <c r="D300">
        <v>0.01</v>
      </c>
      <c r="F300">
        <v>125.611</v>
      </c>
      <c r="I300" s="400">
        <v>43537.4375</v>
      </c>
      <c r="J300">
        <v>125.783</v>
      </c>
      <c r="N300">
        <v>1.53</v>
      </c>
      <c r="Q300">
        <v>103</v>
      </c>
      <c r="R300" t="s">
        <v>96</v>
      </c>
      <c r="S300" s="588">
        <v>2</v>
      </c>
    </row>
    <row r="301" spans="1:19" x14ac:dyDescent="0.2">
      <c r="A301">
        <v>298</v>
      </c>
      <c r="B301" s="400">
        <v>43537.1875</v>
      </c>
      <c r="C301" t="s">
        <v>96</v>
      </c>
      <c r="D301">
        <v>0.01</v>
      </c>
      <c r="F301">
        <v>125.49</v>
      </c>
      <c r="I301" s="400">
        <v>43537.4375</v>
      </c>
      <c r="J301">
        <v>125.783</v>
      </c>
      <c r="N301">
        <v>2.68</v>
      </c>
      <c r="Q301">
        <v>103</v>
      </c>
      <c r="R301" t="s">
        <v>96</v>
      </c>
      <c r="S301" s="588">
        <v>2</v>
      </c>
    </row>
    <row r="302" spans="1:19" x14ac:dyDescent="0.2">
      <c r="A302">
        <v>299</v>
      </c>
      <c r="B302" s="400">
        <v>43537.438888888886</v>
      </c>
      <c r="C302" t="s">
        <v>96</v>
      </c>
      <c r="D302">
        <v>0.01</v>
      </c>
      <c r="F302">
        <v>125.83</v>
      </c>
      <c r="I302" s="400">
        <v>43537.939583333333</v>
      </c>
      <c r="J302">
        <v>125.999</v>
      </c>
      <c r="N302">
        <v>1.55</v>
      </c>
      <c r="Q302">
        <v>104</v>
      </c>
      <c r="R302" t="s">
        <v>96</v>
      </c>
      <c r="S302" s="588">
        <v>2</v>
      </c>
    </row>
    <row r="303" spans="1:19" x14ac:dyDescent="0.2">
      <c r="A303">
        <v>300</v>
      </c>
      <c r="B303" s="400">
        <v>43537.460416666669</v>
      </c>
      <c r="C303" t="s">
        <v>96</v>
      </c>
      <c r="D303">
        <v>0.01</v>
      </c>
      <c r="F303">
        <v>125.708</v>
      </c>
      <c r="I303" s="400">
        <v>43537.939583333333</v>
      </c>
      <c r="J303">
        <v>125.999</v>
      </c>
      <c r="N303">
        <v>2.67</v>
      </c>
      <c r="Q303">
        <v>104</v>
      </c>
      <c r="R303" t="s">
        <v>96</v>
      </c>
      <c r="S303" s="588">
        <v>2</v>
      </c>
    </row>
    <row r="304" spans="1:19" x14ac:dyDescent="0.2">
      <c r="A304">
        <v>302</v>
      </c>
      <c r="B304" s="400">
        <v>43537.962500000001</v>
      </c>
      <c r="C304" t="s">
        <v>96</v>
      </c>
      <c r="D304">
        <v>0.01</v>
      </c>
      <c r="F304">
        <v>125.985</v>
      </c>
      <c r="I304" s="400">
        <v>43538.15902777778</v>
      </c>
      <c r="J304">
        <v>126.217</v>
      </c>
      <c r="N304">
        <v>2</v>
      </c>
      <c r="Q304">
        <v>105</v>
      </c>
      <c r="R304" t="s">
        <v>96</v>
      </c>
      <c r="S304" s="588">
        <v>1</v>
      </c>
    </row>
    <row r="305" spans="1:19" x14ac:dyDescent="0.2">
      <c r="A305">
        <v>303</v>
      </c>
      <c r="B305" s="400">
        <v>43538.160416666666</v>
      </c>
      <c r="C305" t="s">
        <v>96</v>
      </c>
      <c r="D305">
        <v>0.01</v>
      </c>
      <c r="F305">
        <v>126.267</v>
      </c>
      <c r="I305" s="400">
        <v>43538.423611111109</v>
      </c>
      <c r="J305">
        <v>126.48699999999999</v>
      </c>
      <c r="N305">
        <v>2.02</v>
      </c>
      <c r="Q305">
        <v>106</v>
      </c>
      <c r="R305" t="s">
        <v>96</v>
      </c>
      <c r="S305" s="588">
        <v>1</v>
      </c>
    </row>
    <row r="306" spans="1:19" x14ac:dyDescent="0.2">
      <c r="A306">
        <v>305</v>
      </c>
      <c r="B306" s="400">
        <v>43538.424305555556</v>
      </c>
      <c r="C306" t="s">
        <v>96</v>
      </c>
      <c r="D306">
        <v>0.01</v>
      </c>
      <c r="F306">
        <v>126.515</v>
      </c>
      <c r="I306" s="400">
        <v>43539.120833333334</v>
      </c>
      <c r="J306">
        <v>126.496</v>
      </c>
      <c r="N306">
        <v>-0.22</v>
      </c>
      <c r="Q306">
        <v>107</v>
      </c>
      <c r="R306" t="s">
        <v>96</v>
      </c>
      <c r="S306" s="588">
        <v>4</v>
      </c>
    </row>
    <row r="307" spans="1:19" x14ac:dyDescent="0.2">
      <c r="A307">
        <v>306</v>
      </c>
      <c r="B307" s="400">
        <v>43538.480555555558</v>
      </c>
      <c r="C307" t="s">
        <v>96</v>
      </c>
      <c r="D307">
        <v>0.01</v>
      </c>
      <c r="F307">
        <v>126.395</v>
      </c>
      <c r="I307" s="400">
        <v>43539.120833333334</v>
      </c>
      <c r="J307">
        <v>126.496</v>
      </c>
      <c r="N307">
        <v>0.88</v>
      </c>
      <c r="Q307">
        <v>107</v>
      </c>
      <c r="R307" t="s">
        <v>96</v>
      </c>
      <c r="S307" s="588">
        <v>4</v>
      </c>
    </row>
    <row r="308" spans="1:19" x14ac:dyDescent="0.2">
      <c r="A308">
        <v>307</v>
      </c>
      <c r="B308" s="400">
        <v>43538.50277777778</v>
      </c>
      <c r="C308" t="s">
        <v>96</v>
      </c>
      <c r="D308">
        <v>0.01</v>
      </c>
      <c r="F308">
        <v>126.23399999999999</v>
      </c>
      <c r="I308" s="400">
        <v>43539.120833333334</v>
      </c>
      <c r="J308">
        <v>126.496</v>
      </c>
      <c r="N308">
        <v>2.36</v>
      </c>
      <c r="Q308">
        <v>107</v>
      </c>
      <c r="R308" t="s">
        <v>96</v>
      </c>
      <c r="S308" s="588">
        <v>4</v>
      </c>
    </row>
    <row r="309" spans="1:19" x14ac:dyDescent="0.2">
      <c r="A309">
        <v>308</v>
      </c>
      <c r="B309" s="400">
        <v>43538.677777777775</v>
      </c>
      <c r="C309" t="s">
        <v>96</v>
      </c>
      <c r="D309">
        <v>0.02</v>
      </c>
      <c r="F309">
        <v>126.033</v>
      </c>
      <c r="I309" s="400">
        <v>43539.120833333334</v>
      </c>
      <c r="J309">
        <v>126.496</v>
      </c>
      <c r="N309">
        <v>8.42</v>
      </c>
      <c r="Q309">
        <v>107</v>
      </c>
      <c r="R309" t="s">
        <v>96</v>
      </c>
      <c r="S309" s="588">
        <v>4</v>
      </c>
    </row>
    <row r="310" spans="1:19" x14ac:dyDescent="0.2">
      <c r="A310">
        <v>309</v>
      </c>
      <c r="B310" s="400">
        <v>43539.200694444444</v>
      </c>
      <c r="C310" t="s">
        <v>96</v>
      </c>
      <c r="D310">
        <v>0.01</v>
      </c>
      <c r="F310">
        <v>126.479</v>
      </c>
      <c r="I310" s="400">
        <v>43542.407638888886</v>
      </c>
      <c r="J310">
        <v>126.566</v>
      </c>
      <c r="N310">
        <v>0.75</v>
      </c>
      <c r="Q310">
        <v>108</v>
      </c>
      <c r="R310" t="s">
        <v>96</v>
      </c>
      <c r="S310" s="588">
        <v>3</v>
      </c>
    </row>
    <row r="311" spans="1:19" x14ac:dyDescent="0.2">
      <c r="A311">
        <v>310</v>
      </c>
      <c r="B311" s="400">
        <v>43539.213194444441</v>
      </c>
      <c r="C311" t="s">
        <v>96</v>
      </c>
      <c r="D311">
        <v>0.01</v>
      </c>
      <c r="F311">
        <v>126.324</v>
      </c>
      <c r="I311" s="400">
        <v>43542.407638888886</v>
      </c>
      <c r="J311">
        <v>126.566</v>
      </c>
      <c r="N311">
        <v>2.1800000000000002</v>
      </c>
      <c r="Q311">
        <v>108</v>
      </c>
      <c r="R311" t="s">
        <v>96</v>
      </c>
      <c r="S311" s="588">
        <v>3</v>
      </c>
    </row>
    <row r="312" spans="1:19" x14ac:dyDescent="0.2">
      <c r="A312">
        <v>311</v>
      </c>
      <c r="B312" s="400">
        <v>43539.629166666666</v>
      </c>
      <c r="C312" t="s">
        <v>96</v>
      </c>
      <c r="D312">
        <v>0.01</v>
      </c>
      <c r="F312">
        <v>126.163</v>
      </c>
      <c r="I312" s="400">
        <v>43542.407638888886</v>
      </c>
      <c r="J312">
        <v>126.566</v>
      </c>
      <c r="N312">
        <v>3.65</v>
      </c>
      <c r="Q312">
        <v>108</v>
      </c>
      <c r="R312" t="s">
        <v>96</v>
      </c>
      <c r="S312" s="588">
        <v>3</v>
      </c>
    </row>
    <row r="313" spans="1:19" x14ac:dyDescent="0.2">
      <c r="A313">
        <v>312</v>
      </c>
      <c r="B313" s="400">
        <v>43542.408333333333</v>
      </c>
      <c r="C313" t="s">
        <v>96</v>
      </c>
      <c r="D313">
        <v>0.01</v>
      </c>
      <c r="F313">
        <v>126.596</v>
      </c>
      <c r="I313" s="400">
        <v>43543.629861111112</v>
      </c>
      <c r="J313">
        <v>126.57299999999999</v>
      </c>
      <c r="N313">
        <v>-0.25</v>
      </c>
      <c r="Q313">
        <v>109</v>
      </c>
      <c r="R313" t="s">
        <v>96</v>
      </c>
      <c r="S313" s="588">
        <v>4</v>
      </c>
    </row>
    <row r="314" spans="1:19" x14ac:dyDescent="0.2">
      <c r="A314">
        <v>313</v>
      </c>
      <c r="B314" s="400">
        <v>43542.470833333333</v>
      </c>
      <c r="C314" t="s">
        <v>96</v>
      </c>
      <c r="D314">
        <v>0.01</v>
      </c>
      <c r="F314">
        <v>126.47499999999999</v>
      </c>
      <c r="I314" s="400">
        <v>43543.629861111112</v>
      </c>
      <c r="J314">
        <v>126.57299999999999</v>
      </c>
      <c r="N314">
        <v>0.86</v>
      </c>
      <c r="Q314">
        <v>109</v>
      </c>
      <c r="R314" t="s">
        <v>96</v>
      </c>
      <c r="S314" s="588">
        <v>4</v>
      </c>
    </row>
    <row r="315" spans="1:19" x14ac:dyDescent="0.2">
      <c r="A315">
        <v>314</v>
      </c>
      <c r="B315" s="400">
        <v>43542.748611111114</v>
      </c>
      <c r="C315" t="s">
        <v>96</v>
      </c>
      <c r="D315">
        <v>0.01</v>
      </c>
      <c r="F315">
        <v>126.312</v>
      </c>
      <c r="I315" s="400">
        <v>43543.629861111112</v>
      </c>
      <c r="J315">
        <v>126.57299999999999</v>
      </c>
      <c r="N315">
        <v>2.36</v>
      </c>
      <c r="Q315">
        <v>109</v>
      </c>
      <c r="R315" t="s">
        <v>96</v>
      </c>
      <c r="S315" s="588">
        <v>4</v>
      </c>
    </row>
    <row r="316" spans="1:19" x14ac:dyDescent="0.2">
      <c r="A316">
        <v>315</v>
      </c>
      <c r="B316" s="400">
        <v>43543.194444444445</v>
      </c>
      <c r="C316" t="s">
        <v>96</v>
      </c>
      <c r="D316">
        <v>0.02</v>
      </c>
      <c r="F316">
        <v>126.111</v>
      </c>
      <c r="I316" s="400">
        <v>43543.629861111112</v>
      </c>
      <c r="J316">
        <v>126.57299999999999</v>
      </c>
      <c r="N316">
        <v>8.48</v>
      </c>
      <c r="Q316">
        <v>109</v>
      </c>
      <c r="R316" t="s">
        <v>96</v>
      </c>
      <c r="S316" s="588">
        <v>4</v>
      </c>
    </row>
    <row r="317" spans="1:19" x14ac:dyDescent="0.2">
      <c r="A317">
        <v>316</v>
      </c>
      <c r="B317" s="400">
        <v>43543.668749999997</v>
      </c>
      <c r="C317" t="s">
        <v>96</v>
      </c>
      <c r="D317">
        <v>0.01</v>
      </c>
      <c r="F317">
        <v>126.458</v>
      </c>
      <c r="I317" s="400">
        <v>43544.088888888888</v>
      </c>
      <c r="J317">
        <v>126.63200000000001</v>
      </c>
      <c r="N317">
        <v>1.56</v>
      </c>
      <c r="Q317">
        <v>110</v>
      </c>
      <c r="R317" t="s">
        <v>96</v>
      </c>
      <c r="S317" s="588">
        <v>2</v>
      </c>
    </row>
    <row r="318" spans="1:19" x14ac:dyDescent="0.2">
      <c r="A318">
        <v>317</v>
      </c>
      <c r="B318" s="400">
        <v>43543.78402777778</v>
      </c>
      <c r="C318" t="s">
        <v>96</v>
      </c>
      <c r="D318">
        <v>0.01</v>
      </c>
      <c r="F318">
        <v>126.337</v>
      </c>
      <c r="I318" s="400">
        <v>43544.088888888888</v>
      </c>
      <c r="J318">
        <v>126.63200000000001</v>
      </c>
      <c r="N318">
        <v>2.67</v>
      </c>
      <c r="Q318">
        <v>110</v>
      </c>
      <c r="R318" t="s">
        <v>96</v>
      </c>
      <c r="S318" s="588">
        <v>2</v>
      </c>
    </row>
    <row r="319" spans="1:19" x14ac:dyDescent="0.2">
      <c r="A319">
        <v>318</v>
      </c>
      <c r="B319" s="400">
        <v>43544.120138888888</v>
      </c>
      <c r="C319" t="s">
        <v>96</v>
      </c>
      <c r="D319">
        <v>0.01</v>
      </c>
      <c r="F319">
        <v>126.678</v>
      </c>
      <c r="I319" s="400">
        <v>43550.478472222225</v>
      </c>
      <c r="J319">
        <v>124.827</v>
      </c>
      <c r="N319">
        <v>-17.23</v>
      </c>
      <c r="Q319">
        <v>111</v>
      </c>
      <c r="R319" t="s">
        <v>96</v>
      </c>
      <c r="S319" s="588">
        <v>9</v>
      </c>
    </row>
    <row r="320" spans="1:19" x14ac:dyDescent="0.2">
      <c r="A320">
        <v>319</v>
      </c>
      <c r="B320" s="400">
        <v>43544.445833333331</v>
      </c>
      <c r="C320" t="s">
        <v>96</v>
      </c>
      <c r="D320">
        <v>0.01</v>
      </c>
      <c r="F320">
        <v>126.55800000000001</v>
      </c>
      <c r="I320" s="400">
        <v>43550.478472222225</v>
      </c>
      <c r="J320">
        <v>124.827</v>
      </c>
      <c r="N320">
        <v>-16.13</v>
      </c>
      <c r="Q320">
        <v>111</v>
      </c>
      <c r="R320" t="s">
        <v>96</v>
      </c>
      <c r="S320" s="588">
        <v>9</v>
      </c>
    </row>
    <row r="321" spans="1:19" x14ac:dyDescent="0.2">
      <c r="A321">
        <v>320</v>
      </c>
      <c r="B321" s="400">
        <v>43544.948611111111</v>
      </c>
      <c r="C321" t="s">
        <v>96</v>
      </c>
      <c r="D321">
        <v>0.01</v>
      </c>
      <c r="F321">
        <v>126.39700000000001</v>
      </c>
      <c r="I321" s="400">
        <v>43550.478472222225</v>
      </c>
      <c r="J321">
        <v>124.827</v>
      </c>
      <c r="N321">
        <v>-14.65</v>
      </c>
      <c r="Q321">
        <v>111</v>
      </c>
      <c r="R321" t="s">
        <v>96</v>
      </c>
      <c r="S321" s="588">
        <v>9</v>
      </c>
    </row>
    <row r="322" spans="1:19" x14ac:dyDescent="0.2">
      <c r="A322">
        <v>321</v>
      </c>
      <c r="B322" s="400">
        <v>43545.245833333334</v>
      </c>
      <c r="C322" t="s">
        <v>96</v>
      </c>
      <c r="D322">
        <v>0.02</v>
      </c>
      <c r="F322">
        <v>126.196</v>
      </c>
      <c r="I322" s="400">
        <v>43550.478472222225</v>
      </c>
      <c r="J322">
        <v>124.827</v>
      </c>
      <c r="N322">
        <v>-25.37</v>
      </c>
      <c r="Q322">
        <v>111</v>
      </c>
      <c r="R322" t="s">
        <v>96</v>
      </c>
      <c r="S322" s="588">
        <v>9</v>
      </c>
    </row>
    <row r="323" spans="1:19" x14ac:dyDescent="0.2">
      <c r="A323">
        <v>322</v>
      </c>
      <c r="B323" s="400">
        <v>43545.418749999997</v>
      </c>
      <c r="C323" t="s">
        <v>96</v>
      </c>
      <c r="D323">
        <v>0.03</v>
      </c>
      <c r="F323">
        <v>125.89100000000001</v>
      </c>
      <c r="I323" s="400">
        <v>43550.478472222225</v>
      </c>
      <c r="J323">
        <v>124.827</v>
      </c>
      <c r="N323">
        <v>-29.64</v>
      </c>
      <c r="Q323">
        <v>111</v>
      </c>
      <c r="R323" t="s">
        <v>96</v>
      </c>
      <c r="S323" s="588">
        <v>9</v>
      </c>
    </row>
    <row r="324" spans="1:19" x14ac:dyDescent="0.2">
      <c r="A324">
        <v>323</v>
      </c>
      <c r="B324" s="400">
        <v>43546.439583333333</v>
      </c>
      <c r="C324" t="s">
        <v>2097</v>
      </c>
      <c r="D324">
        <v>0.06</v>
      </c>
      <c r="F324">
        <v>125.44</v>
      </c>
      <c r="I324" s="400">
        <v>43550.478472222225</v>
      </c>
      <c r="J324">
        <v>125.44</v>
      </c>
      <c r="K324" t="s">
        <v>2130</v>
      </c>
      <c r="Q324">
        <v>111</v>
      </c>
      <c r="R324" t="s">
        <v>96</v>
      </c>
      <c r="S324" s="588">
        <v>9</v>
      </c>
    </row>
    <row r="325" spans="1:19" x14ac:dyDescent="0.2">
      <c r="A325">
        <v>327</v>
      </c>
      <c r="B325" s="400">
        <v>43546.448611111111</v>
      </c>
      <c r="C325" t="s">
        <v>96</v>
      </c>
      <c r="D325">
        <v>0.1</v>
      </c>
      <c r="F325">
        <v>124.97</v>
      </c>
      <c r="I325" s="400">
        <v>43550.478472222225</v>
      </c>
      <c r="J325">
        <v>124.827</v>
      </c>
      <c r="N325">
        <v>-13.93</v>
      </c>
      <c r="Q325">
        <v>111</v>
      </c>
      <c r="R325" t="s">
        <v>96</v>
      </c>
      <c r="S325" s="588">
        <v>9</v>
      </c>
    </row>
    <row r="326" spans="1:19" x14ac:dyDescent="0.2">
      <c r="A326">
        <v>331</v>
      </c>
      <c r="B326" s="400">
        <v>43546.663194444445</v>
      </c>
      <c r="C326" t="s">
        <v>96</v>
      </c>
      <c r="D326">
        <v>0.19</v>
      </c>
      <c r="F326">
        <v>124.488</v>
      </c>
      <c r="I326" s="400">
        <v>43550.478472222225</v>
      </c>
      <c r="J326">
        <v>124.827</v>
      </c>
      <c r="N326">
        <v>57.52</v>
      </c>
      <c r="Q326">
        <v>111</v>
      </c>
      <c r="R326" t="s">
        <v>96</v>
      </c>
      <c r="S326" s="588">
        <v>9</v>
      </c>
    </row>
    <row r="327" spans="1:19" x14ac:dyDescent="0.2">
      <c r="A327">
        <v>335</v>
      </c>
      <c r="B327" s="400">
        <v>43546.702777777777</v>
      </c>
      <c r="C327" t="s">
        <v>96</v>
      </c>
      <c r="D327">
        <v>0.34</v>
      </c>
      <c r="F327">
        <v>124.002</v>
      </c>
      <c r="I327" s="400">
        <v>43550.478472222225</v>
      </c>
      <c r="J327">
        <v>124.827</v>
      </c>
      <c r="N327">
        <v>254.51</v>
      </c>
      <c r="Q327">
        <v>111</v>
      </c>
      <c r="R327" t="s">
        <v>96</v>
      </c>
      <c r="S327" s="588">
        <v>9</v>
      </c>
    </row>
    <row r="328" spans="1:19" x14ac:dyDescent="0.2">
      <c r="A328">
        <v>324</v>
      </c>
      <c r="B328" s="400">
        <v>43546.442361111112</v>
      </c>
      <c r="C328" t="s">
        <v>97</v>
      </c>
      <c r="D328">
        <v>0.01</v>
      </c>
      <c r="F328">
        <v>125.161</v>
      </c>
      <c r="I328" s="400">
        <v>43546.447916666664</v>
      </c>
      <c r="J328">
        <v>124.992</v>
      </c>
      <c r="N328">
        <v>1.55</v>
      </c>
      <c r="Q328">
        <v>112</v>
      </c>
      <c r="R328" t="s">
        <v>97</v>
      </c>
      <c r="S328" s="588">
        <v>2</v>
      </c>
    </row>
    <row r="329" spans="1:19" x14ac:dyDescent="0.2">
      <c r="A329">
        <v>325</v>
      </c>
      <c r="B329" s="400">
        <v>43546.443749999999</v>
      </c>
      <c r="C329" t="s">
        <v>97</v>
      </c>
      <c r="D329">
        <v>0.01</v>
      </c>
      <c r="F329">
        <v>125.282</v>
      </c>
      <c r="I329" s="400">
        <v>43546.447916666664</v>
      </c>
      <c r="J329">
        <v>124.992</v>
      </c>
      <c r="N329">
        <v>2.66</v>
      </c>
      <c r="Q329">
        <v>112</v>
      </c>
      <c r="R329" t="s">
        <v>97</v>
      </c>
      <c r="S329" s="588">
        <v>2</v>
      </c>
    </row>
    <row r="330" spans="1:19" x14ac:dyDescent="0.2">
      <c r="A330">
        <v>326</v>
      </c>
      <c r="B330" s="400">
        <v>43546.448611111111</v>
      </c>
      <c r="C330" t="s">
        <v>97</v>
      </c>
      <c r="D330">
        <v>0.01</v>
      </c>
      <c r="F330">
        <v>124.953</v>
      </c>
      <c r="I330" s="400">
        <v>43546.551388888889</v>
      </c>
      <c r="J330">
        <v>124.785</v>
      </c>
      <c r="N330">
        <v>1.54</v>
      </c>
      <c r="Q330">
        <v>113</v>
      </c>
      <c r="R330" t="s">
        <v>97</v>
      </c>
      <c r="S330" s="588">
        <v>2</v>
      </c>
    </row>
    <row r="331" spans="1:19" x14ac:dyDescent="0.2">
      <c r="A331">
        <v>328</v>
      </c>
      <c r="B331" s="400">
        <v>43546.460416666669</v>
      </c>
      <c r="C331" t="s">
        <v>97</v>
      </c>
      <c r="D331">
        <v>0.01</v>
      </c>
      <c r="F331">
        <v>125.07599999999999</v>
      </c>
      <c r="I331" s="400">
        <v>43546.551388888889</v>
      </c>
      <c r="J331">
        <v>124.785</v>
      </c>
      <c r="N331">
        <v>2.67</v>
      </c>
      <c r="Q331">
        <v>113</v>
      </c>
      <c r="R331" t="s">
        <v>97</v>
      </c>
      <c r="S331" s="588">
        <v>2</v>
      </c>
    </row>
    <row r="332" spans="1:19" x14ac:dyDescent="0.2">
      <c r="A332">
        <v>329</v>
      </c>
      <c r="B332" s="400">
        <v>43546.551388888889</v>
      </c>
      <c r="C332" t="s">
        <v>97</v>
      </c>
      <c r="D332">
        <v>0.01</v>
      </c>
      <c r="F332">
        <v>124.768</v>
      </c>
      <c r="I332" s="400">
        <v>43546.59097222222</v>
      </c>
      <c r="J332">
        <v>124.548</v>
      </c>
      <c r="N332">
        <v>2.02</v>
      </c>
      <c r="Q332">
        <v>114</v>
      </c>
      <c r="R332" t="s">
        <v>97</v>
      </c>
      <c r="S332" s="588">
        <v>1</v>
      </c>
    </row>
    <row r="333" spans="1:19" x14ac:dyDescent="0.2">
      <c r="A333">
        <v>330</v>
      </c>
      <c r="B333" s="400">
        <v>43546.622916666667</v>
      </c>
      <c r="C333" t="s">
        <v>97</v>
      </c>
      <c r="D333">
        <v>0.01</v>
      </c>
      <c r="F333">
        <v>124.643</v>
      </c>
      <c r="I333" s="400">
        <v>43546.665277777778</v>
      </c>
      <c r="J333">
        <v>124.423</v>
      </c>
      <c r="N333">
        <v>2.0099999999999998</v>
      </c>
      <c r="Q333">
        <v>115</v>
      </c>
      <c r="R333" t="s">
        <v>97</v>
      </c>
      <c r="S333" s="588">
        <v>1</v>
      </c>
    </row>
    <row r="334" spans="1:19" x14ac:dyDescent="0.2">
      <c r="A334">
        <v>332</v>
      </c>
      <c r="B334" s="400">
        <v>43546.666666666664</v>
      </c>
      <c r="C334" t="s">
        <v>97</v>
      </c>
      <c r="D334">
        <v>0.01</v>
      </c>
      <c r="F334">
        <v>124.396</v>
      </c>
      <c r="I334" s="400">
        <v>43546.68472222222</v>
      </c>
      <c r="J334">
        <v>124.226</v>
      </c>
      <c r="N334">
        <v>1.56</v>
      </c>
      <c r="Q334">
        <v>116</v>
      </c>
      <c r="R334" t="s">
        <v>97</v>
      </c>
      <c r="S334" s="588">
        <v>2</v>
      </c>
    </row>
    <row r="335" spans="1:19" x14ac:dyDescent="0.2">
      <c r="A335">
        <v>333</v>
      </c>
      <c r="B335" s="400">
        <v>43546.668055555558</v>
      </c>
      <c r="C335" t="s">
        <v>97</v>
      </c>
      <c r="D335">
        <v>0.01</v>
      </c>
      <c r="F335">
        <v>124.51600000000001</v>
      </c>
      <c r="I335" s="400">
        <v>43546.68472222222</v>
      </c>
      <c r="J335">
        <v>124.226</v>
      </c>
      <c r="N335">
        <v>2.66</v>
      </c>
      <c r="Q335">
        <v>116</v>
      </c>
      <c r="R335" t="s">
        <v>97</v>
      </c>
      <c r="S335" s="588">
        <v>2</v>
      </c>
    </row>
    <row r="336" spans="1:19" x14ac:dyDescent="0.2">
      <c r="A336">
        <v>334</v>
      </c>
      <c r="B336" s="400">
        <v>43546.685416666667</v>
      </c>
      <c r="C336" t="s">
        <v>97</v>
      </c>
      <c r="D336">
        <v>0.01</v>
      </c>
      <c r="F336">
        <v>124.191</v>
      </c>
      <c r="I336" s="400">
        <v>43546.707638888889</v>
      </c>
      <c r="J336">
        <v>123.971</v>
      </c>
      <c r="N336">
        <v>2.02</v>
      </c>
      <c r="Q336">
        <v>117</v>
      </c>
      <c r="R336" t="s">
        <v>97</v>
      </c>
      <c r="S336" s="588">
        <v>1</v>
      </c>
    </row>
    <row r="337" spans="1:19" x14ac:dyDescent="0.2">
      <c r="A337">
        <v>336</v>
      </c>
      <c r="B337" s="400">
        <v>43546.707638888889</v>
      </c>
      <c r="C337" t="s">
        <v>97</v>
      </c>
      <c r="D337">
        <v>0.01</v>
      </c>
      <c r="F337">
        <v>123.953</v>
      </c>
      <c r="I337" s="400">
        <v>43551.696527777778</v>
      </c>
      <c r="J337">
        <v>124.145</v>
      </c>
      <c r="N337">
        <v>-1.83</v>
      </c>
      <c r="Q337">
        <v>118</v>
      </c>
      <c r="R337" t="s">
        <v>97</v>
      </c>
      <c r="S337" s="588">
        <v>5</v>
      </c>
    </row>
    <row r="338" spans="1:19" x14ac:dyDescent="0.2">
      <c r="A338">
        <v>337</v>
      </c>
      <c r="B338" s="400">
        <v>43546.717361111114</v>
      </c>
      <c r="C338" t="s">
        <v>97</v>
      </c>
      <c r="D338">
        <v>0.01</v>
      </c>
      <c r="F338">
        <v>124.074</v>
      </c>
      <c r="I338" s="400">
        <v>43551.696527777778</v>
      </c>
      <c r="J338">
        <v>124.145</v>
      </c>
      <c r="N338">
        <v>-0.72</v>
      </c>
      <c r="Q338">
        <v>118</v>
      </c>
      <c r="R338" t="s">
        <v>97</v>
      </c>
      <c r="S338" s="588">
        <v>5</v>
      </c>
    </row>
    <row r="339" spans="1:19" x14ac:dyDescent="0.2">
      <c r="A339">
        <v>338</v>
      </c>
      <c r="B339" s="400">
        <v>43546.826388888891</v>
      </c>
      <c r="C339" t="s">
        <v>97</v>
      </c>
      <c r="D339">
        <v>0.01</v>
      </c>
      <c r="F339">
        <v>124.23699999999999</v>
      </c>
      <c r="I339" s="400">
        <v>43551.696527777778</v>
      </c>
      <c r="J339">
        <v>124.145</v>
      </c>
      <c r="N339">
        <v>0.77</v>
      </c>
      <c r="Q339">
        <v>118</v>
      </c>
      <c r="R339" t="s">
        <v>97</v>
      </c>
      <c r="S339" s="588">
        <v>5</v>
      </c>
    </row>
    <row r="340" spans="1:19" x14ac:dyDescent="0.2">
      <c r="A340">
        <v>339</v>
      </c>
      <c r="B340" s="400">
        <v>43549.379861111112</v>
      </c>
      <c r="C340" t="s">
        <v>97</v>
      </c>
      <c r="D340">
        <v>0.02</v>
      </c>
      <c r="F340">
        <v>124.438</v>
      </c>
      <c r="I340" s="400">
        <v>43551.696527777778</v>
      </c>
      <c r="J340">
        <v>124.145</v>
      </c>
      <c r="N340">
        <v>5.28</v>
      </c>
      <c r="Q340">
        <v>118</v>
      </c>
      <c r="R340" t="s">
        <v>97</v>
      </c>
      <c r="S340" s="588">
        <v>5</v>
      </c>
    </row>
    <row r="341" spans="1:19" x14ac:dyDescent="0.2">
      <c r="A341">
        <v>340</v>
      </c>
      <c r="B341" s="400">
        <v>43549.459027777775</v>
      </c>
      <c r="C341" t="s">
        <v>97</v>
      </c>
      <c r="D341">
        <v>0.03</v>
      </c>
      <c r="F341">
        <v>124.714</v>
      </c>
      <c r="I341" s="400">
        <v>43551.696527777778</v>
      </c>
      <c r="J341">
        <v>124.145</v>
      </c>
      <c r="N341">
        <v>15.52</v>
      </c>
      <c r="Q341">
        <v>118</v>
      </c>
      <c r="R341" t="s">
        <v>97</v>
      </c>
      <c r="S341" s="588">
        <v>5</v>
      </c>
    </row>
    <row r="342" spans="1:19" x14ac:dyDescent="0.2">
      <c r="A342">
        <v>341</v>
      </c>
      <c r="B342" s="400">
        <v>43550.520138888889</v>
      </c>
      <c r="C342" t="s">
        <v>96</v>
      </c>
      <c r="D342">
        <v>0.01</v>
      </c>
      <c r="F342">
        <v>124.996</v>
      </c>
      <c r="I342" s="400">
        <v>43553.120833333334</v>
      </c>
      <c r="J342">
        <v>124.54900000000001</v>
      </c>
      <c r="N342">
        <v>-4.3</v>
      </c>
      <c r="Q342">
        <v>119</v>
      </c>
      <c r="R342" t="s">
        <v>96</v>
      </c>
      <c r="S342" s="588">
        <v>6</v>
      </c>
    </row>
    <row r="343" spans="1:19" x14ac:dyDescent="0.2">
      <c r="A343">
        <v>342</v>
      </c>
      <c r="B343" s="400">
        <v>43550.568055555559</v>
      </c>
      <c r="C343" t="s">
        <v>96</v>
      </c>
      <c r="D343">
        <v>0.01</v>
      </c>
      <c r="F343">
        <v>124.876</v>
      </c>
      <c r="I343" s="400">
        <v>43553.120833333334</v>
      </c>
      <c r="J343">
        <v>124.54900000000001</v>
      </c>
      <c r="N343">
        <v>-3.2</v>
      </c>
      <c r="Q343">
        <v>119</v>
      </c>
      <c r="R343" t="s">
        <v>96</v>
      </c>
      <c r="S343" s="588">
        <v>6</v>
      </c>
    </row>
    <row r="344" spans="1:19" x14ac:dyDescent="0.2">
      <c r="A344">
        <v>343</v>
      </c>
      <c r="B344" s="400">
        <v>43550.606944444444</v>
      </c>
      <c r="C344" t="s">
        <v>96</v>
      </c>
      <c r="D344">
        <v>0.01</v>
      </c>
      <c r="F344">
        <v>124.715</v>
      </c>
      <c r="I344" s="400">
        <v>43553.120833333334</v>
      </c>
      <c r="J344">
        <v>124.54900000000001</v>
      </c>
      <c r="N344">
        <v>-1.73</v>
      </c>
      <c r="Q344">
        <v>119</v>
      </c>
      <c r="R344" t="s">
        <v>96</v>
      </c>
      <c r="S344" s="588">
        <v>6</v>
      </c>
    </row>
    <row r="345" spans="1:19" x14ac:dyDescent="0.2">
      <c r="A345">
        <v>344</v>
      </c>
      <c r="B345" s="400">
        <v>43551.116666666669</v>
      </c>
      <c r="C345" t="s">
        <v>96</v>
      </c>
      <c r="D345">
        <v>0.02</v>
      </c>
      <c r="F345">
        <v>124.514</v>
      </c>
      <c r="I345" s="400">
        <v>43553.120833333334</v>
      </c>
      <c r="J345">
        <v>124.54900000000001</v>
      </c>
      <c r="N345">
        <v>0.32</v>
      </c>
      <c r="Q345">
        <v>119</v>
      </c>
      <c r="R345" t="s">
        <v>96</v>
      </c>
      <c r="S345" s="588">
        <v>6</v>
      </c>
    </row>
    <row r="346" spans="1:19" x14ac:dyDescent="0.2">
      <c r="A346">
        <v>345</v>
      </c>
      <c r="B346" s="400">
        <v>43551.667361111111</v>
      </c>
      <c r="C346" t="s">
        <v>96</v>
      </c>
      <c r="D346">
        <v>0.03</v>
      </c>
      <c r="F346">
        <v>124.241</v>
      </c>
      <c r="I346" s="400">
        <v>43553.120833333334</v>
      </c>
      <c r="J346">
        <v>124.54900000000001</v>
      </c>
      <c r="N346">
        <v>7.99</v>
      </c>
      <c r="Q346">
        <v>119</v>
      </c>
      <c r="R346" t="s">
        <v>96</v>
      </c>
      <c r="S346" s="588">
        <v>6</v>
      </c>
    </row>
    <row r="347" spans="1:19" x14ac:dyDescent="0.2">
      <c r="A347">
        <v>349</v>
      </c>
      <c r="B347" s="400">
        <v>43552.15902777778</v>
      </c>
      <c r="C347" t="s">
        <v>96</v>
      </c>
      <c r="D347">
        <v>0.06</v>
      </c>
      <c r="F347">
        <v>123.9</v>
      </c>
      <c r="I347" s="400">
        <v>43553.120833333334</v>
      </c>
      <c r="J347">
        <v>124.54900000000001</v>
      </c>
      <c r="N347">
        <v>35.47</v>
      </c>
      <c r="Q347">
        <v>119</v>
      </c>
      <c r="R347" t="s">
        <v>96</v>
      </c>
      <c r="S347" s="588">
        <v>6</v>
      </c>
    </row>
    <row r="348" spans="1:19" x14ac:dyDescent="0.2">
      <c r="A348">
        <v>346</v>
      </c>
      <c r="B348" s="400">
        <v>43551.696527777778</v>
      </c>
      <c r="C348" t="s">
        <v>97</v>
      </c>
      <c r="D348">
        <v>0.01</v>
      </c>
      <c r="F348">
        <v>124.128</v>
      </c>
      <c r="I348" s="400">
        <v>43552.140277777777</v>
      </c>
      <c r="J348">
        <v>123.952</v>
      </c>
      <c r="N348">
        <v>1.54</v>
      </c>
      <c r="Q348">
        <v>120</v>
      </c>
      <c r="R348" t="s">
        <v>97</v>
      </c>
      <c r="S348" s="588">
        <v>2</v>
      </c>
    </row>
    <row r="349" spans="1:19" x14ac:dyDescent="0.2">
      <c r="A349">
        <v>347</v>
      </c>
      <c r="B349" s="400">
        <v>43551.75277777778</v>
      </c>
      <c r="C349" t="s">
        <v>97</v>
      </c>
      <c r="D349">
        <v>0.01</v>
      </c>
      <c r="F349">
        <v>124.249</v>
      </c>
      <c r="I349" s="400">
        <v>43552.140277777777</v>
      </c>
      <c r="J349">
        <v>123.952</v>
      </c>
      <c r="N349">
        <v>2.65</v>
      </c>
      <c r="Q349">
        <v>120</v>
      </c>
      <c r="R349" t="s">
        <v>97</v>
      </c>
      <c r="S349" s="588">
        <v>2</v>
      </c>
    </row>
    <row r="350" spans="1:19" x14ac:dyDescent="0.2">
      <c r="A350">
        <v>348</v>
      </c>
      <c r="B350" s="400">
        <v>43552.158333333333</v>
      </c>
      <c r="C350" t="s">
        <v>97</v>
      </c>
      <c r="D350">
        <v>0.01</v>
      </c>
      <c r="F350">
        <v>123.929</v>
      </c>
      <c r="I350" s="400">
        <v>43552.411805555559</v>
      </c>
      <c r="J350">
        <v>123.759</v>
      </c>
      <c r="N350">
        <v>1.56</v>
      </c>
      <c r="Q350">
        <v>121</v>
      </c>
      <c r="R350" t="s">
        <v>97</v>
      </c>
      <c r="S350" s="588">
        <v>2</v>
      </c>
    </row>
    <row r="351" spans="1:19" x14ac:dyDescent="0.2">
      <c r="A351">
        <v>350</v>
      </c>
      <c r="B351" s="400">
        <v>43552.219444444447</v>
      </c>
      <c r="C351" t="s">
        <v>97</v>
      </c>
      <c r="D351">
        <v>0.01</v>
      </c>
      <c r="F351">
        <v>124.04900000000001</v>
      </c>
      <c r="I351" s="400">
        <v>43552.411805555559</v>
      </c>
      <c r="J351">
        <v>123.759</v>
      </c>
      <c r="N351">
        <v>2.66</v>
      </c>
      <c r="Q351">
        <v>121</v>
      </c>
      <c r="R351" t="s">
        <v>97</v>
      </c>
      <c r="S351" s="588">
        <v>2</v>
      </c>
    </row>
    <row r="352" spans="1:19" x14ac:dyDescent="0.2">
      <c r="A352">
        <v>351</v>
      </c>
      <c r="B352" s="400">
        <v>43552.430555555555</v>
      </c>
      <c r="C352" t="s">
        <v>97</v>
      </c>
      <c r="D352">
        <v>0.01</v>
      </c>
      <c r="F352">
        <v>123.739</v>
      </c>
      <c r="I352" s="400">
        <v>43573.421527777777</v>
      </c>
      <c r="J352">
        <v>125.788</v>
      </c>
      <c r="N352">
        <v>-19.27</v>
      </c>
      <c r="Q352">
        <v>122</v>
      </c>
      <c r="R352" t="s">
        <v>97</v>
      </c>
      <c r="S352" s="588">
        <v>10</v>
      </c>
    </row>
    <row r="353" spans="1:19" x14ac:dyDescent="0.2">
      <c r="A353">
        <v>352</v>
      </c>
      <c r="B353" s="400">
        <v>43552.440972222219</v>
      </c>
      <c r="C353" t="s">
        <v>97</v>
      </c>
      <c r="D353">
        <v>0.01</v>
      </c>
      <c r="F353">
        <v>123.86</v>
      </c>
      <c r="I353" s="400">
        <v>43573.421527777777</v>
      </c>
      <c r="J353">
        <v>125.788</v>
      </c>
      <c r="N353">
        <v>-18.16</v>
      </c>
      <c r="Q353">
        <v>122</v>
      </c>
      <c r="R353" t="s">
        <v>97</v>
      </c>
      <c r="S353" s="588">
        <v>10</v>
      </c>
    </row>
    <row r="354" spans="1:19" x14ac:dyDescent="0.2">
      <c r="A354">
        <v>353</v>
      </c>
      <c r="B354" s="400">
        <v>43552.451388888891</v>
      </c>
      <c r="C354" t="s">
        <v>97</v>
      </c>
      <c r="D354">
        <v>0.01</v>
      </c>
      <c r="F354">
        <v>124.021</v>
      </c>
      <c r="I354" s="400">
        <v>43573.421527777777</v>
      </c>
      <c r="J354">
        <v>125.788</v>
      </c>
      <c r="N354">
        <v>-16.690000000000001</v>
      </c>
      <c r="Q354">
        <v>122</v>
      </c>
      <c r="R354" t="s">
        <v>97</v>
      </c>
      <c r="S354" s="588">
        <v>10</v>
      </c>
    </row>
    <row r="355" spans="1:19" x14ac:dyDescent="0.2">
      <c r="A355">
        <v>354</v>
      </c>
      <c r="B355" s="400">
        <v>43552.47152777778</v>
      </c>
      <c r="C355" t="s">
        <v>97</v>
      </c>
      <c r="D355">
        <v>0.02</v>
      </c>
      <c r="F355">
        <v>124.221</v>
      </c>
      <c r="I355" s="400">
        <v>43573.421527777777</v>
      </c>
      <c r="J355">
        <v>125.788</v>
      </c>
      <c r="N355">
        <v>-29.7</v>
      </c>
      <c r="Q355">
        <v>122</v>
      </c>
      <c r="R355" t="s">
        <v>97</v>
      </c>
      <c r="S355" s="588">
        <v>10</v>
      </c>
    </row>
    <row r="356" spans="1:19" x14ac:dyDescent="0.2">
      <c r="A356">
        <v>355</v>
      </c>
      <c r="B356" s="400">
        <v>43553.120138888888</v>
      </c>
      <c r="C356" t="s">
        <v>97</v>
      </c>
      <c r="D356">
        <v>0.03</v>
      </c>
      <c r="F356">
        <v>124.503</v>
      </c>
      <c r="I356" s="400">
        <v>43573.421527777777</v>
      </c>
      <c r="J356">
        <v>125.788</v>
      </c>
      <c r="N356">
        <v>-36.72</v>
      </c>
      <c r="Q356">
        <v>122</v>
      </c>
      <c r="R356" t="s">
        <v>97</v>
      </c>
      <c r="S356" s="588">
        <v>10</v>
      </c>
    </row>
    <row r="357" spans="1:19" x14ac:dyDescent="0.2">
      <c r="A357">
        <v>361</v>
      </c>
      <c r="B357" s="400">
        <v>43556.34097222222</v>
      </c>
      <c r="C357" t="s">
        <v>97</v>
      </c>
      <c r="D357">
        <v>0.06</v>
      </c>
      <c r="F357">
        <v>124.845</v>
      </c>
      <c r="I357" s="400">
        <v>43573.421527777777</v>
      </c>
      <c r="J357">
        <v>125.788</v>
      </c>
      <c r="N357">
        <v>-54.48</v>
      </c>
      <c r="Q357">
        <v>122</v>
      </c>
      <c r="R357" t="s">
        <v>97</v>
      </c>
      <c r="S357" s="588">
        <v>10</v>
      </c>
    </row>
    <row r="358" spans="1:19" x14ac:dyDescent="0.2">
      <c r="A358">
        <v>365</v>
      </c>
      <c r="B358" s="400">
        <v>43558.40625</v>
      </c>
      <c r="C358" t="s">
        <v>97</v>
      </c>
      <c r="D358">
        <v>0.1</v>
      </c>
      <c r="F358">
        <v>125.256</v>
      </c>
      <c r="I358" s="400">
        <v>43573.421527777777</v>
      </c>
      <c r="J358">
        <v>125.788</v>
      </c>
      <c r="N358">
        <v>-52.66</v>
      </c>
      <c r="Q358">
        <v>122</v>
      </c>
      <c r="R358" t="s">
        <v>97</v>
      </c>
      <c r="S358" s="588">
        <v>10</v>
      </c>
    </row>
    <row r="359" spans="1:19" x14ac:dyDescent="0.2">
      <c r="A359">
        <v>381</v>
      </c>
      <c r="B359" s="400">
        <v>43567.095833333333</v>
      </c>
      <c r="C359" t="s">
        <v>97</v>
      </c>
      <c r="D359">
        <v>0.19</v>
      </c>
      <c r="F359">
        <v>125.736</v>
      </c>
      <c r="I359" s="400">
        <v>43573.421527777777</v>
      </c>
      <c r="J359">
        <v>125.788</v>
      </c>
      <c r="N359">
        <v>-11.65</v>
      </c>
      <c r="Q359">
        <v>122</v>
      </c>
      <c r="R359" t="s">
        <v>97</v>
      </c>
      <c r="S359" s="588">
        <v>10</v>
      </c>
    </row>
    <row r="360" spans="1:19" x14ac:dyDescent="0.2">
      <c r="A360">
        <v>384</v>
      </c>
      <c r="B360" s="400">
        <v>43567.230555555558</v>
      </c>
      <c r="C360" t="s">
        <v>97</v>
      </c>
      <c r="D360">
        <v>0.34</v>
      </c>
      <c r="F360">
        <v>126.217</v>
      </c>
      <c r="I360" s="400">
        <v>43573.421527777777</v>
      </c>
      <c r="J360">
        <v>125.788</v>
      </c>
      <c r="N360">
        <v>129.13</v>
      </c>
      <c r="Q360">
        <v>122</v>
      </c>
      <c r="R360" t="s">
        <v>97</v>
      </c>
      <c r="S360" s="588">
        <v>10</v>
      </c>
    </row>
    <row r="361" spans="1:19" x14ac:dyDescent="0.2">
      <c r="A361">
        <v>387</v>
      </c>
      <c r="B361" s="400">
        <v>43567.511111111111</v>
      </c>
      <c r="C361" t="s">
        <v>97</v>
      </c>
      <c r="D361">
        <v>0.61</v>
      </c>
      <c r="F361">
        <v>126.697</v>
      </c>
      <c r="I361" s="400">
        <v>43573.421527777777</v>
      </c>
      <c r="J361">
        <v>125.788</v>
      </c>
      <c r="N361">
        <v>500.21</v>
      </c>
      <c r="Q361">
        <v>122</v>
      </c>
      <c r="R361" t="s">
        <v>97</v>
      </c>
      <c r="S361" s="588">
        <v>10</v>
      </c>
    </row>
    <row r="362" spans="1:19" x14ac:dyDescent="0.2">
      <c r="A362">
        <v>356</v>
      </c>
      <c r="B362" s="400">
        <v>43553.120833333334</v>
      </c>
      <c r="C362" t="s">
        <v>96</v>
      </c>
      <c r="D362">
        <v>0.01</v>
      </c>
      <c r="F362">
        <v>124.566</v>
      </c>
      <c r="I362" s="400">
        <v>43555.96597222222</v>
      </c>
      <c r="J362">
        <v>124.67</v>
      </c>
      <c r="N362">
        <v>0.95</v>
      </c>
      <c r="Q362">
        <v>123</v>
      </c>
      <c r="R362" t="s">
        <v>96</v>
      </c>
      <c r="S362" s="588">
        <v>3</v>
      </c>
    </row>
    <row r="363" spans="1:19" x14ac:dyDescent="0.2">
      <c r="A363">
        <v>357</v>
      </c>
      <c r="B363" s="400">
        <v>43553.12777777778</v>
      </c>
      <c r="C363" t="s">
        <v>96</v>
      </c>
      <c r="D363">
        <v>0.01</v>
      </c>
      <c r="F363">
        <v>124.443</v>
      </c>
      <c r="I363" s="400">
        <v>43555.96597222222</v>
      </c>
      <c r="J363">
        <v>124.67</v>
      </c>
      <c r="N363">
        <v>2.08</v>
      </c>
      <c r="Q363">
        <v>123</v>
      </c>
      <c r="R363" t="s">
        <v>96</v>
      </c>
      <c r="S363" s="588">
        <v>3</v>
      </c>
    </row>
    <row r="364" spans="1:19" x14ac:dyDescent="0.2">
      <c r="A364">
        <v>358</v>
      </c>
      <c r="B364" s="400">
        <v>43553.274305555555</v>
      </c>
      <c r="C364" t="s">
        <v>96</v>
      </c>
      <c r="D364">
        <v>0.01</v>
      </c>
      <c r="F364">
        <v>124.282</v>
      </c>
      <c r="I364" s="400">
        <v>43555.96597222222</v>
      </c>
      <c r="J364">
        <v>124.67</v>
      </c>
      <c r="N364">
        <v>3.56</v>
      </c>
      <c r="Q364">
        <v>123</v>
      </c>
      <c r="R364" t="s">
        <v>96</v>
      </c>
      <c r="S364" s="588">
        <v>3</v>
      </c>
    </row>
    <row r="365" spans="1:19" x14ac:dyDescent="0.2">
      <c r="A365">
        <v>359</v>
      </c>
      <c r="B365" s="400">
        <v>43556.02847222222</v>
      </c>
      <c r="C365" t="s">
        <v>96</v>
      </c>
      <c r="D365">
        <v>0.01</v>
      </c>
      <c r="F365">
        <v>124.571</v>
      </c>
      <c r="I365" s="400">
        <v>43556.159722222219</v>
      </c>
      <c r="J365">
        <v>124.791</v>
      </c>
      <c r="N365">
        <v>2.02</v>
      </c>
      <c r="Q365">
        <v>124</v>
      </c>
      <c r="R365" t="s">
        <v>96</v>
      </c>
      <c r="S365" s="588">
        <v>1</v>
      </c>
    </row>
    <row r="366" spans="1:19" x14ac:dyDescent="0.2">
      <c r="A366">
        <v>360</v>
      </c>
      <c r="B366" s="400">
        <v>43556.160416666666</v>
      </c>
      <c r="C366" t="s">
        <v>96</v>
      </c>
      <c r="D366">
        <v>0.01</v>
      </c>
      <c r="F366">
        <v>124.821</v>
      </c>
      <c r="I366" s="400">
        <v>43558.112500000003</v>
      </c>
      <c r="J366">
        <v>124.934</v>
      </c>
      <c r="N366">
        <v>0.95</v>
      </c>
      <c r="Q366">
        <v>125</v>
      </c>
      <c r="R366" t="s">
        <v>96</v>
      </c>
      <c r="S366" s="588">
        <v>3</v>
      </c>
    </row>
    <row r="367" spans="1:19" x14ac:dyDescent="0.2">
      <c r="A367">
        <v>362</v>
      </c>
      <c r="B367" s="400">
        <v>43556.387499999997</v>
      </c>
      <c r="C367" t="s">
        <v>96</v>
      </c>
      <c r="D367">
        <v>0.01</v>
      </c>
      <c r="F367">
        <v>124.70099999999999</v>
      </c>
      <c r="I367" s="400">
        <v>43558.112500000003</v>
      </c>
      <c r="J367">
        <v>124.934</v>
      </c>
      <c r="N367">
        <v>2.0499999999999998</v>
      </c>
      <c r="Q367">
        <v>125</v>
      </c>
      <c r="R367" t="s">
        <v>96</v>
      </c>
      <c r="S367" s="588">
        <v>3</v>
      </c>
    </row>
    <row r="368" spans="1:19" x14ac:dyDescent="0.2">
      <c r="A368">
        <v>363</v>
      </c>
      <c r="B368" s="400">
        <v>43557.710416666669</v>
      </c>
      <c r="C368" t="s">
        <v>96</v>
      </c>
      <c r="D368">
        <v>0.01</v>
      </c>
      <c r="F368">
        <v>124.539</v>
      </c>
      <c r="I368" s="400">
        <v>43558.112500000003</v>
      </c>
      <c r="J368">
        <v>124.934</v>
      </c>
      <c r="N368">
        <v>3.58</v>
      </c>
      <c r="Q368">
        <v>125</v>
      </c>
      <c r="R368" t="s">
        <v>96</v>
      </c>
      <c r="S368" s="588">
        <v>3</v>
      </c>
    </row>
    <row r="369" spans="1:19" x14ac:dyDescent="0.2">
      <c r="A369">
        <v>364</v>
      </c>
      <c r="B369" s="400">
        <v>43558.135416666664</v>
      </c>
      <c r="C369" t="s">
        <v>96</v>
      </c>
      <c r="D369">
        <v>0.01</v>
      </c>
      <c r="F369">
        <v>125.033</v>
      </c>
      <c r="I369" s="400">
        <v>43558.40625</v>
      </c>
      <c r="J369">
        <v>125.253</v>
      </c>
      <c r="N369">
        <v>2.02</v>
      </c>
      <c r="Q369">
        <v>126</v>
      </c>
      <c r="R369" t="s">
        <v>96</v>
      </c>
      <c r="S369" s="588">
        <v>1</v>
      </c>
    </row>
    <row r="370" spans="1:19" x14ac:dyDescent="0.2">
      <c r="A370">
        <v>366</v>
      </c>
      <c r="B370" s="400">
        <v>43558.407638888886</v>
      </c>
      <c r="C370" t="s">
        <v>96</v>
      </c>
      <c r="D370">
        <v>0.01</v>
      </c>
      <c r="F370">
        <v>125.31399999999999</v>
      </c>
      <c r="I370" s="400">
        <v>43560.086111111108</v>
      </c>
      <c r="J370">
        <v>125.432</v>
      </c>
      <c r="N370">
        <v>0.92</v>
      </c>
      <c r="Q370">
        <v>127</v>
      </c>
      <c r="R370" t="s">
        <v>96</v>
      </c>
      <c r="S370" s="588">
        <v>3</v>
      </c>
    </row>
    <row r="371" spans="1:19" x14ac:dyDescent="0.2">
      <c r="A371">
        <v>367</v>
      </c>
      <c r="B371" s="400">
        <v>43558.634027777778</v>
      </c>
      <c r="C371" t="s">
        <v>96</v>
      </c>
      <c r="D371">
        <v>0.01</v>
      </c>
      <c r="F371">
        <v>125.193</v>
      </c>
      <c r="I371" s="400">
        <v>43560.086111111108</v>
      </c>
      <c r="J371">
        <v>125.432</v>
      </c>
      <c r="N371">
        <v>2.0299999999999998</v>
      </c>
      <c r="Q371">
        <v>127</v>
      </c>
      <c r="R371" t="s">
        <v>96</v>
      </c>
      <c r="S371" s="588">
        <v>3</v>
      </c>
    </row>
    <row r="372" spans="1:19" x14ac:dyDescent="0.2">
      <c r="A372">
        <v>368</v>
      </c>
      <c r="B372" s="400">
        <v>43559.484722222223</v>
      </c>
      <c r="C372" t="s">
        <v>96</v>
      </c>
      <c r="D372">
        <v>0.01</v>
      </c>
      <c r="F372">
        <v>125.032</v>
      </c>
      <c r="I372" s="400">
        <v>43560.086111111108</v>
      </c>
      <c r="J372">
        <v>125.432</v>
      </c>
      <c r="N372">
        <v>3.63</v>
      </c>
      <c r="Q372">
        <v>127</v>
      </c>
      <c r="R372" t="s">
        <v>96</v>
      </c>
      <c r="S372" s="588">
        <v>3</v>
      </c>
    </row>
    <row r="373" spans="1:19" x14ac:dyDescent="0.2">
      <c r="A373">
        <v>369</v>
      </c>
      <c r="B373" s="400">
        <v>43560.086111111108</v>
      </c>
      <c r="C373" t="s">
        <v>96</v>
      </c>
      <c r="D373">
        <v>0.01</v>
      </c>
      <c r="F373">
        <v>125.449</v>
      </c>
      <c r="I373" s="400">
        <v>43563.710416666669</v>
      </c>
      <c r="J373">
        <v>125.55800000000001</v>
      </c>
      <c r="N373">
        <v>0.96</v>
      </c>
      <c r="Q373">
        <v>128</v>
      </c>
      <c r="R373" t="s">
        <v>96</v>
      </c>
      <c r="S373" s="588">
        <v>3</v>
      </c>
    </row>
    <row r="374" spans="1:19" x14ac:dyDescent="0.2">
      <c r="A374">
        <v>370</v>
      </c>
      <c r="B374" s="400">
        <v>43560.381944444445</v>
      </c>
      <c r="C374" t="s">
        <v>96</v>
      </c>
      <c r="D374">
        <v>0.01</v>
      </c>
      <c r="F374">
        <v>125.32899999999999</v>
      </c>
      <c r="I374" s="400">
        <v>43563.710416666669</v>
      </c>
      <c r="J374">
        <v>125.55800000000001</v>
      </c>
      <c r="N374">
        <v>2.06</v>
      </c>
      <c r="Q374">
        <v>128</v>
      </c>
      <c r="R374" t="s">
        <v>96</v>
      </c>
      <c r="S374" s="588">
        <v>3</v>
      </c>
    </row>
    <row r="375" spans="1:19" x14ac:dyDescent="0.2">
      <c r="A375">
        <v>371</v>
      </c>
      <c r="B375" s="400">
        <v>43563.115972222222</v>
      </c>
      <c r="C375" t="s">
        <v>96</v>
      </c>
      <c r="D375">
        <v>0.01</v>
      </c>
      <c r="F375">
        <v>125.16800000000001</v>
      </c>
      <c r="I375" s="400">
        <v>43563.710416666669</v>
      </c>
      <c r="J375">
        <v>125.55800000000001</v>
      </c>
      <c r="N375">
        <v>3.58</v>
      </c>
      <c r="Q375">
        <v>128</v>
      </c>
      <c r="R375" t="s">
        <v>96</v>
      </c>
      <c r="S375" s="588">
        <v>3</v>
      </c>
    </row>
    <row r="376" spans="1:19" x14ac:dyDescent="0.2">
      <c r="A376">
        <v>372</v>
      </c>
      <c r="B376" s="400">
        <v>43563.710416666669</v>
      </c>
      <c r="C376" t="s">
        <v>96</v>
      </c>
      <c r="D376">
        <v>0.01</v>
      </c>
      <c r="F376">
        <v>125.575</v>
      </c>
      <c r="I376" s="400">
        <v>43566.376388888886</v>
      </c>
      <c r="J376">
        <v>125.396</v>
      </c>
      <c r="N376">
        <v>-1.84</v>
      </c>
      <c r="Q376">
        <v>129</v>
      </c>
      <c r="R376" t="s">
        <v>96</v>
      </c>
      <c r="S376" s="588">
        <v>5</v>
      </c>
    </row>
    <row r="377" spans="1:19" x14ac:dyDescent="0.2">
      <c r="A377">
        <v>373</v>
      </c>
      <c r="B377" s="400">
        <v>43564.084027777775</v>
      </c>
      <c r="C377" t="s">
        <v>96</v>
      </c>
      <c r="D377">
        <v>0.01</v>
      </c>
      <c r="F377">
        <v>125.45399999999999</v>
      </c>
      <c r="I377" s="400">
        <v>43566.376388888886</v>
      </c>
      <c r="J377">
        <v>125.396</v>
      </c>
      <c r="N377">
        <v>-0.69</v>
      </c>
      <c r="Q377">
        <v>129</v>
      </c>
      <c r="R377" t="s">
        <v>96</v>
      </c>
      <c r="S377" s="588">
        <v>5</v>
      </c>
    </row>
    <row r="378" spans="1:19" x14ac:dyDescent="0.2">
      <c r="A378">
        <v>374</v>
      </c>
      <c r="B378" s="400">
        <v>43564.625</v>
      </c>
      <c r="C378" t="s">
        <v>96</v>
      </c>
      <c r="D378">
        <v>0.01</v>
      </c>
      <c r="F378">
        <v>125.29300000000001</v>
      </c>
      <c r="I378" s="400">
        <v>43566.376388888886</v>
      </c>
      <c r="J378">
        <v>125.396</v>
      </c>
      <c r="N378">
        <v>0.79</v>
      </c>
      <c r="Q378">
        <v>129</v>
      </c>
      <c r="R378" t="s">
        <v>96</v>
      </c>
      <c r="S378" s="588">
        <v>5</v>
      </c>
    </row>
    <row r="379" spans="1:19" x14ac:dyDescent="0.2">
      <c r="A379">
        <v>375</v>
      </c>
      <c r="B379" s="400">
        <v>43565.154861111114</v>
      </c>
      <c r="C379" t="s">
        <v>96</v>
      </c>
      <c r="D379">
        <v>0.02</v>
      </c>
      <c r="F379">
        <v>125.093</v>
      </c>
      <c r="I379" s="400">
        <v>43566.376388888886</v>
      </c>
      <c r="J379">
        <v>125.396</v>
      </c>
      <c r="N379">
        <v>5.31</v>
      </c>
      <c r="Q379">
        <v>129</v>
      </c>
      <c r="R379" t="s">
        <v>96</v>
      </c>
      <c r="S379" s="588">
        <v>5</v>
      </c>
    </row>
    <row r="380" spans="1:19" x14ac:dyDescent="0.2">
      <c r="A380">
        <v>376</v>
      </c>
      <c r="B380" s="400">
        <v>43565.660416666666</v>
      </c>
      <c r="C380" t="s">
        <v>96</v>
      </c>
      <c r="D380">
        <v>0.03</v>
      </c>
      <c r="F380">
        <v>124.822</v>
      </c>
      <c r="I380" s="400">
        <v>43566.376388888886</v>
      </c>
      <c r="J380">
        <v>125.396</v>
      </c>
      <c r="N380">
        <v>15.43</v>
      </c>
      <c r="Q380">
        <v>129</v>
      </c>
      <c r="R380" t="s">
        <v>96</v>
      </c>
      <c r="S380" s="588">
        <v>5</v>
      </c>
    </row>
    <row r="381" spans="1:19" x14ac:dyDescent="0.2">
      <c r="A381">
        <v>377</v>
      </c>
      <c r="B381" s="400">
        <v>43566.382638888892</v>
      </c>
      <c r="C381" t="s">
        <v>96</v>
      </c>
      <c r="D381">
        <v>0.01</v>
      </c>
      <c r="F381">
        <v>125.46</v>
      </c>
      <c r="I381" s="400">
        <v>43566.697916666664</v>
      </c>
      <c r="J381">
        <v>125.629</v>
      </c>
      <c r="N381">
        <v>1.55</v>
      </c>
      <c r="Q381">
        <v>130</v>
      </c>
      <c r="R381" t="s">
        <v>96</v>
      </c>
      <c r="S381" s="588">
        <v>2</v>
      </c>
    </row>
    <row r="382" spans="1:19" x14ac:dyDescent="0.2">
      <c r="A382">
        <v>378</v>
      </c>
      <c r="B382" s="400">
        <v>43566.411805555559</v>
      </c>
      <c r="C382" t="s">
        <v>96</v>
      </c>
      <c r="D382">
        <v>0.01</v>
      </c>
      <c r="F382">
        <v>125.337</v>
      </c>
      <c r="I382" s="400">
        <v>43566.697916666664</v>
      </c>
      <c r="J382">
        <v>125.629</v>
      </c>
      <c r="N382">
        <v>2.68</v>
      </c>
      <c r="Q382">
        <v>130</v>
      </c>
      <c r="R382" t="s">
        <v>96</v>
      </c>
      <c r="S382" s="588">
        <v>2</v>
      </c>
    </row>
    <row r="383" spans="1:19" x14ac:dyDescent="0.2">
      <c r="A383">
        <v>379</v>
      </c>
      <c r="B383" s="400">
        <v>43566.699305555558</v>
      </c>
      <c r="C383" t="s">
        <v>96</v>
      </c>
      <c r="D383">
        <v>0.01</v>
      </c>
      <c r="F383">
        <v>125.658</v>
      </c>
      <c r="I383" s="400">
        <v>43567.106944444444</v>
      </c>
      <c r="J383">
        <v>125.83199999999999</v>
      </c>
      <c r="N383">
        <v>1.55</v>
      </c>
      <c r="Q383">
        <v>131</v>
      </c>
      <c r="R383" t="s">
        <v>96</v>
      </c>
      <c r="S383" s="588">
        <v>2</v>
      </c>
    </row>
    <row r="384" spans="1:19" x14ac:dyDescent="0.2">
      <c r="A384">
        <v>380</v>
      </c>
      <c r="B384" s="400">
        <v>43566.758333333331</v>
      </c>
      <c r="C384" t="s">
        <v>96</v>
      </c>
      <c r="D384">
        <v>0.01</v>
      </c>
      <c r="F384">
        <v>125.53700000000001</v>
      </c>
      <c r="I384" s="400">
        <v>43567.106944444444</v>
      </c>
      <c r="J384">
        <v>125.83199999999999</v>
      </c>
      <c r="N384">
        <v>2.66</v>
      </c>
      <c r="Q384">
        <v>131</v>
      </c>
      <c r="R384" t="s">
        <v>96</v>
      </c>
      <c r="S384" s="588">
        <v>2</v>
      </c>
    </row>
    <row r="385" spans="1:19" x14ac:dyDescent="0.2">
      <c r="A385">
        <v>382</v>
      </c>
      <c r="B385" s="400">
        <v>43567.107638888891</v>
      </c>
      <c r="C385" t="s">
        <v>96</v>
      </c>
      <c r="D385">
        <v>0.01</v>
      </c>
      <c r="F385">
        <v>125.86</v>
      </c>
      <c r="I385" s="400">
        <v>43567.119444444441</v>
      </c>
      <c r="J385">
        <v>126.08</v>
      </c>
      <c r="N385">
        <v>2.02</v>
      </c>
      <c r="Q385">
        <v>132</v>
      </c>
      <c r="R385" t="s">
        <v>96</v>
      </c>
      <c r="S385" s="588">
        <v>1</v>
      </c>
    </row>
    <row r="386" spans="1:19" x14ac:dyDescent="0.2">
      <c r="A386">
        <v>383</v>
      </c>
      <c r="B386" s="400">
        <v>43567.119444444441</v>
      </c>
      <c r="C386" t="s">
        <v>96</v>
      </c>
      <c r="D386">
        <v>0.01</v>
      </c>
      <c r="F386">
        <v>126.098</v>
      </c>
      <c r="I386" s="400">
        <v>43567.404861111114</v>
      </c>
      <c r="J386">
        <v>126.318</v>
      </c>
      <c r="N386">
        <v>2.02</v>
      </c>
      <c r="Q386">
        <v>133</v>
      </c>
      <c r="R386" t="s">
        <v>96</v>
      </c>
      <c r="S386" s="588">
        <v>1</v>
      </c>
    </row>
    <row r="387" spans="1:19" x14ac:dyDescent="0.2">
      <c r="A387">
        <v>385</v>
      </c>
      <c r="B387" s="400">
        <v>43567.419444444444</v>
      </c>
      <c r="C387" t="s">
        <v>96</v>
      </c>
      <c r="D387">
        <v>0.01</v>
      </c>
      <c r="F387">
        <v>126.387</v>
      </c>
      <c r="I387" s="400">
        <v>43567.445833333331</v>
      </c>
      <c r="J387">
        <v>126.607</v>
      </c>
      <c r="N387">
        <v>2.02</v>
      </c>
      <c r="Q387">
        <v>134</v>
      </c>
      <c r="R387" t="s">
        <v>96</v>
      </c>
      <c r="S387" s="588">
        <v>1</v>
      </c>
    </row>
    <row r="388" spans="1:19" x14ac:dyDescent="0.2">
      <c r="A388">
        <v>386</v>
      </c>
      <c r="B388" s="400">
        <v>43567.457638888889</v>
      </c>
      <c r="C388" t="s">
        <v>96</v>
      </c>
      <c r="D388">
        <v>0.01</v>
      </c>
      <c r="F388">
        <v>126.587</v>
      </c>
      <c r="I388" s="400">
        <v>43572.39166666667</v>
      </c>
      <c r="J388">
        <v>126.699</v>
      </c>
      <c r="N388">
        <v>0.9</v>
      </c>
      <c r="Q388">
        <v>135</v>
      </c>
      <c r="R388" t="s">
        <v>96</v>
      </c>
      <c r="S388" s="588">
        <v>3</v>
      </c>
    </row>
    <row r="389" spans="1:19" x14ac:dyDescent="0.2">
      <c r="A389">
        <v>388</v>
      </c>
      <c r="B389" s="400">
        <v>43571.157638888886</v>
      </c>
      <c r="C389" t="s">
        <v>96</v>
      </c>
      <c r="D389">
        <v>0.01</v>
      </c>
      <c r="F389">
        <v>126.46599999999999</v>
      </c>
      <c r="I389" s="400">
        <v>43572.39166666667</v>
      </c>
      <c r="J389">
        <v>126.699</v>
      </c>
      <c r="N389">
        <v>2.09</v>
      </c>
      <c r="Q389">
        <v>135</v>
      </c>
      <c r="R389" t="s">
        <v>96</v>
      </c>
      <c r="S389" s="588">
        <v>3</v>
      </c>
    </row>
    <row r="390" spans="1:19" x14ac:dyDescent="0.2">
      <c r="A390">
        <v>389</v>
      </c>
      <c r="B390" s="400">
        <v>43571.46875</v>
      </c>
      <c r="C390" t="s">
        <v>96</v>
      </c>
      <c r="D390">
        <v>0.01</v>
      </c>
      <c r="F390">
        <v>126.303</v>
      </c>
      <c r="I390" s="400">
        <v>43572.39166666667</v>
      </c>
      <c r="J390">
        <v>126.699</v>
      </c>
      <c r="N390">
        <v>3.59</v>
      </c>
      <c r="Q390">
        <v>135</v>
      </c>
      <c r="R390" t="s">
        <v>96</v>
      </c>
      <c r="S390" s="588">
        <v>3</v>
      </c>
    </row>
    <row r="391" spans="1:19" x14ac:dyDescent="0.2">
      <c r="A391">
        <v>390</v>
      </c>
      <c r="B391" s="400">
        <v>43572.482638888891</v>
      </c>
      <c r="C391" t="s">
        <v>96</v>
      </c>
      <c r="D391">
        <v>0.01</v>
      </c>
      <c r="F391">
        <v>126.755</v>
      </c>
      <c r="I391" s="400">
        <v>43606.706250000003</v>
      </c>
      <c r="J391">
        <v>123.738</v>
      </c>
      <c r="N391">
        <v>-29.07</v>
      </c>
      <c r="Q391">
        <v>136</v>
      </c>
      <c r="R391" t="s">
        <v>96</v>
      </c>
      <c r="S391" s="588">
        <v>11</v>
      </c>
    </row>
    <row r="392" spans="1:19" x14ac:dyDescent="0.2">
      <c r="A392">
        <v>391</v>
      </c>
      <c r="B392" s="400">
        <v>43572.488888888889</v>
      </c>
      <c r="C392" t="s">
        <v>96</v>
      </c>
      <c r="D392">
        <v>0.01</v>
      </c>
      <c r="F392">
        <v>126.63500000000001</v>
      </c>
      <c r="I392" s="400">
        <v>43606.706250000003</v>
      </c>
      <c r="J392">
        <v>123.738</v>
      </c>
      <c r="N392">
        <v>-27.97</v>
      </c>
      <c r="Q392">
        <v>136</v>
      </c>
      <c r="R392" t="s">
        <v>96</v>
      </c>
      <c r="S392" s="588">
        <v>11</v>
      </c>
    </row>
    <row r="393" spans="1:19" x14ac:dyDescent="0.2">
      <c r="A393">
        <v>392</v>
      </c>
      <c r="B393" s="400">
        <v>43572.628472222219</v>
      </c>
      <c r="C393" t="s">
        <v>96</v>
      </c>
      <c r="D393">
        <v>0.01</v>
      </c>
      <c r="F393">
        <v>126.473</v>
      </c>
      <c r="I393" s="400">
        <v>43606.706250000003</v>
      </c>
      <c r="J393">
        <v>123.738</v>
      </c>
      <c r="N393">
        <v>-26.48</v>
      </c>
      <c r="Q393">
        <v>136</v>
      </c>
      <c r="R393" t="s">
        <v>96</v>
      </c>
      <c r="S393" s="588">
        <v>11</v>
      </c>
    </row>
    <row r="394" spans="1:19" x14ac:dyDescent="0.2">
      <c r="A394">
        <v>393</v>
      </c>
      <c r="B394" s="400">
        <v>43573.397222222222</v>
      </c>
      <c r="C394" t="s">
        <v>96</v>
      </c>
      <c r="D394">
        <v>0.02</v>
      </c>
      <c r="F394">
        <v>126.139</v>
      </c>
      <c r="I394" s="400">
        <v>43606.706250000003</v>
      </c>
      <c r="J394">
        <v>123.738</v>
      </c>
      <c r="N394">
        <v>-46.58</v>
      </c>
      <c r="Q394">
        <v>136</v>
      </c>
      <c r="R394" t="s">
        <v>96</v>
      </c>
      <c r="S394" s="588">
        <v>11</v>
      </c>
    </row>
    <row r="395" spans="1:19" x14ac:dyDescent="0.2">
      <c r="A395">
        <v>394</v>
      </c>
      <c r="B395" s="400">
        <v>43573.419444444444</v>
      </c>
      <c r="C395" t="s">
        <v>96</v>
      </c>
      <c r="D395">
        <v>0.03</v>
      </c>
      <c r="F395">
        <v>125.81399999999999</v>
      </c>
      <c r="I395" s="400">
        <v>43606.706250000003</v>
      </c>
      <c r="J395">
        <v>123.738</v>
      </c>
      <c r="N395">
        <v>-60.94</v>
      </c>
      <c r="Q395">
        <v>136</v>
      </c>
      <c r="R395" t="s">
        <v>96</v>
      </c>
      <c r="S395" s="588">
        <v>11</v>
      </c>
    </row>
    <row r="396" spans="1:19" x14ac:dyDescent="0.2">
      <c r="A396">
        <v>401</v>
      </c>
      <c r="B396" s="400">
        <v>43578.673611111109</v>
      </c>
      <c r="C396" t="s">
        <v>96</v>
      </c>
      <c r="D396">
        <v>0.06</v>
      </c>
      <c r="F396">
        <v>125.474</v>
      </c>
      <c r="I396" s="400">
        <v>43606.706250000003</v>
      </c>
      <c r="J396">
        <v>123.738</v>
      </c>
      <c r="N396">
        <v>-102.42</v>
      </c>
      <c r="Q396">
        <v>136</v>
      </c>
      <c r="R396" t="s">
        <v>96</v>
      </c>
      <c r="S396" s="588">
        <v>11</v>
      </c>
    </row>
    <row r="397" spans="1:19" x14ac:dyDescent="0.2">
      <c r="A397">
        <v>406</v>
      </c>
      <c r="B397" s="400">
        <v>43579.765972222223</v>
      </c>
      <c r="C397" t="s">
        <v>96</v>
      </c>
      <c r="D397">
        <v>0.1</v>
      </c>
      <c r="F397">
        <v>125.063</v>
      </c>
      <c r="I397" s="400">
        <v>43606.706250000003</v>
      </c>
      <c r="J397">
        <v>123.738</v>
      </c>
      <c r="N397">
        <v>-132.59</v>
      </c>
      <c r="Q397">
        <v>136</v>
      </c>
      <c r="R397" t="s">
        <v>96</v>
      </c>
      <c r="S397" s="588">
        <v>11</v>
      </c>
    </row>
    <row r="398" spans="1:19" x14ac:dyDescent="0.2">
      <c r="A398">
        <v>411</v>
      </c>
      <c r="B398" s="400">
        <v>43580.529861111114</v>
      </c>
      <c r="C398" t="s">
        <v>96</v>
      </c>
      <c r="D398">
        <v>0.19</v>
      </c>
      <c r="F398">
        <v>124.583</v>
      </c>
      <c r="I398" s="400">
        <v>43606.706250000003</v>
      </c>
      <c r="J398">
        <v>123.738</v>
      </c>
      <c r="N398">
        <v>-165.94</v>
      </c>
      <c r="Q398">
        <v>136</v>
      </c>
      <c r="R398" t="s">
        <v>96</v>
      </c>
      <c r="S398" s="588">
        <v>11</v>
      </c>
    </row>
    <row r="399" spans="1:19" x14ac:dyDescent="0.2">
      <c r="A399">
        <v>420</v>
      </c>
      <c r="B399" s="400">
        <v>43590.961111111108</v>
      </c>
      <c r="C399" t="s">
        <v>96</v>
      </c>
      <c r="D399">
        <v>0.34</v>
      </c>
      <c r="F399">
        <v>123.646</v>
      </c>
      <c r="I399" s="400">
        <v>43606.706250000003</v>
      </c>
      <c r="J399">
        <v>123.738</v>
      </c>
      <c r="N399">
        <v>6.41</v>
      </c>
      <c r="Q399">
        <v>136</v>
      </c>
      <c r="R399" t="s">
        <v>96</v>
      </c>
      <c r="S399" s="588">
        <v>11</v>
      </c>
    </row>
    <row r="400" spans="1:19" x14ac:dyDescent="0.2">
      <c r="A400">
        <v>430</v>
      </c>
      <c r="B400" s="400">
        <v>43592.817361111112</v>
      </c>
      <c r="C400" t="s">
        <v>96</v>
      </c>
      <c r="D400">
        <v>0.61</v>
      </c>
      <c r="F400">
        <v>123.166</v>
      </c>
      <c r="I400" s="400">
        <v>43606.706250000003</v>
      </c>
      <c r="J400">
        <v>123.738</v>
      </c>
      <c r="N400">
        <v>285.08</v>
      </c>
      <c r="Q400">
        <v>136</v>
      </c>
      <c r="R400" t="s">
        <v>96</v>
      </c>
      <c r="S400" s="588">
        <v>11</v>
      </c>
    </row>
    <row r="401" spans="1:19" x14ac:dyDescent="0.2">
      <c r="A401">
        <v>437</v>
      </c>
      <c r="B401" s="400">
        <v>43594.411805555559</v>
      </c>
      <c r="C401" t="s">
        <v>96</v>
      </c>
      <c r="D401">
        <v>1.1000000000000001</v>
      </c>
      <c r="F401">
        <v>122.68600000000001</v>
      </c>
      <c r="I401" s="400">
        <v>43606.706250000003</v>
      </c>
      <c r="J401">
        <v>123.738</v>
      </c>
      <c r="N401">
        <v>1016.41</v>
      </c>
      <c r="Q401">
        <v>136</v>
      </c>
      <c r="R401" t="s">
        <v>96</v>
      </c>
      <c r="S401" s="588">
        <v>11</v>
      </c>
    </row>
    <row r="402" spans="1:19" x14ac:dyDescent="0.2">
      <c r="A402">
        <v>395</v>
      </c>
      <c r="B402" s="400">
        <v>43573.422222222223</v>
      </c>
      <c r="C402" t="s">
        <v>97</v>
      </c>
      <c r="D402">
        <v>0.01</v>
      </c>
      <c r="F402">
        <v>125.73399999999999</v>
      </c>
      <c r="I402" s="400">
        <v>43578.124305555553</v>
      </c>
      <c r="J402">
        <v>125.624</v>
      </c>
      <c r="N402">
        <v>0.94</v>
      </c>
      <c r="Q402">
        <v>137</v>
      </c>
      <c r="R402" t="s">
        <v>97</v>
      </c>
      <c r="S402" s="588">
        <v>3</v>
      </c>
    </row>
    <row r="403" spans="1:19" x14ac:dyDescent="0.2">
      <c r="A403">
        <v>396</v>
      </c>
      <c r="B403" s="400">
        <v>43573.427777777775</v>
      </c>
      <c r="C403" t="s">
        <v>97</v>
      </c>
      <c r="D403">
        <v>0.01</v>
      </c>
      <c r="F403">
        <v>125.855</v>
      </c>
      <c r="I403" s="400">
        <v>43578.124305555553</v>
      </c>
      <c r="J403">
        <v>125.624</v>
      </c>
      <c r="N403">
        <v>2.0499999999999998</v>
      </c>
      <c r="Q403">
        <v>137</v>
      </c>
      <c r="R403" t="s">
        <v>97</v>
      </c>
      <c r="S403" s="588">
        <v>3</v>
      </c>
    </row>
    <row r="404" spans="1:19" x14ac:dyDescent="0.2">
      <c r="A404">
        <v>397</v>
      </c>
      <c r="B404" s="400">
        <v>43577.728472222225</v>
      </c>
      <c r="C404" t="s">
        <v>97</v>
      </c>
      <c r="D404">
        <v>0.01</v>
      </c>
      <c r="F404">
        <v>126.018</v>
      </c>
      <c r="I404" s="400">
        <v>43578.124305555553</v>
      </c>
      <c r="J404">
        <v>125.624</v>
      </c>
      <c r="N404">
        <v>3.6</v>
      </c>
      <c r="Q404">
        <v>137</v>
      </c>
      <c r="R404" t="s">
        <v>97</v>
      </c>
      <c r="S404" s="588">
        <v>3</v>
      </c>
    </row>
    <row r="405" spans="1:19" x14ac:dyDescent="0.2">
      <c r="A405">
        <v>398</v>
      </c>
      <c r="B405" s="400">
        <v>43578.357638888891</v>
      </c>
      <c r="C405" t="s">
        <v>97</v>
      </c>
      <c r="D405">
        <v>0.01</v>
      </c>
      <c r="F405">
        <v>125.816</v>
      </c>
      <c r="I405" s="400">
        <v>43578.615277777775</v>
      </c>
      <c r="J405">
        <v>125.646</v>
      </c>
      <c r="N405">
        <v>1.56</v>
      </c>
      <c r="Q405">
        <v>138</v>
      </c>
      <c r="R405" t="s">
        <v>97</v>
      </c>
      <c r="S405" s="588">
        <v>2</v>
      </c>
    </row>
    <row r="406" spans="1:19" x14ac:dyDescent="0.2">
      <c r="A406">
        <v>399</v>
      </c>
      <c r="B406" s="400">
        <v>43578.454861111109</v>
      </c>
      <c r="C406" t="s">
        <v>97</v>
      </c>
      <c r="D406">
        <v>0.01</v>
      </c>
      <c r="F406">
        <v>125.93600000000001</v>
      </c>
      <c r="I406" s="400">
        <v>43578.615277777775</v>
      </c>
      <c r="J406">
        <v>125.646</v>
      </c>
      <c r="N406">
        <v>2.66</v>
      </c>
      <c r="Q406">
        <v>138</v>
      </c>
      <c r="R406" t="s">
        <v>97</v>
      </c>
      <c r="S406" s="588">
        <v>2</v>
      </c>
    </row>
    <row r="407" spans="1:19" x14ac:dyDescent="0.2">
      <c r="A407">
        <v>400</v>
      </c>
      <c r="B407" s="400">
        <v>43578.631944444445</v>
      </c>
      <c r="C407" t="s">
        <v>97</v>
      </c>
      <c r="D407">
        <v>0.01</v>
      </c>
      <c r="F407">
        <v>125.539</v>
      </c>
      <c r="I407" s="400">
        <v>43578.689583333333</v>
      </c>
      <c r="J407">
        <v>125.319</v>
      </c>
      <c r="N407">
        <v>2.0099999999999998</v>
      </c>
      <c r="Q407">
        <v>139</v>
      </c>
      <c r="R407" t="s">
        <v>97</v>
      </c>
      <c r="S407" s="588">
        <v>1</v>
      </c>
    </row>
    <row r="408" spans="1:19" x14ac:dyDescent="0.2">
      <c r="A408">
        <v>402</v>
      </c>
      <c r="B408" s="400">
        <v>43578.785416666666</v>
      </c>
      <c r="C408" t="s">
        <v>97</v>
      </c>
      <c r="D408">
        <v>0.01</v>
      </c>
      <c r="F408">
        <v>125.354</v>
      </c>
      <c r="I408" s="400">
        <v>43579.629166666666</v>
      </c>
      <c r="J408">
        <v>125.182</v>
      </c>
      <c r="N408">
        <v>1.56</v>
      </c>
      <c r="Q408">
        <v>140</v>
      </c>
      <c r="R408" t="s">
        <v>97</v>
      </c>
      <c r="S408" s="588">
        <v>2</v>
      </c>
    </row>
    <row r="409" spans="1:19" x14ac:dyDescent="0.2">
      <c r="A409">
        <v>403</v>
      </c>
      <c r="B409" s="400">
        <v>43578.884722222225</v>
      </c>
      <c r="C409" t="s">
        <v>97</v>
      </c>
      <c r="D409">
        <v>0.01</v>
      </c>
      <c r="F409">
        <v>125.474</v>
      </c>
      <c r="I409" s="400">
        <v>43579.629166666666</v>
      </c>
      <c r="J409">
        <v>125.182</v>
      </c>
      <c r="N409">
        <v>2.66</v>
      </c>
      <c r="Q409">
        <v>140</v>
      </c>
      <c r="R409" t="s">
        <v>97</v>
      </c>
      <c r="S409" s="588">
        <v>2</v>
      </c>
    </row>
    <row r="410" spans="1:19" x14ac:dyDescent="0.2">
      <c r="A410">
        <v>404</v>
      </c>
      <c r="B410" s="400">
        <v>43579.634722222225</v>
      </c>
      <c r="C410" t="s">
        <v>97</v>
      </c>
      <c r="D410">
        <v>0.01</v>
      </c>
      <c r="F410">
        <v>125.10599999999999</v>
      </c>
      <c r="I410" s="400">
        <v>43579.770833333336</v>
      </c>
      <c r="J410">
        <v>124.937</v>
      </c>
      <c r="N410">
        <v>1.55</v>
      </c>
      <c r="Q410">
        <v>141</v>
      </c>
      <c r="R410" t="s">
        <v>97</v>
      </c>
      <c r="S410" s="588">
        <v>2</v>
      </c>
    </row>
    <row r="411" spans="1:19" x14ac:dyDescent="0.2">
      <c r="A411">
        <v>405</v>
      </c>
      <c r="B411" s="400">
        <v>43579.708333333336</v>
      </c>
      <c r="C411" t="s">
        <v>97</v>
      </c>
      <c r="D411">
        <v>0.01</v>
      </c>
      <c r="F411">
        <v>125.227</v>
      </c>
      <c r="I411" s="400">
        <v>43579.770833333336</v>
      </c>
      <c r="J411">
        <v>124.937</v>
      </c>
      <c r="N411">
        <v>2.66</v>
      </c>
      <c r="Q411">
        <v>141</v>
      </c>
      <c r="R411" t="s">
        <v>97</v>
      </c>
      <c r="S411" s="588">
        <v>2</v>
      </c>
    </row>
    <row r="412" spans="1:19" x14ac:dyDescent="0.2">
      <c r="A412">
        <v>407</v>
      </c>
      <c r="B412" s="400">
        <v>43579.771527777775</v>
      </c>
      <c r="C412" t="s">
        <v>97</v>
      </c>
      <c r="D412">
        <v>0.01</v>
      </c>
      <c r="F412">
        <v>124.935</v>
      </c>
      <c r="I412" s="400">
        <v>43580.376388888886</v>
      </c>
      <c r="J412">
        <v>124.828</v>
      </c>
      <c r="N412">
        <v>0.91</v>
      </c>
      <c r="Q412">
        <v>142</v>
      </c>
      <c r="R412" t="s">
        <v>97</v>
      </c>
      <c r="S412" s="588">
        <v>3</v>
      </c>
    </row>
    <row r="413" spans="1:19" x14ac:dyDescent="0.2">
      <c r="A413">
        <v>408</v>
      </c>
      <c r="B413" s="400">
        <v>43579.845833333333</v>
      </c>
      <c r="C413" t="s">
        <v>97</v>
      </c>
      <c r="D413">
        <v>0.01</v>
      </c>
      <c r="F413">
        <v>125.056</v>
      </c>
      <c r="I413" s="400">
        <v>43580.376388888886</v>
      </c>
      <c r="J413">
        <v>124.828</v>
      </c>
      <c r="N413">
        <v>2.02</v>
      </c>
      <c r="Q413">
        <v>142</v>
      </c>
      <c r="R413" t="s">
        <v>97</v>
      </c>
      <c r="S413" s="588">
        <v>3</v>
      </c>
    </row>
    <row r="414" spans="1:19" x14ac:dyDescent="0.2">
      <c r="A414">
        <v>409</v>
      </c>
      <c r="B414" s="400">
        <v>43579.863194444442</v>
      </c>
      <c r="C414" t="s">
        <v>97</v>
      </c>
      <c r="D414">
        <v>0.01</v>
      </c>
      <c r="F414">
        <v>125.23399999999999</v>
      </c>
      <c r="I414" s="400">
        <v>43580.376388888886</v>
      </c>
      <c r="J414">
        <v>124.828</v>
      </c>
      <c r="N414">
        <v>3.66</v>
      </c>
      <c r="Q414">
        <v>142</v>
      </c>
      <c r="R414" t="s">
        <v>97</v>
      </c>
      <c r="S414" s="588">
        <v>3</v>
      </c>
    </row>
    <row r="415" spans="1:19" x14ac:dyDescent="0.2">
      <c r="A415">
        <v>410</v>
      </c>
      <c r="B415" s="400">
        <v>43580.377083333333</v>
      </c>
      <c r="C415" t="s">
        <v>97</v>
      </c>
      <c r="D415">
        <v>0.01</v>
      </c>
      <c r="F415">
        <v>124.803</v>
      </c>
      <c r="I415" s="400">
        <v>43580.529861111114</v>
      </c>
      <c r="J415">
        <v>124.583</v>
      </c>
      <c r="N415">
        <v>2.0099999999999998</v>
      </c>
      <c r="Q415">
        <v>143</v>
      </c>
      <c r="R415" t="s">
        <v>97</v>
      </c>
      <c r="S415" s="588">
        <v>1</v>
      </c>
    </row>
    <row r="416" spans="1:19" x14ac:dyDescent="0.2">
      <c r="A416">
        <v>412</v>
      </c>
      <c r="B416" s="400">
        <v>43580.554861111108</v>
      </c>
      <c r="C416" t="s">
        <v>97</v>
      </c>
      <c r="D416">
        <v>0.01</v>
      </c>
      <c r="F416">
        <v>124.509</v>
      </c>
      <c r="I416" s="400">
        <v>43580.702777777777</v>
      </c>
      <c r="J416">
        <v>124.289</v>
      </c>
      <c r="N416">
        <v>2.02</v>
      </c>
      <c r="Q416">
        <v>144</v>
      </c>
      <c r="R416" t="s">
        <v>97</v>
      </c>
      <c r="S416" s="588">
        <v>1</v>
      </c>
    </row>
    <row r="417" spans="1:19" x14ac:dyDescent="0.2">
      <c r="A417">
        <v>413</v>
      </c>
      <c r="B417" s="400">
        <v>43580.703472222223</v>
      </c>
      <c r="C417" t="s">
        <v>97</v>
      </c>
      <c r="D417">
        <v>0.01</v>
      </c>
      <c r="F417">
        <v>124.265</v>
      </c>
      <c r="I417" s="400">
        <v>43588.463888888888</v>
      </c>
      <c r="J417">
        <v>124.45099999999999</v>
      </c>
      <c r="N417">
        <v>-1.89</v>
      </c>
      <c r="Q417">
        <v>145</v>
      </c>
      <c r="R417" t="s">
        <v>97</v>
      </c>
      <c r="S417" s="588">
        <v>5</v>
      </c>
    </row>
    <row r="418" spans="1:19" x14ac:dyDescent="0.2">
      <c r="A418">
        <v>414</v>
      </c>
      <c r="B418" s="400">
        <v>43580.745138888888</v>
      </c>
      <c r="C418" t="s">
        <v>97</v>
      </c>
      <c r="D418">
        <v>0.01</v>
      </c>
      <c r="F418">
        <v>124.386</v>
      </c>
      <c r="I418" s="400">
        <v>43588.463888888888</v>
      </c>
      <c r="J418">
        <v>124.45099999999999</v>
      </c>
      <c r="N418">
        <v>-0.78</v>
      </c>
      <c r="Q418">
        <v>145</v>
      </c>
      <c r="R418" t="s">
        <v>97</v>
      </c>
      <c r="S418" s="588">
        <v>5</v>
      </c>
    </row>
    <row r="419" spans="1:19" x14ac:dyDescent="0.2">
      <c r="A419">
        <v>415</v>
      </c>
      <c r="B419" s="400">
        <v>43581.354861111111</v>
      </c>
      <c r="C419" t="s">
        <v>97</v>
      </c>
      <c r="D419">
        <v>0.01</v>
      </c>
      <c r="F419">
        <v>124.54600000000001</v>
      </c>
      <c r="I419" s="400">
        <v>43588.463888888888</v>
      </c>
      <c r="J419">
        <v>124.45099999999999</v>
      </c>
      <c r="N419">
        <v>0.71</v>
      </c>
      <c r="Q419">
        <v>145</v>
      </c>
      <c r="R419" t="s">
        <v>97</v>
      </c>
      <c r="S419" s="588">
        <v>5</v>
      </c>
    </row>
    <row r="420" spans="1:19" x14ac:dyDescent="0.2">
      <c r="A420">
        <v>416</v>
      </c>
      <c r="B420" s="400">
        <v>43584.381944444445</v>
      </c>
      <c r="C420" t="s">
        <v>97</v>
      </c>
      <c r="D420">
        <v>0.02</v>
      </c>
      <c r="F420">
        <v>124.747</v>
      </c>
      <c r="I420" s="400">
        <v>43588.463888888888</v>
      </c>
      <c r="J420">
        <v>124.45099999999999</v>
      </c>
      <c r="N420">
        <v>5.15</v>
      </c>
      <c r="Q420">
        <v>145</v>
      </c>
      <c r="R420" t="s">
        <v>97</v>
      </c>
      <c r="S420" s="588">
        <v>5</v>
      </c>
    </row>
    <row r="421" spans="1:19" x14ac:dyDescent="0.2">
      <c r="A421">
        <v>417</v>
      </c>
      <c r="B421" s="400">
        <v>43584.775000000001</v>
      </c>
      <c r="C421" t="s">
        <v>97</v>
      </c>
      <c r="D421">
        <v>0.03</v>
      </c>
      <c r="F421">
        <v>125.038</v>
      </c>
      <c r="I421" s="400">
        <v>43588.463888888888</v>
      </c>
      <c r="J421">
        <v>124.45099999999999</v>
      </c>
      <c r="N421">
        <v>15.74</v>
      </c>
      <c r="Q421">
        <v>145</v>
      </c>
      <c r="R421" t="s">
        <v>97</v>
      </c>
      <c r="S421" s="588">
        <v>5</v>
      </c>
    </row>
    <row r="422" spans="1:19" x14ac:dyDescent="0.2">
      <c r="A422">
        <v>418</v>
      </c>
      <c r="B422" s="400">
        <v>43588.604861111111</v>
      </c>
      <c r="C422" t="s">
        <v>97</v>
      </c>
      <c r="D422">
        <v>0.01</v>
      </c>
      <c r="F422">
        <v>124.34399999999999</v>
      </c>
      <c r="I422" s="400">
        <v>43590.958333333336</v>
      </c>
      <c r="J422">
        <v>124.175</v>
      </c>
      <c r="N422">
        <v>1.55</v>
      </c>
      <c r="Q422">
        <v>146</v>
      </c>
      <c r="R422" t="s">
        <v>97</v>
      </c>
      <c r="S422" s="588">
        <v>2</v>
      </c>
    </row>
    <row r="423" spans="1:19" x14ac:dyDescent="0.2">
      <c r="A423">
        <v>419</v>
      </c>
      <c r="B423" s="400">
        <v>43588.607638888891</v>
      </c>
      <c r="C423" t="s">
        <v>97</v>
      </c>
      <c r="D423">
        <v>0.01</v>
      </c>
      <c r="F423">
        <v>124.46599999999999</v>
      </c>
      <c r="I423" s="400">
        <v>43590.958333333336</v>
      </c>
      <c r="J423">
        <v>124.175</v>
      </c>
      <c r="N423">
        <v>2.67</v>
      </c>
      <c r="Q423">
        <v>146</v>
      </c>
      <c r="R423" t="s">
        <v>97</v>
      </c>
      <c r="S423" s="588">
        <v>2</v>
      </c>
    </row>
    <row r="424" spans="1:19" x14ac:dyDescent="0.2">
      <c r="A424">
        <v>421</v>
      </c>
      <c r="B424" s="400">
        <v>43590.979166666664</v>
      </c>
      <c r="C424" t="s">
        <v>97</v>
      </c>
      <c r="D424">
        <v>0.01</v>
      </c>
      <c r="F424">
        <v>123.643</v>
      </c>
      <c r="I424" s="400">
        <v>43591.109027777777</v>
      </c>
      <c r="J424">
        <v>123.589</v>
      </c>
      <c r="N424">
        <v>0.48</v>
      </c>
      <c r="Q424">
        <v>147</v>
      </c>
      <c r="R424" t="s">
        <v>97</v>
      </c>
      <c r="S424" s="588">
        <v>3</v>
      </c>
    </row>
    <row r="425" spans="1:19" x14ac:dyDescent="0.2">
      <c r="A425">
        <v>422</v>
      </c>
      <c r="B425" s="400">
        <v>43591.000694444447</v>
      </c>
      <c r="C425" t="s">
        <v>97</v>
      </c>
      <c r="D425">
        <v>0.01</v>
      </c>
      <c r="F425">
        <v>123.843</v>
      </c>
      <c r="I425" s="400">
        <v>43591.109027777777</v>
      </c>
      <c r="J425">
        <v>123.589</v>
      </c>
      <c r="N425">
        <v>2.33</v>
      </c>
      <c r="Q425">
        <v>147</v>
      </c>
      <c r="R425" t="s">
        <v>97</v>
      </c>
      <c r="S425" s="588">
        <v>3</v>
      </c>
    </row>
    <row r="426" spans="1:19" x14ac:dyDescent="0.2">
      <c r="A426">
        <v>423</v>
      </c>
      <c r="B426" s="400">
        <v>43591.027777777781</v>
      </c>
      <c r="C426" t="s">
        <v>97</v>
      </c>
      <c r="D426">
        <v>0.01</v>
      </c>
      <c r="F426">
        <v>124.004</v>
      </c>
      <c r="I426" s="400">
        <v>43591.109027777777</v>
      </c>
      <c r="J426">
        <v>123.589</v>
      </c>
      <c r="N426">
        <v>3.81</v>
      </c>
      <c r="Q426">
        <v>147</v>
      </c>
      <c r="R426" t="s">
        <v>97</v>
      </c>
      <c r="S426" s="588">
        <v>3</v>
      </c>
    </row>
    <row r="427" spans="1:19" x14ac:dyDescent="0.2">
      <c r="A427">
        <v>424</v>
      </c>
      <c r="B427" s="400">
        <v>43591.109027777777</v>
      </c>
      <c r="C427" t="s">
        <v>97</v>
      </c>
      <c r="D427">
        <v>0.01</v>
      </c>
      <c r="F427">
        <v>123.571</v>
      </c>
      <c r="I427" s="400">
        <v>43592.654166666667</v>
      </c>
      <c r="J427">
        <v>123.59099999999999</v>
      </c>
      <c r="N427">
        <v>-0.2</v>
      </c>
      <c r="Q427">
        <v>148</v>
      </c>
      <c r="R427" t="s">
        <v>97</v>
      </c>
      <c r="S427" s="588">
        <v>4</v>
      </c>
    </row>
    <row r="428" spans="1:19" x14ac:dyDescent="0.2">
      <c r="A428">
        <v>425</v>
      </c>
      <c r="B428" s="400">
        <v>43591.164583333331</v>
      </c>
      <c r="C428" t="s">
        <v>97</v>
      </c>
      <c r="D428">
        <v>0.01</v>
      </c>
      <c r="F428">
        <v>123.691</v>
      </c>
      <c r="I428" s="400">
        <v>43592.654166666667</v>
      </c>
      <c r="J428">
        <v>123.59099999999999</v>
      </c>
      <c r="N428">
        <v>0.9</v>
      </c>
      <c r="Q428">
        <v>148</v>
      </c>
      <c r="R428" t="s">
        <v>97</v>
      </c>
      <c r="S428" s="588">
        <v>4</v>
      </c>
    </row>
    <row r="429" spans="1:19" x14ac:dyDescent="0.2">
      <c r="A429">
        <v>426</v>
      </c>
      <c r="B429" s="400">
        <v>43591.279861111114</v>
      </c>
      <c r="C429" t="s">
        <v>97</v>
      </c>
      <c r="D429">
        <v>0.01</v>
      </c>
      <c r="F429">
        <v>123.852</v>
      </c>
      <c r="I429" s="400">
        <v>43592.654166666667</v>
      </c>
      <c r="J429">
        <v>123.59099999999999</v>
      </c>
      <c r="N429">
        <v>2.37</v>
      </c>
      <c r="Q429">
        <v>148</v>
      </c>
      <c r="R429" t="s">
        <v>97</v>
      </c>
      <c r="S429" s="588">
        <v>4</v>
      </c>
    </row>
    <row r="430" spans="1:19" x14ac:dyDescent="0.2">
      <c r="A430">
        <v>427</v>
      </c>
      <c r="B430" s="400">
        <v>43591.291666666664</v>
      </c>
      <c r="C430" t="s">
        <v>97</v>
      </c>
      <c r="D430">
        <v>0.02</v>
      </c>
      <c r="F430">
        <v>124.05200000000001</v>
      </c>
      <c r="I430" s="400">
        <v>43592.654166666667</v>
      </c>
      <c r="J430">
        <v>123.59099999999999</v>
      </c>
      <c r="N430">
        <v>8.41</v>
      </c>
      <c r="Q430">
        <v>148</v>
      </c>
      <c r="R430" t="s">
        <v>97</v>
      </c>
      <c r="S430" s="588">
        <v>4</v>
      </c>
    </row>
    <row r="431" spans="1:19" x14ac:dyDescent="0.2">
      <c r="A431">
        <v>428</v>
      </c>
      <c r="B431" s="400">
        <v>43592.65902777778</v>
      </c>
      <c r="C431" t="s">
        <v>97</v>
      </c>
      <c r="D431">
        <v>0.01</v>
      </c>
      <c r="F431">
        <v>123.56399999999999</v>
      </c>
      <c r="I431" s="400">
        <v>43592.75</v>
      </c>
      <c r="J431">
        <v>123.34399999999999</v>
      </c>
      <c r="N431">
        <v>2.02</v>
      </c>
      <c r="Q431">
        <v>149</v>
      </c>
      <c r="R431" t="s">
        <v>97</v>
      </c>
      <c r="S431" s="588">
        <v>1</v>
      </c>
    </row>
    <row r="432" spans="1:19" x14ac:dyDescent="0.2">
      <c r="A432">
        <v>429</v>
      </c>
      <c r="B432" s="400">
        <v>43592.75</v>
      </c>
      <c r="C432" t="s">
        <v>97</v>
      </c>
      <c r="D432">
        <v>0.01</v>
      </c>
      <c r="F432">
        <v>123.327</v>
      </c>
      <c r="I432" s="400">
        <v>43593.240277777775</v>
      </c>
      <c r="J432">
        <v>123.155</v>
      </c>
      <c r="N432">
        <v>1.56</v>
      </c>
      <c r="Q432">
        <v>150</v>
      </c>
      <c r="R432" t="s">
        <v>97</v>
      </c>
      <c r="S432" s="588">
        <v>2</v>
      </c>
    </row>
    <row r="433" spans="1:19" x14ac:dyDescent="0.2">
      <c r="A433">
        <v>431</v>
      </c>
      <c r="B433" s="400">
        <v>43592.936111111114</v>
      </c>
      <c r="C433" t="s">
        <v>97</v>
      </c>
      <c r="D433">
        <v>0.01</v>
      </c>
      <c r="F433">
        <v>123.447</v>
      </c>
      <c r="I433" s="400">
        <v>43593.240277777775</v>
      </c>
      <c r="J433">
        <v>123.155</v>
      </c>
      <c r="N433">
        <v>2.66</v>
      </c>
      <c r="Q433">
        <v>150</v>
      </c>
      <c r="R433" t="s">
        <v>97</v>
      </c>
      <c r="S433" s="588">
        <v>2</v>
      </c>
    </row>
    <row r="434" spans="1:19" x14ac:dyDescent="0.2">
      <c r="A434">
        <v>432</v>
      </c>
      <c r="B434" s="400">
        <v>43593.240277777775</v>
      </c>
      <c r="C434" t="s">
        <v>97</v>
      </c>
      <c r="D434">
        <v>0.01</v>
      </c>
      <c r="F434">
        <v>123.13800000000001</v>
      </c>
      <c r="I434" s="400">
        <v>43594.103472222225</v>
      </c>
      <c r="J434">
        <v>123.026</v>
      </c>
      <c r="N434">
        <v>0.96</v>
      </c>
      <c r="Q434">
        <v>151</v>
      </c>
      <c r="R434" t="s">
        <v>97</v>
      </c>
      <c r="S434" s="588">
        <v>3</v>
      </c>
    </row>
    <row r="435" spans="1:19" x14ac:dyDescent="0.2">
      <c r="A435">
        <v>433</v>
      </c>
      <c r="B435" s="400">
        <v>43593.320833333331</v>
      </c>
      <c r="C435" t="s">
        <v>97</v>
      </c>
      <c r="D435">
        <v>0.01</v>
      </c>
      <c r="F435">
        <v>123.259</v>
      </c>
      <c r="I435" s="400">
        <v>43594.103472222225</v>
      </c>
      <c r="J435">
        <v>123.026</v>
      </c>
      <c r="N435">
        <v>2.06</v>
      </c>
      <c r="Q435">
        <v>151</v>
      </c>
      <c r="R435" t="s">
        <v>97</v>
      </c>
      <c r="S435" s="588">
        <v>3</v>
      </c>
    </row>
    <row r="436" spans="1:19" x14ac:dyDescent="0.2">
      <c r="A436">
        <v>434</v>
      </c>
      <c r="B436" s="400">
        <v>43593.364583333336</v>
      </c>
      <c r="C436" t="s">
        <v>97</v>
      </c>
      <c r="D436">
        <v>0.01</v>
      </c>
      <c r="F436">
        <v>123.42</v>
      </c>
      <c r="I436" s="400">
        <v>43594.103472222225</v>
      </c>
      <c r="J436">
        <v>123.026</v>
      </c>
      <c r="N436">
        <v>3.54</v>
      </c>
      <c r="Q436">
        <v>151</v>
      </c>
      <c r="R436" t="s">
        <v>97</v>
      </c>
      <c r="S436" s="588">
        <v>3</v>
      </c>
    </row>
    <row r="437" spans="1:19" x14ac:dyDescent="0.2">
      <c r="A437">
        <v>435</v>
      </c>
      <c r="B437" s="400">
        <v>43594.11041666667</v>
      </c>
      <c r="C437" t="s">
        <v>97</v>
      </c>
      <c r="D437">
        <v>0.01</v>
      </c>
      <c r="F437">
        <v>123.002</v>
      </c>
      <c r="I437" s="400">
        <v>43594.39166666667</v>
      </c>
      <c r="J437">
        <v>122.833</v>
      </c>
      <c r="N437">
        <v>1.55</v>
      </c>
      <c r="Q437">
        <v>152</v>
      </c>
      <c r="R437" t="s">
        <v>97</v>
      </c>
      <c r="S437" s="588">
        <v>2</v>
      </c>
    </row>
    <row r="438" spans="1:19" x14ac:dyDescent="0.2">
      <c r="A438">
        <v>436</v>
      </c>
      <c r="B438" s="400">
        <v>43594.128472222219</v>
      </c>
      <c r="C438" t="s">
        <v>97</v>
      </c>
      <c r="D438">
        <v>0.01</v>
      </c>
      <c r="F438">
        <v>123.123</v>
      </c>
      <c r="I438" s="400">
        <v>43594.39166666667</v>
      </c>
      <c r="J438">
        <v>122.833</v>
      </c>
      <c r="N438">
        <v>2.66</v>
      </c>
      <c r="Q438">
        <v>152</v>
      </c>
      <c r="R438" t="s">
        <v>97</v>
      </c>
      <c r="S438" s="588">
        <v>2</v>
      </c>
    </row>
    <row r="439" spans="1:19" x14ac:dyDescent="0.2">
      <c r="A439">
        <v>438</v>
      </c>
      <c r="B439" s="400">
        <v>43594.425000000003</v>
      </c>
      <c r="C439" t="s">
        <v>97</v>
      </c>
      <c r="D439">
        <v>0.01</v>
      </c>
      <c r="F439">
        <v>122.604</v>
      </c>
      <c r="I439" s="400">
        <v>43598.637499999997</v>
      </c>
      <c r="J439">
        <v>122.803</v>
      </c>
      <c r="N439">
        <v>-1.87</v>
      </c>
      <c r="Q439">
        <v>153</v>
      </c>
      <c r="R439" t="s">
        <v>97</v>
      </c>
      <c r="S439" s="588">
        <v>5</v>
      </c>
    </row>
    <row r="440" spans="1:19" x14ac:dyDescent="0.2">
      <c r="A440">
        <v>439</v>
      </c>
      <c r="B440" s="400">
        <v>43594.441666666666</v>
      </c>
      <c r="C440" t="s">
        <v>97</v>
      </c>
      <c r="D440">
        <v>0.01</v>
      </c>
      <c r="F440">
        <v>122.724</v>
      </c>
      <c r="I440" s="400">
        <v>43598.637499999997</v>
      </c>
      <c r="J440">
        <v>122.803</v>
      </c>
      <c r="N440">
        <v>-0.77</v>
      </c>
      <c r="Q440">
        <v>153</v>
      </c>
      <c r="R440" t="s">
        <v>97</v>
      </c>
      <c r="S440" s="588">
        <v>5</v>
      </c>
    </row>
    <row r="441" spans="1:19" x14ac:dyDescent="0.2">
      <c r="A441">
        <v>440</v>
      </c>
      <c r="B441" s="400">
        <v>43594.480555555558</v>
      </c>
      <c r="C441" t="s">
        <v>97</v>
      </c>
      <c r="D441">
        <v>0.01</v>
      </c>
      <c r="F441">
        <v>122.88500000000001</v>
      </c>
      <c r="I441" s="400">
        <v>43598.637499999997</v>
      </c>
      <c r="J441">
        <v>122.803</v>
      </c>
      <c r="N441">
        <v>0.7</v>
      </c>
      <c r="Q441">
        <v>153</v>
      </c>
      <c r="R441" t="s">
        <v>97</v>
      </c>
      <c r="S441" s="588">
        <v>5</v>
      </c>
    </row>
    <row r="442" spans="1:19" x14ac:dyDescent="0.2">
      <c r="A442">
        <v>441</v>
      </c>
      <c r="B442" s="400">
        <v>43594.664583333331</v>
      </c>
      <c r="C442" t="s">
        <v>97</v>
      </c>
      <c r="D442">
        <v>0.02</v>
      </c>
      <c r="F442">
        <v>123.099</v>
      </c>
      <c r="I442" s="400">
        <v>43598.637499999997</v>
      </c>
      <c r="J442">
        <v>122.803</v>
      </c>
      <c r="N442">
        <v>5.34</v>
      </c>
      <c r="Q442">
        <v>153</v>
      </c>
      <c r="R442" t="s">
        <v>97</v>
      </c>
      <c r="S442" s="588">
        <v>5</v>
      </c>
    </row>
    <row r="443" spans="1:19" x14ac:dyDescent="0.2">
      <c r="A443">
        <v>442</v>
      </c>
      <c r="B443" s="400">
        <v>43595.099305555559</v>
      </c>
      <c r="C443" t="s">
        <v>97</v>
      </c>
      <c r="D443">
        <v>0.03</v>
      </c>
      <c r="F443">
        <v>123.373</v>
      </c>
      <c r="I443" s="400">
        <v>43598.637499999997</v>
      </c>
      <c r="J443">
        <v>122.803</v>
      </c>
      <c r="N443">
        <v>15.61</v>
      </c>
      <c r="Q443">
        <v>153</v>
      </c>
      <c r="R443" t="s">
        <v>97</v>
      </c>
      <c r="S443" s="588">
        <v>5</v>
      </c>
    </row>
    <row r="444" spans="1:19" x14ac:dyDescent="0.2">
      <c r="A444">
        <v>443</v>
      </c>
      <c r="B444" s="400">
        <v>43598.638194444444</v>
      </c>
      <c r="C444" t="s">
        <v>97</v>
      </c>
      <c r="D444">
        <v>0.01</v>
      </c>
      <c r="F444">
        <v>122.785</v>
      </c>
      <c r="I444" s="400">
        <v>43598.73541666667</v>
      </c>
      <c r="J444">
        <v>122.61499999999999</v>
      </c>
      <c r="N444">
        <v>1.56</v>
      </c>
      <c r="Q444">
        <v>154</v>
      </c>
      <c r="R444" t="s">
        <v>97</v>
      </c>
      <c r="S444" s="588">
        <v>2</v>
      </c>
    </row>
    <row r="445" spans="1:19" x14ac:dyDescent="0.2">
      <c r="A445">
        <v>444</v>
      </c>
      <c r="B445" s="400">
        <v>43598.65347222222</v>
      </c>
      <c r="C445" t="s">
        <v>97</v>
      </c>
      <c r="D445">
        <v>0.01</v>
      </c>
      <c r="F445">
        <v>122.905</v>
      </c>
      <c r="I445" s="400">
        <v>43598.73541666667</v>
      </c>
      <c r="J445">
        <v>122.61499999999999</v>
      </c>
      <c r="N445">
        <v>2.66</v>
      </c>
      <c r="Q445">
        <v>154</v>
      </c>
      <c r="R445" t="s">
        <v>97</v>
      </c>
      <c r="S445" s="588">
        <v>2</v>
      </c>
    </row>
    <row r="446" spans="1:19" x14ac:dyDescent="0.2">
      <c r="A446">
        <v>445</v>
      </c>
      <c r="B446" s="400">
        <v>43598.74722222222</v>
      </c>
      <c r="C446" t="s">
        <v>97</v>
      </c>
      <c r="D446">
        <v>0.01</v>
      </c>
      <c r="F446">
        <v>122.554</v>
      </c>
      <c r="I446" s="400">
        <v>43599.605555555558</v>
      </c>
      <c r="J446">
        <v>122.746</v>
      </c>
      <c r="N446">
        <v>-1.78</v>
      </c>
      <c r="Q446">
        <v>155</v>
      </c>
      <c r="R446" t="s">
        <v>97</v>
      </c>
      <c r="S446" s="588">
        <v>5</v>
      </c>
    </row>
    <row r="447" spans="1:19" x14ac:dyDescent="0.2">
      <c r="A447">
        <v>446</v>
      </c>
      <c r="B447" s="400">
        <v>43598.775694444441</v>
      </c>
      <c r="C447" t="s">
        <v>97</v>
      </c>
      <c r="D447">
        <v>0.01</v>
      </c>
      <c r="F447">
        <v>122.67400000000001</v>
      </c>
      <c r="I447" s="400">
        <v>43599.605555555558</v>
      </c>
      <c r="J447">
        <v>122.746</v>
      </c>
      <c r="N447">
        <v>-0.68</v>
      </c>
      <c r="Q447">
        <v>155</v>
      </c>
      <c r="R447" t="s">
        <v>97</v>
      </c>
      <c r="S447" s="588">
        <v>5</v>
      </c>
    </row>
    <row r="448" spans="1:19" x14ac:dyDescent="0.2">
      <c r="A448">
        <v>447</v>
      </c>
      <c r="B448" s="400">
        <v>43598.851388888892</v>
      </c>
      <c r="C448" t="s">
        <v>97</v>
      </c>
      <c r="D448">
        <v>0.01</v>
      </c>
      <c r="F448">
        <v>122.83499999999999</v>
      </c>
      <c r="I448" s="400">
        <v>43599.605555555558</v>
      </c>
      <c r="J448">
        <v>122.746</v>
      </c>
      <c r="N448">
        <v>0.79</v>
      </c>
      <c r="Q448">
        <v>155</v>
      </c>
      <c r="R448" t="s">
        <v>97</v>
      </c>
      <c r="S448" s="588">
        <v>5</v>
      </c>
    </row>
    <row r="449" spans="1:19" x14ac:dyDescent="0.2">
      <c r="A449">
        <v>448</v>
      </c>
      <c r="B449" s="400">
        <v>43599.152083333334</v>
      </c>
      <c r="C449" t="s">
        <v>97</v>
      </c>
      <c r="D449">
        <v>0.02</v>
      </c>
      <c r="F449">
        <v>123.036</v>
      </c>
      <c r="I449" s="400">
        <v>43599.605555555558</v>
      </c>
      <c r="J449">
        <v>122.746</v>
      </c>
      <c r="N449">
        <v>5.31</v>
      </c>
      <c r="Q449">
        <v>155</v>
      </c>
      <c r="R449" t="s">
        <v>97</v>
      </c>
      <c r="S449" s="588">
        <v>5</v>
      </c>
    </row>
    <row r="450" spans="1:19" x14ac:dyDescent="0.2">
      <c r="A450">
        <v>449</v>
      </c>
      <c r="B450" s="400">
        <v>43599.383333333331</v>
      </c>
      <c r="C450" t="s">
        <v>97</v>
      </c>
      <c r="D450">
        <v>0.03</v>
      </c>
      <c r="F450">
        <v>123.307</v>
      </c>
      <c r="I450" s="400">
        <v>43599.605555555558</v>
      </c>
      <c r="J450">
        <v>122.746</v>
      </c>
      <c r="N450">
        <v>15.44</v>
      </c>
      <c r="Q450">
        <v>155</v>
      </c>
      <c r="R450" t="s">
        <v>97</v>
      </c>
      <c r="S450" s="588">
        <v>5</v>
      </c>
    </row>
    <row r="451" spans="1:19" x14ac:dyDescent="0.2">
      <c r="A451">
        <v>450</v>
      </c>
      <c r="B451" s="400">
        <v>43599.606249999997</v>
      </c>
      <c r="C451" t="s">
        <v>97</v>
      </c>
      <c r="D451">
        <v>0.01</v>
      </c>
      <c r="F451">
        <v>122.736</v>
      </c>
      <c r="I451" s="400">
        <v>43600.481944444444</v>
      </c>
      <c r="J451">
        <v>122.629</v>
      </c>
      <c r="N451">
        <v>0.96</v>
      </c>
      <c r="Q451">
        <v>156</v>
      </c>
      <c r="R451" t="s">
        <v>97</v>
      </c>
      <c r="S451" s="588">
        <v>3</v>
      </c>
    </row>
    <row r="452" spans="1:19" x14ac:dyDescent="0.2">
      <c r="A452">
        <v>451</v>
      </c>
      <c r="B452" s="400">
        <v>43599.625</v>
      </c>
      <c r="C452" t="s">
        <v>97</v>
      </c>
      <c r="D452">
        <v>0.01</v>
      </c>
      <c r="F452">
        <v>122.858</v>
      </c>
      <c r="I452" s="400">
        <v>43600.481944444444</v>
      </c>
      <c r="J452">
        <v>122.629</v>
      </c>
      <c r="N452">
        <v>2.08</v>
      </c>
      <c r="Q452">
        <v>156</v>
      </c>
      <c r="R452" t="s">
        <v>97</v>
      </c>
      <c r="S452" s="588">
        <v>3</v>
      </c>
    </row>
    <row r="453" spans="1:19" x14ac:dyDescent="0.2">
      <c r="A453">
        <v>452</v>
      </c>
      <c r="B453" s="400">
        <v>43599.82708333333</v>
      </c>
      <c r="C453" t="s">
        <v>97</v>
      </c>
      <c r="D453">
        <v>0.01</v>
      </c>
      <c r="F453">
        <v>123.01900000000001</v>
      </c>
      <c r="I453" s="400">
        <v>43600.481944444444</v>
      </c>
      <c r="J453">
        <v>122.629</v>
      </c>
      <c r="N453">
        <v>3.56</v>
      </c>
      <c r="Q453">
        <v>156</v>
      </c>
      <c r="R453" t="s">
        <v>97</v>
      </c>
      <c r="S453" s="588">
        <v>3</v>
      </c>
    </row>
    <row r="454" spans="1:19" x14ac:dyDescent="0.2">
      <c r="A454">
        <v>453</v>
      </c>
      <c r="B454" s="400">
        <v>43600.482638888891</v>
      </c>
      <c r="C454" t="s">
        <v>97</v>
      </c>
      <c r="D454">
        <v>0.01</v>
      </c>
      <c r="F454">
        <v>122.598</v>
      </c>
      <c r="I454" s="400">
        <v>43600.518055555556</v>
      </c>
      <c r="J454">
        <v>122.378</v>
      </c>
      <c r="N454">
        <v>2.02</v>
      </c>
      <c r="Q454">
        <v>157</v>
      </c>
      <c r="R454" t="s">
        <v>97</v>
      </c>
      <c r="S454" s="588">
        <v>1</v>
      </c>
    </row>
    <row r="455" spans="1:19" x14ac:dyDescent="0.2">
      <c r="A455">
        <v>454</v>
      </c>
      <c r="B455" s="400">
        <v>43600.518750000003</v>
      </c>
      <c r="C455" t="s">
        <v>97</v>
      </c>
      <c r="D455">
        <v>0.01</v>
      </c>
      <c r="F455">
        <v>122.373</v>
      </c>
      <c r="I455" s="400">
        <v>43600.583333333336</v>
      </c>
      <c r="J455">
        <v>122.20399999999999</v>
      </c>
      <c r="N455">
        <v>1.55</v>
      </c>
      <c r="Q455">
        <v>158</v>
      </c>
      <c r="R455" t="s">
        <v>97</v>
      </c>
      <c r="S455" s="588">
        <v>2</v>
      </c>
    </row>
    <row r="456" spans="1:19" x14ac:dyDescent="0.2">
      <c r="A456">
        <v>455</v>
      </c>
      <c r="B456" s="400">
        <v>43600.531944444447</v>
      </c>
      <c r="C456" t="s">
        <v>97</v>
      </c>
      <c r="D456">
        <v>0.01</v>
      </c>
      <c r="F456">
        <v>122.494</v>
      </c>
      <c r="I456" s="400">
        <v>43600.583333333336</v>
      </c>
      <c r="J456">
        <v>122.20399999999999</v>
      </c>
      <c r="N456">
        <v>2.66</v>
      </c>
      <c r="Q456">
        <v>158</v>
      </c>
      <c r="R456" t="s">
        <v>97</v>
      </c>
      <c r="S456" s="588">
        <v>2</v>
      </c>
    </row>
    <row r="457" spans="1:19" x14ac:dyDescent="0.2">
      <c r="A457">
        <v>456</v>
      </c>
      <c r="B457" s="400">
        <v>43600.604861111111</v>
      </c>
      <c r="C457" t="s">
        <v>97</v>
      </c>
      <c r="D457">
        <v>0.01</v>
      </c>
      <c r="F457">
        <v>122.20099999999999</v>
      </c>
      <c r="I457" s="400">
        <v>43602.572916666664</v>
      </c>
      <c r="J457">
        <v>122.306</v>
      </c>
      <c r="N457">
        <v>-1.05</v>
      </c>
      <c r="Q457">
        <v>159</v>
      </c>
      <c r="R457" t="s">
        <v>97</v>
      </c>
      <c r="S457" s="588">
        <v>4</v>
      </c>
    </row>
    <row r="458" spans="1:19" x14ac:dyDescent="0.2">
      <c r="A458">
        <v>457</v>
      </c>
      <c r="B458" s="400">
        <v>43600.650694444441</v>
      </c>
      <c r="C458" t="s">
        <v>97</v>
      </c>
      <c r="D458">
        <v>0.01</v>
      </c>
      <c r="F458">
        <v>122.322</v>
      </c>
      <c r="I458" s="400">
        <v>43602.572916666664</v>
      </c>
      <c r="J458">
        <v>122.306</v>
      </c>
      <c r="N458">
        <v>0.06</v>
      </c>
      <c r="Q458">
        <v>159</v>
      </c>
      <c r="R458" t="s">
        <v>97</v>
      </c>
      <c r="S458" s="588">
        <v>4</v>
      </c>
    </row>
    <row r="459" spans="1:19" x14ac:dyDescent="0.2">
      <c r="A459">
        <v>458</v>
      </c>
      <c r="B459" s="400">
        <v>43600.709722222222</v>
      </c>
      <c r="C459" t="s">
        <v>97</v>
      </c>
      <c r="D459">
        <v>0.01</v>
      </c>
      <c r="F459">
        <v>122.634</v>
      </c>
      <c r="I459" s="400">
        <v>43602.572916666664</v>
      </c>
      <c r="J459">
        <v>122.306</v>
      </c>
      <c r="N459">
        <v>2.92</v>
      </c>
      <c r="Q459">
        <v>159</v>
      </c>
      <c r="R459" t="s">
        <v>97</v>
      </c>
      <c r="S459" s="588">
        <v>4</v>
      </c>
    </row>
    <row r="460" spans="1:19" x14ac:dyDescent="0.2">
      <c r="A460">
        <v>459</v>
      </c>
      <c r="B460" s="400">
        <v>43600.680555555555</v>
      </c>
      <c r="C460" t="s">
        <v>97</v>
      </c>
      <c r="D460">
        <v>0.02</v>
      </c>
      <c r="F460">
        <v>122.834</v>
      </c>
      <c r="I460" s="400">
        <v>43602.572916666664</v>
      </c>
      <c r="J460">
        <v>122.306</v>
      </c>
      <c r="N460">
        <v>9.51</v>
      </c>
      <c r="Q460">
        <v>159</v>
      </c>
      <c r="R460" t="s">
        <v>97</v>
      </c>
      <c r="S460" s="588">
        <v>4</v>
      </c>
    </row>
    <row r="461" spans="1:19" x14ac:dyDescent="0.2">
      <c r="A461">
        <v>460</v>
      </c>
      <c r="B461" s="400">
        <v>43602.573611111111</v>
      </c>
      <c r="C461" t="s">
        <v>97</v>
      </c>
      <c r="D461">
        <v>0.01</v>
      </c>
      <c r="F461">
        <v>122.289</v>
      </c>
      <c r="I461" s="400">
        <v>43608.380555555559</v>
      </c>
      <c r="J461">
        <v>122.73699999999999</v>
      </c>
      <c r="N461">
        <v>-4.25</v>
      </c>
      <c r="Q461">
        <v>160</v>
      </c>
      <c r="R461" t="s">
        <v>97</v>
      </c>
      <c r="S461" s="588">
        <v>6</v>
      </c>
    </row>
    <row r="462" spans="1:19" x14ac:dyDescent="0.2">
      <c r="A462">
        <v>461</v>
      </c>
      <c r="B462" s="400">
        <v>43602.59652777778</v>
      </c>
      <c r="C462" t="s">
        <v>97</v>
      </c>
      <c r="D462">
        <v>0.01</v>
      </c>
      <c r="F462">
        <v>122.41</v>
      </c>
      <c r="I462" s="400">
        <v>43608.380555555559</v>
      </c>
      <c r="J462">
        <v>122.73699999999999</v>
      </c>
      <c r="N462">
        <v>-3.14</v>
      </c>
      <c r="Q462">
        <v>160</v>
      </c>
      <c r="R462" t="s">
        <v>97</v>
      </c>
      <c r="S462" s="588">
        <v>6</v>
      </c>
    </row>
    <row r="463" spans="1:19" x14ac:dyDescent="0.2">
      <c r="A463">
        <v>462</v>
      </c>
      <c r="B463" s="400">
        <v>43602.618055555555</v>
      </c>
      <c r="C463" t="s">
        <v>97</v>
      </c>
      <c r="D463">
        <v>0.01</v>
      </c>
      <c r="F463">
        <v>122.572</v>
      </c>
      <c r="I463" s="400">
        <v>43608.380555555559</v>
      </c>
      <c r="J463">
        <v>122.73699999999999</v>
      </c>
      <c r="N463">
        <v>-1.66</v>
      </c>
      <c r="Q463">
        <v>160</v>
      </c>
      <c r="R463" t="s">
        <v>97</v>
      </c>
      <c r="S463" s="588">
        <v>6</v>
      </c>
    </row>
    <row r="464" spans="1:19" x14ac:dyDescent="0.2">
      <c r="A464">
        <v>463</v>
      </c>
      <c r="B464" s="400">
        <v>43602.797222222223</v>
      </c>
      <c r="C464" t="s">
        <v>97</v>
      </c>
      <c r="D464">
        <v>0.02</v>
      </c>
      <c r="F464">
        <v>122.77200000000001</v>
      </c>
      <c r="I464" s="400">
        <v>43608.380555555559</v>
      </c>
      <c r="J464">
        <v>122.73699999999999</v>
      </c>
      <c r="N464">
        <v>0.37</v>
      </c>
      <c r="Q464">
        <v>160</v>
      </c>
      <c r="R464" t="s">
        <v>97</v>
      </c>
      <c r="S464" s="588">
        <v>6</v>
      </c>
    </row>
    <row r="465" spans="1:19" x14ac:dyDescent="0.2">
      <c r="A465">
        <v>464</v>
      </c>
      <c r="B465" s="400">
        <v>43605.085416666669</v>
      </c>
      <c r="C465" t="s">
        <v>97</v>
      </c>
      <c r="D465">
        <v>0.03</v>
      </c>
      <c r="F465">
        <v>123.04300000000001</v>
      </c>
      <c r="I465" s="400">
        <v>43608.380555555559</v>
      </c>
      <c r="J465">
        <v>122.73699999999999</v>
      </c>
      <c r="N465">
        <v>8.08</v>
      </c>
      <c r="Q465">
        <v>160</v>
      </c>
      <c r="R465" t="s">
        <v>97</v>
      </c>
      <c r="S465" s="588">
        <v>6</v>
      </c>
    </row>
    <row r="466" spans="1:19" x14ac:dyDescent="0.2">
      <c r="A466">
        <v>465</v>
      </c>
      <c r="B466" s="400">
        <v>43606.704861111109</v>
      </c>
      <c r="C466" t="s">
        <v>97</v>
      </c>
      <c r="D466">
        <v>0.06</v>
      </c>
      <c r="F466">
        <v>123.38500000000001</v>
      </c>
      <c r="I466" s="400">
        <v>43608.380555555559</v>
      </c>
      <c r="J466">
        <v>122.73699999999999</v>
      </c>
      <c r="N466">
        <v>35.11</v>
      </c>
      <c r="Q466">
        <v>160</v>
      </c>
      <c r="R466" t="s">
        <v>97</v>
      </c>
      <c r="S466" s="588">
        <v>6</v>
      </c>
    </row>
    <row r="467" spans="1:19" x14ac:dyDescent="0.2">
      <c r="A467">
        <v>466</v>
      </c>
      <c r="B467" s="400">
        <v>43606.938194444447</v>
      </c>
      <c r="C467" t="s">
        <v>96</v>
      </c>
      <c r="D467">
        <v>0.01</v>
      </c>
      <c r="F467">
        <v>123.38500000000001</v>
      </c>
      <c r="I467" s="400">
        <v>43620.727777777778</v>
      </c>
      <c r="J467">
        <v>121.77500000000001</v>
      </c>
      <c r="N467">
        <v>-15.34</v>
      </c>
      <c r="Q467">
        <v>161</v>
      </c>
      <c r="R467" t="s">
        <v>96</v>
      </c>
      <c r="S467" s="588">
        <v>9</v>
      </c>
    </row>
    <row r="468" spans="1:19" x14ac:dyDescent="0.2">
      <c r="A468">
        <v>467</v>
      </c>
      <c r="B468" s="400">
        <v>43607.273611111108</v>
      </c>
      <c r="C468" t="s">
        <v>96</v>
      </c>
      <c r="D468">
        <v>0.01</v>
      </c>
      <c r="F468">
        <v>123.26300000000001</v>
      </c>
      <c r="I468" s="400">
        <v>43620.727777777778</v>
      </c>
      <c r="J468">
        <v>121.77500000000001</v>
      </c>
      <c r="N468">
        <v>-14.18</v>
      </c>
      <c r="Q468">
        <v>161</v>
      </c>
      <c r="R468" t="s">
        <v>96</v>
      </c>
      <c r="S468" s="588">
        <v>9</v>
      </c>
    </row>
    <row r="469" spans="1:19" x14ac:dyDescent="0.2">
      <c r="A469">
        <v>468</v>
      </c>
      <c r="B469" s="400">
        <v>43607.378472222219</v>
      </c>
      <c r="C469" t="s">
        <v>96</v>
      </c>
      <c r="D469">
        <v>0.01</v>
      </c>
      <c r="F469">
        <v>123.102</v>
      </c>
      <c r="I469" s="400">
        <v>43620.727777777778</v>
      </c>
      <c r="J469">
        <v>121.77500000000001</v>
      </c>
      <c r="N469">
        <v>-12.71</v>
      </c>
      <c r="Q469">
        <v>161</v>
      </c>
      <c r="R469" t="s">
        <v>96</v>
      </c>
      <c r="S469" s="588">
        <v>9</v>
      </c>
    </row>
    <row r="470" spans="1:19" x14ac:dyDescent="0.2">
      <c r="A470">
        <v>469</v>
      </c>
      <c r="B470" s="400">
        <v>43608.116666666669</v>
      </c>
      <c r="C470" t="s">
        <v>96</v>
      </c>
      <c r="D470">
        <v>0.02</v>
      </c>
      <c r="F470">
        <v>122.901</v>
      </c>
      <c r="I470" s="400">
        <v>43620.727777777778</v>
      </c>
      <c r="J470">
        <v>121.77500000000001</v>
      </c>
      <c r="N470">
        <v>-21.48</v>
      </c>
      <c r="Q470">
        <v>161</v>
      </c>
      <c r="R470" t="s">
        <v>96</v>
      </c>
      <c r="S470" s="588">
        <v>9</v>
      </c>
    </row>
    <row r="471" spans="1:19" x14ac:dyDescent="0.2">
      <c r="A471">
        <v>472</v>
      </c>
      <c r="B471" s="400">
        <v>43608.473611111112</v>
      </c>
      <c r="C471" t="s">
        <v>96</v>
      </c>
      <c r="D471">
        <v>0.03</v>
      </c>
      <c r="F471">
        <v>122.63</v>
      </c>
      <c r="I471" s="400">
        <v>43620.727777777778</v>
      </c>
      <c r="J471">
        <v>121.77500000000001</v>
      </c>
      <c r="N471">
        <v>-24.77</v>
      </c>
      <c r="Q471">
        <v>161</v>
      </c>
      <c r="R471" t="s">
        <v>96</v>
      </c>
      <c r="S471" s="588">
        <v>9</v>
      </c>
    </row>
    <row r="472" spans="1:19" x14ac:dyDescent="0.2">
      <c r="A472">
        <v>476</v>
      </c>
      <c r="B472" s="400">
        <v>43608.647916666669</v>
      </c>
      <c r="C472" t="s">
        <v>96</v>
      </c>
      <c r="D472">
        <v>0.06</v>
      </c>
      <c r="F472">
        <v>122.28700000000001</v>
      </c>
      <c r="I472" s="400">
        <v>43620.727777777778</v>
      </c>
      <c r="J472">
        <v>121.77500000000001</v>
      </c>
      <c r="N472">
        <v>-30.64</v>
      </c>
      <c r="Q472">
        <v>161</v>
      </c>
      <c r="R472" t="s">
        <v>96</v>
      </c>
      <c r="S472" s="588">
        <v>9</v>
      </c>
    </row>
    <row r="473" spans="1:19" x14ac:dyDescent="0.2">
      <c r="A473">
        <v>486</v>
      </c>
      <c r="B473" s="400">
        <v>43614.347916666666</v>
      </c>
      <c r="C473" t="s">
        <v>96</v>
      </c>
      <c r="D473">
        <v>0.1</v>
      </c>
      <c r="F473">
        <v>121.876</v>
      </c>
      <c r="I473" s="400">
        <v>43620.727777777778</v>
      </c>
      <c r="J473">
        <v>121.77500000000001</v>
      </c>
      <c r="N473">
        <v>-11.73</v>
      </c>
      <c r="Q473">
        <v>161</v>
      </c>
      <c r="R473" t="s">
        <v>96</v>
      </c>
      <c r="S473" s="588">
        <v>9</v>
      </c>
    </row>
    <row r="474" spans="1:19" x14ac:dyDescent="0.2">
      <c r="A474">
        <v>495</v>
      </c>
      <c r="B474" s="400">
        <v>43616.28402777778</v>
      </c>
      <c r="C474" t="s">
        <v>96</v>
      </c>
      <c r="D474">
        <v>0.19</v>
      </c>
      <c r="F474">
        <v>121.393</v>
      </c>
      <c r="I474" s="400">
        <v>43620.727777777778</v>
      </c>
      <c r="J474">
        <v>121.77500000000001</v>
      </c>
      <c r="N474">
        <v>65.03</v>
      </c>
      <c r="Q474">
        <v>161</v>
      </c>
      <c r="R474" t="s">
        <v>96</v>
      </c>
      <c r="S474" s="588">
        <v>9</v>
      </c>
    </row>
    <row r="475" spans="1:19" x14ac:dyDescent="0.2">
      <c r="A475">
        <v>500</v>
      </c>
      <c r="B475" s="400">
        <v>43618.958333333336</v>
      </c>
      <c r="C475" t="s">
        <v>96</v>
      </c>
      <c r="D475">
        <v>0.34</v>
      </c>
      <c r="F475">
        <v>120.88</v>
      </c>
      <c r="I475" s="400">
        <v>43620.727777777778</v>
      </c>
      <c r="J475">
        <v>121.77500000000001</v>
      </c>
      <c r="N475">
        <v>276.39</v>
      </c>
      <c r="Q475">
        <v>161</v>
      </c>
      <c r="R475" t="s">
        <v>96</v>
      </c>
      <c r="S475" s="588">
        <v>9</v>
      </c>
    </row>
    <row r="476" spans="1:19" x14ac:dyDescent="0.2">
      <c r="A476">
        <v>470</v>
      </c>
      <c r="B476" s="400">
        <v>43608.384027777778</v>
      </c>
      <c r="C476" t="s">
        <v>97</v>
      </c>
      <c r="D476">
        <v>0.01</v>
      </c>
      <c r="F476">
        <v>122.682</v>
      </c>
      <c r="I476" s="400">
        <v>43608.493055555555</v>
      </c>
      <c r="J476">
        <v>122.512</v>
      </c>
      <c r="N476">
        <v>1.56</v>
      </c>
      <c r="Q476">
        <v>162</v>
      </c>
      <c r="R476" t="s">
        <v>97</v>
      </c>
      <c r="S476" s="588">
        <v>2</v>
      </c>
    </row>
    <row r="477" spans="1:19" x14ac:dyDescent="0.2">
      <c r="A477">
        <v>471</v>
      </c>
      <c r="B477" s="400">
        <v>43608.387499999997</v>
      </c>
      <c r="C477" t="s">
        <v>97</v>
      </c>
      <c r="D477">
        <v>0.01</v>
      </c>
      <c r="F477">
        <v>122.80200000000001</v>
      </c>
      <c r="I477" s="400">
        <v>43608.493055555555</v>
      </c>
      <c r="J477">
        <v>122.512</v>
      </c>
      <c r="N477">
        <v>2.66</v>
      </c>
      <c r="Q477">
        <v>162</v>
      </c>
      <c r="R477" t="s">
        <v>97</v>
      </c>
      <c r="S477" s="588">
        <v>2</v>
      </c>
    </row>
    <row r="478" spans="1:19" x14ac:dyDescent="0.2">
      <c r="A478">
        <v>473</v>
      </c>
      <c r="B478" s="400">
        <v>43608.493055555555</v>
      </c>
      <c r="C478" t="s">
        <v>97</v>
      </c>
      <c r="D478">
        <v>0.01</v>
      </c>
      <c r="F478">
        <v>122.494</v>
      </c>
      <c r="I478" s="400">
        <v>43608.631944444445</v>
      </c>
      <c r="J478">
        <v>122.324</v>
      </c>
      <c r="N478">
        <v>1.56</v>
      </c>
      <c r="Q478">
        <v>163</v>
      </c>
      <c r="R478" t="s">
        <v>97</v>
      </c>
      <c r="S478" s="588">
        <v>2</v>
      </c>
    </row>
    <row r="479" spans="1:19" x14ac:dyDescent="0.2">
      <c r="A479">
        <v>474</v>
      </c>
      <c r="B479" s="400">
        <v>43608.554166666669</v>
      </c>
      <c r="C479" t="s">
        <v>97</v>
      </c>
      <c r="D479">
        <v>0.01</v>
      </c>
      <c r="F479">
        <v>122.614</v>
      </c>
      <c r="I479" s="400">
        <v>43608.631944444445</v>
      </c>
      <c r="J479">
        <v>122.324</v>
      </c>
      <c r="N479">
        <v>2.66</v>
      </c>
      <c r="Q479">
        <v>163</v>
      </c>
      <c r="R479" t="s">
        <v>97</v>
      </c>
      <c r="S479" s="588">
        <v>2</v>
      </c>
    </row>
    <row r="480" spans="1:19" x14ac:dyDescent="0.2">
      <c r="A480">
        <v>475</v>
      </c>
      <c r="B480" s="400">
        <v>43608.633333333331</v>
      </c>
      <c r="C480" t="s">
        <v>97</v>
      </c>
      <c r="D480">
        <v>0.01</v>
      </c>
      <c r="F480">
        <v>122.292</v>
      </c>
      <c r="I480" s="400">
        <v>43613.381944444445</v>
      </c>
      <c r="J480">
        <v>122.315</v>
      </c>
      <c r="N480">
        <v>-0.28000000000000003</v>
      </c>
      <c r="Q480">
        <v>164</v>
      </c>
      <c r="R480" t="s">
        <v>97</v>
      </c>
      <c r="S480" s="588">
        <v>4</v>
      </c>
    </row>
    <row r="481" spans="1:19" x14ac:dyDescent="0.2">
      <c r="A481">
        <v>477</v>
      </c>
      <c r="B481" s="400">
        <v>43608.695138888892</v>
      </c>
      <c r="C481" t="s">
        <v>97</v>
      </c>
      <c r="D481">
        <v>0.01</v>
      </c>
      <c r="F481">
        <v>122.41800000000001</v>
      </c>
      <c r="I481" s="400">
        <v>43613.381944444445</v>
      </c>
      <c r="J481">
        <v>122.315</v>
      </c>
      <c r="N481">
        <v>0.87</v>
      </c>
      <c r="Q481">
        <v>164</v>
      </c>
      <c r="R481" t="s">
        <v>97</v>
      </c>
      <c r="S481" s="588">
        <v>4</v>
      </c>
    </row>
    <row r="482" spans="1:19" x14ac:dyDescent="0.2">
      <c r="A482">
        <v>478</v>
      </c>
      <c r="B482" s="400">
        <v>43608.966666666667</v>
      </c>
      <c r="C482" t="s">
        <v>97</v>
      </c>
      <c r="D482">
        <v>0.01</v>
      </c>
      <c r="F482">
        <v>122.581</v>
      </c>
      <c r="I482" s="400">
        <v>43613.381944444445</v>
      </c>
      <c r="J482">
        <v>122.315</v>
      </c>
      <c r="N482">
        <v>2.37</v>
      </c>
      <c r="Q482">
        <v>164</v>
      </c>
      <c r="R482" t="s">
        <v>97</v>
      </c>
      <c r="S482" s="588">
        <v>4</v>
      </c>
    </row>
    <row r="483" spans="1:19" x14ac:dyDescent="0.2">
      <c r="A483">
        <v>479</v>
      </c>
      <c r="B483" s="400">
        <v>43609.503472222219</v>
      </c>
      <c r="C483" t="s">
        <v>97</v>
      </c>
      <c r="D483">
        <v>0.02</v>
      </c>
      <c r="F483">
        <v>122.78100000000001</v>
      </c>
      <c r="I483" s="400">
        <v>43613.381944444445</v>
      </c>
      <c r="J483">
        <v>122.315</v>
      </c>
      <c r="N483">
        <v>8.4600000000000009</v>
      </c>
      <c r="Q483">
        <v>164</v>
      </c>
      <c r="R483" t="s">
        <v>97</v>
      </c>
      <c r="S483" s="588">
        <v>4</v>
      </c>
    </row>
    <row r="484" spans="1:19" x14ac:dyDescent="0.2">
      <c r="A484">
        <v>480</v>
      </c>
      <c r="B484" s="400">
        <v>43613.381944444445</v>
      </c>
      <c r="C484" t="s">
        <v>97</v>
      </c>
      <c r="D484">
        <v>0.01</v>
      </c>
      <c r="F484">
        <v>122.298</v>
      </c>
      <c r="I484" s="400">
        <v>43613.883333333331</v>
      </c>
      <c r="J484">
        <v>122.193</v>
      </c>
      <c r="N484">
        <v>0.96</v>
      </c>
      <c r="Q484">
        <v>165</v>
      </c>
      <c r="R484" t="s">
        <v>97</v>
      </c>
      <c r="S484" s="588">
        <v>3</v>
      </c>
    </row>
    <row r="485" spans="1:19" x14ac:dyDescent="0.2">
      <c r="A485">
        <v>481</v>
      </c>
      <c r="B485" s="400">
        <v>43613.407638888886</v>
      </c>
      <c r="C485" t="s">
        <v>97</v>
      </c>
      <c r="D485">
        <v>0.01</v>
      </c>
      <c r="F485">
        <v>122.419</v>
      </c>
      <c r="I485" s="400">
        <v>43613.883333333331</v>
      </c>
      <c r="J485">
        <v>122.193</v>
      </c>
      <c r="N485">
        <v>2.0699999999999998</v>
      </c>
      <c r="Q485">
        <v>165</v>
      </c>
      <c r="R485" t="s">
        <v>97</v>
      </c>
      <c r="S485" s="588">
        <v>3</v>
      </c>
    </row>
    <row r="486" spans="1:19" x14ac:dyDescent="0.2">
      <c r="A486">
        <v>482</v>
      </c>
      <c r="B486" s="400">
        <v>43613.655555555553</v>
      </c>
      <c r="C486" t="s">
        <v>97</v>
      </c>
      <c r="D486">
        <v>0.01</v>
      </c>
      <c r="F486">
        <v>122.583</v>
      </c>
      <c r="I486" s="400">
        <v>43613.883333333331</v>
      </c>
      <c r="J486">
        <v>122.193</v>
      </c>
      <c r="N486">
        <v>3.57</v>
      </c>
      <c r="Q486">
        <v>165</v>
      </c>
      <c r="R486" t="s">
        <v>97</v>
      </c>
      <c r="S486" s="588">
        <v>3</v>
      </c>
    </row>
    <row r="487" spans="1:19" x14ac:dyDescent="0.2">
      <c r="A487">
        <v>483</v>
      </c>
      <c r="B487" s="400">
        <v>43614.090277777781</v>
      </c>
      <c r="C487" t="s">
        <v>97</v>
      </c>
      <c r="D487">
        <v>0.01</v>
      </c>
      <c r="F487">
        <v>122.09099999999999</v>
      </c>
      <c r="I487" s="400">
        <v>43614.345138888886</v>
      </c>
      <c r="J487">
        <v>121.92100000000001</v>
      </c>
      <c r="N487">
        <v>1.56</v>
      </c>
      <c r="Q487">
        <v>166</v>
      </c>
      <c r="R487" t="s">
        <v>97</v>
      </c>
      <c r="S487" s="588">
        <v>2</v>
      </c>
    </row>
    <row r="488" spans="1:19" x14ac:dyDescent="0.2">
      <c r="A488">
        <v>484</v>
      </c>
      <c r="B488" s="400">
        <v>43614.140972222223</v>
      </c>
      <c r="C488" t="s">
        <v>97</v>
      </c>
      <c r="D488">
        <v>0.01</v>
      </c>
      <c r="F488">
        <v>122.211</v>
      </c>
      <c r="I488" s="400">
        <v>43614.345138888886</v>
      </c>
      <c r="J488">
        <v>121.92100000000001</v>
      </c>
      <c r="N488">
        <v>2.66</v>
      </c>
      <c r="Q488">
        <v>166</v>
      </c>
      <c r="R488" t="s">
        <v>97</v>
      </c>
      <c r="S488" s="588">
        <v>2</v>
      </c>
    </row>
    <row r="489" spans="1:19" x14ac:dyDescent="0.2">
      <c r="A489">
        <v>485</v>
      </c>
      <c r="B489" s="400">
        <v>43614.347916666666</v>
      </c>
      <c r="C489" t="s">
        <v>97</v>
      </c>
      <c r="D489">
        <v>0.01</v>
      </c>
      <c r="F489">
        <v>121.877</v>
      </c>
      <c r="I489" s="400">
        <v>43614.722916666666</v>
      </c>
      <c r="J489">
        <v>121.70699999999999</v>
      </c>
      <c r="N489">
        <v>1.56</v>
      </c>
      <c r="Q489">
        <v>167</v>
      </c>
      <c r="R489" t="s">
        <v>97</v>
      </c>
      <c r="S489" s="588">
        <v>2</v>
      </c>
    </row>
    <row r="490" spans="1:19" x14ac:dyDescent="0.2">
      <c r="A490">
        <v>487</v>
      </c>
      <c r="B490" s="400">
        <v>43614.507638888892</v>
      </c>
      <c r="C490" t="s">
        <v>97</v>
      </c>
      <c r="D490">
        <v>0.01</v>
      </c>
      <c r="F490">
        <v>121.997</v>
      </c>
      <c r="I490" s="400">
        <v>43614.722916666666</v>
      </c>
      <c r="J490">
        <v>121.70699999999999</v>
      </c>
      <c r="N490">
        <v>2.66</v>
      </c>
      <c r="Q490">
        <v>167</v>
      </c>
      <c r="R490" t="s">
        <v>97</v>
      </c>
      <c r="S490" s="588">
        <v>2</v>
      </c>
    </row>
    <row r="491" spans="1:19" x14ac:dyDescent="0.2">
      <c r="A491">
        <v>488</v>
      </c>
      <c r="B491" s="400">
        <v>43614.723611111112</v>
      </c>
      <c r="C491" t="s">
        <v>97</v>
      </c>
      <c r="D491">
        <v>0.01</v>
      </c>
      <c r="F491">
        <v>121.69199999999999</v>
      </c>
      <c r="I491" s="400">
        <v>43616.082638888889</v>
      </c>
      <c r="J491">
        <v>121.708</v>
      </c>
      <c r="N491">
        <v>-0.24</v>
      </c>
      <c r="Q491">
        <v>168</v>
      </c>
      <c r="R491" t="s">
        <v>97</v>
      </c>
      <c r="S491" s="588">
        <v>4</v>
      </c>
    </row>
    <row r="492" spans="1:19" x14ac:dyDescent="0.2">
      <c r="A492">
        <v>489</v>
      </c>
      <c r="B492" s="400">
        <v>43614.777083333334</v>
      </c>
      <c r="C492" t="s">
        <v>97</v>
      </c>
      <c r="D492">
        <v>0.01</v>
      </c>
      <c r="F492">
        <v>121.812</v>
      </c>
      <c r="I492" s="400">
        <v>43616.082638888889</v>
      </c>
      <c r="J492">
        <v>121.708</v>
      </c>
      <c r="N492">
        <v>0.87</v>
      </c>
      <c r="Q492">
        <v>168</v>
      </c>
      <c r="R492" t="s">
        <v>97</v>
      </c>
      <c r="S492" s="588">
        <v>4</v>
      </c>
    </row>
    <row r="493" spans="1:19" x14ac:dyDescent="0.2">
      <c r="A493">
        <v>490</v>
      </c>
      <c r="B493" s="400">
        <v>43614.82916666667</v>
      </c>
      <c r="C493" t="s">
        <v>97</v>
      </c>
      <c r="D493">
        <v>0.01</v>
      </c>
      <c r="F493">
        <v>121.973</v>
      </c>
      <c r="I493" s="400">
        <v>43616.082638888889</v>
      </c>
      <c r="J493">
        <v>121.708</v>
      </c>
      <c r="N493">
        <v>2.34</v>
      </c>
      <c r="Q493">
        <v>168</v>
      </c>
      <c r="R493" t="s">
        <v>97</v>
      </c>
      <c r="S493" s="588">
        <v>4</v>
      </c>
    </row>
    <row r="494" spans="1:19" x14ac:dyDescent="0.2">
      <c r="A494">
        <v>491</v>
      </c>
      <c r="B494" s="400">
        <v>43615.283333333333</v>
      </c>
      <c r="C494" t="s">
        <v>97</v>
      </c>
      <c r="D494">
        <v>0.02</v>
      </c>
      <c r="F494">
        <v>122.173</v>
      </c>
      <c r="I494" s="400">
        <v>43616.082638888889</v>
      </c>
      <c r="J494">
        <v>121.708</v>
      </c>
      <c r="N494">
        <v>8.48</v>
      </c>
      <c r="Q494">
        <v>168</v>
      </c>
      <c r="R494" t="s">
        <v>97</v>
      </c>
      <c r="S494" s="588">
        <v>4</v>
      </c>
    </row>
    <row r="495" spans="1:19" x14ac:dyDescent="0.2">
      <c r="A495">
        <v>492</v>
      </c>
      <c r="B495" s="400">
        <v>43616.084027777775</v>
      </c>
      <c r="C495" t="s">
        <v>97</v>
      </c>
      <c r="D495">
        <v>0.01</v>
      </c>
      <c r="F495">
        <v>121.651</v>
      </c>
      <c r="I495" s="400">
        <v>43616.26458333333</v>
      </c>
      <c r="J495">
        <v>121.48099999999999</v>
      </c>
      <c r="N495">
        <v>1.56</v>
      </c>
      <c r="Q495">
        <v>169</v>
      </c>
      <c r="R495" t="s">
        <v>97</v>
      </c>
      <c r="S495" s="588">
        <v>2</v>
      </c>
    </row>
    <row r="496" spans="1:19" x14ac:dyDescent="0.2">
      <c r="A496">
        <v>493</v>
      </c>
      <c r="B496" s="400">
        <v>43616.10833333333</v>
      </c>
      <c r="C496" t="s">
        <v>97</v>
      </c>
      <c r="D496">
        <v>0.01</v>
      </c>
      <c r="F496">
        <v>121.771</v>
      </c>
      <c r="I496" s="400">
        <v>43616.26458333333</v>
      </c>
      <c r="J496">
        <v>121.48099999999999</v>
      </c>
      <c r="N496">
        <v>2.66</v>
      </c>
      <c r="Q496">
        <v>169</v>
      </c>
      <c r="R496" t="s">
        <v>97</v>
      </c>
      <c r="S496" s="588">
        <v>2</v>
      </c>
    </row>
    <row r="497" spans="1:19" x14ac:dyDescent="0.2">
      <c r="A497">
        <v>494</v>
      </c>
      <c r="B497" s="400">
        <v>43616.26666666667</v>
      </c>
      <c r="C497" t="s">
        <v>97</v>
      </c>
      <c r="D497">
        <v>0.01</v>
      </c>
      <c r="F497">
        <v>121.444</v>
      </c>
      <c r="I497" s="400">
        <v>43616.306250000001</v>
      </c>
      <c r="J497">
        <v>121.224</v>
      </c>
      <c r="N497">
        <v>2.02</v>
      </c>
      <c r="Q497">
        <v>170</v>
      </c>
      <c r="R497" t="s">
        <v>97</v>
      </c>
      <c r="S497" s="588">
        <v>1</v>
      </c>
    </row>
    <row r="498" spans="1:19" x14ac:dyDescent="0.2">
      <c r="A498">
        <v>496</v>
      </c>
      <c r="B498" s="400">
        <v>43616.306944444441</v>
      </c>
      <c r="C498" t="s">
        <v>97</v>
      </c>
      <c r="D498">
        <v>0.01</v>
      </c>
      <c r="F498">
        <v>121.21</v>
      </c>
      <c r="I498" s="400">
        <v>43616.706944444442</v>
      </c>
      <c r="J498">
        <v>121.04</v>
      </c>
      <c r="N498">
        <v>1.56</v>
      </c>
      <c r="Q498">
        <v>171</v>
      </c>
      <c r="R498" t="s">
        <v>97</v>
      </c>
      <c r="S498" s="588">
        <v>2</v>
      </c>
    </row>
    <row r="499" spans="1:19" x14ac:dyDescent="0.2">
      <c r="A499">
        <v>497</v>
      </c>
      <c r="B499" s="400">
        <v>43616.370833333334</v>
      </c>
      <c r="C499" t="s">
        <v>97</v>
      </c>
      <c r="D499">
        <v>0.01</v>
      </c>
      <c r="F499">
        <v>121.33</v>
      </c>
      <c r="I499" s="400">
        <v>43616.706944444442</v>
      </c>
      <c r="J499">
        <v>121.04</v>
      </c>
      <c r="N499">
        <v>2.66</v>
      </c>
      <c r="Q499">
        <v>171</v>
      </c>
      <c r="R499" t="s">
        <v>97</v>
      </c>
      <c r="S499" s="588">
        <v>2</v>
      </c>
    </row>
    <row r="500" spans="1:19" x14ac:dyDescent="0.2">
      <c r="A500">
        <v>498</v>
      </c>
      <c r="B500" s="400">
        <v>43616.706944444442</v>
      </c>
      <c r="C500" t="s">
        <v>97</v>
      </c>
      <c r="D500">
        <v>0.01</v>
      </c>
      <c r="F500">
        <v>121.023</v>
      </c>
      <c r="I500" s="400">
        <v>43619.289583333331</v>
      </c>
      <c r="J500">
        <v>120.851</v>
      </c>
      <c r="N500">
        <v>1.56</v>
      </c>
      <c r="Q500">
        <v>172</v>
      </c>
      <c r="R500" t="s">
        <v>97</v>
      </c>
      <c r="S500" s="588">
        <v>2</v>
      </c>
    </row>
    <row r="501" spans="1:19" x14ac:dyDescent="0.2">
      <c r="A501">
        <v>499</v>
      </c>
      <c r="B501" s="400">
        <v>43616.722916666666</v>
      </c>
      <c r="C501" t="s">
        <v>97</v>
      </c>
      <c r="D501">
        <v>0.01</v>
      </c>
      <c r="F501">
        <v>121.14400000000001</v>
      </c>
      <c r="I501" s="400">
        <v>43619.289583333331</v>
      </c>
      <c r="J501">
        <v>120.851</v>
      </c>
      <c r="N501">
        <v>2.67</v>
      </c>
      <c r="Q501">
        <v>172</v>
      </c>
      <c r="R501" t="s">
        <v>97</v>
      </c>
      <c r="S501" s="588">
        <v>2</v>
      </c>
    </row>
    <row r="502" spans="1:19" x14ac:dyDescent="0.2">
      <c r="A502">
        <v>501</v>
      </c>
      <c r="B502" s="400">
        <v>43619.290972222225</v>
      </c>
      <c r="C502" t="s">
        <v>97</v>
      </c>
      <c r="D502">
        <v>0.01</v>
      </c>
      <c r="F502">
        <v>120.804</v>
      </c>
      <c r="I502" s="400">
        <v>43630.467361111114</v>
      </c>
      <c r="J502">
        <v>121.977</v>
      </c>
      <c r="N502">
        <v>-11.06</v>
      </c>
      <c r="Q502">
        <v>173</v>
      </c>
      <c r="R502" t="s">
        <v>97</v>
      </c>
      <c r="S502" s="588">
        <v>8</v>
      </c>
    </row>
    <row r="503" spans="1:19" x14ac:dyDescent="0.2">
      <c r="A503">
        <v>502</v>
      </c>
      <c r="B503" s="400">
        <v>43619.30972222222</v>
      </c>
      <c r="C503" t="s">
        <v>97</v>
      </c>
      <c r="D503">
        <v>0.01</v>
      </c>
      <c r="F503">
        <v>120.92400000000001</v>
      </c>
      <c r="I503" s="400">
        <v>43630.467361111114</v>
      </c>
      <c r="J503">
        <v>121.977</v>
      </c>
      <c r="N503">
        <v>-9.9600000000000009</v>
      </c>
      <c r="Q503">
        <v>173</v>
      </c>
      <c r="R503" t="s">
        <v>97</v>
      </c>
      <c r="S503" s="588">
        <v>8</v>
      </c>
    </row>
    <row r="504" spans="1:19" x14ac:dyDescent="0.2">
      <c r="A504">
        <v>503</v>
      </c>
      <c r="B504" s="400">
        <v>43619.460416666669</v>
      </c>
      <c r="C504" t="s">
        <v>97</v>
      </c>
      <c r="D504">
        <v>0.01</v>
      </c>
      <c r="F504">
        <v>121.08499999999999</v>
      </c>
      <c r="I504" s="400">
        <v>43630.467361111114</v>
      </c>
      <c r="J504">
        <v>121.977</v>
      </c>
      <c r="N504">
        <v>-8.48</v>
      </c>
      <c r="Q504">
        <v>173</v>
      </c>
      <c r="R504" t="s">
        <v>97</v>
      </c>
      <c r="S504" s="588">
        <v>8</v>
      </c>
    </row>
    <row r="505" spans="1:19" x14ac:dyDescent="0.2">
      <c r="A505">
        <v>504</v>
      </c>
      <c r="B505" s="400">
        <v>43619.618055555555</v>
      </c>
      <c r="C505" t="s">
        <v>97</v>
      </c>
      <c r="D505">
        <v>0.02</v>
      </c>
      <c r="F505">
        <v>121.285</v>
      </c>
      <c r="I505" s="400">
        <v>43630.467361111114</v>
      </c>
      <c r="J505">
        <v>121.977</v>
      </c>
      <c r="N505">
        <v>-13.29</v>
      </c>
      <c r="Q505">
        <v>173</v>
      </c>
      <c r="R505" t="s">
        <v>97</v>
      </c>
      <c r="S505" s="588">
        <v>8</v>
      </c>
    </row>
    <row r="506" spans="1:19" x14ac:dyDescent="0.2">
      <c r="A506">
        <v>505</v>
      </c>
      <c r="B506" s="400">
        <v>43619.80972222222</v>
      </c>
      <c r="C506" t="s">
        <v>97</v>
      </c>
      <c r="D506">
        <v>0.03</v>
      </c>
      <c r="F506">
        <v>121.55500000000001</v>
      </c>
      <c r="I506" s="400">
        <v>43630.467361111114</v>
      </c>
      <c r="J506">
        <v>121.977</v>
      </c>
      <c r="N506">
        <v>-12.51</v>
      </c>
      <c r="Q506">
        <v>173</v>
      </c>
      <c r="R506" t="s">
        <v>97</v>
      </c>
      <c r="S506" s="588">
        <v>8</v>
      </c>
    </row>
    <row r="507" spans="1:19" x14ac:dyDescent="0.2">
      <c r="A507">
        <v>507</v>
      </c>
      <c r="B507" s="400">
        <v>43621.398611111108</v>
      </c>
      <c r="C507" t="s">
        <v>97</v>
      </c>
      <c r="D507">
        <v>0.06</v>
      </c>
      <c r="F507">
        <v>121.896</v>
      </c>
      <c r="I507" s="400">
        <v>43630.467361111114</v>
      </c>
      <c r="J507">
        <v>121.977</v>
      </c>
      <c r="N507">
        <v>-5.96</v>
      </c>
      <c r="Q507">
        <v>173</v>
      </c>
      <c r="R507" t="s">
        <v>97</v>
      </c>
      <c r="S507" s="588">
        <v>8</v>
      </c>
    </row>
    <row r="508" spans="1:19" x14ac:dyDescent="0.2">
      <c r="A508">
        <v>517</v>
      </c>
      <c r="B508" s="400">
        <v>43622.856944444444</v>
      </c>
      <c r="C508" t="s">
        <v>97</v>
      </c>
      <c r="D508">
        <v>0.1</v>
      </c>
      <c r="F508">
        <v>122.307</v>
      </c>
      <c r="I508" s="400">
        <v>43630.467361111114</v>
      </c>
      <c r="J508">
        <v>121.977</v>
      </c>
      <c r="N508">
        <v>28.45</v>
      </c>
      <c r="Q508">
        <v>173</v>
      </c>
      <c r="R508" t="s">
        <v>97</v>
      </c>
      <c r="S508" s="588">
        <v>8</v>
      </c>
    </row>
    <row r="509" spans="1:19" x14ac:dyDescent="0.2">
      <c r="A509">
        <v>521</v>
      </c>
      <c r="B509" s="400">
        <v>43625.958333333336</v>
      </c>
      <c r="C509" t="s">
        <v>97</v>
      </c>
      <c r="D509">
        <v>0.19</v>
      </c>
      <c r="F509">
        <v>122.83499999999999</v>
      </c>
      <c r="I509" s="400">
        <v>43630.467361111114</v>
      </c>
      <c r="J509">
        <v>121.977</v>
      </c>
      <c r="N509">
        <v>146.5</v>
      </c>
      <c r="Q509">
        <v>173</v>
      </c>
      <c r="R509" t="s">
        <v>97</v>
      </c>
      <c r="S509" s="588">
        <v>8</v>
      </c>
    </row>
    <row r="510" spans="1:19" x14ac:dyDescent="0.2">
      <c r="A510">
        <v>506</v>
      </c>
      <c r="B510" s="400">
        <v>43620.786805555559</v>
      </c>
      <c r="C510" t="s">
        <v>96</v>
      </c>
      <c r="D510">
        <v>0.01</v>
      </c>
      <c r="F510">
        <v>121.703</v>
      </c>
      <c r="I510" s="400">
        <v>43621.40625</v>
      </c>
      <c r="J510">
        <v>121.92700000000001</v>
      </c>
      <c r="N510">
        <v>2.02</v>
      </c>
      <c r="Q510">
        <v>174</v>
      </c>
      <c r="R510" t="s">
        <v>96</v>
      </c>
      <c r="S510" s="588">
        <v>1</v>
      </c>
    </row>
    <row r="511" spans="1:19" x14ac:dyDescent="0.2">
      <c r="A511">
        <v>508</v>
      </c>
      <c r="B511" s="400">
        <v>43621.406944444447</v>
      </c>
      <c r="C511" t="s">
        <v>96</v>
      </c>
      <c r="D511">
        <v>0.01</v>
      </c>
      <c r="F511">
        <v>121.955</v>
      </c>
      <c r="I511" s="400">
        <v>43621.45</v>
      </c>
      <c r="J511">
        <v>122.175</v>
      </c>
      <c r="N511">
        <v>2.02</v>
      </c>
      <c r="Q511">
        <v>175</v>
      </c>
      <c r="R511" t="s">
        <v>96</v>
      </c>
      <c r="S511" s="588">
        <v>1</v>
      </c>
    </row>
    <row r="512" spans="1:19" x14ac:dyDescent="0.2">
      <c r="A512">
        <v>509</v>
      </c>
      <c r="B512" s="400">
        <v>43621.469444444447</v>
      </c>
      <c r="C512" t="s">
        <v>96</v>
      </c>
      <c r="D512">
        <v>0.01</v>
      </c>
      <c r="F512">
        <v>122.205</v>
      </c>
      <c r="I512" s="400">
        <v>43622.61041666667</v>
      </c>
      <c r="J512">
        <v>122.02</v>
      </c>
      <c r="N512">
        <v>-1.82</v>
      </c>
      <c r="Q512">
        <v>176</v>
      </c>
      <c r="R512" t="s">
        <v>96</v>
      </c>
      <c r="S512" s="588">
        <v>5</v>
      </c>
    </row>
    <row r="513" spans="1:19" x14ac:dyDescent="0.2">
      <c r="A513">
        <v>510</v>
      </c>
      <c r="B513" s="400">
        <v>43621.518055555556</v>
      </c>
      <c r="C513" t="s">
        <v>96</v>
      </c>
      <c r="D513">
        <v>0.01</v>
      </c>
      <c r="F513">
        <v>122.08499999999999</v>
      </c>
      <c r="I513" s="400">
        <v>43622.61041666667</v>
      </c>
      <c r="J513">
        <v>122.02</v>
      </c>
      <c r="N513">
        <v>-0.72</v>
      </c>
      <c r="Q513">
        <v>176</v>
      </c>
      <c r="R513" t="s">
        <v>96</v>
      </c>
      <c r="S513" s="588">
        <v>5</v>
      </c>
    </row>
    <row r="514" spans="1:19" x14ac:dyDescent="0.2">
      <c r="A514">
        <v>511</v>
      </c>
      <c r="B514" s="400">
        <v>43621.563194444447</v>
      </c>
      <c r="C514" t="s">
        <v>96</v>
      </c>
      <c r="D514">
        <v>0.01</v>
      </c>
      <c r="F514">
        <v>121.92400000000001</v>
      </c>
      <c r="I514" s="400">
        <v>43622.61041666667</v>
      </c>
      <c r="J514">
        <v>122.02</v>
      </c>
      <c r="N514">
        <v>0.76</v>
      </c>
      <c r="Q514">
        <v>176</v>
      </c>
      <c r="R514" t="s">
        <v>96</v>
      </c>
      <c r="S514" s="588">
        <v>5</v>
      </c>
    </row>
    <row r="515" spans="1:19" x14ac:dyDescent="0.2">
      <c r="A515">
        <v>512</v>
      </c>
      <c r="B515" s="400">
        <v>43621.669444444444</v>
      </c>
      <c r="C515" t="s">
        <v>96</v>
      </c>
      <c r="D515">
        <v>0.02</v>
      </c>
      <c r="F515">
        <v>121.723</v>
      </c>
      <c r="I515" s="400">
        <v>43622.61041666667</v>
      </c>
      <c r="J515">
        <v>122.02</v>
      </c>
      <c r="N515">
        <v>5.2</v>
      </c>
      <c r="Q515">
        <v>176</v>
      </c>
      <c r="R515" t="s">
        <v>96</v>
      </c>
      <c r="S515" s="588">
        <v>5</v>
      </c>
    </row>
    <row r="516" spans="1:19" x14ac:dyDescent="0.2">
      <c r="A516">
        <v>513</v>
      </c>
      <c r="B516" s="400">
        <v>43622.337500000001</v>
      </c>
      <c r="C516" t="s">
        <v>96</v>
      </c>
      <c r="D516">
        <v>0.03</v>
      </c>
      <c r="F516">
        <v>121.452</v>
      </c>
      <c r="I516" s="400">
        <v>43622.61041666667</v>
      </c>
      <c r="J516">
        <v>122.02</v>
      </c>
      <c r="N516">
        <v>15.64</v>
      </c>
      <c r="Q516">
        <v>176</v>
      </c>
      <c r="R516" t="s">
        <v>96</v>
      </c>
      <c r="S516" s="588">
        <v>5</v>
      </c>
    </row>
    <row r="517" spans="1:19" x14ac:dyDescent="0.2">
      <c r="A517">
        <v>514</v>
      </c>
      <c r="B517" s="400">
        <v>43622.61041666667</v>
      </c>
      <c r="C517" t="s">
        <v>96</v>
      </c>
      <c r="D517">
        <v>0.01</v>
      </c>
      <c r="F517">
        <v>122.03700000000001</v>
      </c>
      <c r="I517" s="400">
        <v>43622.727777777778</v>
      </c>
      <c r="J517">
        <v>122.20699999999999</v>
      </c>
      <c r="N517">
        <v>1.56</v>
      </c>
      <c r="Q517">
        <v>177</v>
      </c>
      <c r="R517" t="s">
        <v>96</v>
      </c>
      <c r="S517" s="588">
        <v>2</v>
      </c>
    </row>
    <row r="518" spans="1:19" x14ac:dyDescent="0.2">
      <c r="A518">
        <v>515</v>
      </c>
      <c r="B518" s="400">
        <v>43622.634027777778</v>
      </c>
      <c r="C518" t="s">
        <v>96</v>
      </c>
      <c r="D518">
        <v>0.01</v>
      </c>
      <c r="F518">
        <v>121.916</v>
      </c>
      <c r="I518" s="400">
        <v>43622.727777777778</v>
      </c>
      <c r="J518">
        <v>122.20699999999999</v>
      </c>
      <c r="N518">
        <v>2.67</v>
      </c>
      <c r="Q518">
        <v>177</v>
      </c>
      <c r="R518" t="s">
        <v>96</v>
      </c>
      <c r="S518" s="588">
        <v>2</v>
      </c>
    </row>
    <row r="519" spans="1:19" x14ac:dyDescent="0.2">
      <c r="A519">
        <v>516</v>
      </c>
      <c r="B519" s="400">
        <v>43622.767361111109</v>
      </c>
      <c r="C519" t="s">
        <v>96</v>
      </c>
      <c r="D519">
        <v>0.01</v>
      </c>
      <c r="F519">
        <v>122.196</v>
      </c>
      <c r="I519" s="400">
        <v>43623.679861111108</v>
      </c>
      <c r="J519">
        <v>122.42</v>
      </c>
      <c r="N519">
        <v>2.02</v>
      </c>
      <c r="Q519">
        <v>178</v>
      </c>
      <c r="R519" t="s">
        <v>96</v>
      </c>
      <c r="S519" s="588">
        <v>1</v>
      </c>
    </row>
    <row r="520" spans="1:19" x14ac:dyDescent="0.2">
      <c r="A520">
        <v>518</v>
      </c>
      <c r="B520" s="400">
        <v>43623.680555555555</v>
      </c>
      <c r="C520" t="s">
        <v>96</v>
      </c>
      <c r="D520">
        <v>0.01</v>
      </c>
      <c r="F520">
        <v>122.447</v>
      </c>
      <c r="I520" s="400">
        <v>43623.832638888889</v>
      </c>
      <c r="J520">
        <v>122.667</v>
      </c>
      <c r="N520">
        <v>2.0099999999999998</v>
      </c>
      <c r="Q520">
        <v>179</v>
      </c>
      <c r="R520" t="s">
        <v>96</v>
      </c>
      <c r="S520" s="588">
        <v>1</v>
      </c>
    </row>
    <row r="521" spans="1:19" x14ac:dyDescent="0.2">
      <c r="A521">
        <v>519</v>
      </c>
      <c r="B521" s="400">
        <v>43623.84652777778</v>
      </c>
      <c r="C521" t="s">
        <v>96</v>
      </c>
      <c r="D521">
        <v>0.01</v>
      </c>
      <c r="F521">
        <v>122.702</v>
      </c>
      <c r="I521" s="400">
        <v>43625.979166666664</v>
      </c>
      <c r="J521">
        <v>122.872</v>
      </c>
      <c r="N521">
        <v>1.56</v>
      </c>
      <c r="Q521">
        <v>180</v>
      </c>
      <c r="R521" t="s">
        <v>96</v>
      </c>
      <c r="S521" s="588">
        <v>2</v>
      </c>
    </row>
    <row r="522" spans="1:19" x14ac:dyDescent="0.2">
      <c r="A522">
        <v>520</v>
      </c>
      <c r="B522" s="400">
        <v>43623.885416666664</v>
      </c>
      <c r="C522" t="s">
        <v>96</v>
      </c>
      <c r="D522">
        <v>0.01</v>
      </c>
      <c r="F522">
        <v>122.581</v>
      </c>
      <c r="I522" s="400">
        <v>43625.979166666664</v>
      </c>
      <c r="J522">
        <v>122.872</v>
      </c>
      <c r="N522">
        <v>2.67</v>
      </c>
      <c r="Q522">
        <v>180</v>
      </c>
      <c r="R522" t="s">
        <v>96</v>
      </c>
      <c r="S522" s="588">
        <v>2</v>
      </c>
    </row>
    <row r="523" spans="1:19" x14ac:dyDescent="0.2">
      <c r="A523">
        <v>522</v>
      </c>
      <c r="B523" s="400">
        <v>43626.087500000001</v>
      </c>
      <c r="C523" t="s">
        <v>96</v>
      </c>
      <c r="D523">
        <v>0.01</v>
      </c>
      <c r="F523">
        <v>122.83799999999999</v>
      </c>
      <c r="I523" s="400">
        <v>43627.39166666667</v>
      </c>
      <c r="J523">
        <v>123.012</v>
      </c>
      <c r="N523">
        <v>1.56</v>
      </c>
      <c r="Q523">
        <v>181</v>
      </c>
      <c r="R523" t="s">
        <v>96</v>
      </c>
      <c r="S523" s="588">
        <v>2</v>
      </c>
    </row>
    <row r="524" spans="1:19" x14ac:dyDescent="0.2">
      <c r="A524">
        <v>523</v>
      </c>
      <c r="B524" s="400">
        <v>43626.102083333331</v>
      </c>
      <c r="C524" t="s">
        <v>96</v>
      </c>
      <c r="D524">
        <v>0.01</v>
      </c>
      <c r="F524">
        <v>122.717</v>
      </c>
      <c r="I524" s="400">
        <v>43627.39166666667</v>
      </c>
      <c r="J524">
        <v>123.012</v>
      </c>
      <c r="N524">
        <v>2.67</v>
      </c>
      <c r="Q524">
        <v>181</v>
      </c>
      <c r="R524" t="s">
        <v>96</v>
      </c>
      <c r="S524" s="588">
        <v>2</v>
      </c>
    </row>
    <row r="525" spans="1:19" x14ac:dyDescent="0.2">
      <c r="A525">
        <v>524</v>
      </c>
      <c r="B525" s="400">
        <v>43627.470138888886</v>
      </c>
      <c r="C525" t="s">
        <v>96</v>
      </c>
      <c r="D525">
        <v>0.01</v>
      </c>
      <c r="F525">
        <v>122.995</v>
      </c>
      <c r="I525" s="400">
        <v>43640.077777777777</v>
      </c>
      <c r="J525">
        <v>122.215</v>
      </c>
      <c r="N525">
        <v>-7.68</v>
      </c>
      <c r="Q525">
        <v>182</v>
      </c>
      <c r="R525" t="s">
        <v>96</v>
      </c>
      <c r="S525" s="588">
        <v>7</v>
      </c>
    </row>
    <row r="526" spans="1:19" x14ac:dyDescent="0.2">
      <c r="A526">
        <v>525</v>
      </c>
      <c r="B526" s="400">
        <v>43627.701388888891</v>
      </c>
      <c r="C526" t="s">
        <v>96</v>
      </c>
      <c r="D526">
        <v>0.01</v>
      </c>
      <c r="F526">
        <v>122.874</v>
      </c>
      <c r="I526" s="400">
        <v>43640.077777777777</v>
      </c>
      <c r="J526">
        <v>122.215</v>
      </c>
      <c r="N526">
        <v>-6.57</v>
      </c>
      <c r="Q526">
        <v>182</v>
      </c>
      <c r="R526" t="s">
        <v>96</v>
      </c>
      <c r="S526" s="588">
        <v>7</v>
      </c>
    </row>
    <row r="527" spans="1:19" x14ac:dyDescent="0.2">
      <c r="A527">
        <v>526</v>
      </c>
      <c r="B527" s="400">
        <v>43628.454861111109</v>
      </c>
      <c r="C527" t="s">
        <v>96</v>
      </c>
      <c r="D527">
        <v>0.01</v>
      </c>
      <c r="F527">
        <v>122.712</v>
      </c>
      <c r="I527" s="400">
        <v>43640.077777777777</v>
      </c>
      <c r="J527">
        <v>122.215</v>
      </c>
      <c r="N527">
        <v>-5.05</v>
      </c>
      <c r="Q527">
        <v>182</v>
      </c>
      <c r="R527" t="s">
        <v>96</v>
      </c>
      <c r="S527" s="588">
        <v>7</v>
      </c>
    </row>
    <row r="528" spans="1:19" x14ac:dyDescent="0.2">
      <c r="A528">
        <v>527</v>
      </c>
      <c r="B528" s="400">
        <v>43628.831944444442</v>
      </c>
      <c r="C528" t="s">
        <v>96</v>
      </c>
      <c r="D528">
        <v>0.02</v>
      </c>
      <c r="F528">
        <v>122.511</v>
      </c>
      <c r="I528" s="400">
        <v>43640.077777777777</v>
      </c>
      <c r="J528">
        <v>122.215</v>
      </c>
      <c r="N528">
        <v>-6.41</v>
      </c>
      <c r="Q528">
        <v>182</v>
      </c>
      <c r="R528" t="s">
        <v>96</v>
      </c>
      <c r="S528" s="588">
        <v>7</v>
      </c>
    </row>
    <row r="529" spans="1:19" x14ac:dyDescent="0.2">
      <c r="A529">
        <v>528</v>
      </c>
      <c r="B529" s="400">
        <v>43629.173611111109</v>
      </c>
      <c r="C529" t="s">
        <v>96</v>
      </c>
      <c r="D529">
        <v>0.03</v>
      </c>
      <c r="F529">
        <v>122.236</v>
      </c>
      <c r="I529" s="400">
        <v>43640.077777777777</v>
      </c>
      <c r="J529">
        <v>122.215</v>
      </c>
      <c r="N529">
        <v>-1.69</v>
      </c>
      <c r="Q529">
        <v>182</v>
      </c>
      <c r="R529" t="s">
        <v>96</v>
      </c>
      <c r="S529" s="588">
        <v>7</v>
      </c>
    </row>
    <row r="530" spans="1:19" x14ac:dyDescent="0.2">
      <c r="A530">
        <v>530</v>
      </c>
      <c r="B530" s="400">
        <v>43630.538888888892</v>
      </c>
      <c r="C530" t="s">
        <v>96</v>
      </c>
      <c r="D530">
        <v>0.06</v>
      </c>
      <c r="F530">
        <v>121.895</v>
      </c>
      <c r="I530" s="400">
        <v>43640.077777777777</v>
      </c>
      <c r="J530">
        <v>122.215</v>
      </c>
      <c r="N530">
        <v>15.64</v>
      </c>
      <c r="Q530">
        <v>182</v>
      </c>
      <c r="R530" t="s">
        <v>96</v>
      </c>
      <c r="S530" s="588">
        <v>7</v>
      </c>
    </row>
    <row r="531" spans="1:19" x14ac:dyDescent="0.2">
      <c r="A531">
        <v>536</v>
      </c>
      <c r="B531" s="400">
        <v>43634.42083333333</v>
      </c>
      <c r="C531" t="s">
        <v>96</v>
      </c>
      <c r="D531">
        <v>0.1</v>
      </c>
      <c r="F531">
        <v>121.396</v>
      </c>
      <c r="I531" s="400">
        <v>43640.077777777777</v>
      </c>
      <c r="J531">
        <v>122.215</v>
      </c>
      <c r="N531">
        <v>72.680000000000007</v>
      </c>
      <c r="Q531">
        <v>182</v>
      </c>
      <c r="R531" t="s">
        <v>96</v>
      </c>
      <c r="S531" s="588">
        <v>7</v>
      </c>
    </row>
    <row r="532" spans="1:19" x14ac:dyDescent="0.2">
      <c r="A532">
        <v>529</v>
      </c>
      <c r="B532" s="400">
        <v>43630.46875</v>
      </c>
      <c r="C532" t="s">
        <v>97</v>
      </c>
      <c r="D532">
        <v>0.01</v>
      </c>
      <c r="F532">
        <v>121.922</v>
      </c>
      <c r="I532" s="400">
        <v>43630.707638888889</v>
      </c>
      <c r="J532">
        <v>121.702</v>
      </c>
      <c r="N532">
        <v>2.0099999999999998</v>
      </c>
      <c r="Q532">
        <v>183</v>
      </c>
      <c r="R532" t="s">
        <v>97</v>
      </c>
      <c r="S532" s="588">
        <v>1</v>
      </c>
    </row>
    <row r="533" spans="1:19" x14ac:dyDescent="0.2">
      <c r="A533">
        <v>531</v>
      </c>
      <c r="B533" s="400">
        <v>43632.995138888888</v>
      </c>
      <c r="C533" t="s">
        <v>97</v>
      </c>
      <c r="D533">
        <v>0.01</v>
      </c>
      <c r="F533">
        <v>121.63200000000001</v>
      </c>
      <c r="I533" s="400">
        <v>43634.237500000003</v>
      </c>
      <c r="J533">
        <v>121.654</v>
      </c>
      <c r="N533">
        <v>-0.26</v>
      </c>
      <c r="Q533">
        <v>184</v>
      </c>
      <c r="R533" t="s">
        <v>97</v>
      </c>
      <c r="S533" s="588">
        <v>4</v>
      </c>
    </row>
    <row r="534" spans="1:19" x14ac:dyDescent="0.2">
      <c r="A534">
        <v>532</v>
      </c>
      <c r="B534" s="400">
        <v>43633.072916666664</v>
      </c>
      <c r="C534" t="s">
        <v>97</v>
      </c>
      <c r="D534">
        <v>0.01</v>
      </c>
      <c r="F534">
        <v>121.753</v>
      </c>
      <c r="I534" s="400">
        <v>43634.237500000003</v>
      </c>
      <c r="J534">
        <v>121.654</v>
      </c>
      <c r="N534">
        <v>0.88</v>
      </c>
      <c r="Q534">
        <v>184</v>
      </c>
      <c r="R534" t="s">
        <v>97</v>
      </c>
      <c r="S534" s="588">
        <v>4</v>
      </c>
    </row>
    <row r="535" spans="1:19" x14ac:dyDescent="0.2">
      <c r="A535">
        <v>533</v>
      </c>
      <c r="B535" s="400">
        <v>43633.15</v>
      </c>
      <c r="C535" t="s">
        <v>97</v>
      </c>
      <c r="D535">
        <v>0.01</v>
      </c>
      <c r="F535">
        <v>121.916</v>
      </c>
      <c r="I535" s="400">
        <v>43634.237500000003</v>
      </c>
      <c r="J535">
        <v>121.654</v>
      </c>
      <c r="N535">
        <v>2.38</v>
      </c>
      <c r="Q535">
        <v>184</v>
      </c>
      <c r="R535" t="s">
        <v>97</v>
      </c>
      <c r="S535" s="588">
        <v>4</v>
      </c>
    </row>
    <row r="536" spans="1:19" x14ac:dyDescent="0.2">
      <c r="A536">
        <v>534</v>
      </c>
      <c r="B536" s="400">
        <v>43633.688194444447</v>
      </c>
      <c r="C536" t="s">
        <v>97</v>
      </c>
      <c r="D536">
        <v>0.02</v>
      </c>
      <c r="F536">
        <v>122.116</v>
      </c>
      <c r="I536" s="400">
        <v>43634.237500000003</v>
      </c>
      <c r="J536">
        <v>121.654</v>
      </c>
      <c r="N536">
        <v>8.43</v>
      </c>
      <c r="Q536">
        <v>184</v>
      </c>
      <c r="R536" t="s">
        <v>97</v>
      </c>
      <c r="S536" s="588">
        <v>4</v>
      </c>
    </row>
    <row r="537" spans="1:19" x14ac:dyDescent="0.2">
      <c r="A537">
        <v>535</v>
      </c>
      <c r="B537" s="400">
        <v>43634.302777777775</v>
      </c>
      <c r="C537" t="s">
        <v>97</v>
      </c>
      <c r="D537">
        <v>0.01</v>
      </c>
      <c r="F537">
        <v>121.693</v>
      </c>
      <c r="I537" s="400">
        <v>43634.417361111111</v>
      </c>
      <c r="J537">
        <v>121.473</v>
      </c>
      <c r="N537">
        <v>2.0099999999999998</v>
      </c>
      <c r="Q537">
        <v>185</v>
      </c>
      <c r="R537" t="s">
        <v>97</v>
      </c>
      <c r="S537" s="588">
        <v>1</v>
      </c>
    </row>
    <row r="538" spans="1:19" x14ac:dyDescent="0.2">
      <c r="A538">
        <v>537</v>
      </c>
      <c r="B538" s="400">
        <v>43634.431250000001</v>
      </c>
      <c r="C538" t="s">
        <v>97</v>
      </c>
      <c r="D538">
        <v>0.01</v>
      </c>
      <c r="F538">
        <v>121.179</v>
      </c>
      <c r="I538" s="400">
        <v>43636.728472222225</v>
      </c>
      <c r="J538">
        <v>121.22799999999999</v>
      </c>
      <c r="N538">
        <v>-0.54</v>
      </c>
      <c r="Q538">
        <v>186</v>
      </c>
      <c r="R538" t="s">
        <v>97</v>
      </c>
      <c r="S538" s="588">
        <v>4</v>
      </c>
    </row>
    <row r="539" spans="1:19" x14ac:dyDescent="0.2">
      <c r="A539">
        <v>538</v>
      </c>
      <c r="B539" s="400">
        <v>43634.445138888892</v>
      </c>
      <c r="C539" t="s">
        <v>97</v>
      </c>
      <c r="D539">
        <v>0.01</v>
      </c>
      <c r="F539">
        <v>121.301</v>
      </c>
      <c r="I539" s="400">
        <v>43636.728472222225</v>
      </c>
      <c r="J539">
        <v>121.22799999999999</v>
      </c>
      <c r="N539">
        <v>0.57999999999999996</v>
      </c>
      <c r="Q539">
        <v>186</v>
      </c>
      <c r="R539" t="s">
        <v>97</v>
      </c>
      <c r="S539" s="588">
        <v>4</v>
      </c>
    </row>
    <row r="540" spans="1:19" x14ac:dyDescent="0.2">
      <c r="A540">
        <v>539</v>
      </c>
      <c r="B540" s="400">
        <v>43634.655555555553</v>
      </c>
      <c r="C540" t="s">
        <v>97</v>
      </c>
      <c r="D540">
        <v>0.01</v>
      </c>
      <c r="F540">
        <v>121.51</v>
      </c>
      <c r="I540" s="400">
        <v>43636.728472222225</v>
      </c>
      <c r="J540">
        <v>121.22799999999999</v>
      </c>
      <c r="N540">
        <v>2.5</v>
      </c>
      <c r="Q540">
        <v>186</v>
      </c>
      <c r="R540" t="s">
        <v>97</v>
      </c>
      <c r="S540" s="588">
        <v>4</v>
      </c>
    </row>
    <row r="541" spans="1:19" x14ac:dyDescent="0.2">
      <c r="A541">
        <v>540</v>
      </c>
      <c r="B541" s="400">
        <v>43636.442361111112</v>
      </c>
      <c r="C541" t="s">
        <v>97</v>
      </c>
      <c r="D541">
        <v>0.02</v>
      </c>
      <c r="F541">
        <v>121.71299999999999</v>
      </c>
      <c r="I541" s="400">
        <v>43636.728472222225</v>
      </c>
      <c r="J541">
        <v>121.22799999999999</v>
      </c>
      <c r="N541">
        <v>8.89</v>
      </c>
      <c r="Q541">
        <v>186</v>
      </c>
      <c r="R541" t="s">
        <v>97</v>
      </c>
      <c r="S541" s="588">
        <v>4</v>
      </c>
    </row>
    <row r="542" spans="1:19" x14ac:dyDescent="0.2">
      <c r="A542">
        <v>541</v>
      </c>
      <c r="B542" s="400">
        <v>43636.729166666664</v>
      </c>
      <c r="C542" t="s">
        <v>97</v>
      </c>
      <c r="D542">
        <v>0.01</v>
      </c>
      <c r="F542">
        <v>121.179</v>
      </c>
      <c r="I542" s="400">
        <v>43637.204861111109</v>
      </c>
      <c r="J542">
        <v>121.00700000000001</v>
      </c>
      <c r="N542">
        <v>1.56</v>
      </c>
      <c r="Q542">
        <v>187</v>
      </c>
      <c r="R542" t="s">
        <v>97</v>
      </c>
      <c r="S542" s="588">
        <v>2</v>
      </c>
    </row>
    <row r="543" spans="1:19" x14ac:dyDescent="0.2">
      <c r="A543">
        <v>542</v>
      </c>
      <c r="B543" s="400">
        <v>43636.740277777775</v>
      </c>
      <c r="C543" t="s">
        <v>97</v>
      </c>
      <c r="D543">
        <v>0.01</v>
      </c>
      <c r="F543">
        <v>121.29900000000001</v>
      </c>
      <c r="I543" s="400">
        <v>43637.204861111109</v>
      </c>
      <c r="J543">
        <v>121.00700000000001</v>
      </c>
      <c r="N543">
        <v>2.66</v>
      </c>
      <c r="Q543">
        <v>187</v>
      </c>
      <c r="R543" t="s">
        <v>97</v>
      </c>
      <c r="S543" s="588">
        <v>2</v>
      </c>
    </row>
    <row r="544" spans="1:19" x14ac:dyDescent="0.2">
      <c r="A544">
        <v>543</v>
      </c>
      <c r="B544" s="400">
        <v>43637.204861111109</v>
      </c>
      <c r="C544" t="s">
        <v>97</v>
      </c>
      <c r="D544">
        <v>0.01</v>
      </c>
      <c r="F544">
        <v>120.99</v>
      </c>
      <c r="I544" s="400">
        <v>43648.018750000003</v>
      </c>
      <c r="J544">
        <v>122.21899999999999</v>
      </c>
      <c r="N544">
        <v>-11.48</v>
      </c>
      <c r="Q544">
        <v>188</v>
      </c>
      <c r="R544" t="s">
        <v>97</v>
      </c>
      <c r="S544" s="588">
        <v>8</v>
      </c>
    </row>
    <row r="545" spans="1:19" x14ac:dyDescent="0.2">
      <c r="A545">
        <v>544</v>
      </c>
      <c r="B545" s="400">
        <v>43637.36041666667</v>
      </c>
      <c r="C545" t="s">
        <v>97</v>
      </c>
      <c r="D545">
        <v>0.01</v>
      </c>
      <c r="F545">
        <v>121.111</v>
      </c>
      <c r="I545" s="400">
        <v>43648.018750000003</v>
      </c>
      <c r="J545">
        <v>122.21899999999999</v>
      </c>
      <c r="N545">
        <v>-10.37</v>
      </c>
      <c r="Q545">
        <v>188</v>
      </c>
      <c r="R545" t="s">
        <v>97</v>
      </c>
      <c r="S545" s="588">
        <v>8</v>
      </c>
    </row>
    <row r="546" spans="1:19" x14ac:dyDescent="0.2">
      <c r="A546">
        <v>545</v>
      </c>
      <c r="B546" s="400">
        <v>43637.386111111111</v>
      </c>
      <c r="C546" t="s">
        <v>97</v>
      </c>
      <c r="D546">
        <v>0.01</v>
      </c>
      <c r="F546">
        <v>121.34099999999999</v>
      </c>
      <c r="I546" s="400">
        <v>43648.018750000003</v>
      </c>
      <c r="J546">
        <v>122.21899999999999</v>
      </c>
      <c r="N546">
        <v>-8.26</v>
      </c>
      <c r="Q546">
        <v>188</v>
      </c>
      <c r="R546" t="s">
        <v>97</v>
      </c>
      <c r="S546" s="588">
        <v>8</v>
      </c>
    </row>
    <row r="547" spans="1:19" x14ac:dyDescent="0.2">
      <c r="A547">
        <v>546</v>
      </c>
      <c r="B547" s="400">
        <v>43637.399305555555</v>
      </c>
      <c r="C547" t="s">
        <v>97</v>
      </c>
      <c r="D547">
        <v>0.02</v>
      </c>
      <c r="F547">
        <v>121.541</v>
      </c>
      <c r="I547" s="400">
        <v>43648.018750000003</v>
      </c>
      <c r="J547">
        <v>122.21899999999999</v>
      </c>
      <c r="N547">
        <v>-12.84</v>
      </c>
      <c r="Q547">
        <v>188</v>
      </c>
      <c r="R547" t="s">
        <v>97</v>
      </c>
      <c r="S547" s="588">
        <v>8</v>
      </c>
    </row>
    <row r="548" spans="1:19" x14ac:dyDescent="0.2">
      <c r="A548">
        <v>547</v>
      </c>
      <c r="B548" s="400">
        <v>43637.665277777778</v>
      </c>
      <c r="C548" t="s">
        <v>97</v>
      </c>
      <c r="D548">
        <v>0.03</v>
      </c>
      <c r="F548">
        <v>121.812</v>
      </c>
      <c r="I548" s="400">
        <v>43648.018750000003</v>
      </c>
      <c r="J548">
        <v>122.21899999999999</v>
      </c>
      <c r="N548">
        <v>-11.81</v>
      </c>
      <c r="Q548">
        <v>188</v>
      </c>
      <c r="R548" t="s">
        <v>97</v>
      </c>
      <c r="S548" s="588">
        <v>8</v>
      </c>
    </row>
    <row r="549" spans="1:19" x14ac:dyDescent="0.2">
      <c r="A549">
        <v>548</v>
      </c>
      <c r="B549" s="400">
        <v>43640.072916666664</v>
      </c>
      <c r="C549" t="s">
        <v>97</v>
      </c>
      <c r="D549">
        <v>0.06</v>
      </c>
      <c r="F549">
        <v>122.15300000000001</v>
      </c>
      <c r="I549" s="400">
        <v>43648.018750000003</v>
      </c>
      <c r="J549">
        <v>122.21899999999999</v>
      </c>
      <c r="N549">
        <v>-4.72</v>
      </c>
      <c r="Q549">
        <v>188</v>
      </c>
      <c r="R549" t="s">
        <v>97</v>
      </c>
      <c r="S549" s="588">
        <v>8</v>
      </c>
    </row>
    <row r="550" spans="1:19" x14ac:dyDescent="0.2">
      <c r="A550">
        <v>555</v>
      </c>
      <c r="B550" s="400">
        <v>43642.73333333333</v>
      </c>
      <c r="C550" t="s">
        <v>97</v>
      </c>
      <c r="D550">
        <v>0.1</v>
      </c>
      <c r="F550">
        <v>122.56399999999999</v>
      </c>
      <c r="I550" s="400">
        <v>43648.018750000003</v>
      </c>
      <c r="J550">
        <v>122.21899999999999</v>
      </c>
      <c r="N550">
        <v>30.29</v>
      </c>
      <c r="Q550">
        <v>188</v>
      </c>
      <c r="R550" t="s">
        <v>97</v>
      </c>
      <c r="S550" s="588">
        <v>8</v>
      </c>
    </row>
    <row r="551" spans="1:19" x14ac:dyDescent="0.2">
      <c r="A551">
        <v>562</v>
      </c>
      <c r="B551" s="400">
        <v>43646.997916666667</v>
      </c>
      <c r="C551" t="s">
        <v>97</v>
      </c>
      <c r="D551">
        <v>0.19</v>
      </c>
      <c r="F551">
        <v>123.045</v>
      </c>
      <c r="I551" s="400">
        <v>43648.018750000003</v>
      </c>
      <c r="J551">
        <v>122.21899999999999</v>
      </c>
      <c r="N551">
        <v>143.08000000000001</v>
      </c>
      <c r="Q551">
        <v>188</v>
      </c>
      <c r="R551" t="s">
        <v>97</v>
      </c>
      <c r="S551" s="588">
        <v>8</v>
      </c>
    </row>
    <row r="552" spans="1:19" x14ac:dyDescent="0.2">
      <c r="A552">
        <v>549</v>
      </c>
      <c r="B552" s="400">
        <v>43640.086805555555</v>
      </c>
      <c r="C552" t="s">
        <v>96</v>
      </c>
      <c r="D552">
        <v>0.01</v>
      </c>
      <c r="F552">
        <v>122.235</v>
      </c>
      <c r="I552" s="400">
        <v>43641.091666666667</v>
      </c>
      <c r="J552">
        <v>122.459</v>
      </c>
      <c r="N552">
        <v>2.02</v>
      </c>
      <c r="Q552">
        <v>189</v>
      </c>
      <c r="R552" t="s">
        <v>96</v>
      </c>
      <c r="S552" s="588">
        <v>1</v>
      </c>
    </row>
    <row r="553" spans="1:19" x14ac:dyDescent="0.2">
      <c r="A553">
        <v>550</v>
      </c>
      <c r="B553" s="400">
        <v>43641.137499999997</v>
      </c>
      <c r="C553" t="s">
        <v>96</v>
      </c>
      <c r="D553">
        <v>0.01</v>
      </c>
      <c r="F553">
        <v>122.294</v>
      </c>
      <c r="I553" s="400">
        <v>43642.462500000001</v>
      </c>
      <c r="J553">
        <v>122.27500000000001</v>
      </c>
      <c r="N553">
        <v>-0.21</v>
      </c>
      <c r="Q553">
        <v>190</v>
      </c>
      <c r="R553" t="s">
        <v>96</v>
      </c>
      <c r="S553" s="588">
        <v>4</v>
      </c>
    </row>
    <row r="554" spans="1:19" x14ac:dyDescent="0.2">
      <c r="A554">
        <v>551</v>
      </c>
      <c r="B554" s="400">
        <v>43641.17083333333</v>
      </c>
      <c r="C554" t="s">
        <v>96</v>
      </c>
      <c r="D554">
        <v>0.01</v>
      </c>
      <c r="F554">
        <v>122.173</v>
      </c>
      <c r="I554" s="400">
        <v>43642.462500000001</v>
      </c>
      <c r="J554">
        <v>122.27500000000001</v>
      </c>
      <c r="N554">
        <v>0.9</v>
      </c>
      <c r="Q554">
        <v>190</v>
      </c>
      <c r="R554" t="s">
        <v>96</v>
      </c>
      <c r="S554" s="588">
        <v>4</v>
      </c>
    </row>
    <row r="555" spans="1:19" x14ac:dyDescent="0.2">
      <c r="A555">
        <v>552</v>
      </c>
      <c r="B555" s="400">
        <v>43641.245833333334</v>
      </c>
      <c r="C555" t="s">
        <v>96</v>
      </c>
      <c r="D555">
        <v>0.01</v>
      </c>
      <c r="F555">
        <v>122.01300000000001</v>
      </c>
      <c r="I555" s="400">
        <v>43642.462500000001</v>
      </c>
      <c r="J555">
        <v>122.27500000000001</v>
      </c>
      <c r="N555">
        <v>2.37</v>
      </c>
      <c r="Q555">
        <v>190</v>
      </c>
      <c r="R555" t="s">
        <v>96</v>
      </c>
      <c r="S555" s="588">
        <v>4</v>
      </c>
    </row>
    <row r="556" spans="1:19" x14ac:dyDescent="0.2">
      <c r="A556">
        <v>553</v>
      </c>
      <c r="B556" s="400">
        <v>43641.510416666664</v>
      </c>
      <c r="C556" t="s">
        <v>96</v>
      </c>
      <c r="D556">
        <v>0.02</v>
      </c>
      <c r="F556">
        <v>121.812</v>
      </c>
      <c r="I556" s="400">
        <v>43642.462500000001</v>
      </c>
      <c r="J556">
        <v>122.27500000000001</v>
      </c>
      <c r="N556">
        <v>8.42</v>
      </c>
      <c r="Q556">
        <v>190</v>
      </c>
      <c r="R556" t="s">
        <v>96</v>
      </c>
      <c r="S556" s="588">
        <v>4</v>
      </c>
    </row>
    <row r="557" spans="1:19" x14ac:dyDescent="0.2">
      <c r="A557">
        <v>554</v>
      </c>
      <c r="B557" s="400">
        <v>43642.463888888888</v>
      </c>
      <c r="C557" t="s">
        <v>96</v>
      </c>
      <c r="D557">
        <v>0.01</v>
      </c>
      <c r="F557">
        <v>122.292</v>
      </c>
      <c r="I557" s="400">
        <v>43642.728472222225</v>
      </c>
      <c r="J557">
        <v>122.512</v>
      </c>
      <c r="N557">
        <v>2.02</v>
      </c>
      <c r="Q557">
        <v>191</v>
      </c>
      <c r="R557" t="s">
        <v>96</v>
      </c>
      <c r="S557" s="588">
        <v>1</v>
      </c>
    </row>
    <row r="558" spans="1:19" x14ac:dyDescent="0.2">
      <c r="A558">
        <v>556</v>
      </c>
      <c r="B558" s="400">
        <v>43642.734027777777</v>
      </c>
      <c r="C558" t="s">
        <v>96</v>
      </c>
      <c r="D558">
        <v>0.01</v>
      </c>
      <c r="F558">
        <v>122.587</v>
      </c>
      <c r="I558" s="400">
        <v>43643.241666666669</v>
      </c>
      <c r="J558">
        <v>122.768</v>
      </c>
      <c r="N558">
        <v>1.54</v>
      </c>
      <c r="Q558">
        <v>192</v>
      </c>
      <c r="R558" t="s">
        <v>96</v>
      </c>
      <c r="S558" s="588">
        <v>2</v>
      </c>
    </row>
    <row r="559" spans="1:19" x14ac:dyDescent="0.2">
      <c r="A559">
        <v>557</v>
      </c>
      <c r="B559" s="400">
        <v>43642.963194444441</v>
      </c>
      <c r="C559" t="s">
        <v>96</v>
      </c>
      <c r="D559">
        <v>0.01</v>
      </c>
      <c r="F559">
        <v>122.464</v>
      </c>
      <c r="I559" s="400">
        <v>43643.241666666669</v>
      </c>
      <c r="J559">
        <v>122.768</v>
      </c>
      <c r="N559">
        <v>2.67</v>
      </c>
      <c r="Q559">
        <v>192</v>
      </c>
      <c r="R559" t="s">
        <v>96</v>
      </c>
      <c r="S559" s="588">
        <v>2</v>
      </c>
    </row>
    <row r="560" spans="1:19" x14ac:dyDescent="0.2">
      <c r="A560">
        <v>558</v>
      </c>
      <c r="B560" s="400">
        <v>43643.320833333331</v>
      </c>
      <c r="C560" t="s">
        <v>96</v>
      </c>
      <c r="D560">
        <v>0.01</v>
      </c>
      <c r="F560">
        <v>122.745</v>
      </c>
      <c r="I560" s="400">
        <v>43646.958333333336</v>
      </c>
      <c r="J560">
        <v>122.85299999999999</v>
      </c>
      <c r="N560">
        <v>0.95</v>
      </c>
      <c r="Q560">
        <v>193</v>
      </c>
      <c r="R560" t="s">
        <v>96</v>
      </c>
      <c r="S560" s="588">
        <v>3</v>
      </c>
    </row>
    <row r="561" spans="1:19" x14ac:dyDescent="0.2">
      <c r="A561">
        <v>559</v>
      </c>
      <c r="B561" s="400">
        <v>43643.501388888886</v>
      </c>
      <c r="C561" t="s">
        <v>96</v>
      </c>
      <c r="D561">
        <v>0.01</v>
      </c>
      <c r="F561">
        <v>122.623</v>
      </c>
      <c r="I561" s="400">
        <v>43646.958333333336</v>
      </c>
      <c r="J561">
        <v>122.85299999999999</v>
      </c>
      <c r="N561">
        <v>2.0699999999999998</v>
      </c>
      <c r="Q561">
        <v>193</v>
      </c>
      <c r="R561" t="s">
        <v>96</v>
      </c>
      <c r="S561" s="588">
        <v>3</v>
      </c>
    </row>
    <row r="562" spans="1:19" x14ac:dyDescent="0.2">
      <c r="A562">
        <v>560</v>
      </c>
      <c r="B562" s="400">
        <v>43643.72152777778</v>
      </c>
      <c r="C562" t="s">
        <v>96</v>
      </c>
      <c r="D562">
        <v>0.01</v>
      </c>
      <c r="F562">
        <v>122.46</v>
      </c>
      <c r="I562" s="400">
        <v>43646.958333333336</v>
      </c>
      <c r="J562">
        <v>122.85299999999999</v>
      </c>
      <c r="N562">
        <v>3.57</v>
      </c>
      <c r="Q562">
        <v>193</v>
      </c>
      <c r="R562" t="s">
        <v>96</v>
      </c>
      <c r="S562" s="588">
        <v>3</v>
      </c>
    </row>
    <row r="563" spans="1:19" x14ac:dyDescent="0.2">
      <c r="A563">
        <v>561</v>
      </c>
      <c r="B563" s="400">
        <v>43646.984027777777</v>
      </c>
      <c r="C563" t="s">
        <v>96</v>
      </c>
      <c r="D563">
        <v>0.01</v>
      </c>
      <c r="F563">
        <v>123.01300000000001</v>
      </c>
      <c r="I563" s="400">
        <v>43647.022222222222</v>
      </c>
      <c r="J563">
        <v>123.23699999999999</v>
      </c>
      <c r="N563">
        <v>2.0099999999999998</v>
      </c>
      <c r="Q563">
        <v>194</v>
      </c>
      <c r="R563" t="s">
        <v>96</v>
      </c>
      <c r="S563" s="588">
        <v>1</v>
      </c>
    </row>
    <row r="564" spans="1:19" x14ac:dyDescent="0.2">
      <c r="A564">
        <v>563</v>
      </c>
      <c r="B564" s="400">
        <v>43647.022222222222</v>
      </c>
      <c r="C564" t="s">
        <v>96</v>
      </c>
      <c r="D564">
        <v>0.01</v>
      </c>
      <c r="F564">
        <v>123.255</v>
      </c>
      <c r="I564" s="400">
        <v>43671.65902777778</v>
      </c>
      <c r="J564">
        <v>121.21</v>
      </c>
      <c r="N564">
        <v>-19.809999999999999</v>
      </c>
      <c r="Q564">
        <v>195</v>
      </c>
      <c r="R564" t="s">
        <v>96</v>
      </c>
      <c r="S564" s="588">
        <v>10</v>
      </c>
    </row>
    <row r="565" spans="1:19" x14ac:dyDescent="0.2">
      <c r="A565">
        <v>564</v>
      </c>
      <c r="B565" s="400">
        <v>43647.07708333333</v>
      </c>
      <c r="C565" t="s">
        <v>96</v>
      </c>
      <c r="D565">
        <v>0.01</v>
      </c>
      <c r="F565">
        <v>123.13500000000001</v>
      </c>
      <c r="I565" s="400">
        <v>43671.65902777778</v>
      </c>
      <c r="J565">
        <v>121.21</v>
      </c>
      <c r="N565">
        <v>-18.71</v>
      </c>
      <c r="Q565">
        <v>195</v>
      </c>
      <c r="R565" t="s">
        <v>96</v>
      </c>
      <c r="S565" s="588">
        <v>10</v>
      </c>
    </row>
    <row r="566" spans="1:19" x14ac:dyDescent="0.2">
      <c r="A566">
        <v>565</v>
      </c>
      <c r="B566" s="400">
        <v>43647.102083333331</v>
      </c>
      <c r="C566" t="s">
        <v>96</v>
      </c>
      <c r="D566">
        <v>0.01</v>
      </c>
      <c r="F566">
        <v>122.974</v>
      </c>
      <c r="I566" s="400">
        <v>43671.65902777778</v>
      </c>
      <c r="J566">
        <v>121.21</v>
      </c>
      <c r="N566">
        <v>-17.239999999999998</v>
      </c>
      <c r="Q566">
        <v>195</v>
      </c>
      <c r="R566" t="s">
        <v>96</v>
      </c>
      <c r="S566" s="588">
        <v>10</v>
      </c>
    </row>
    <row r="567" spans="1:19" x14ac:dyDescent="0.2">
      <c r="A567">
        <v>566</v>
      </c>
      <c r="B567" s="400">
        <v>43647.151388888888</v>
      </c>
      <c r="C567" t="s">
        <v>96</v>
      </c>
      <c r="D567">
        <v>0.02</v>
      </c>
      <c r="F567">
        <v>122.77200000000001</v>
      </c>
      <c r="I567" s="400">
        <v>43671.65902777778</v>
      </c>
      <c r="J567">
        <v>121.21</v>
      </c>
      <c r="N567">
        <v>-30.79</v>
      </c>
      <c r="Q567">
        <v>195</v>
      </c>
      <c r="R567" t="s">
        <v>96</v>
      </c>
      <c r="S567" s="588">
        <v>10</v>
      </c>
    </row>
    <row r="568" spans="1:19" x14ac:dyDescent="0.2">
      <c r="A568">
        <v>567</v>
      </c>
      <c r="B568" s="400">
        <v>43647.775694444441</v>
      </c>
      <c r="C568" t="s">
        <v>96</v>
      </c>
      <c r="D568">
        <v>0.03</v>
      </c>
      <c r="F568">
        <v>122.501</v>
      </c>
      <c r="I568" s="400">
        <v>43671.65902777778</v>
      </c>
      <c r="J568">
        <v>121.21</v>
      </c>
      <c r="N568">
        <v>-38.71</v>
      </c>
      <c r="Q568">
        <v>195</v>
      </c>
      <c r="R568" t="s">
        <v>96</v>
      </c>
      <c r="S568" s="588">
        <v>10</v>
      </c>
    </row>
    <row r="569" spans="1:19" x14ac:dyDescent="0.2">
      <c r="A569">
        <v>571</v>
      </c>
      <c r="B569" s="400">
        <v>43648.68472222222</v>
      </c>
      <c r="C569" t="s">
        <v>96</v>
      </c>
      <c r="D569">
        <v>0.06</v>
      </c>
      <c r="F569">
        <v>122.16</v>
      </c>
      <c r="I569" s="400">
        <v>43671.65902777778</v>
      </c>
      <c r="J569">
        <v>121.21</v>
      </c>
      <c r="N569">
        <v>-58.43</v>
      </c>
      <c r="Q569">
        <v>195</v>
      </c>
      <c r="R569" t="s">
        <v>96</v>
      </c>
      <c r="S569" s="588">
        <v>10</v>
      </c>
    </row>
    <row r="570" spans="1:19" x14ac:dyDescent="0.2">
      <c r="A570">
        <v>574</v>
      </c>
      <c r="B570" s="400">
        <v>43648.873611111114</v>
      </c>
      <c r="C570" t="s">
        <v>96</v>
      </c>
      <c r="D570">
        <v>0.1</v>
      </c>
      <c r="F570">
        <v>121.749</v>
      </c>
      <c r="I570" s="400">
        <v>43671.65902777778</v>
      </c>
      <c r="J570">
        <v>121.21</v>
      </c>
      <c r="N570">
        <v>-59.68</v>
      </c>
      <c r="Q570">
        <v>195</v>
      </c>
      <c r="R570" t="s">
        <v>96</v>
      </c>
      <c r="S570" s="588">
        <v>10</v>
      </c>
    </row>
    <row r="571" spans="1:19" x14ac:dyDescent="0.2">
      <c r="A571">
        <v>583</v>
      </c>
      <c r="B571" s="400">
        <v>43662.494444444441</v>
      </c>
      <c r="C571" t="s">
        <v>96</v>
      </c>
      <c r="D571">
        <v>0.19</v>
      </c>
      <c r="F571">
        <v>121.26900000000001</v>
      </c>
      <c r="I571" s="400">
        <v>43671.65902777778</v>
      </c>
      <c r="J571">
        <v>121.21</v>
      </c>
      <c r="N571">
        <v>-18.84</v>
      </c>
      <c r="Q571">
        <v>195</v>
      </c>
      <c r="R571" t="s">
        <v>96</v>
      </c>
      <c r="S571" s="588">
        <v>10</v>
      </c>
    </row>
    <row r="572" spans="1:19" x14ac:dyDescent="0.2">
      <c r="A572">
        <v>591</v>
      </c>
      <c r="B572" s="400">
        <v>43669.648611111108</v>
      </c>
      <c r="C572" t="s">
        <v>96</v>
      </c>
      <c r="D572">
        <v>0.34</v>
      </c>
      <c r="F572">
        <v>120.788</v>
      </c>
      <c r="I572" s="400">
        <v>43671.65902777778</v>
      </c>
      <c r="J572">
        <v>121.21</v>
      </c>
      <c r="N572">
        <v>126.05</v>
      </c>
      <c r="Q572">
        <v>195</v>
      </c>
      <c r="R572" t="s">
        <v>96</v>
      </c>
      <c r="S572" s="588">
        <v>10</v>
      </c>
    </row>
    <row r="573" spans="1:19" x14ac:dyDescent="0.2">
      <c r="A573">
        <v>594</v>
      </c>
      <c r="B573" s="400">
        <v>43670.396527777775</v>
      </c>
      <c r="C573" t="s">
        <v>96</v>
      </c>
      <c r="D573">
        <v>0.61</v>
      </c>
      <c r="F573">
        <v>120.258</v>
      </c>
      <c r="I573" s="400">
        <v>43671.65902777778</v>
      </c>
      <c r="J573">
        <v>121.21</v>
      </c>
      <c r="N573">
        <v>525.21</v>
      </c>
      <c r="Q573">
        <v>195</v>
      </c>
      <c r="R573" t="s">
        <v>96</v>
      </c>
      <c r="S573" s="588">
        <v>10</v>
      </c>
    </row>
    <row r="574" spans="1:19" x14ac:dyDescent="0.2">
      <c r="A574">
        <v>568</v>
      </c>
      <c r="B574" s="400">
        <v>43648.020138888889</v>
      </c>
      <c r="C574" t="s">
        <v>97</v>
      </c>
      <c r="D574">
        <v>0.01</v>
      </c>
      <c r="F574">
        <v>122.188</v>
      </c>
      <c r="I574" s="400">
        <v>43648.728472222225</v>
      </c>
      <c r="J574">
        <v>122.08199999999999</v>
      </c>
      <c r="N574">
        <v>0.97</v>
      </c>
      <c r="Q574">
        <v>196</v>
      </c>
      <c r="R574" t="s">
        <v>97</v>
      </c>
      <c r="S574" s="588">
        <v>3</v>
      </c>
    </row>
    <row r="575" spans="1:19" x14ac:dyDescent="0.2">
      <c r="A575">
        <v>569</v>
      </c>
      <c r="B575" s="400">
        <v>43648.043749999997</v>
      </c>
      <c r="C575" t="s">
        <v>97</v>
      </c>
      <c r="D575">
        <v>0.01</v>
      </c>
      <c r="F575">
        <v>122.30800000000001</v>
      </c>
      <c r="I575" s="400">
        <v>43648.728472222225</v>
      </c>
      <c r="J575">
        <v>122.08199999999999</v>
      </c>
      <c r="N575">
        <v>2.0699999999999998</v>
      </c>
      <c r="Q575">
        <v>196</v>
      </c>
      <c r="R575" t="s">
        <v>97</v>
      </c>
      <c r="S575" s="588">
        <v>3</v>
      </c>
    </row>
    <row r="576" spans="1:19" x14ac:dyDescent="0.2">
      <c r="A576">
        <v>570</v>
      </c>
      <c r="B576" s="400">
        <v>43648.493055555555</v>
      </c>
      <c r="C576" t="s">
        <v>97</v>
      </c>
      <c r="D576">
        <v>0.01</v>
      </c>
      <c r="F576">
        <v>122.46899999999999</v>
      </c>
      <c r="I576" s="400">
        <v>43648.728472222225</v>
      </c>
      <c r="J576">
        <v>122.08199999999999</v>
      </c>
      <c r="N576">
        <v>3.55</v>
      </c>
      <c r="Q576">
        <v>196</v>
      </c>
      <c r="R576" t="s">
        <v>97</v>
      </c>
      <c r="S576" s="588">
        <v>3</v>
      </c>
    </row>
    <row r="577" spans="1:19" x14ac:dyDescent="0.2">
      <c r="A577">
        <v>572</v>
      </c>
      <c r="B577" s="400">
        <v>43648.729166666664</v>
      </c>
      <c r="C577" t="s">
        <v>97</v>
      </c>
      <c r="D577">
        <v>0.01</v>
      </c>
      <c r="F577">
        <v>122.05500000000001</v>
      </c>
      <c r="I577" s="400">
        <v>43648.84097222222</v>
      </c>
      <c r="J577">
        <v>121.83499999999999</v>
      </c>
      <c r="N577">
        <v>2.02</v>
      </c>
      <c r="Q577">
        <v>197</v>
      </c>
      <c r="R577" t="s">
        <v>97</v>
      </c>
      <c r="S577" s="588">
        <v>1</v>
      </c>
    </row>
    <row r="578" spans="1:19" x14ac:dyDescent="0.2">
      <c r="A578">
        <v>573</v>
      </c>
      <c r="B578" s="400">
        <v>43648.841666666667</v>
      </c>
      <c r="C578" t="s">
        <v>97</v>
      </c>
      <c r="D578">
        <v>0.01</v>
      </c>
      <c r="F578">
        <v>121.82899999999999</v>
      </c>
      <c r="I578" s="400">
        <v>43649.121527777781</v>
      </c>
      <c r="J578">
        <v>121.607</v>
      </c>
      <c r="N578">
        <v>2.02</v>
      </c>
      <c r="Q578">
        <v>198</v>
      </c>
      <c r="R578" t="s">
        <v>97</v>
      </c>
      <c r="S578" s="588">
        <v>1</v>
      </c>
    </row>
    <row r="579" spans="1:19" x14ac:dyDescent="0.2">
      <c r="A579">
        <v>575</v>
      </c>
      <c r="B579" s="400">
        <v>43649.12222222222</v>
      </c>
      <c r="C579" t="s">
        <v>97</v>
      </c>
      <c r="D579">
        <v>0.01</v>
      </c>
      <c r="F579">
        <v>121.572</v>
      </c>
      <c r="I579" s="400">
        <v>43649.384027777778</v>
      </c>
      <c r="J579">
        <v>121.352</v>
      </c>
      <c r="N579">
        <v>2.02</v>
      </c>
      <c r="Q579">
        <v>199</v>
      </c>
      <c r="R579" t="s">
        <v>97</v>
      </c>
      <c r="S579" s="588">
        <v>1</v>
      </c>
    </row>
    <row r="580" spans="1:19" x14ac:dyDescent="0.2">
      <c r="A580">
        <v>576</v>
      </c>
      <c r="B580" s="400">
        <v>43649.384722222225</v>
      </c>
      <c r="C580" t="s">
        <v>97</v>
      </c>
      <c r="D580">
        <v>0.01</v>
      </c>
      <c r="F580">
        <v>121.331</v>
      </c>
      <c r="I580" s="400">
        <v>43661.669444444444</v>
      </c>
      <c r="J580">
        <v>121.506</v>
      </c>
      <c r="N580">
        <v>-1.88</v>
      </c>
      <c r="Q580">
        <v>200</v>
      </c>
      <c r="R580" t="s">
        <v>97</v>
      </c>
      <c r="S580" s="588">
        <v>5</v>
      </c>
    </row>
    <row r="581" spans="1:19" x14ac:dyDescent="0.2">
      <c r="A581">
        <v>577</v>
      </c>
      <c r="B581" s="400">
        <v>43649.40625</v>
      </c>
      <c r="C581" t="s">
        <v>97</v>
      </c>
      <c r="D581">
        <v>0.01</v>
      </c>
      <c r="F581">
        <v>121.453</v>
      </c>
      <c r="I581" s="400">
        <v>43661.669444444444</v>
      </c>
      <c r="J581">
        <v>121.506</v>
      </c>
      <c r="N581">
        <v>-0.76</v>
      </c>
      <c r="Q581">
        <v>200</v>
      </c>
      <c r="R581" t="s">
        <v>97</v>
      </c>
      <c r="S581" s="588">
        <v>5</v>
      </c>
    </row>
    <row r="582" spans="1:19" x14ac:dyDescent="0.2">
      <c r="A582">
        <v>578</v>
      </c>
      <c r="B582" s="400">
        <v>43649.463194444441</v>
      </c>
      <c r="C582" t="s">
        <v>97</v>
      </c>
      <c r="D582">
        <v>0.01</v>
      </c>
      <c r="F582">
        <v>121.614</v>
      </c>
      <c r="I582" s="400">
        <v>43661.669444444444</v>
      </c>
      <c r="J582">
        <v>121.506</v>
      </c>
      <c r="N582">
        <v>0.72</v>
      </c>
      <c r="Q582">
        <v>200</v>
      </c>
      <c r="R582" t="s">
        <v>97</v>
      </c>
      <c r="S582" s="588">
        <v>5</v>
      </c>
    </row>
    <row r="583" spans="1:19" x14ac:dyDescent="0.2">
      <c r="A583">
        <v>579</v>
      </c>
      <c r="B583" s="400">
        <v>43651.600694444445</v>
      </c>
      <c r="C583" t="s">
        <v>97</v>
      </c>
      <c r="D583">
        <v>0.02</v>
      </c>
      <c r="F583">
        <v>121.816</v>
      </c>
      <c r="I583" s="400">
        <v>43661.669444444444</v>
      </c>
      <c r="J583">
        <v>121.506</v>
      </c>
      <c r="N583">
        <v>5.33</v>
      </c>
      <c r="Q583">
        <v>200</v>
      </c>
      <c r="R583" t="s">
        <v>97</v>
      </c>
      <c r="S583" s="588">
        <v>5</v>
      </c>
    </row>
    <row r="584" spans="1:19" x14ac:dyDescent="0.2">
      <c r="A584">
        <v>580</v>
      </c>
      <c r="B584" s="400">
        <v>43655.11041666667</v>
      </c>
      <c r="C584" t="s">
        <v>97</v>
      </c>
      <c r="D584">
        <v>0.03</v>
      </c>
      <c r="F584">
        <v>122.087</v>
      </c>
      <c r="I584" s="400">
        <v>43661.669444444444</v>
      </c>
      <c r="J584">
        <v>121.506</v>
      </c>
      <c r="N584">
        <v>15.58</v>
      </c>
      <c r="Q584">
        <v>200</v>
      </c>
      <c r="R584" t="s">
        <v>97</v>
      </c>
      <c r="S584" s="588">
        <v>5</v>
      </c>
    </row>
    <row r="585" spans="1:19" x14ac:dyDescent="0.2">
      <c r="A585">
        <v>581</v>
      </c>
      <c r="B585" s="400">
        <v>43661.671527777777</v>
      </c>
      <c r="C585" t="s">
        <v>97</v>
      </c>
      <c r="D585">
        <v>0.01</v>
      </c>
      <c r="F585">
        <v>121.473</v>
      </c>
      <c r="I585" s="400">
        <v>43662.479861111111</v>
      </c>
      <c r="J585">
        <v>121.301</v>
      </c>
      <c r="N585">
        <v>1.55</v>
      </c>
      <c r="Q585">
        <v>201</v>
      </c>
      <c r="R585" t="s">
        <v>97</v>
      </c>
      <c r="S585" s="588">
        <v>2</v>
      </c>
    </row>
    <row r="586" spans="1:19" x14ac:dyDescent="0.2">
      <c r="A586">
        <v>582</v>
      </c>
      <c r="B586" s="400">
        <v>43661.706250000003</v>
      </c>
      <c r="C586" t="s">
        <v>97</v>
      </c>
      <c r="D586">
        <v>0.01</v>
      </c>
      <c r="F586">
        <v>121.59399999999999</v>
      </c>
      <c r="I586" s="400">
        <v>43662.479861111111</v>
      </c>
      <c r="J586">
        <v>121.301</v>
      </c>
      <c r="N586">
        <v>2.66</v>
      </c>
      <c r="Q586">
        <v>201</v>
      </c>
      <c r="R586" t="s">
        <v>97</v>
      </c>
      <c r="S586" s="588">
        <v>2</v>
      </c>
    </row>
    <row r="587" spans="1:19" x14ac:dyDescent="0.2">
      <c r="A587">
        <v>584</v>
      </c>
      <c r="B587" s="400">
        <v>43662.496527777781</v>
      </c>
      <c r="C587" t="s">
        <v>97</v>
      </c>
      <c r="D587">
        <v>0.01</v>
      </c>
      <c r="F587">
        <v>121.215</v>
      </c>
      <c r="I587" s="400">
        <v>43664.119444444441</v>
      </c>
      <c r="J587">
        <v>121.1</v>
      </c>
      <c r="N587">
        <v>0.97</v>
      </c>
      <c r="Q587">
        <v>202</v>
      </c>
      <c r="R587" t="s">
        <v>97</v>
      </c>
      <c r="S587" s="588">
        <v>3</v>
      </c>
    </row>
    <row r="588" spans="1:19" x14ac:dyDescent="0.2">
      <c r="A588">
        <v>585</v>
      </c>
      <c r="B588" s="400">
        <v>43662.612500000003</v>
      </c>
      <c r="C588" t="s">
        <v>97</v>
      </c>
      <c r="D588">
        <v>0.01</v>
      </c>
      <c r="F588">
        <v>121.336</v>
      </c>
      <c r="I588" s="400">
        <v>43664.119444444441</v>
      </c>
      <c r="J588">
        <v>121.1</v>
      </c>
      <c r="N588">
        <v>2.08</v>
      </c>
      <c r="Q588">
        <v>202</v>
      </c>
      <c r="R588" t="s">
        <v>97</v>
      </c>
      <c r="S588" s="588">
        <v>3</v>
      </c>
    </row>
    <row r="589" spans="1:19" x14ac:dyDescent="0.2">
      <c r="A589">
        <v>586</v>
      </c>
      <c r="B589" s="400">
        <v>43662.706250000003</v>
      </c>
      <c r="C589" t="s">
        <v>97</v>
      </c>
      <c r="D589">
        <v>0.01</v>
      </c>
      <c r="F589">
        <v>121.497</v>
      </c>
      <c r="I589" s="400">
        <v>43664.119444444441</v>
      </c>
      <c r="J589">
        <v>121.1</v>
      </c>
      <c r="N589">
        <v>3.55</v>
      </c>
      <c r="Q589">
        <v>202</v>
      </c>
      <c r="R589" t="s">
        <v>97</v>
      </c>
      <c r="S589" s="588">
        <v>3</v>
      </c>
    </row>
    <row r="590" spans="1:19" x14ac:dyDescent="0.2">
      <c r="A590">
        <v>587</v>
      </c>
      <c r="B590" s="400">
        <v>43664.120138888888</v>
      </c>
      <c r="C590" t="s">
        <v>97</v>
      </c>
      <c r="D590">
        <v>0.01</v>
      </c>
      <c r="F590">
        <v>121.069</v>
      </c>
      <c r="I590" s="400">
        <v>43664.522222222222</v>
      </c>
      <c r="J590">
        <v>120.849</v>
      </c>
      <c r="N590">
        <v>2.02</v>
      </c>
      <c r="Q590">
        <v>203</v>
      </c>
      <c r="R590" t="s">
        <v>97</v>
      </c>
      <c r="S590" s="588">
        <v>1</v>
      </c>
    </row>
    <row r="591" spans="1:19" x14ac:dyDescent="0.2">
      <c r="A591">
        <v>588</v>
      </c>
      <c r="B591" s="400">
        <v>43664.522222222222</v>
      </c>
      <c r="C591" t="s">
        <v>97</v>
      </c>
      <c r="D591">
        <v>0.01</v>
      </c>
      <c r="F591">
        <v>120.831</v>
      </c>
      <c r="I591" s="400">
        <v>43669.671527777777</v>
      </c>
      <c r="J591">
        <v>120.71899999999999</v>
      </c>
      <c r="N591">
        <v>0.96</v>
      </c>
      <c r="Q591">
        <v>204</v>
      </c>
      <c r="R591" t="s">
        <v>97</v>
      </c>
      <c r="S591" s="588">
        <v>3</v>
      </c>
    </row>
    <row r="592" spans="1:19" x14ac:dyDescent="0.2">
      <c r="A592">
        <v>589</v>
      </c>
      <c r="B592" s="400">
        <v>43664.534722222219</v>
      </c>
      <c r="C592" t="s">
        <v>97</v>
      </c>
      <c r="D592">
        <v>0.01</v>
      </c>
      <c r="F592">
        <v>120.953</v>
      </c>
      <c r="I592" s="400">
        <v>43669.671527777777</v>
      </c>
      <c r="J592">
        <v>120.71899999999999</v>
      </c>
      <c r="N592">
        <v>2.0699999999999998</v>
      </c>
      <c r="Q592">
        <v>204</v>
      </c>
      <c r="R592" t="s">
        <v>97</v>
      </c>
      <c r="S592" s="588">
        <v>3</v>
      </c>
    </row>
    <row r="593" spans="1:19" x14ac:dyDescent="0.2">
      <c r="A593">
        <v>590</v>
      </c>
      <c r="B593" s="400">
        <v>43664.645833333336</v>
      </c>
      <c r="C593" t="s">
        <v>97</v>
      </c>
      <c r="D593">
        <v>0.01</v>
      </c>
      <c r="F593">
        <v>121.114</v>
      </c>
      <c r="I593" s="400">
        <v>43669.671527777777</v>
      </c>
      <c r="J593">
        <v>120.71899999999999</v>
      </c>
      <c r="N593">
        <v>3.55</v>
      </c>
      <c r="Q593">
        <v>204</v>
      </c>
      <c r="R593" t="s">
        <v>97</v>
      </c>
      <c r="S593" s="588">
        <v>3</v>
      </c>
    </row>
    <row r="594" spans="1:19" x14ac:dyDescent="0.2">
      <c r="A594">
        <v>592</v>
      </c>
      <c r="B594" s="400">
        <v>43669.672222222223</v>
      </c>
      <c r="C594" t="s">
        <v>97</v>
      </c>
      <c r="D594">
        <v>0.01</v>
      </c>
      <c r="F594">
        <v>120.679</v>
      </c>
      <c r="I594" s="400">
        <v>43670.385416666664</v>
      </c>
      <c r="J594">
        <v>120.45699999999999</v>
      </c>
      <c r="N594">
        <v>2.0099999999999998</v>
      </c>
      <c r="Q594">
        <v>205</v>
      </c>
      <c r="R594" t="s">
        <v>97</v>
      </c>
      <c r="S594" s="588">
        <v>1</v>
      </c>
    </row>
    <row r="595" spans="1:19" x14ac:dyDescent="0.2">
      <c r="A595">
        <v>593</v>
      </c>
      <c r="B595" s="400">
        <v>43670.396527777775</v>
      </c>
      <c r="C595" t="s">
        <v>97</v>
      </c>
      <c r="D595">
        <v>0.01</v>
      </c>
      <c r="F595">
        <v>120.241</v>
      </c>
      <c r="I595" s="400">
        <v>43671.590277777781</v>
      </c>
      <c r="J595">
        <v>120.128</v>
      </c>
      <c r="N595">
        <v>0.96</v>
      </c>
      <c r="Q595">
        <v>206</v>
      </c>
      <c r="R595" t="s">
        <v>97</v>
      </c>
      <c r="S595" s="588">
        <v>3</v>
      </c>
    </row>
    <row r="596" spans="1:19" x14ac:dyDescent="0.2">
      <c r="A596">
        <v>595</v>
      </c>
      <c r="B596" s="400">
        <v>43670.418055555558</v>
      </c>
      <c r="C596" t="s">
        <v>97</v>
      </c>
      <c r="D596">
        <v>0.01</v>
      </c>
      <c r="F596">
        <v>120.361</v>
      </c>
      <c r="I596" s="400">
        <v>43671.590277777781</v>
      </c>
      <c r="J596">
        <v>120.128</v>
      </c>
      <c r="N596">
        <v>2.0699999999999998</v>
      </c>
      <c r="Q596">
        <v>206</v>
      </c>
      <c r="R596" t="s">
        <v>97</v>
      </c>
      <c r="S596" s="588">
        <v>3</v>
      </c>
    </row>
    <row r="597" spans="1:19" x14ac:dyDescent="0.2">
      <c r="A597">
        <v>596</v>
      </c>
      <c r="B597" s="400">
        <v>43670.767361111109</v>
      </c>
      <c r="C597" t="s">
        <v>97</v>
      </c>
      <c r="D597">
        <v>0.01</v>
      </c>
      <c r="F597">
        <v>120.52200000000001</v>
      </c>
      <c r="I597" s="400">
        <v>43671.590277777781</v>
      </c>
      <c r="J597">
        <v>120.128</v>
      </c>
      <c r="N597">
        <v>3.54</v>
      </c>
      <c r="Q597">
        <v>206</v>
      </c>
      <c r="R597" t="s">
        <v>97</v>
      </c>
      <c r="S597" s="588">
        <v>3</v>
      </c>
    </row>
    <row r="598" spans="1:19" x14ac:dyDescent="0.2">
      <c r="A598">
        <v>597</v>
      </c>
      <c r="B598" s="400">
        <v>43671.590277777781</v>
      </c>
      <c r="C598" t="s">
        <v>97</v>
      </c>
      <c r="D598">
        <v>0.01</v>
      </c>
      <c r="F598">
        <v>120.111</v>
      </c>
      <c r="I598" s="400">
        <v>43677.864583333336</v>
      </c>
      <c r="J598">
        <v>120.628</v>
      </c>
      <c r="N598">
        <v>-4.83</v>
      </c>
      <c r="Q598">
        <v>207</v>
      </c>
      <c r="R598" t="s">
        <v>97</v>
      </c>
      <c r="S598" s="588">
        <v>6</v>
      </c>
    </row>
    <row r="599" spans="1:19" x14ac:dyDescent="0.2">
      <c r="A599">
        <v>598</v>
      </c>
      <c r="B599" s="400">
        <v>43671.61041666667</v>
      </c>
      <c r="C599" t="s">
        <v>97</v>
      </c>
      <c r="D599">
        <v>0.01</v>
      </c>
      <c r="F599">
        <v>120.233</v>
      </c>
      <c r="I599" s="400">
        <v>43677.864583333336</v>
      </c>
      <c r="J599">
        <v>120.628</v>
      </c>
      <c r="N599">
        <v>-3.71</v>
      </c>
      <c r="Q599">
        <v>207</v>
      </c>
      <c r="R599" t="s">
        <v>97</v>
      </c>
      <c r="S599" s="588">
        <v>6</v>
      </c>
    </row>
    <row r="600" spans="1:19" x14ac:dyDescent="0.2">
      <c r="A600">
        <v>599</v>
      </c>
      <c r="B600" s="400">
        <v>43671.617361111108</v>
      </c>
      <c r="C600" t="s">
        <v>97</v>
      </c>
      <c r="D600">
        <v>0.01</v>
      </c>
      <c r="F600">
        <v>120.46899999999999</v>
      </c>
      <c r="I600" s="400">
        <v>43677.864583333336</v>
      </c>
      <c r="J600">
        <v>120.628</v>
      </c>
      <c r="N600">
        <v>-1.54</v>
      </c>
      <c r="Q600">
        <v>207</v>
      </c>
      <c r="R600" t="s">
        <v>97</v>
      </c>
      <c r="S600" s="588">
        <v>6</v>
      </c>
    </row>
    <row r="601" spans="1:19" x14ac:dyDescent="0.2">
      <c r="A601">
        <v>600</v>
      </c>
      <c r="B601" s="400">
        <v>43671.619444444441</v>
      </c>
      <c r="C601" t="s">
        <v>97</v>
      </c>
      <c r="D601">
        <v>0.02</v>
      </c>
      <c r="F601">
        <v>120.67100000000001</v>
      </c>
      <c r="I601" s="400">
        <v>43677.864583333336</v>
      </c>
      <c r="J601">
        <v>120.628</v>
      </c>
      <c r="N601">
        <v>0.61</v>
      </c>
      <c r="Q601">
        <v>207</v>
      </c>
      <c r="R601" t="s">
        <v>97</v>
      </c>
      <c r="S601" s="588">
        <v>6</v>
      </c>
    </row>
    <row r="602" spans="1:19" x14ac:dyDescent="0.2">
      <c r="A602">
        <v>601</v>
      </c>
      <c r="B602" s="400">
        <v>43671.628472222219</v>
      </c>
      <c r="C602" t="s">
        <v>97</v>
      </c>
      <c r="D602">
        <v>0.03</v>
      </c>
      <c r="F602">
        <v>120.94499999999999</v>
      </c>
      <c r="I602" s="400">
        <v>43677.864583333336</v>
      </c>
      <c r="J602">
        <v>120.628</v>
      </c>
      <c r="N602">
        <v>8.4499999999999993</v>
      </c>
      <c r="Q602">
        <v>207</v>
      </c>
      <c r="R602" t="s">
        <v>97</v>
      </c>
      <c r="S602" s="588">
        <v>6</v>
      </c>
    </row>
    <row r="603" spans="1:19" x14ac:dyDescent="0.2">
      <c r="A603">
        <v>603</v>
      </c>
      <c r="B603" s="400">
        <v>43671.662499999999</v>
      </c>
      <c r="C603" t="s">
        <v>97</v>
      </c>
      <c r="D603">
        <v>0.06</v>
      </c>
      <c r="F603">
        <v>121.285</v>
      </c>
      <c r="I603" s="400">
        <v>43677.864583333336</v>
      </c>
      <c r="J603">
        <v>120.628</v>
      </c>
      <c r="N603">
        <v>35.61</v>
      </c>
      <c r="Q603">
        <v>207</v>
      </c>
      <c r="R603" t="s">
        <v>97</v>
      </c>
      <c r="S603" s="588">
        <v>6</v>
      </c>
    </row>
    <row r="604" spans="1:19" x14ac:dyDescent="0.2">
      <c r="A604">
        <v>602</v>
      </c>
      <c r="B604" s="400">
        <v>43671.65902777778</v>
      </c>
      <c r="C604" t="s">
        <v>96</v>
      </c>
      <c r="D604">
        <v>0.01</v>
      </c>
      <c r="F604">
        <v>121.229</v>
      </c>
      <c r="I604" s="400">
        <v>43676.087500000001</v>
      </c>
      <c r="J604">
        <v>121.346</v>
      </c>
      <c r="N604">
        <v>0.95</v>
      </c>
      <c r="Q604">
        <v>208</v>
      </c>
      <c r="R604" t="s">
        <v>96</v>
      </c>
      <c r="S604" s="588">
        <v>3</v>
      </c>
    </row>
    <row r="605" spans="1:19" x14ac:dyDescent="0.2">
      <c r="A605">
        <v>604</v>
      </c>
      <c r="B605" s="400">
        <v>43671.693749999999</v>
      </c>
      <c r="C605" t="s">
        <v>96</v>
      </c>
      <c r="D605">
        <v>0.01</v>
      </c>
      <c r="F605">
        <v>121.10899999999999</v>
      </c>
      <c r="I605" s="400">
        <v>43676.087500000001</v>
      </c>
      <c r="J605">
        <v>121.346</v>
      </c>
      <c r="N605">
        <v>2.0499999999999998</v>
      </c>
      <c r="Q605">
        <v>208</v>
      </c>
      <c r="R605" t="s">
        <v>96</v>
      </c>
      <c r="S605" s="588">
        <v>3</v>
      </c>
    </row>
    <row r="606" spans="1:19" x14ac:dyDescent="0.2">
      <c r="A606">
        <v>605</v>
      </c>
      <c r="B606" s="400">
        <v>43672.529166666667</v>
      </c>
      <c r="C606" t="s">
        <v>96</v>
      </c>
      <c r="D606">
        <v>0.01</v>
      </c>
      <c r="F606">
        <v>120.94799999999999</v>
      </c>
      <c r="I606" s="400">
        <v>43676.087500000001</v>
      </c>
      <c r="J606">
        <v>121.346</v>
      </c>
      <c r="N606">
        <v>3.57</v>
      </c>
      <c r="Q606">
        <v>208</v>
      </c>
      <c r="R606" t="s">
        <v>96</v>
      </c>
      <c r="S606" s="588">
        <v>3</v>
      </c>
    </row>
    <row r="607" spans="1:19" x14ac:dyDescent="0.2">
      <c r="A607">
        <v>606</v>
      </c>
      <c r="B607" s="400">
        <v>43676.088888888888</v>
      </c>
      <c r="C607" t="s">
        <v>96</v>
      </c>
      <c r="D607">
        <v>0.01</v>
      </c>
      <c r="F607">
        <v>121.384</v>
      </c>
      <c r="I607" s="400">
        <v>43682.795138888891</v>
      </c>
      <c r="J607">
        <v>118.848</v>
      </c>
      <c r="N607">
        <v>-23.51</v>
      </c>
      <c r="Q607">
        <v>209</v>
      </c>
      <c r="R607" t="s">
        <v>96</v>
      </c>
      <c r="S607" s="588">
        <v>11</v>
      </c>
    </row>
    <row r="608" spans="1:19" x14ac:dyDescent="0.2">
      <c r="A608">
        <v>607</v>
      </c>
      <c r="B608" s="400">
        <v>43676.131944444445</v>
      </c>
      <c r="C608" t="s">
        <v>96</v>
      </c>
      <c r="D608">
        <v>0.01</v>
      </c>
      <c r="F608">
        <v>121.26</v>
      </c>
      <c r="I608" s="400">
        <v>43682.795138888891</v>
      </c>
      <c r="J608">
        <v>118.848</v>
      </c>
      <c r="N608">
        <v>-22.38</v>
      </c>
      <c r="Q608">
        <v>209</v>
      </c>
      <c r="R608" t="s">
        <v>96</v>
      </c>
      <c r="S608" s="588">
        <v>11</v>
      </c>
    </row>
    <row r="609" spans="1:19" x14ac:dyDescent="0.2">
      <c r="A609">
        <v>608</v>
      </c>
      <c r="B609" s="400">
        <v>43676.24722222222</v>
      </c>
      <c r="C609" t="s">
        <v>96</v>
      </c>
      <c r="D609">
        <v>0.01</v>
      </c>
      <c r="F609">
        <v>121.099</v>
      </c>
      <c r="I609" s="400">
        <v>43682.795138888891</v>
      </c>
      <c r="J609">
        <v>118.848</v>
      </c>
      <c r="N609">
        <v>-20.9</v>
      </c>
      <c r="Q609">
        <v>209</v>
      </c>
      <c r="R609" t="s">
        <v>96</v>
      </c>
      <c r="S609" s="588">
        <v>11</v>
      </c>
    </row>
    <row r="610" spans="1:19" x14ac:dyDescent="0.2">
      <c r="A610">
        <v>609</v>
      </c>
      <c r="B610" s="400">
        <v>43676.553472222222</v>
      </c>
      <c r="C610" t="s">
        <v>96</v>
      </c>
      <c r="D610">
        <v>0.02</v>
      </c>
      <c r="F610">
        <v>120.898</v>
      </c>
      <c r="I610" s="400">
        <v>43682.795138888891</v>
      </c>
      <c r="J610">
        <v>118.848</v>
      </c>
      <c r="N610">
        <v>-38.1</v>
      </c>
      <c r="Q610">
        <v>209</v>
      </c>
      <c r="R610" t="s">
        <v>96</v>
      </c>
      <c r="S610" s="588">
        <v>11</v>
      </c>
    </row>
    <row r="611" spans="1:19" x14ac:dyDescent="0.2">
      <c r="A611">
        <v>610</v>
      </c>
      <c r="B611" s="400">
        <v>43677.864583333336</v>
      </c>
      <c r="C611" t="s">
        <v>96</v>
      </c>
      <c r="D611">
        <v>0.03</v>
      </c>
      <c r="F611">
        <v>120.627</v>
      </c>
      <c r="I611" s="400">
        <v>43682.795138888891</v>
      </c>
      <c r="J611">
        <v>118.848</v>
      </c>
      <c r="N611">
        <v>-49.57</v>
      </c>
      <c r="Q611">
        <v>209</v>
      </c>
      <c r="R611" t="s">
        <v>96</v>
      </c>
      <c r="S611" s="588">
        <v>11</v>
      </c>
    </row>
    <row r="612" spans="1:19" x14ac:dyDescent="0.2">
      <c r="A612">
        <v>613</v>
      </c>
      <c r="B612" s="400">
        <v>43678.522916666669</v>
      </c>
      <c r="C612" t="s">
        <v>96</v>
      </c>
      <c r="D612">
        <v>0.06</v>
      </c>
      <c r="F612">
        <v>120.28700000000001</v>
      </c>
      <c r="I612" s="400">
        <v>43682.795138888891</v>
      </c>
      <c r="J612">
        <v>118.848</v>
      </c>
      <c r="N612">
        <v>-79.7</v>
      </c>
      <c r="Q612">
        <v>209</v>
      </c>
      <c r="R612" t="s">
        <v>96</v>
      </c>
      <c r="S612" s="588">
        <v>11</v>
      </c>
    </row>
    <row r="613" spans="1:19" x14ac:dyDescent="0.2">
      <c r="A613">
        <v>616</v>
      </c>
      <c r="B613" s="400">
        <v>43678.621527777781</v>
      </c>
      <c r="C613" t="s">
        <v>96</v>
      </c>
      <c r="D613">
        <v>0.1</v>
      </c>
      <c r="F613">
        <v>119.876</v>
      </c>
      <c r="I613" s="400">
        <v>43682.795138888891</v>
      </c>
      <c r="J613">
        <v>118.848</v>
      </c>
      <c r="N613">
        <v>-95.12</v>
      </c>
      <c r="Q613">
        <v>209</v>
      </c>
      <c r="R613" t="s">
        <v>96</v>
      </c>
      <c r="S613" s="588">
        <v>11</v>
      </c>
    </row>
    <row r="614" spans="1:19" x14ac:dyDescent="0.2">
      <c r="A614">
        <v>621</v>
      </c>
      <c r="B614" s="400">
        <v>43678.818055555559</v>
      </c>
      <c r="C614" t="s">
        <v>96</v>
      </c>
      <c r="D614">
        <v>0.19</v>
      </c>
      <c r="F614">
        <v>119.395</v>
      </c>
      <c r="I614" s="400">
        <v>43682.795138888891</v>
      </c>
      <c r="J614">
        <v>118.848</v>
      </c>
      <c r="N614">
        <v>-96.91</v>
      </c>
      <c r="Q614">
        <v>209</v>
      </c>
      <c r="R614" t="s">
        <v>96</v>
      </c>
      <c r="S614" s="588">
        <v>11</v>
      </c>
    </row>
    <row r="615" spans="1:19" x14ac:dyDescent="0.2">
      <c r="A615">
        <v>625</v>
      </c>
      <c r="B615" s="400">
        <v>43678.963194444441</v>
      </c>
      <c r="C615" t="s">
        <v>96</v>
      </c>
      <c r="D615">
        <v>0.34</v>
      </c>
      <c r="F615">
        <v>118.89100000000001</v>
      </c>
      <c r="I615" s="400">
        <v>43682.795138888891</v>
      </c>
      <c r="J615">
        <v>118.848</v>
      </c>
      <c r="N615">
        <v>-16.190000000000001</v>
      </c>
      <c r="Q615">
        <v>209</v>
      </c>
      <c r="R615" t="s">
        <v>96</v>
      </c>
      <c r="S615" s="588">
        <v>11</v>
      </c>
    </row>
    <row r="616" spans="1:19" x14ac:dyDescent="0.2">
      <c r="A616">
        <v>631</v>
      </c>
      <c r="B616" s="400">
        <v>43679.607638888891</v>
      </c>
      <c r="C616" t="s">
        <v>96</v>
      </c>
      <c r="D616">
        <v>0.61</v>
      </c>
      <c r="F616">
        <v>118.41</v>
      </c>
      <c r="I616" s="400">
        <v>43682.795138888891</v>
      </c>
      <c r="J616">
        <v>118.848</v>
      </c>
      <c r="N616">
        <v>242.6</v>
      </c>
      <c r="Q616">
        <v>209</v>
      </c>
      <c r="R616" t="s">
        <v>96</v>
      </c>
      <c r="S616" s="588">
        <v>11</v>
      </c>
    </row>
    <row r="617" spans="1:19" x14ac:dyDescent="0.2">
      <c r="A617">
        <v>639</v>
      </c>
      <c r="B617" s="400">
        <v>43682.148611111108</v>
      </c>
      <c r="C617" t="s">
        <v>96</v>
      </c>
      <c r="D617">
        <v>1.1000000000000001</v>
      </c>
      <c r="F617">
        <v>117.93</v>
      </c>
      <c r="I617" s="400">
        <v>43682.795138888891</v>
      </c>
      <c r="J617">
        <v>118.848</v>
      </c>
      <c r="N617">
        <v>926.36</v>
      </c>
      <c r="Q617">
        <v>209</v>
      </c>
      <c r="R617" t="s">
        <v>96</v>
      </c>
      <c r="S617" s="588">
        <v>11</v>
      </c>
    </row>
    <row r="618" spans="1:19" x14ac:dyDescent="0.2">
      <c r="A618">
        <v>611</v>
      </c>
      <c r="B618" s="400">
        <v>43677.868055555555</v>
      </c>
      <c r="C618" t="s">
        <v>97</v>
      </c>
      <c r="D618">
        <v>0.01</v>
      </c>
      <c r="F618">
        <v>120.521</v>
      </c>
      <c r="I618" s="400">
        <v>43678.518750000003</v>
      </c>
      <c r="J618">
        <v>120.34399999999999</v>
      </c>
      <c r="N618">
        <v>1.55</v>
      </c>
      <c r="Q618">
        <v>210</v>
      </c>
      <c r="R618" t="s">
        <v>97</v>
      </c>
      <c r="S618" s="588">
        <v>2</v>
      </c>
    </row>
    <row r="619" spans="1:19" x14ac:dyDescent="0.2">
      <c r="A619">
        <v>612</v>
      </c>
      <c r="B619" s="400">
        <v>43677.872916666667</v>
      </c>
      <c r="C619" t="s">
        <v>97</v>
      </c>
      <c r="D619">
        <v>0.01</v>
      </c>
      <c r="F619">
        <v>120.64100000000001</v>
      </c>
      <c r="I619" s="400">
        <v>43678.518750000003</v>
      </c>
      <c r="J619">
        <v>120.34399999999999</v>
      </c>
      <c r="N619">
        <v>2.65</v>
      </c>
      <c r="Q619">
        <v>210</v>
      </c>
      <c r="R619" t="s">
        <v>97</v>
      </c>
      <c r="S619" s="588">
        <v>2</v>
      </c>
    </row>
    <row r="620" spans="1:19" x14ac:dyDescent="0.2">
      <c r="A620">
        <v>614</v>
      </c>
      <c r="B620" s="400">
        <v>43678.523611111108</v>
      </c>
      <c r="C620" t="s">
        <v>97</v>
      </c>
      <c r="D620">
        <v>0.01</v>
      </c>
      <c r="F620">
        <v>120.26900000000001</v>
      </c>
      <c r="I620" s="400">
        <v>43678.613194444442</v>
      </c>
      <c r="J620">
        <v>120.04900000000001</v>
      </c>
      <c r="N620">
        <v>2.02</v>
      </c>
      <c r="Q620">
        <v>211</v>
      </c>
      <c r="R620" t="s">
        <v>97</v>
      </c>
      <c r="S620" s="588">
        <v>1</v>
      </c>
    </row>
    <row r="621" spans="1:19" x14ac:dyDescent="0.2">
      <c r="A621">
        <v>615</v>
      </c>
      <c r="B621" s="400">
        <v>43678.614583333336</v>
      </c>
      <c r="C621" t="s">
        <v>97</v>
      </c>
      <c r="D621">
        <v>0.01</v>
      </c>
      <c r="F621">
        <v>120.00700000000001</v>
      </c>
      <c r="I621" s="400">
        <v>43678.623611111114</v>
      </c>
      <c r="J621">
        <v>119.78700000000001</v>
      </c>
      <c r="N621">
        <v>2.02</v>
      </c>
      <c r="Q621">
        <v>212</v>
      </c>
      <c r="R621" t="s">
        <v>97</v>
      </c>
      <c r="S621" s="588">
        <v>1</v>
      </c>
    </row>
    <row r="622" spans="1:19" x14ac:dyDescent="0.2">
      <c r="A622">
        <v>617</v>
      </c>
      <c r="B622" s="400">
        <v>43678.629861111112</v>
      </c>
      <c r="C622" t="s">
        <v>97</v>
      </c>
      <c r="D622">
        <v>0.01</v>
      </c>
      <c r="F622">
        <v>119.798</v>
      </c>
      <c r="I622" s="400">
        <v>43678.703472222223</v>
      </c>
      <c r="J622">
        <v>119.578</v>
      </c>
      <c r="N622">
        <v>2.02</v>
      </c>
      <c r="Q622">
        <v>213</v>
      </c>
      <c r="R622" t="s">
        <v>97</v>
      </c>
      <c r="S622" s="588">
        <v>1</v>
      </c>
    </row>
    <row r="623" spans="1:19" x14ac:dyDescent="0.2">
      <c r="A623">
        <v>618</v>
      </c>
      <c r="B623" s="400">
        <v>43678.720833333333</v>
      </c>
      <c r="C623" t="s">
        <v>97</v>
      </c>
      <c r="D623">
        <v>0.01</v>
      </c>
      <c r="F623">
        <v>119.685</v>
      </c>
      <c r="I623" s="400">
        <v>43678.811805555553</v>
      </c>
      <c r="J623">
        <v>119.51600000000001</v>
      </c>
      <c r="N623">
        <v>1.55</v>
      </c>
      <c r="Q623">
        <v>214</v>
      </c>
      <c r="R623" t="s">
        <v>97</v>
      </c>
      <c r="S623" s="588">
        <v>2</v>
      </c>
    </row>
    <row r="624" spans="1:19" x14ac:dyDescent="0.2">
      <c r="A624">
        <v>619</v>
      </c>
      <c r="B624" s="400">
        <v>43678.731249999997</v>
      </c>
      <c r="C624" t="s">
        <v>97</v>
      </c>
      <c r="D624">
        <v>0.01</v>
      </c>
      <c r="F624">
        <v>119.806</v>
      </c>
      <c r="I624" s="400">
        <v>43678.811805555553</v>
      </c>
      <c r="J624">
        <v>119.51600000000001</v>
      </c>
      <c r="N624">
        <v>2.66</v>
      </c>
      <c r="Q624">
        <v>214</v>
      </c>
      <c r="R624" t="s">
        <v>97</v>
      </c>
      <c r="S624" s="588">
        <v>2</v>
      </c>
    </row>
    <row r="625" spans="1:19" x14ac:dyDescent="0.2">
      <c r="A625">
        <v>620</v>
      </c>
      <c r="B625" s="400">
        <v>43678.8125</v>
      </c>
      <c r="C625" t="s">
        <v>97</v>
      </c>
      <c r="D625">
        <v>0.01</v>
      </c>
      <c r="F625">
        <v>119.489</v>
      </c>
      <c r="I625" s="400">
        <v>43678.820138888892</v>
      </c>
      <c r="J625">
        <v>119.26900000000001</v>
      </c>
      <c r="N625">
        <v>2.02</v>
      </c>
      <c r="Q625">
        <v>215</v>
      </c>
      <c r="R625" t="s">
        <v>97</v>
      </c>
      <c r="S625" s="588">
        <v>1</v>
      </c>
    </row>
    <row r="626" spans="1:19" x14ac:dyDescent="0.2">
      <c r="A626">
        <v>622</v>
      </c>
      <c r="B626" s="400">
        <v>43678.820833333331</v>
      </c>
      <c r="C626" t="s">
        <v>97</v>
      </c>
      <c r="D626">
        <v>0.01</v>
      </c>
      <c r="F626">
        <v>119.264</v>
      </c>
      <c r="I626" s="400">
        <v>43678.831250000003</v>
      </c>
      <c r="J626">
        <v>119.044</v>
      </c>
      <c r="N626">
        <v>2.0099999999999998</v>
      </c>
      <c r="Q626">
        <v>216</v>
      </c>
      <c r="R626" t="s">
        <v>97</v>
      </c>
      <c r="S626" s="588">
        <v>1</v>
      </c>
    </row>
    <row r="627" spans="1:19" x14ac:dyDescent="0.2">
      <c r="A627">
        <v>623</v>
      </c>
      <c r="B627" s="400">
        <v>43678.842361111114</v>
      </c>
      <c r="C627" t="s">
        <v>97</v>
      </c>
      <c r="D627">
        <v>0.01</v>
      </c>
      <c r="F627">
        <v>118.959</v>
      </c>
      <c r="I627" s="400">
        <v>43679.120138888888</v>
      </c>
      <c r="J627">
        <v>118.815</v>
      </c>
      <c r="N627">
        <v>1.3</v>
      </c>
      <c r="Q627">
        <v>217</v>
      </c>
      <c r="R627" t="s">
        <v>97</v>
      </c>
      <c r="S627" s="588">
        <v>2</v>
      </c>
    </row>
    <row r="628" spans="1:19" x14ac:dyDescent="0.2">
      <c r="A628">
        <v>624</v>
      </c>
      <c r="B628" s="400">
        <v>43678.847222222219</v>
      </c>
      <c r="C628" t="s">
        <v>97</v>
      </c>
      <c r="D628">
        <v>0.01</v>
      </c>
      <c r="F628">
        <v>119.13500000000001</v>
      </c>
      <c r="I628" s="400">
        <v>43679.120138888888</v>
      </c>
      <c r="J628">
        <v>118.815</v>
      </c>
      <c r="N628">
        <v>2.91</v>
      </c>
      <c r="Q628">
        <v>217</v>
      </c>
      <c r="R628" t="s">
        <v>97</v>
      </c>
      <c r="S628" s="588">
        <v>2</v>
      </c>
    </row>
    <row r="629" spans="1:19" x14ac:dyDescent="0.2">
      <c r="A629">
        <v>626</v>
      </c>
      <c r="B629" s="400">
        <v>43679.120138888888</v>
      </c>
      <c r="C629" t="s">
        <v>97</v>
      </c>
      <c r="D629">
        <v>0.01</v>
      </c>
      <c r="F629">
        <v>118.798</v>
      </c>
      <c r="I629" s="400">
        <v>43679.138194444444</v>
      </c>
      <c r="J629">
        <v>118.578</v>
      </c>
      <c r="N629">
        <v>2.02</v>
      </c>
      <c r="Q629">
        <v>218</v>
      </c>
      <c r="R629" t="s">
        <v>97</v>
      </c>
      <c r="S629" s="588">
        <v>1</v>
      </c>
    </row>
    <row r="630" spans="1:19" x14ac:dyDescent="0.2">
      <c r="A630">
        <v>627</v>
      </c>
      <c r="B630" s="400">
        <v>43679.138888888891</v>
      </c>
      <c r="C630" t="s">
        <v>97</v>
      </c>
      <c r="D630">
        <v>0.01</v>
      </c>
      <c r="F630">
        <v>118.518</v>
      </c>
      <c r="I630" s="400">
        <v>43679.604166666664</v>
      </c>
      <c r="J630">
        <v>118.41200000000001</v>
      </c>
      <c r="N630">
        <v>0.97</v>
      </c>
      <c r="Q630">
        <v>219</v>
      </c>
      <c r="R630" t="s">
        <v>97</v>
      </c>
      <c r="S630" s="588">
        <v>3</v>
      </c>
    </row>
    <row r="631" spans="1:19" x14ac:dyDescent="0.2">
      <c r="A631">
        <v>628</v>
      </c>
      <c r="B631" s="400">
        <v>43679.143055555556</v>
      </c>
      <c r="C631" t="s">
        <v>97</v>
      </c>
      <c r="D631">
        <v>0.01</v>
      </c>
      <c r="F631">
        <v>118.63800000000001</v>
      </c>
      <c r="I631" s="400">
        <v>43679.604166666664</v>
      </c>
      <c r="J631">
        <v>118.41200000000001</v>
      </c>
      <c r="N631">
        <v>2.0699999999999998</v>
      </c>
      <c r="Q631">
        <v>219</v>
      </c>
      <c r="R631" t="s">
        <v>97</v>
      </c>
      <c r="S631" s="588">
        <v>3</v>
      </c>
    </row>
    <row r="632" spans="1:19" x14ac:dyDescent="0.2">
      <c r="A632">
        <v>629</v>
      </c>
      <c r="B632" s="400">
        <v>43679.162499999999</v>
      </c>
      <c r="C632" t="s">
        <v>97</v>
      </c>
      <c r="D632">
        <v>0.01</v>
      </c>
      <c r="F632">
        <v>118.79900000000001</v>
      </c>
      <c r="I632" s="400">
        <v>43679.604166666664</v>
      </c>
      <c r="J632">
        <v>118.41200000000001</v>
      </c>
      <c r="N632">
        <v>3.55</v>
      </c>
      <c r="Q632">
        <v>219</v>
      </c>
      <c r="R632" t="s">
        <v>97</v>
      </c>
      <c r="S632" s="588">
        <v>3</v>
      </c>
    </row>
    <row r="633" spans="1:19" x14ac:dyDescent="0.2">
      <c r="A633">
        <v>630</v>
      </c>
      <c r="B633" s="400">
        <v>43679.607638888891</v>
      </c>
      <c r="C633" t="s">
        <v>97</v>
      </c>
      <c r="D633">
        <v>0.01</v>
      </c>
      <c r="F633">
        <v>118.40600000000001</v>
      </c>
      <c r="I633" s="400">
        <v>43679.69027777778</v>
      </c>
      <c r="J633">
        <v>118.337</v>
      </c>
      <c r="N633">
        <v>0.63</v>
      </c>
      <c r="Q633">
        <v>220</v>
      </c>
      <c r="R633" t="s">
        <v>97</v>
      </c>
      <c r="S633" s="588">
        <v>3</v>
      </c>
    </row>
    <row r="634" spans="1:19" x14ac:dyDescent="0.2">
      <c r="A634">
        <v>632</v>
      </c>
      <c r="B634" s="400">
        <v>43679.622916666667</v>
      </c>
      <c r="C634" t="s">
        <v>97</v>
      </c>
      <c r="D634">
        <v>0.01</v>
      </c>
      <c r="F634">
        <v>118.53</v>
      </c>
      <c r="I634" s="400">
        <v>43679.69027777778</v>
      </c>
      <c r="J634">
        <v>118.337</v>
      </c>
      <c r="N634">
        <v>1.77</v>
      </c>
      <c r="Q634">
        <v>220</v>
      </c>
      <c r="R634" t="s">
        <v>97</v>
      </c>
      <c r="S634" s="588">
        <v>3</v>
      </c>
    </row>
    <row r="635" spans="1:19" x14ac:dyDescent="0.2">
      <c r="A635">
        <v>633</v>
      </c>
      <c r="B635" s="400">
        <v>43679.625694444447</v>
      </c>
      <c r="C635" t="s">
        <v>97</v>
      </c>
      <c r="D635">
        <v>0.01</v>
      </c>
      <c r="F635">
        <v>118.794</v>
      </c>
      <c r="I635" s="400">
        <v>43679.69027777778</v>
      </c>
      <c r="J635">
        <v>118.337</v>
      </c>
      <c r="N635">
        <v>4.1900000000000004</v>
      </c>
      <c r="Q635">
        <v>220</v>
      </c>
      <c r="R635" t="s">
        <v>97</v>
      </c>
      <c r="S635" s="588">
        <v>3</v>
      </c>
    </row>
    <row r="636" spans="1:19" x14ac:dyDescent="0.2">
      <c r="A636">
        <v>634</v>
      </c>
      <c r="B636" s="400">
        <v>43679.70208333333</v>
      </c>
      <c r="C636" t="s">
        <v>97</v>
      </c>
      <c r="D636">
        <v>0.01</v>
      </c>
      <c r="F636">
        <v>118.378</v>
      </c>
      <c r="I636" s="400">
        <v>43682.094444444447</v>
      </c>
      <c r="J636">
        <v>118.206</v>
      </c>
      <c r="N636">
        <v>1.56</v>
      </c>
      <c r="Q636">
        <v>221</v>
      </c>
      <c r="R636" t="s">
        <v>97</v>
      </c>
      <c r="S636" s="588">
        <v>2</v>
      </c>
    </row>
    <row r="637" spans="1:19" x14ac:dyDescent="0.2">
      <c r="A637">
        <v>635</v>
      </c>
      <c r="B637" s="400">
        <v>43679.727777777778</v>
      </c>
      <c r="C637" t="s">
        <v>97</v>
      </c>
      <c r="D637">
        <v>0.01</v>
      </c>
      <c r="F637">
        <v>118.498</v>
      </c>
      <c r="I637" s="400">
        <v>43682.094444444447</v>
      </c>
      <c r="J637">
        <v>118.206</v>
      </c>
      <c r="N637">
        <v>2.66</v>
      </c>
      <c r="Q637">
        <v>221</v>
      </c>
      <c r="R637" t="s">
        <v>97</v>
      </c>
      <c r="S637" s="588">
        <v>2</v>
      </c>
    </row>
    <row r="638" spans="1:19" x14ac:dyDescent="0.2">
      <c r="A638">
        <v>636</v>
      </c>
      <c r="B638" s="400">
        <v>43682.094444444447</v>
      </c>
      <c r="C638" t="s">
        <v>97</v>
      </c>
      <c r="D638">
        <v>0.01</v>
      </c>
      <c r="F638">
        <v>118.188</v>
      </c>
      <c r="I638" s="400">
        <v>43682.138194444444</v>
      </c>
      <c r="J638">
        <v>118.018</v>
      </c>
      <c r="N638">
        <v>1.56</v>
      </c>
      <c r="Q638">
        <v>222</v>
      </c>
      <c r="R638" t="s">
        <v>97</v>
      </c>
      <c r="S638" s="588">
        <v>2</v>
      </c>
    </row>
    <row r="639" spans="1:19" x14ac:dyDescent="0.2">
      <c r="A639">
        <v>637</v>
      </c>
      <c r="B639" s="400">
        <v>43682.104861111111</v>
      </c>
      <c r="C639" t="s">
        <v>97</v>
      </c>
      <c r="D639">
        <v>0.01</v>
      </c>
      <c r="F639">
        <v>118.30800000000001</v>
      </c>
      <c r="I639" s="400">
        <v>43682.138194444444</v>
      </c>
      <c r="J639">
        <v>118.018</v>
      </c>
      <c r="N639">
        <v>2.66</v>
      </c>
      <c r="Q639">
        <v>222</v>
      </c>
      <c r="R639" t="s">
        <v>97</v>
      </c>
      <c r="S639" s="588">
        <v>2</v>
      </c>
    </row>
    <row r="640" spans="1:19" x14ac:dyDescent="0.2">
      <c r="A640">
        <v>638</v>
      </c>
      <c r="B640" s="400">
        <v>43682.138888888891</v>
      </c>
      <c r="C640" t="s">
        <v>97</v>
      </c>
      <c r="D640">
        <v>0.01</v>
      </c>
      <c r="F640">
        <v>117.995</v>
      </c>
      <c r="I640" s="400">
        <v>43682.15</v>
      </c>
      <c r="J640">
        <v>117.77500000000001</v>
      </c>
      <c r="N640">
        <v>2.02</v>
      </c>
      <c r="Q640">
        <v>223</v>
      </c>
      <c r="R640" t="s">
        <v>97</v>
      </c>
      <c r="S640" s="588">
        <v>1</v>
      </c>
    </row>
    <row r="641" spans="1:19" x14ac:dyDescent="0.2">
      <c r="A641">
        <v>640</v>
      </c>
      <c r="B641" s="400">
        <v>43682.15</v>
      </c>
      <c r="C641" t="s">
        <v>97</v>
      </c>
      <c r="D641">
        <v>0.01</v>
      </c>
      <c r="F641">
        <v>117.758</v>
      </c>
      <c r="I641" s="400">
        <v>43684.581944444442</v>
      </c>
      <c r="J641">
        <v>118.601</v>
      </c>
      <c r="N641">
        <v>-7.78</v>
      </c>
      <c r="Q641">
        <v>224</v>
      </c>
      <c r="R641" t="s">
        <v>97</v>
      </c>
      <c r="S641" s="588">
        <v>7</v>
      </c>
    </row>
    <row r="642" spans="1:19" x14ac:dyDescent="0.2">
      <c r="A642">
        <v>641</v>
      </c>
      <c r="B642" s="400">
        <v>43682.154861111114</v>
      </c>
      <c r="C642" t="s">
        <v>97</v>
      </c>
      <c r="D642">
        <v>0.01</v>
      </c>
      <c r="F642">
        <v>117.904</v>
      </c>
      <c r="I642" s="400">
        <v>43684.581944444442</v>
      </c>
      <c r="J642">
        <v>118.601</v>
      </c>
      <c r="N642">
        <v>-6.44</v>
      </c>
      <c r="Q642">
        <v>224</v>
      </c>
      <c r="R642" t="s">
        <v>97</v>
      </c>
      <c r="S642" s="588">
        <v>7</v>
      </c>
    </row>
    <row r="643" spans="1:19" x14ac:dyDescent="0.2">
      <c r="A643">
        <v>642</v>
      </c>
      <c r="B643" s="400">
        <v>43682.438888888886</v>
      </c>
      <c r="C643" t="s">
        <v>97</v>
      </c>
      <c r="D643">
        <v>0.01</v>
      </c>
      <c r="F643">
        <v>118.065</v>
      </c>
      <c r="I643" s="400">
        <v>43684.581944444442</v>
      </c>
      <c r="J643">
        <v>118.601</v>
      </c>
      <c r="N643">
        <v>-4.96</v>
      </c>
      <c r="Q643">
        <v>224</v>
      </c>
      <c r="R643" t="s">
        <v>97</v>
      </c>
      <c r="S643" s="588">
        <v>7</v>
      </c>
    </row>
    <row r="644" spans="1:19" x14ac:dyDescent="0.2">
      <c r="A644">
        <v>643</v>
      </c>
      <c r="B644" s="400">
        <v>43682.477777777778</v>
      </c>
      <c r="C644" t="s">
        <v>97</v>
      </c>
      <c r="D644">
        <v>0.02</v>
      </c>
      <c r="F644">
        <v>118.26600000000001</v>
      </c>
      <c r="I644" s="400">
        <v>43684.581944444442</v>
      </c>
      <c r="J644">
        <v>118.601</v>
      </c>
      <c r="N644">
        <v>-6.24</v>
      </c>
      <c r="Q644">
        <v>224</v>
      </c>
      <c r="R644" t="s">
        <v>97</v>
      </c>
      <c r="S644" s="588">
        <v>7</v>
      </c>
    </row>
    <row r="645" spans="1:19" x14ac:dyDescent="0.2">
      <c r="A645">
        <v>644</v>
      </c>
      <c r="B645" s="400">
        <v>43682.550694444442</v>
      </c>
      <c r="C645" t="s">
        <v>97</v>
      </c>
      <c r="D645">
        <v>0.03</v>
      </c>
      <c r="F645">
        <v>118.53700000000001</v>
      </c>
      <c r="I645" s="400">
        <v>43684.581944444442</v>
      </c>
      <c r="J645">
        <v>118.601</v>
      </c>
      <c r="N645">
        <v>-1.9</v>
      </c>
      <c r="Q645">
        <v>224</v>
      </c>
      <c r="R645" t="s">
        <v>97</v>
      </c>
      <c r="S645" s="588">
        <v>7</v>
      </c>
    </row>
    <row r="646" spans="1:19" x14ac:dyDescent="0.2">
      <c r="A646">
        <v>645</v>
      </c>
      <c r="B646" s="400">
        <v>43682.799305555556</v>
      </c>
      <c r="C646" t="s">
        <v>97</v>
      </c>
      <c r="D646">
        <v>0.06</v>
      </c>
      <c r="F646">
        <v>118.878</v>
      </c>
      <c r="I646" s="400">
        <v>43684.581944444442</v>
      </c>
      <c r="J646">
        <v>118.601</v>
      </c>
      <c r="N646">
        <v>14.97</v>
      </c>
      <c r="Q646">
        <v>224</v>
      </c>
      <c r="R646" t="s">
        <v>97</v>
      </c>
      <c r="S646" s="588">
        <v>7</v>
      </c>
    </row>
    <row r="647" spans="1:19" x14ac:dyDescent="0.2">
      <c r="A647">
        <v>650</v>
      </c>
      <c r="B647" s="400">
        <v>43683.13958333333</v>
      </c>
      <c r="C647" t="s">
        <v>97</v>
      </c>
      <c r="D647">
        <v>0.1</v>
      </c>
      <c r="F647">
        <v>119.40900000000001</v>
      </c>
      <c r="I647" s="400">
        <v>43684.581944444442</v>
      </c>
      <c r="J647">
        <v>118.601</v>
      </c>
      <c r="N647">
        <v>73.88</v>
      </c>
      <c r="Q647">
        <v>224</v>
      </c>
      <c r="R647" t="s">
        <v>97</v>
      </c>
      <c r="S647" s="588">
        <v>7</v>
      </c>
    </row>
    <row r="648" spans="1:19" x14ac:dyDescent="0.2">
      <c r="A648">
        <v>646</v>
      </c>
      <c r="B648" s="400">
        <v>43682.838194444441</v>
      </c>
      <c r="C648" t="s">
        <v>96</v>
      </c>
      <c r="D648">
        <v>0.01</v>
      </c>
      <c r="F648">
        <v>118.80800000000001</v>
      </c>
      <c r="I648" s="400">
        <v>43683.10833333333</v>
      </c>
      <c r="J648">
        <v>118.895</v>
      </c>
      <c r="N648">
        <v>0.76</v>
      </c>
      <c r="Q648">
        <v>225</v>
      </c>
      <c r="R648" t="s">
        <v>96</v>
      </c>
      <c r="S648" s="588">
        <v>3</v>
      </c>
    </row>
    <row r="649" spans="1:19" x14ac:dyDescent="0.2">
      <c r="A649">
        <v>647</v>
      </c>
      <c r="B649" s="400">
        <v>43682.966666666667</v>
      </c>
      <c r="C649" t="s">
        <v>96</v>
      </c>
      <c r="D649">
        <v>0.01</v>
      </c>
      <c r="F649">
        <v>118.68600000000001</v>
      </c>
      <c r="I649" s="400">
        <v>43683.10833333333</v>
      </c>
      <c r="J649">
        <v>118.895</v>
      </c>
      <c r="N649">
        <v>1.88</v>
      </c>
      <c r="Q649">
        <v>225</v>
      </c>
      <c r="R649" t="s">
        <v>96</v>
      </c>
      <c r="S649" s="588">
        <v>3</v>
      </c>
    </row>
    <row r="650" spans="1:19" x14ac:dyDescent="0.2">
      <c r="A650">
        <v>648</v>
      </c>
      <c r="B650" s="400">
        <v>43682.999305555553</v>
      </c>
      <c r="C650" t="s">
        <v>96</v>
      </c>
      <c r="D650">
        <v>0.01</v>
      </c>
      <c r="F650">
        <v>118.46</v>
      </c>
      <c r="I650" s="400">
        <v>43683.10833333333</v>
      </c>
      <c r="J650">
        <v>118.895</v>
      </c>
      <c r="N650">
        <v>3.95</v>
      </c>
      <c r="Q650">
        <v>225</v>
      </c>
      <c r="R650" t="s">
        <v>96</v>
      </c>
      <c r="S650" s="588">
        <v>3</v>
      </c>
    </row>
    <row r="651" spans="1:19" x14ac:dyDescent="0.2">
      <c r="A651">
        <v>649</v>
      </c>
      <c r="B651" s="400">
        <v>43683.113888888889</v>
      </c>
      <c r="C651" t="s">
        <v>96</v>
      </c>
      <c r="D651">
        <v>0.01</v>
      </c>
      <c r="F651">
        <v>119.024</v>
      </c>
      <c r="I651" s="400">
        <v>43683.135416666664</v>
      </c>
      <c r="J651">
        <v>119.244</v>
      </c>
      <c r="N651">
        <v>2.02</v>
      </c>
      <c r="Q651">
        <v>226</v>
      </c>
      <c r="R651" t="s">
        <v>96</v>
      </c>
      <c r="S651" s="588">
        <v>1</v>
      </c>
    </row>
    <row r="652" spans="1:19" x14ac:dyDescent="0.2">
      <c r="A652">
        <v>651</v>
      </c>
      <c r="B652" s="400">
        <v>43683.23541666667</v>
      </c>
      <c r="C652" t="s">
        <v>96</v>
      </c>
      <c r="D652">
        <v>0.01</v>
      </c>
      <c r="F652">
        <v>119.30500000000001</v>
      </c>
      <c r="I652" s="400">
        <v>43683.251388888886</v>
      </c>
      <c r="J652">
        <v>119.52500000000001</v>
      </c>
      <c r="N652">
        <v>2.02</v>
      </c>
      <c r="Q652">
        <v>227</v>
      </c>
      <c r="R652" t="s">
        <v>96</v>
      </c>
      <c r="S652" s="588">
        <v>1</v>
      </c>
    </row>
    <row r="653" spans="1:19" x14ac:dyDescent="0.2">
      <c r="A653">
        <v>652</v>
      </c>
      <c r="B653" s="400">
        <v>43683.252083333333</v>
      </c>
      <c r="C653" t="s">
        <v>96</v>
      </c>
      <c r="D653">
        <v>0.01</v>
      </c>
      <c r="F653">
        <v>119.619</v>
      </c>
      <c r="I653" s="400">
        <v>43683.254861111112</v>
      </c>
      <c r="J653">
        <v>119.839</v>
      </c>
      <c r="N653">
        <v>2.02</v>
      </c>
      <c r="Q653">
        <v>228</v>
      </c>
      <c r="R653" t="s">
        <v>96</v>
      </c>
      <c r="S653" s="588">
        <v>1</v>
      </c>
    </row>
    <row r="654" spans="1:19" x14ac:dyDescent="0.2">
      <c r="A654">
        <v>653</v>
      </c>
      <c r="B654" s="400">
        <v>43683.255555555559</v>
      </c>
      <c r="C654" t="s">
        <v>96</v>
      </c>
      <c r="D654">
        <v>0.01</v>
      </c>
      <c r="F654">
        <v>119.774</v>
      </c>
      <c r="I654" s="400">
        <v>43690.656944444447</v>
      </c>
      <c r="J654">
        <v>118.61</v>
      </c>
      <c r="N654">
        <v>-10.96</v>
      </c>
      <c r="Q654">
        <v>229</v>
      </c>
      <c r="R654" t="s">
        <v>96</v>
      </c>
      <c r="S654" s="588">
        <v>8</v>
      </c>
    </row>
    <row r="655" spans="1:19" x14ac:dyDescent="0.2">
      <c r="A655">
        <v>654</v>
      </c>
      <c r="B655" s="400">
        <v>43683.259027777778</v>
      </c>
      <c r="C655" t="s">
        <v>96</v>
      </c>
      <c r="D655">
        <v>0.01</v>
      </c>
      <c r="F655">
        <v>119.65300000000001</v>
      </c>
      <c r="I655" s="400">
        <v>43690.656944444447</v>
      </c>
      <c r="J655">
        <v>118.61</v>
      </c>
      <c r="N655">
        <v>-9.85</v>
      </c>
      <c r="Q655">
        <v>229</v>
      </c>
      <c r="R655" t="s">
        <v>96</v>
      </c>
      <c r="S655" s="588">
        <v>8</v>
      </c>
    </row>
    <row r="656" spans="1:19" x14ac:dyDescent="0.2">
      <c r="A656">
        <v>655</v>
      </c>
      <c r="B656" s="400">
        <v>43683.275000000001</v>
      </c>
      <c r="C656" t="s">
        <v>96</v>
      </c>
      <c r="D656">
        <v>0.01</v>
      </c>
      <c r="F656">
        <v>119.49</v>
      </c>
      <c r="I656" s="400">
        <v>43690.656944444447</v>
      </c>
      <c r="J656">
        <v>118.61</v>
      </c>
      <c r="N656">
        <v>-8.36</v>
      </c>
      <c r="Q656">
        <v>229</v>
      </c>
      <c r="R656" t="s">
        <v>96</v>
      </c>
      <c r="S656" s="588">
        <v>8</v>
      </c>
    </row>
    <row r="657" spans="1:19" x14ac:dyDescent="0.2">
      <c r="A657">
        <v>656</v>
      </c>
      <c r="B657" s="400">
        <v>43683.356249999997</v>
      </c>
      <c r="C657" t="s">
        <v>96</v>
      </c>
      <c r="D657">
        <v>0.02</v>
      </c>
      <c r="F657">
        <v>119.289</v>
      </c>
      <c r="I657" s="400">
        <v>43690.656944444447</v>
      </c>
      <c r="J657">
        <v>118.61</v>
      </c>
      <c r="N657">
        <v>-13.03</v>
      </c>
      <c r="Q657">
        <v>229</v>
      </c>
      <c r="R657" t="s">
        <v>96</v>
      </c>
      <c r="S657" s="588">
        <v>8</v>
      </c>
    </row>
    <row r="658" spans="1:19" x14ac:dyDescent="0.2">
      <c r="A658">
        <v>657</v>
      </c>
      <c r="B658" s="400">
        <v>43683.599305555559</v>
      </c>
      <c r="C658" t="s">
        <v>96</v>
      </c>
      <c r="D658">
        <v>0.03</v>
      </c>
      <c r="F658">
        <v>119.01900000000001</v>
      </c>
      <c r="I658" s="400">
        <v>43690.656944444447</v>
      </c>
      <c r="J658">
        <v>118.61</v>
      </c>
      <c r="N658">
        <v>-12.11</v>
      </c>
      <c r="Q658">
        <v>229</v>
      </c>
      <c r="R658" t="s">
        <v>96</v>
      </c>
      <c r="S658" s="588">
        <v>8</v>
      </c>
    </row>
    <row r="659" spans="1:19" x14ac:dyDescent="0.2">
      <c r="A659">
        <v>658</v>
      </c>
      <c r="B659" s="400">
        <v>43684.574999999997</v>
      </c>
      <c r="C659" t="s">
        <v>96</v>
      </c>
      <c r="D659">
        <v>0.06</v>
      </c>
      <c r="F659">
        <v>118.678</v>
      </c>
      <c r="I659" s="400">
        <v>43690.656944444447</v>
      </c>
      <c r="J659">
        <v>118.61</v>
      </c>
      <c r="N659">
        <v>-5.21</v>
      </c>
      <c r="Q659">
        <v>229</v>
      </c>
      <c r="R659" t="s">
        <v>96</v>
      </c>
      <c r="S659" s="588">
        <v>8</v>
      </c>
    </row>
    <row r="660" spans="1:19" x14ac:dyDescent="0.2">
      <c r="A660">
        <v>673</v>
      </c>
      <c r="B660" s="400">
        <v>43686.686111111114</v>
      </c>
      <c r="C660" t="s">
        <v>96</v>
      </c>
      <c r="D660">
        <v>0.1</v>
      </c>
      <c r="F660">
        <v>118.267</v>
      </c>
      <c r="I660" s="400">
        <v>43690.656944444447</v>
      </c>
      <c r="J660">
        <v>118.61</v>
      </c>
      <c r="N660">
        <v>30.64</v>
      </c>
      <c r="Q660">
        <v>229</v>
      </c>
      <c r="R660" t="s">
        <v>96</v>
      </c>
      <c r="S660" s="588">
        <v>8</v>
      </c>
    </row>
    <row r="661" spans="1:19" x14ac:dyDescent="0.2">
      <c r="A661">
        <v>678</v>
      </c>
      <c r="B661" s="400">
        <v>43689.418749999997</v>
      </c>
      <c r="C661" t="s">
        <v>96</v>
      </c>
      <c r="D661">
        <v>0.19</v>
      </c>
      <c r="F661">
        <v>117.785</v>
      </c>
      <c r="I661" s="400">
        <v>43690.656944444447</v>
      </c>
      <c r="J661">
        <v>118.61</v>
      </c>
      <c r="N661">
        <v>143.02000000000001</v>
      </c>
      <c r="Q661">
        <v>229</v>
      </c>
      <c r="R661" t="s">
        <v>96</v>
      </c>
      <c r="S661" s="588">
        <v>8</v>
      </c>
    </row>
    <row r="662" spans="1:19" x14ac:dyDescent="0.2">
      <c r="A662">
        <v>659</v>
      </c>
      <c r="B662" s="400">
        <v>43684.582638888889</v>
      </c>
      <c r="C662" t="s">
        <v>97</v>
      </c>
      <c r="D662">
        <v>0.01</v>
      </c>
      <c r="F662">
        <v>118.56699999999999</v>
      </c>
      <c r="I662" s="400">
        <v>43685.572916666664</v>
      </c>
      <c r="J662">
        <v>118.601</v>
      </c>
      <c r="N662">
        <v>-0.38</v>
      </c>
      <c r="Q662">
        <v>230</v>
      </c>
      <c r="R662" t="s">
        <v>97</v>
      </c>
      <c r="S662" s="588">
        <v>4</v>
      </c>
    </row>
    <row r="663" spans="1:19" x14ac:dyDescent="0.2">
      <c r="A663">
        <v>660</v>
      </c>
      <c r="B663" s="400">
        <v>43684.604861111111</v>
      </c>
      <c r="C663" t="s">
        <v>97</v>
      </c>
      <c r="D663">
        <v>0.01</v>
      </c>
      <c r="F663">
        <v>118.709</v>
      </c>
      <c r="I663" s="400">
        <v>43685.572916666664</v>
      </c>
      <c r="J663">
        <v>118.601</v>
      </c>
      <c r="N663">
        <v>0.92</v>
      </c>
      <c r="Q663">
        <v>230</v>
      </c>
      <c r="R663" t="s">
        <v>97</v>
      </c>
      <c r="S663" s="588">
        <v>4</v>
      </c>
    </row>
    <row r="664" spans="1:19" x14ac:dyDescent="0.2">
      <c r="A664">
        <v>661</v>
      </c>
      <c r="B664" s="400">
        <v>43684.677083333336</v>
      </c>
      <c r="C664" t="s">
        <v>97</v>
      </c>
      <c r="D664">
        <v>0.01</v>
      </c>
      <c r="F664">
        <v>118.87</v>
      </c>
      <c r="I664" s="400">
        <v>43685.572916666664</v>
      </c>
      <c r="J664">
        <v>118.601</v>
      </c>
      <c r="N664">
        <v>2.4</v>
      </c>
      <c r="Q664">
        <v>230</v>
      </c>
      <c r="R664" t="s">
        <v>97</v>
      </c>
      <c r="S664" s="588">
        <v>4</v>
      </c>
    </row>
    <row r="665" spans="1:19" x14ac:dyDescent="0.2">
      <c r="A665">
        <v>662</v>
      </c>
      <c r="B665" s="400">
        <v>43684.840277777781</v>
      </c>
      <c r="C665" t="s">
        <v>97</v>
      </c>
      <c r="D665">
        <v>0.02</v>
      </c>
      <c r="F665">
        <v>119.071</v>
      </c>
      <c r="I665" s="400">
        <v>43685.572916666664</v>
      </c>
      <c r="J665">
        <v>118.601</v>
      </c>
      <c r="N665">
        <v>8.48</v>
      </c>
      <c r="Q665">
        <v>230</v>
      </c>
      <c r="R665" t="s">
        <v>97</v>
      </c>
      <c r="S665" s="588">
        <v>4</v>
      </c>
    </row>
    <row r="666" spans="1:19" x14ac:dyDescent="0.2">
      <c r="A666">
        <v>663</v>
      </c>
      <c r="B666" s="400">
        <v>43685.572916666664</v>
      </c>
      <c r="C666" t="s">
        <v>97</v>
      </c>
      <c r="D666">
        <v>0.01</v>
      </c>
      <c r="F666">
        <v>118.584</v>
      </c>
      <c r="I666" s="400">
        <v>43685.660416666666</v>
      </c>
      <c r="J666">
        <v>118.65600000000001</v>
      </c>
      <c r="N666">
        <v>-0.66</v>
      </c>
      <c r="Q666">
        <v>231</v>
      </c>
      <c r="R666" t="s">
        <v>97</v>
      </c>
      <c r="S666" s="588">
        <v>4</v>
      </c>
    </row>
    <row r="667" spans="1:19" x14ac:dyDescent="0.2">
      <c r="A667">
        <v>664</v>
      </c>
      <c r="B667" s="400">
        <v>43685.613888888889</v>
      </c>
      <c r="C667" t="s">
        <v>97</v>
      </c>
      <c r="D667">
        <v>0.01</v>
      </c>
      <c r="F667">
        <v>118.705</v>
      </c>
      <c r="I667" s="400">
        <v>43685.660416666666</v>
      </c>
      <c r="J667">
        <v>118.65600000000001</v>
      </c>
      <c r="N667">
        <v>0.45</v>
      </c>
      <c r="Q667">
        <v>231</v>
      </c>
      <c r="R667" t="s">
        <v>97</v>
      </c>
      <c r="S667" s="588">
        <v>4</v>
      </c>
    </row>
    <row r="668" spans="1:19" x14ac:dyDescent="0.2">
      <c r="A668">
        <v>665</v>
      </c>
      <c r="B668" s="400">
        <v>43685.626388888886</v>
      </c>
      <c r="C668" t="s">
        <v>97</v>
      </c>
      <c r="D668">
        <v>0.01</v>
      </c>
      <c r="F668">
        <v>118.94499999999999</v>
      </c>
      <c r="I668" s="400">
        <v>43685.660416666666</v>
      </c>
      <c r="J668">
        <v>118.65600000000001</v>
      </c>
      <c r="N668">
        <v>2.65</v>
      </c>
      <c r="Q668">
        <v>231</v>
      </c>
      <c r="R668" t="s">
        <v>97</v>
      </c>
      <c r="S668" s="588">
        <v>4</v>
      </c>
    </row>
    <row r="669" spans="1:19" x14ac:dyDescent="0.2">
      <c r="A669">
        <v>666</v>
      </c>
      <c r="B669" s="400">
        <v>43685.631249999999</v>
      </c>
      <c r="C669" t="s">
        <v>97</v>
      </c>
      <c r="D669">
        <v>0.02</v>
      </c>
      <c r="F669">
        <v>119.149</v>
      </c>
      <c r="I669" s="400">
        <v>43685.660416666666</v>
      </c>
      <c r="J669">
        <v>118.65600000000001</v>
      </c>
      <c r="N669">
        <v>9.0399999999999991</v>
      </c>
      <c r="Q669">
        <v>231</v>
      </c>
      <c r="R669" t="s">
        <v>97</v>
      </c>
      <c r="S669" s="588">
        <v>4</v>
      </c>
    </row>
    <row r="670" spans="1:19" x14ac:dyDescent="0.2">
      <c r="A670">
        <v>667</v>
      </c>
      <c r="B670" s="400">
        <v>43685.684027777781</v>
      </c>
      <c r="C670" t="s">
        <v>97</v>
      </c>
      <c r="D670">
        <v>0.01</v>
      </c>
      <c r="F670">
        <v>118.834</v>
      </c>
      <c r="I670" s="400">
        <v>43685.839583333334</v>
      </c>
      <c r="J670">
        <v>118.66500000000001</v>
      </c>
      <c r="N670">
        <v>1.55</v>
      </c>
      <c r="Q670">
        <v>232</v>
      </c>
      <c r="R670" t="s">
        <v>97</v>
      </c>
      <c r="S670" s="588">
        <v>2</v>
      </c>
    </row>
    <row r="671" spans="1:19" x14ac:dyDescent="0.2">
      <c r="A671">
        <v>668</v>
      </c>
      <c r="B671" s="400">
        <v>43685.692361111112</v>
      </c>
      <c r="C671" t="s">
        <v>97</v>
      </c>
      <c r="D671">
        <v>0.01</v>
      </c>
      <c r="F671">
        <v>118.955</v>
      </c>
      <c r="I671" s="400">
        <v>43685.839583333334</v>
      </c>
      <c r="J671">
        <v>118.66500000000001</v>
      </c>
      <c r="N671">
        <v>2.66</v>
      </c>
      <c r="Q671">
        <v>232</v>
      </c>
      <c r="R671" t="s">
        <v>97</v>
      </c>
      <c r="S671" s="588">
        <v>2</v>
      </c>
    </row>
    <row r="672" spans="1:19" x14ac:dyDescent="0.2">
      <c r="A672">
        <v>669</v>
      </c>
      <c r="B672" s="400">
        <v>43685.840277777781</v>
      </c>
      <c r="C672" t="s">
        <v>97</v>
      </c>
      <c r="D672">
        <v>0.01</v>
      </c>
      <c r="F672">
        <v>118.626</v>
      </c>
      <c r="I672" s="400">
        <v>43685.964583333334</v>
      </c>
      <c r="J672">
        <v>118.40600000000001</v>
      </c>
      <c r="N672">
        <v>2.02</v>
      </c>
      <c r="Q672">
        <v>233</v>
      </c>
      <c r="R672" t="s">
        <v>97</v>
      </c>
      <c r="S672" s="588">
        <v>1</v>
      </c>
    </row>
    <row r="673" spans="1:19" x14ac:dyDescent="0.2">
      <c r="A673">
        <v>670</v>
      </c>
      <c r="B673" s="400">
        <v>43685.965277777781</v>
      </c>
      <c r="C673" t="s">
        <v>97</v>
      </c>
      <c r="D673">
        <v>0.01</v>
      </c>
      <c r="F673">
        <v>118.35599999999999</v>
      </c>
      <c r="I673" s="400">
        <v>43686.699305555558</v>
      </c>
      <c r="J673">
        <v>118.248</v>
      </c>
      <c r="N673">
        <v>0.97</v>
      </c>
      <c r="Q673">
        <v>234</v>
      </c>
      <c r="R673" t="s">
        <v>97</v>
      </c>
      <c r="S673" s="588">
        <v>3</v>
      </c>
    </row>
    <row r="674" spans="1:19" x14ac:dyDescent="0.2">
      <c r="A674">
        <v>671</v>
      </c>
      <c r="B674" s="400">
        <v>43685.996527777781</v>
      </c>
      <c r="C674" t="s">
        <v>97</v>
      </c>
      <c r="D674">
        <v>0.01</v>
      </c>
      <c r="F674">
        <v>118.476</v>
      </c>
      <c r="I674" s="400">
        <v>43686.699305555558</v>
      </c>
      <c r="J674">
        <v>118.248</v>
      </c>
      <c r="N674">
        <v>2.0699999999999998</v>
      </c>
      <c r="Q674">
        <v>234</v>
      </c>
      <c r="R674" t="s">
        <v>97</v>
      </c>
      <c r="S674" s="588">
        <v>3</v>
      </c>
    </row>
    <row r="675" spans="1:19" x14ac:dyDescent="0.2">
      <c r="A675">
        <v>672</v>
      </c>
      <c r="B675" s="400">
        <v>43686.121527777781</v>
      </c>
      <c r="C675" t="s">
        <v>97</v>
      </c>
      <c r="D675">
        <v>0.01</v>
      </c>
      <c r="F675">
        <v>118.63800000000001</v>
      </c>
      <c r="I675" s="400">
        <v>43686.699305555558</v>
      </c>
      <c r="J675">
        <v>118.248</v>
      </c>
      <c r="N675">
        <v>3.57</v>
      </c>
      <c r="Q675">
        <v>234</v>
      </c>
      <c r="R675" t="s">
        <v>97</v>
      </c>
      <c r="S675" s="588">
        <v>3</v>
      </c>
    </row>
    <row r="676" spans="1:19" x14ac:dyDescent="0.2">
      <c r="A676">
        <v>674</v>
      </c>
      <c r="B676" s="400">
        <v>43686.710416666669</v>
      </c>
      <c r="C676" t="s">
        <v>97</v>
      </c>
      <c r="D676">
        <v>0.01</v>
      </c>
      <c r="F676">
        <v>118.322</v>
      </c>
      <c r="I676" s="400">
        <v>43689.0625</v>
      </c>
      <c r="J676">
        <v>118.1</v>
      </c>
      <c r="N676">
        <v>2.0099999999999998</v>
      </c>
      <c r="Q676">
        <v>235</v>
      </c>
      <c r="R676" t="s">
        <v>97</v>
      </c>
      <c r="S676" s="588">
        <v>1</v>
      </c>
    </row>
    <row r="677" spans="1:19" x14ac:dyDescent="0.2">
      <c r="A677">
        <v>675</v>
      </c>
      <c r="B677" s="400">
        <v>43689.072916666664</v>
      </c>
      <c r="C677" t="s">
        <v>97</v>
      </c>
      <c r="D677">
        <v>0.01</v>
      </c>
      <c r="F677">
        <v>118.075</v>
      </c>
      <c r="I677" s="400">
        <v>43689.396527777775</v>
      </c>
      <c r="J677">
        <v>117.90600000000001</v>
      </c>
      <c r="N677">
        <v>1.55</v>
      </c>
      <c r="Q677">
        <v>236</v>
      </c>
      <c r="R677" t="s">
        <v>97</v>
      </c>
      <c r="S677" s="588">
        <v>2</v>
      </c>
    </row>
    <row r="678" spans="1:19" x14ac:dyDescent="0.2">
      <c r="A678">
        <v>676</v>
      </c>
      <c r="B678" s="400">
        <v>43689.1</v>
      </c>
      <c r="C678" t="s">
        <v>97</v>
      </c>
      <c r="D678">
        <v>0.01</v>
      </c>
      <c r="F678">
        <v>118.196</v>
      </c>
      <c r="I678" s="400">
        <v>43689.396527777775</v>
      </c>
      <c r="J678">
        <v>117.90600000000001</v>
      </c>
      <c r="N678">
        <v>2.66</v>
      </c>
      <c r="Q678">
        <v>236</v>
      </c>
      <c r="R678" t="s">
        <v>97</v>
      </c>
      <c r="S678" s="588">
        <v>2</v>
      </c>
    </row>
    <row r="679" spans="1:19" x14ac:dyDescent="0.2">
      <c r="A679">
        <v>677</v>
      </c>
      <c r="B679" s="400">
        <v>43689.408333333333</v>
      </c>
      <c r="C679" t="s">
        <v>97</v>
      </c>
      <c r="D679">
        <v>0.01</v>
      </c>
      <c r="F679">
        <v>117.85299999999999</v>
      </c>
      <c r="I679" s="400">
        <v>43689.422222222223</v>
      </c>
      <c r="J679">
        <v>117.633</v>
      </c>
      <c r="N679">
        <v>2.02</v>
      </c>
      <c r="Q679">
        <v>237</v>
      </c>
      <c r="R679" t="s">
        <v>97</v>
      </c>
      <c r="S679" s="588">
        <v>1</v>
      </c>
    </row>
    <row r="680" spans="1:19" x14ac:dyDescent="0.2">
      <c r="A680">
        <v>679</v>
      </c>
      <c r="B680" s="400">
        <v>43689.42291666667</v>
      </c>
      <c r="C680" t="s">
        <v>97</v>
      </c>
      <c r="D680">
        <v>0.01</v>
      </c>
      <c r="F680">
        <v>117.59099999999999</v>
      </c>
      <c r="I680" s="400">
        <v>43691.55</v>
      </c>
      <c r="J680">
        <v>118.571</v>
      </c>
      <c r="N680">
        <v>-9.0399999999999991</v>
      </c>
      <c r="Q680">
        <v>238</v>
      </c>
      <c r="R680" t="s">
        <v>97</v>
      </c>
      <c r="S680" s="588">
        <v>7</v>
      </c>
    </row>
    <row r="681" spans="1:19" x14ac:dyDescent="0.2">
      <c r="A681">
        <v>680</v>
      </c>
      <c r="B681" s="400">
        <v>43689.511805555558</v>
      </c>
      <c r="C681" t="s">
        <v>97</v>
      </c>
      <c r="D681">
        <v>0.01</v>
      </c>
      <c r="F681">
        <v>117.711</v>
      </c>
      <c r="I681" s="400">
        <v>43691.55</v>
      </c>
      <c r="J681">
        <v>118.571</v>
      </c>
      <c r="N681">
        <v>-7.94</v>
      </c>
      <c r="Q681">
        <v>238</v>
      </c>
      <c r="R681" t="s">
        <v>97</v>
      </c>
      <c r="S681" s="588">
        <v>7</v>
      </c>
    </row>
    <row r="682" spans="1:19" x14ac:dyDescent="0.2">
      <c r="A682">
        <v>681</v>
      </c>
      <c r="B682" s="400">
        <v>43689.619444444441</v>
      </c>
      <c r="C682" t="s">
        <v>97</v>
      </c>
      <c r="D682">
        <v>0.01</v>
      </c>
      <c r="F682">
        <v>117.872</v>
      </c>
      <c r="I682" s="400">
        <v>43691.55</v>
      </c>
      <c r="J682">
        <v>118.571</v>
      </c>
      <c r="N682">
        <v>-6.46</v>
      </c>
      <c r="Q682">
        <v>238</v>
      </c>
      <c r="R682" t="s">
        <v>97</v>
      </c>
      <c r="S682" s="588">
        <v>7</v>
      </c>
    </row>
    <row r="683" spans="1:19" x14ac:dyDescent="0.2">
      <c r="A683">
        <v>682</v>
      </c>
      <c r="B683" s="400">
        <v>43689.663888888892</v>
      </c>
      <c r="C683" t="s">
        <v>97</v>
      </c>
      <c r="D683">
        <v>0.02</v>
      </c>
      <c r="F683">
        <v>118.075</v>
      </c>
      <c r="I683" s="400">
        <v>43691.55</v>
      </c>
      <c r="J683">
        <v>118.571</v>
      </c>
      <c r="N683">
        <v>-9.19</v>
      </c>
      <c r="Q683">
        <v>238</v>
      </c>
      <c r="R683" t="s">
        <v>97</v>
      </c>
      <c r="S683" s="588">
        <v>7</v>
      </c>
    </row>
    <row r="684" spans="1:19" x14ac:dyDescent="0.2">
      <c r="A684">
        <v>683</v>
      </c>
      <c r="B684" s="400">
        <v>43690.657638888886</v>
      </c>
      <c r="C684" t="s">
        <v>97</v>
      </c>
      <c r="D684">
        <v>0.03</v>
      </c>
      <c r="F684">
        <v>118.566</v>
      </c>
      <c r="I684" s="400">
        <v>43691.55</v>
      </c>
      <c r="J684">
        <v>118.571</v>
      </c>
      <c r="N684">
        <v>-0.2</v>
      </c>
      <c r="Q684">
        <v>238</v>
      </c>
      <c r="R684" t="s">
        <v>97</v>
      </c>
      <c r="S684" s="588">
        <v>7</v>
      </c>
    </row>
    <row r="685" spans="1:19" x14ac:dyDescent="0.2">
      <c r="A685">
        <v>684</v>
      </c>
      <c r="B685" s="400">
        <v>43690.665277777778</v>
      </c>
      <c r="C685" t="s">
        <v>97</v>
      </c>
      <c r="D685">
        <v>0.06</v>
      </c>
      <c r="F685">
        <v>118.955</v>
      </c>
      <c r="I685" s="400">
        <v>43691.55</v>
      </c>
      <c r="J685">
        <v>118.571</v>
      </c>
      <c r="N685">
        <v>20.99</v>
      </c>
      <c r="Q685">
        <v>238</v>
      </c>
      <c r="R685" t="s">
        <v>97</v>
      </c>
      <c r="S685" s="588">
        <v>7</v>
      </c>
    </row>
    <row r="686" spans="1:19" x14ac:dyDescent="0.2">
      <c r="A686">
        <v>688</v>
      </c>
      <c r="B686" s="400">
        <v>43690.686111111114</v>
      </c>
      <c r="C686" t="s">
        <v>97</v>
      </c>
      <c r="D686">
        <v>0.1</v>
      </c>
      <c r="F686">
        <v>119.373</v>
      </c>
      <c r="I686" s="400">
        <v>43691.55</v>
      </c>
      <c r="J686">
        <v>118.571</v>
      </c>
      <c r="N686">
        <v>73.33</v>
      </c>
      <c r="Q686">
        <v>238</v>
      </c>
      <c r="R686" t="s">
        <v>97</v>
      </c>
      <c r="S686" s="588">
        <v>7</v>
      </c>
    </row>
    <row r="687" spans="1:19" x14ac:dyDescent="0.2">
      <c r="A687">
        <v>685</v>
      </c>
      <c r="B687" s="400">
        <v>43690.666666666664</v>
      </c>
      <c r="C687" t="s">
        <v>96</v>
      </c>
      <c r="D687">
        <v>0.01</v>
      </c>
      <c r="F687">
        <v>119.18</v>
      </c>
      <c r="I687" s="400">
        <v>43690.679861111108</v>
      </c>
      <c r="J687">
        <v>119.289</v>
      </c>
      <c r="N687">
        <v>1</v>
      </c>
      <c r="Q687">
        <v>239</v>
      </c>
      <c r="R687" t="s">
        <v>96</v>
      </c>
      <c r="S687" s="588">
        <v>2</v>
      </c>
    </row>
    <row r="688" spans="1:19" x14ac:dyDescent="0.2">
      <c r="A688">
        <v>686</v>
      </c>
      <c r="B688" s="400">
        <v>43690.668055555558</v>
      </c>
      <c r="C688" t="s">
        <v>96</v>
      </c>
      <c r="D688">
        <v>0.01</v>
      </c>
      <c r="F688">
        <v>118.937</v>
      </c>
      <c r="I688" s="400">
        <v>43690.679861111108</v>
      </c>
      <c r="J688">
        <v>119.289</v>
      </c>
      <c r="N688">
        <v>3.22</v>
      </c>
      <c r="Q688">
        <v>239</v>
      </c>
      <c r="R688" t="s">
        <v>96</v>
      </c>
      <c r="S688" s="588">
        <v>2</v>
      </c>
    </row>
    <row r="689" spans="1:19" x14ac:dyDescent="0.2">
      <c r="A689">
        <v>687</v>
      </c>
      <c r="B689" s="400">
        <v>43690.679861111108</v>
      </c>
      <c r="C689" t="s">
        <v>96</v>
      </c>
      <c r="D689">
        <v>0.01</v>
      </c>
      <c r="F689">
        <v>119.307</v>
      </c>
      <c r="I689" s="400">
        <v>43690.686805555553</v>
      </c>
      <c r="J689">
        <v>119.527</v>
      </c>
      <c r="N689">
        <v>2.02</v>
      </c>
      <c r="Q689">
        <v>240</v>
      </c>
      <c r="R689" t="s">
        <v>96</v>
      </c>
      <c r="S689" s="588">
        <v>1</v>
      </c>
    </row>
    <row r="690" spans="1:19" x14ac:dyDescent="0.2">
      <c r="A690">
        <v>689</v>
      </c>
      <c r="B690" s="400">
        <v>43690.70416666667</v>
      </c>
      <c r="C690" t="s">
        <v>96</v>
      </c>
      <c r="D690">
        <v>0.01</v>
      </c>
      <c r="F690">
        <v>119.32599999999999</v>
      </c>
      <c r="I690" s="400">
        <v>43692.359722222223</v>
      </c>
      <c r="J690">
        <v>118.56399999999999</v>
      </c>
      <c r="N690">
        <v>-7.15</v>
      </c>
      <c r="Q690">
        <v>241</v>
      </c>
      <c r="R690" t="s">
        <v>96</v>
      </c>
      <c r="S690" s="588">
        <v>7</v>
      </c>
    </row>
    <row r="691" spans="1:19" x14ac:dyDescent="0.2">
      <c r="A691">
        <v>690</v>
      </c>
      <c r="B691" s="400">
        <v>43690.71875</v>
      </c>
      <c r="C691" t="s">
        <v>96</v>
      </c>
      <c r="D691">
        <v>0.01</v>
      </c>
      <c r="F691">
        <v>119.205</v>
      </c>
      <c r="I691" s="400">
        <v>43692.359722222223</v>
      </c>
      <c r="J691">
        <v>118.56399999999999</v>
      </c>
      <c r="N691">
        <v>-6.04</v>
      </c>
      <c r="Q691">
        <v>241</v>
      </c>
      <c r="R691" t="s">
        <v>96</v>
      </c>
      <c r="S691" s="588">
        <v>7</v>
      </c>
    </row>
    <row r="692" spans="1:19" x14ac:dyDescent="0.2">
      <c r="A692">
        <v>691</v>
      </c>
      <c r="B692" s="400">
        <v>43691.088194444441</v>
      </c>
      <c r="C692" t="s">
        <v>96</v>
      </c>
      <c r="D692">
        <v>0.01</v>
      </c>
      <c r="F692">
        <v>119.04300000000001</v>
      </c>
      <c r="I692" s="400">
        <v>43692.359722222223</v>
      </c>
      <c r="J692">
        <v>118.56399999999999</v>
      </c>
      <c r="N692">
        <v>-4.5199999999999996</v>
      </c>
      <c r="Q692">
        <v>241</v>
      </c>
      <c r="R692" t="s">
        <v>96</v>
      </c>
      <c r="S692" s="588">
        <v>7</v>
      </c>
    </row>
    <row r="693" spans="1:19" x14ac:dyDescent="0.2">
      <c r="A693">
        <v>692</v>
      </c>
      <c r="B693" s="400">
        <v>43691.118750000001</v>
      </c>
      <c r="C693" t="s">
        <v>96</v>
      </c>
      <c r="D693">
        <v>0.02</v>
      </c>
      <c r="F693">
        <v>118.84099999999999</v>
      </c>
      <c r="I693" s="400">
        <v>43692.359722222223</v>
      </c>
      <c r="J693">
        <v>118.56399999999999</v>
      </c>
      <c r="N693">
        <v>-5.33</v>
      </c>
      <c r="Q693">
        <v>241</v>
      </c>
      <c r="R693" t="s">
        <v>96</v>
      </c>
      <c r="S693" s="588">
        <v>7</v>
      </c>
    </row>
    <row r="694" spans="1:19" x14ac:dyDescent="0.2">
      <c r="A694">
        <v>693</v>
      </c>
      <c r="B694" s="400">
        <v>43691.55</v>
      </c>
      <c r="C694" t="s">
        <v>96</v>
      </c>
      <c r="D694">
        <v>0.03</v>
      </c>
      <c r="F694">
        <v>118.57</v>
      </c>
      <c r="I694" s="400">
        <v>43692.359722222223</v>
      </c>
      <c r="J694">
        <v>118.56399999999999</v>
      </c>
      <c r="N694">
        <v>-0.53</v>
      </c>
      <c r="Q694">
        <v>241</v>
      </c>
      <c r="R694" t="s">
        <v>96</v>
      </c>
      <c r="S694" s="588">
        <v>7</v>
      </c>
    </row>
    <row r="695" spans="1:19" x14ac:dyDescent="0.2">
      <c r="A695">
        <v>697</v>
      </c>
      <c r="B695" s="400">
        <v>43691.669444444444</v>
      </c>
      <c r="C695" t="s">
        <v>96</v>
      </c>
      <c r="D695">
        <v>0.06</v>
      </c>
      <c r="F695">
        <v>118.229</v>
      </c>
      <c r="I695" s="400">
        <v>43692.359722222223</v>
      </c>
      <c r="J695">
        <v>118.56399999999999</v>
      </c>
      <c r="N695">
        <v>17.7</v>
      </c>
      <c r="Q695">
        <v>241</v>
      </c>
      <c r="R695" t="s">
        <v>96</v>
      </c>
      <c r="S695" s="588">
        <v>7</v>
      </c>
    </row>
    <row r="696" spans="1:19" x14ac:dyDescent="0.2">
      <c r="A696">
        <v>700</v>
      </c>
      <c r="B696" s="400">
        <v>43691.756944444445</v>
      </c>
      <c r="C696" t="s">
        <v>96</v>
      </c>
      <c r="D696">
        <v>0.1</v>
      </c>
      <c r="F696">
        <v>117.818</v>
      </c>
      <c r="I696" s="400">
        <v>43692.359722222223</v>
      </c>
      <c r="J696">
        <v>118.56399999999999</v>
      </c>
      <c r="N696">
        <v>67.2</v>
      </c>
      <c r="Q696">
        <v>241</v>
      </c>
      <c r="R696" t="s">
        <v>96</v>
      </c>
      <c r="S696" s="588">
        <v>7</v>
      </c>
    </row>
    <row r="697" spans="1:19" x14ac:dyDescent="0.2">
      <c r="A697">
        <v>694</v>
      </c>
      <c r="B697" s="400">
        <v>43691.556250000001</v>
      </c>
      <c r="C697" t="s">
        <v>97</v>
      </c>
      <c r="D697">
        <v>0.01</v>
      </c>
      <c r="F697">
        <v>118.583</v>
      </c>
      <c r="I697" s="400">
        <v>43691.569444444445</v>
      </c>
      <c r="J697">
        <v>118.363</v>
      </c>
      <c r="N697">
        <v>2.02</v>
      </c>
      <c r="Q697">
        <v>242</v>
      </c>
      <c r="R697" t="s">
        <v>97</v>
      </c>
      <c r="S697" s="588">
        <v>1</v>
      </c>
    </row>
    <row r="698" spans="1:19" x14ac:dyDescent="0.2">
      <c r="A698">
        <v>695</v>
      </c>
      <c r="B698" s="400">
        <v>43691.570138888892</v>
      </c>
      <c r="C698" t="s">
        <v>97</v>
      </c>
      <c r="D698">
        <v>0.01</v>
      </c>
      <c r="F698">
        <v>118.32299999999999</v>
      </c>
      <c r="I698" s="400">
        <v>43691.674305555556</v>
      </c>
      <c r="J698">
        <v>118.154</v>
      </c>
      <c r="N698">
        <v>1.55</v>
      </c>
      <c r="Q698">
        <v>243</v>
      </c>
      <c r="R698" t="s">
        <v>97</v>
      </c>
      <c r="S698" s="588">
        <v>2</v>
      </c>
    </row>
    <row r="699" spans="1:19" x14ac:dyDescent="0.2">
      <c r="A699">
        <v>696</v>
      </c>
      <c r="B699" s="400">
        <v>43691.581944444442</v>
      </c>
      <c r="C699" t="s">
        <v>97</v>
      </c>
      <c r="D699">
        <v>0.01</v>
      </c>
      <c r="F699">
        <v>118.444</v>
      </c>
      <c r="I699" s="400">
        <v>43691.674305555556</v>
      </c>
      <c r="J699">
        <v>118.154</v>
      </c>
      <c r="N699">
        <v>2.66</v>
      </c>
      <c r="Q699">
        <v>243</v>
      </c>
      <c r="R699" t="s">
        <v>97</v>
      </c>
      <c r="S699" s="588">
        <v>2</v>
      </c>
    </row>
    <row r="700" spans="1:19" x14ac:dyDescent="0.2">
      <c r="A700">
        <v>698</v>
      </c>
      <c r="B700" s="400">
        <v>43691.675000000003</v>
      </c>
      <c r="C700" t="s">
        <v>97</v>
      </c>
      <c r="D700">
        <v>0.01</v>
      </c>
      <c r="F700">
        <v>118.111</v>
      </c>
      <c r="I700" s="400">
        <v>43691.709722222222</v>
      </c>
      <c r="J700">
        <v>117.89100000000001</v>
      </c>
      <c r="N700">
        <v>2.02</v>
      </c>
      <c r="Q700">
        <v>244</v>
      </c>
      <c r="R700" t="s">
        <v>97</v>
      </c>
      <c r="S700" s="588">
        <v>1</v>
      </c>
    </row>
    <row r="701" spans="1:19" x14ac:dyDescent="0.2">
      <c r="A701">
        <v>699</v>
      </c>
      <c r="B701" s="400">
        <v>43691.711805555555</v>
      </c>
      <c r="C701" t="s">
        <v>97</v>
      </c>
      <c r="D701">
        <v>0.01</v>
      </c>
      <c r="F701">
        <v>117.858</v>
      </c>
      <c r="I701" s="400">
        <v>43692.526388888888</v>
      </c>
      <c r="J701">
        <v>117.941</v>
      </c>
      <c r="N701">
        <v>-0.83</v>
      </c>
      <c r="Q701">
        <v>245</v>
      </c>
      <c r="R701" t="s">
        <v>97</v>
      </c>
      <c r="S701" s="588">
        <v>4</v>
      </c>
    </row>
    <row r="702" spans="1:19" x14ac:dyDescent="0.2">
      <c r="A702">
        <v>701</v>
      </c>
      <c r="B702" s="400">
        <v>43691.808333333334</v>
      </c>
      <c r="C702" t="s">
        <v>97</v>
      </c>
      <c r="D702">
        <v>0.01</v>
      </c>
      <c r="F702">
        <v>117.98099999999999</v>
      </c>
      <c r="I702" s="400">
        <v>43692.526388888888</v>
      </c>
      <c r="J702">
        <v>117.941</v>
      </c>
      <c r="N702">
        <v>0.3</v>
      </c>
      <c r="Q702">
        <v>245</v>
      </c>
      <c r="R702" t="s">
        <v>97</v>
      </c>
      <c r="S702" s="588">
        <v>4</v>
      </c>
    </row>
    <row r="703" spans="1:19" x14ac:dyDescent="0.2">
      <c r="A703">
        <v>702</v>
      </c>
      <c r="B703" s="400">
        <v>43692.35</v>
      </c>
      <c r="C703" t="s">
        <v>97</v>
      </c>
      <c r="D703">
        <v>0.01</v>
      </c>
      <c r="F703">
        <v>118.14100000000001</v>
      </c>
      <c r="I703" s="400">
        <v>43692.526388888888</v>
      </c>
      <c r="J703">
        <v>117.941</v>
      </c>
      <c r="N703">
        <v>1.83</v>
      </c>
      <c r="Q703">
        <v>245</v>
      </c>
      <c r="R703" t="s">
        <v>97</v>
      </c>
      <c r="S703" s="588">
        <v>4</v>
      </c>
    </row>
    <row r="704" spans="1:19" x14ac:dyDescent="0.2">
      <c r="A704">
        <v>703</v>
      </c>
      <c r="B704" s="400">
        <v>43692.365277777775</v>
      </c>
      <c r="C704" t="s">
        <v>97</v>
      </c>
      <c r="D704">
        <v>0.02</v>
      </c>
      <c r="F704">
        <v>118.495</v>
      </c>
      <c r="I704" s="400">
        <v>43692.526388888888</v>
      </c>
      <c r="J704">
        <v>117.941</v>
      </c>
      <c r="N704">
        <v>10.16</v>
      </c>
      <c r="Q704">
        <v>245</v>
      </c>
      <c r="R704" t="s">
        <v>97</v>
      </c>
      <c r="S704" s="588">
        <v>4</v>
      </c>
    </row>
    <row r="705" spans="1:19" x14ac:dyDescent="0.2">
      <c r="A705">
        <v>704</v>
      </c>
      <c r="B705" s="400">
        <v>43692.371527777781</v>
      </c>
      <c r="C705" t="s">
        <v>96</v>
      </c>
      <c r="D705">
        <v>0.01</v>
      </c>
      <c r="F705">
        <v>118.623</v>
      </c>
      <c r="I705" s="400">
        <v>43692.561805555553</v>
      </c>
      <c r="J705">
        <v>118.557</v>
      </c>
      <c r="N705">
        <v>-0.6</v>
      </c>
      <c r="Q705">
        <v>246</v>
      </c>
      <c r="R705" t="s">
        <v>96</v>
      </c>
      <c r="S705" s="588">
        <v>4</v>
      </c>
    </row>
    <row r="706" spans="1:19" x14ac:dyDescent="0.2">
      <c r="A706">
        <v>705</v>
      </c>
      <c r="B706" s="400">
        <v>43692.376388888886</v>
      </c>
      <c r="C706" t="s">
        <v>96</v>
      </c>
      <c r="D706">
        <v>0.01</v>
      </c>
      <c r="F706">
        <v>118.498</v>
      </c>
      <c r="I706" s="400">
        <v>43692.561805555553</v>
      </c>
      <c r="J706">
        <v>118.557</v>
      </c>
      <c r="N706">
        <v>0.54</v>
      </c>
      <c r="Q706">
        <v>246</v>
      </c>
      <c r="R706" t="s">
        <v>96</v>
      </c>
      <c r="S706" s="588">
        <v>4</v>
      </c>
    </row>
    <row r="707" spans="1:19" x14ac:dyDescent="0.2">
      <c r="A707">
        <v>706</v>
      </c>
      <c r="B707" s="400">
        <v>43692.384722222225</v>
      </c>
      <c r="C707" t="s">
        <v>96</v>
      </c>
      <c r="D707">
        <v>0.01</v>
      </c>
      <c r="F707">
        <v>118.337</v>
      </c>
      <c r="I707" s="400">
        <v>43692.561805555553</v>
      </c>
      <c r="J707">
        <v>118.557</v>
      </c>
      <c r="N707">
        <v>2.02</v>
      </c>
      <c r="Q707">
        <v>246</v>
      </c>
      <c r="R707" t="s">
        <v>96</v>
      </c>
      <c r="S707" s="588">
        <v>4</v>
      </c>
    </row>
    <row r="708" spans="1:19" x14ac:dyDescent="0.2">
      <c r="A708">
        <v>707</v>
      </c>
      <c r="B708" s="400">
        <v>43692.461111111108</v>
      </c>
      <c r="C708" t="s">
        <v>96</v>
      </c>
      <c r="D708">
        <v>0.02</v>
      </c>
      <c r="F708">
        <v>118.039</v>
      </c>
      <c r="I708" s="400">
        <v>43692.561805555553</v>
      </c>
      <c r="J708">
        <v>118.557</v>
      </c>
      <c r="N708">
        <v>9.51</v>
      </c>
      <c r="Q708">
        <v>246</v>
      </c>
      <c r="R708" t="s">
        <v>96</v>
      </c>
      <c r="S708" s="588">
        <v>4</v>
      </c>
    </row>
    <row r="709" spans="1:19" x14ac:dyDescent="0.2">
      <c r="A709">
        <v>708</v>
      </c>
      <c r="B709" s="400">
        <v>43692.527083333334</v>
      </c>
      <c r="C709" t="s">
        <v>97</v>
      </c>
      <c r="D709">
        <v>0.01</v>
      </c>
      <c r="F709">
        <v>117.932</v>
      </c>
      <c r="I709" s="400">
        <v>43692.654166666667</v>
      </c>
      <c r="J709">
        <v>118.009</v>
      </c>
      <c r="N709">
        <v>-0.7</v>
      </c>
      <c r="Q709">
        <v>247</v>
      </c>
      <c r="R709" t="s">
        <v>97</v>
      </c>
      <c r="S709" s="588">
        <v>4</v>
      </c>
    </row>
    <row r="710" spans="1:19" x14ac:dyDescent="0.2">
      <c r="A710">
        <v>709</v>
      </c>
      <c r="B710" s="400">
        <v>43692.547222222223</v>
      </c>
      <c r="C710" t="s">
        <v>97</v>
      </c>
      <c r="D710">
        <v>0.01</v>
      </c>
      <c r="F710">
        <v>118.054</v>
      </c>
      <c r="I710" s="400">
        <v>43692.654166666667</v>
      </c>
      <c r="J710">
        <v>118.009</v>
      </c>
      <c r="N710">
        <v>0.42</v>
      </c>
      <c r="Q710">
        <v>247</v>
      </c>
      <c r="R710" t="s">
        <v>97</v>
      </c>
      <c r="S710" s="588">
        <v>4</v>
      </c>
    </row>
    <row r="711" spans="1:19" x14ac:dyDescent="0.2">
      <c r="A711">
        <v>710</v>
      </c>
      <c r="B711" s="400">
        <v>43692.564583333333</v>
      </c>
      <c r="C711" t="s">
        <v>97</v>
      </c>
      <c r="D711">
        <v>0.01</v>
      </c>
      <c r="F711">
        <v>118.303</v>
      </c>
      <c r="I711" s="400">
        <v>43692.654166666667</v>
      </c>
      <c r="J711">
        <v>118.009</v>
      </c>
      <c r="N711">
        <v>2.7</v>
      </c>
      <c r="Q711">
        <v>247</v>
      </c>
      <c r="R711" t="s">
        <v>97</v>
      </c>
      <c r="S711" s="588">
        <v>4</v>
      </c>
    </row>
    <row r="712" spans="1:19" x14ac:dyDescent="0.2">
      <c r="A712">
        <v>712</v>
      </c>
      <c r="B712" s="400">
        <v>43692.584722222222</v>
      </c>
      <c r="C712" t="s">
        <v>97</v>
      </c>
      <c r="D712">
        <v>0.02</v>
      </c>
      <c r="F712">
        <v>118.504</v>
      </c>
      <c r="I712" s="400">
        <v>43692.654166666667</v>
      </c>
      <c r="J712">
        <v>118.009</v>
      </c>
      <c r="N712">
        <v>9.08</v>
      </c>
      <c r="Q712">
        <v>247</v>
      </c>
      <c r="R712" t="s">
        <v>97</v>
      </c>
      <c r="S712" s="588">
        <v>4</v>
      </c>
    </row>
    <row r="713" spans="1:19" x14ac:dyDescent="0.2">
      <c r="A713">
        <v>711</v>
      </c>
      <c r="B713" s="400">
        <v>43692.573611111111</v>
      </c>
      <c r="C713" t="s">
        <v>96</v>
      </c>
      <c r="D713">
        <v>0.01</v>
      </c>
      <c r="F713">
        <v>118.30500000000001</v>
      </c>
      <c r="I713" s="400">
        <v>43692.584722222222</v>
      </c>
      <c r="J713">
        <v>118.52500000000001</v>
      </c>
      <c r="N713">
        <v>2.02</v>
      </c>
      <c r="Q713">
        <v>248</v>
      </c>
      <c r="R713" t="s">
        <v>96</v>
      </c>
      <c r="S713" s="588">
        <v>1</v>
      </c>
    </row>
    <row r="714" spans="1:19" x14ac:dyDescent="0.2">
      <c r="A714">
        <v>713</v>
      </c>
      <c r="B714" s="400">
        <v>43692.585416666669</v>
      </c>
      <c r="C714" t="s">
        <v>96</v>
      </c>
      <c r="D714">
        <v>0.01</v>
      </c>
      <c r="F714">
        <v>118.488</v>
      </c>
      <c r="I714" s="400">
        <v>43696.424305555556</v>
      </c>
      <c r="J714">
        <v>118.301</v>
      </c>
      <c r="N714">
        <v>-1.8</v>
      </c>
      <c r="Q714">
        <v>249</v>
      </c>
      <c r="R714" t="s">
        <v>96</v>
      </c>
      <c r="S714" s="588">
        <v>5</v>
      </c>
    </row>
    <row r="715" spans="1:19" x14ac:dyDescent="0.2">
      <c r="A715">
        <v>714</v>
      </c>
      <c r="B715" s="400">
        <v>43692.586805555555</v>
      </c>
      <c r="C715" t="s">
        <v>96</v>
      </c>
      <c r="D715">
        <v>0.01</v>
      </c>
      <c r="F715">
        <v>118.367</v>
      </c>
      <c r="I715" s="400">
        <v>43696.424305555556</v>
      </c>
      <c r="J715">
        <v>118.301</v>
      </c>
      <c r="N715">
        <v>-0.69</v>
      </c>
      <c r="Q715">
        <v>249</v>
      </c>
      <c r="R715" t="s">
        <v>96</v>
      </c>
      <c r="S715" s="588">
        <v>5</v>
      </c>
    </row>
    <row r="716" spans="1:19" x14ac:dyDescent="0.2">
      <c r="A716">
        <v>715</v>
      </c>
      <c r="B716" s="400">
        <v>43692.644444444442</v>
      </c>
      <c r="C716" t="s">
        <v>96</v>
      </c>
      <c r="D716">
        <v>0.01</v>
      </c>
      <c r="F716">
        <v>118.206</v>
      </c>
      <c r="I716" s="400">
        <v>43696.424305555556</v>
      </c>
      <c r="J716">
        <v>118.301</v>
      </c>
      <c r="N716">
        <v>0.79</v>
      </c>
      <c r="Q716">
        <v>249</v>
      </c>
      <c r="R716" t="s">
        <v>96</v>
      </c>
      <c r="S716" s="588">
        <v>5</v>
      </c>
    </row>
    <row r="717" spans="1:19" x14ac:dyDescent="0.2">
      <c r="A717">
        <v>716</v>
      </c>
      <c r="B717" s="400">
        <v>43692.657638888886</v>
      </c>
      <c r="C717" t="s">
        <v>96</v>
      </c>
      <c r="D717">
        <v>0.02</v>
      </c>
      <c r="F717">
        <v>118.003</v>
      </c>
      <c r="I717" s="400">
        <v>43696.424305555556</v>
      </c>
      <c r="J717">
        <v>118.301</v>
      </c>
      <c r="N717">
        <v>5.31</v>
      </c>
      <c r="Q717">
        <v>249</v>
      </c>
      <c r="R717" t="s">
        <v>96</v>
      </c>
      <c r="S717" s="588">
        <v>5</v>
      </c>
    </row>
    <row r="718" spans="1:19" x14ac:dyDescent="0.2">
      <c r="A718">
        <v>718</v>
      </c>
      <c r="B718" s="400">
        <v>43692.768055555556</v>
      </c>
      <c r="C718" t="s">
        <v>96</v>
      </c>
      <c r="D718">
        <v>0.03</v>
      </c>
      <c r="F718">
        <v>117.733</v>
      </c>
      <c r="I718" s="400">
        <v>43696.424305555556</v>
      </c>
      <c r="J718">
        <v>118.301</v>
      </c>
      <c r="N718">
        <v>15.38</v>
      </c>
      <c r="Q718">
        <v>249</v>
      </c>
      <c r="R718" t="s">
        <v>96</v>
      </c>
      <c r="S718" s="588">
        <v>5</v>
      </c>
    </row>
    <row r="719" spans="1:19" x14ac:dyDescent="0.2">
      <c r="A719">
        <v>717</v>
      </c>
      <c r="B719" s="400">
        <v>43692.679861111108</v>
      </c>
      <c r="C719" t="s">
        <v>97</v>
      </c>
      <c r="D719">
        <v>0.01</v>
      </c>
      <c r="F719">
        <v>117.94</v>
      </c>
      <c r="I719" s="400">
        <v>43692.821527777778</v>
      </c>
      <c r="J719">
        <v>117.72</v>
      </c>
      <c r="N719">
        <v>2.02</v>
      </c>
      <c r="Q719">
        <v>250</v>
      </c>
      <c r="R719" t="s">
        <v>97</v>
      </c>
      <c r="S719" s="588">
        <v>1</v>
      </c>
    </row>
    <row r="720" spans="1:19" x14ac:dyDescent="0.2">
      <c r="A720">
        <v>719</v>
      </c>
      <c r="B720" s="400">
        <v>43692.822222222225</v>
      </c>
      <c r="C720" t="s">
        <v>97</v>
      </c>
      <c r="D720">
        <v>0.01</v>
      </c>
      <c r="F720">
        <v>117.72799999999999</v>
      </c>
      <c r="I720" s="400">
        <v>43693.672222222223</v>
      </c>
      <c r="J720">
        <v>117.62</v>
      </c>
      <c r="N720">
        <v>0.97</v>
      </c>
      <c r="Q720">
        <v>251</v>
      </c>
      <c r="R720" t="s">
        <v>97</v>
      </c>
      <c r="S720" s="588">
        <v>3</v>
      </c>
    </row>
    <row r="721" spans="1:19" x14ac:dyDescent="0.2">
      <c r="A721">
        <v>720</v>
      </c>
      <c r="B721" s="400">
        <v>43692.864583333336</v>
      </c>
      <c r="C721" t="s">
        <v>97</v>
      </c>
      <c r="D721">
        <v>0.01</v>
      </c>
      <c r="F721">
        <v>117.848</v>
      </c>
      <c r="I721" s="400">
        <v>43693.672222222223</v>
      </c>
      <c r="J721">
        <v>117.62</v>
      </c>
      <c r="N721">
        <v>2.0699999999999998</v>
      </c>
      <c r="Q721">
        <v>251</v>
      </c>
      <c r="R721" t="s">
        <v>97</v>
      </c>
      <c r="S721" s="588">
        <v>3</v>
      </c>
    </row>
    <row r="722" spans="1:19" x14ac:dyDescent="0.2">
      <c r="A722">
        <v>721</v>
      </c>
      <c r="B722" s="400">
        <v>43693.468055555553</v>
      </c>
      <c r="C722" t="s">
        <v>97</v>
      </c>
      <c r="D722">
        <v>0.01</v>
      </c>
      <c r="F722">
        <v>118.01</v>
      </c>
      <c r="I722" s="400">
        <v>43693.672222222223</v>
      </c>
      <c r="J722">
        <v>117.62</v>
      </c>
      <c r="N722">
        <v>3.57</v>
      </c>
      <c r="Q722">
        <v>251</v>
      </c>
      <c r="R722" t="s">
        <v>97</v>
      </c>
      <c r="S722" s="588">
        <v>3</v>
      </c>
    </row>
    <row r="723" spans="1:19" x14ac:dyDescent="0.2">
      <c r="A723">
        <v>722</v>
      </c>
      <c r="B723" s="400">
        <v>43693.702777777777</v>
      </c>
      <c r="C723" t="s">
        <v>97</v>
      </c>
      <c r="D723">
        <v>0.01</v>
      </c>
      <c r="F723">
        <v>118.033</v>
      </c>
      <c r="I723" s="400">
        <v>43693.761805555558</v>
      </c>
      <c r="J723">
        <v>117.863</v>
      </c>
      <c r="N723">
        <v>1.56</v>
      </c>
      <c r="Q723">
        <v>252</v>
      </c>
      <c r="R723" t="s">
        <v>97</v>
      </c>
      <c r="S723" s="588">
        <v>2</v>
      </c>
    </row>
    <row r="724" spans="1:19" x14ac:dyDescent="0.2">
      <c r="A724">
        <v>723</v>
      </c>
      <c r="B724" s="400">
        <v>43693.707638888889</v>
      </c>
      <c r="C724" t="s">
        <v>97</v>
      </c>
      <c r="D724">
        <v>0.01</v>
      </c>
      <c r="F724">
        <v>118.15300000000001</v>
      </c>
      <c r="I724" s="400">
        <v>43693.761805555558</v>
      </c>
      <c r="J724">
        <v>117.863</v>
      </c>
      <c r="N724">
        <v>2.66</v>
      </c>
      <c r="Q724">
        <v>252</v>
      </c>
      <c r="R724" t="s">
        <v>97</v>
      </c>
      <c r="S724" s="588">
        <v>2</v>
      </c>
    </row>
    <row r="725" spans="1:19" x14ac:dyDescent="0.2">
      <c r="A725">
        <v>724</v>
      </c>
      <c r="B725" s="400">
        <v>43693.761805555558</v>
      </c>
      <c r="C725" t="s">
        <v>97</v>
      </c>
      <c r="D725">
        <v>0.01</v>
      </c>
      <c r="F725">
        <v>117.846</v>
      </c>
      <c r="I725" s="400">
        <v>43697.428472222222</v>
      </c>
      <c r="J725">
        <v>117.86799999999999</v>
      </c>
      <c r="N725">
        <v>-0.25</v>
      </c>
      <c r="Q725">
        <v>253</v>
      </c>
      <c r="R725" t="s">
        <v>97</v>
      </c>
      <c r="S725" s="588">
        <v>4</v>
      </c>
    </row>
    <row r="726" spans="1:19" x14ac:dyDescent="0.2">
      <c r="A726">
        <v>725</v>
      </c>
      <c r="B726" s="400">
        <v>43693.84652777778</v>
      </c>
      <c r="C726" t="s">
        <v>97</v>
      </c>
      <c r="D726">
        <v>0.01</v>
      </c>
      <c r="F726">
        <v>117.967</v>
      </c>
      <c r="I726" s="400">
        <v>43697.428472222222</v>
      </c>
      <c r="J726">
        <v>117.86799999999999</v>
      </c>
      <c r="N726">
        <v>0.86</v>
      </c>
      <c r="Q726">
        <v>253</v>
      </c>
      <c r="R726" t="s">
        <v>97</v>
      </c>
      <c r="S726" s="588">
        <v>4</v>
      </c>
    </row>
    <row r="727" spans="1:19" x14ac:dyDescent="0.2">
      <c r="A727">
        <v>726</v>
      </c>
      <c r="B727" s="400">
        <v>43696.038888888892</v>
      </c>
      <c r="C727" t="s">
        <v>97</v>
      </c>
      <c r="D727">
        <v>0.01</v>
      </c>
      <c r="F727">
        <v>118.129</v>
      </c>
      <c r="I727" s="400">
        <v>43697.428472222222</v>
      </c>
      <c r="J727">
        <v>117.86799999999999</v>
      </c>
      <c r="N727">
        <v>2.37</v>
      </c>
      <c r="Q727">
        <v>253</v>
      </c>
      <c r="R727" t="s">
        <v>97</v>
      </c>
      <c r="S727" s="588">
        <v>4</v>
      </c>
    </row>
    <row r="728" spans="1:19" x14ac:dyDescent="0.2">
      <c r="A728">
        <v>728</v>
      </c>
      <c r="B728" s="400">
        <v>43696.425694444442</v>
      </c>
      <c r="C728" t="s">
        <v>97</v>
      </c>
      <c r="D728">
        <v>0.02</v>
      </c>
      <c r="F728">
        <v>118.331</v>
      </c>
      <c r="I728" s="400">
        <v>43697.428472222222</v>
      </c>
      <c r="J728">
        <v>117.86799999999999</v>
      </c>
      <c r="N728">
        <v>8.44</v>
      </c>
      <c r="Q728">
        <v>253</v>
      </c>
      <c r="R728" t="s">
        <v>97</v>
      </c>
      <c r="S728" s="588">
        <v>4</v>
      </c>
    </row>
    <row r="729" spans="1:19" x14ac:dyDescent="0.2">
      <c r="A729">
        <v>727</v>
      </c>
      <c r="B729" s="400">
        <v>43696.424305555556</v>
      </c>
      <c r="C729" t="s">
        <v>96</v>
      </c>
      <c r="D729">
        <v>0.01</v>
      </c>
      <c r="F729">
        <v>118.318</v>
      </c>
      <c r="I729" s="400">
        <v>43698.438194444447</v>
      </c>
      <c r="J729">
        <v>118.301</v>
      </c>
      <c r="N729">
        <v>-0.24</v>
      </c>
      <c r="Q729">
        <v>254</v>
      </c>
      <c r="R729" t="s">
        <v>96</v>
      </c>
      <c r="S729" s="588">
        <v>4</v>
      </c>
    </row>
    <row r="730" spans="1:19" x14ac:dyDescent="0.2">
      <c r="A730">
        <v>729</v>
      </c>
      <c r="B730" s="400">
        <v>43696.686111111114</v>
      </c>
      <c r="C730" t="s">
        <v>96</v>
      </c>
      <c r="D730">
        <v>0.01</v>
      </c>
      <c r="F730">
        <v>118.19799999999999</v>
      </c>
      <c r="I730" s="400">
        <v>43698.438194444447</v>
      </c>
      <c r="J730">
        <v>118.301</v>
      </c>
      <c r="N730">
        <v>0.86</v>
      </c>
      <c r="Q730">
        <v>254</v>
      </c>
      <c r="R730" t="s">
        <v>96</v>
      </c>
      <c r="S730" s="588">
        <v>4</v>
      </c>
    </row>
    <row r="731" spans="1:19" x14ac:dyDescent="0.2">
      <c r="A731">
        <v>730</v>
      </c>
      <c r="B731" s="400">
        <v>43697.338194444441</v>
      </c>
      <c r="C731" t="s">
        <v>96</v>
      </c>
      <c r="D731">
        <v>0.01</v>
      </c>
      <c r="F731">
        <v>118.03700000000001</v>
      </c>
      <c r="I731" s="400">
        <v>43698.438194444447</v>
      </c>
      <c r="J731">
        <v>118.301</v>
      </c>
      <c r="N731">
        <v>2.38</v>
      </c>
      <c r="Q731">
        <v>254</v>
      </c>
      <c r="R731" t="s">
        <v>96</v>
      </c>
      <c r="S731" s="588">
        <v>4</v>
      </c>
    </row>
    <row r="732" spans="1:19" x14ac:dyDescent="0.2">
      <c r="A732">
        <v>732</v>
      </c>
      <c r="B732" s="400">
        <v>43697.46875</v>
      </c>
      <c r="C732" t="s">
        <v>96</v>
      </c>
      <c r="D732">
        <v>0.02</v>
      </c>
      <c r="F732">
        <v>117.837</v>
      </c>
      <c r="I732" s="400">
        <v>43698.438194444447</v>
      </c>
      <c r="J732">
        <v>118.301</v>
      </c>
      <c r="N732">
        <v>8.43</v>
      </c>
      <c r="Q732">
        <v>254</v>
      </c>
      <c r="R732" t="s">
        <v>96</v>
      </c>
      <c r="S732" s="588">
        <v>4</v>
      </c>
    </row>
    <row r="733" spans="1:19" x14ac:dyDescent="0.2">
      <c r="A733">
        <v>731</v>
      </c>
      <c r="B733" s="400">
        <v>43697.429166666669</v>
      </c>
      <c r="C733" t="s">
        <v>97</v>
      </c>
      <c r="D733">
        <v>0.01</v>
      </c>
      <c r="F733">
        <v>117.834</v>
      </c>
      <c r="I733" s="400">
        <v>43697.631944444445</v>
      </c>
      <c r="J733">
        <v>117.614</v>
      </c>
      <c r="N733">
        <v>2.02</v>
      </c>
      <c r="Q733">
        <v>255</v>
      </c>
      <c r="R733" t="s">
        <v>97</v>
      </c>
      <c r="S733" s="588">
        <v>1</v>
      </c>
    </row>
    <row r="734" spans="1:19" x14ac:dyDescent="0.2">
      <c r="A734">
        <v>733</v>
      </c>
      <c r="B734" s="400">
        <v>43697.631944444445</v>
      </c>
      <c r="C734" t="s">
        <v>97</v>
      </c>
      <c r="D734">
        <v>0.01</v>
      </c>
      <c r="F734">
        <v>117.59099999999999</v>
      </c>
      <c r="I734" s="400">
        <v>43700.709027777775</v>
      </c>
      <c r="J734">
        <v>117.614</v>
      </c>
      <c r="N734">
        <v>-0.32</v>
      </c>
      <c r="Q734">
        <v>256</v>
      </c>
      <c r="R734" t="s">
        <v>97</v>
      </c>
      <c r="S734" s="588">
        <v>4</v>
      </c>
    </row>
    <row r="735" spans="1:19" x14ac:dyDescent="0.2">
      <c r="A735">
        <v>734</v>
      </c>
      <c r="B735" s="400">
        <v>43697.643055555556</v>
      </c>
      <c r="C735" t="s">
        <v>97</v>
      </c>
      <c r="D735">
        <v>0.01</v>
      </c>
      <c r="F735">
        <v>117.712</v>
      </c>
      <c r="I735" s="400">
        <v>43700.709027777775</v>
      </c>
      <c r="J735">
        <v>117.614</v>
      </c>
      <c r="N735">
        <v>0.79</v>
      </c>
      <c r="Q735">
        <v>256</v>
      </c>
      <c r="R735" t="s">
        <v>97</v>
      </c>
      <c r="S735" s="588">
        <v>4</v>
      </c>
    </row>
    <row r="736" spans="1:19" x14ac:dyDescent="0.2">
      <c r="A736">
        <v>735</v>
      </c>
      <c r="B736" s="400">
        <v>43697.665277777778</v>
      </c>
      <c r="C736" t="s">
        <v>97</v>
      </c>
      <c r="D736">
        <v>0.01</v>
      </c>
      <c r="F736">
        <v>117.89</v>
      </c>
      <c r="I736" s="400">
        <v>43700.709027777775</v>
      </c>
      <c r="J736">
        <v>117.614</v>
      </c>
      <c r="N736">
        <v>2.42</v>
      </c>
      <c r="Q736">
        <v>256</v>
      </c>
      <c r="R736" t="s">
        <v>97</v>
      </c>
      <c r="S736" s="588">
        <v>4</v>
      </c>
    </row>
    <row r="737" spans="1:19" x14ac:dyDescent="0.2">
      <c r="A737">
        <v>736</v>
      </c>
      <c r="B737" s="400">
        <v>43698.164583333331</v>
      </c>
      <c r="C737" t="s">
        <v>97</v>
      </c>
      <c r="D737">
        <v>0.02</v>
      </c>
      <c r="F737">
        <v>118.09</v>
      </c>
      <c r="I737" s="400">
        <v>43700.709027777775</v>
      </c>
      <c r="J737">
        <v>117.614</v>
      </c>
      <c r="N737">
        <v>8.5500000000000007</v>
      </c>
      <c r="Q737">
        <v>256</v>
      </c>
      <c r="R737" t="s">
        <v>97</v>
      </c>
      <c r="S737" s="588">
        <v>4</v>
      </c>
    </row>
    <row r="738" spans="1:19" x14ac:dyDescent="0.2">
      <c r="A738">
        <v>737</v>
      </c>
      <c r="B738" s="400">
        <v>43698.445833333331</v>
      </c>
      <c r="C738" t="s">
        <v>96</v>
      </c>
      <c r="D738">
        <v>0.01</v>
      </c>
      <c r="F738">
        <v>118.328</v>
      </c>
      <c r="I738" s="400">
        <v>43703.200694444444</v>
      </c>
      <c r="J738">
        <v>117.48399999999999</v>
      </c>
      <c r="N738">
        <v>-7.94</v>
      </c>
      <c r="Q738">
        <v>257</v>
      </c>
      <c r="R738" t="s">
        <v>96</v>
      </c>
      <c r="S738" s="588">
        <v>7</v>
      </c>
    </row>
    <row r="739" spans="1:19" x14ac:dyDescent="0.2">
      <c r="A739">
        <v>738</v>
      </c>
      <c r="B739" s="400">
        <v>43698.461111111108</v>
      </c>
      <c r="C739" t="s">
        <v>96</v>
      </c>
      <c r="D739">
        <v>0.01</v>
      </c>
      <c r="F739">
        <v>118.20699999999999</v>
      </c>
      <c r="I739" s="400">
        <v>43703.200694444444</v>
      </c>
      <c r="J739">
        <v>117.48399999999999</v>
      </c>
      <c r="N739">
        <v>-6.83</v>
      </c>
      <c r="Q739">
        <v>257</v>
      </c>
      <c r="R739" t="s">
        <v>96</v>
      </c>
      <c r="S739" s="588">
        <v>7</v>
      </c>
    </row>
    <row r="740" spans="1:19" x14ac:dyDescent="0.2">
      <c r="A740">
        <v>739</v>
      </c>
      <c r="B740" s="400">
        <v>43698.680555555555</v>
      </c>
      <c r="C740" t="s">
        <v>96</v>
      </c>
      <c r="D740">
        <v>0.01</v>
      </c>
      <c r="F740">
        <v>118.04600000000001</v>
      </c>
      <c r="I740" s="400">
        <v>43703.200694444444</v>
      </c>
      <c r="J740">
        <v>117.48399999999999</v>
      </c>
      <c r="N740">
        <v>-5.35</v>
      </c>
      <c r="Q740">
        <v>257</v>
      </c>
      <c r="R740" t="s">
        <v>96</v>
      </c>
      <c r="S740" s="588">
        <v>7</v>
      </c>
    </row>
    <row r="741" spans="1:19" x14ac:dyDescent="0.2">
      <c r="A741">
        <v>740</v>
      </c>
      <c r="B741" s="400">
        <v>43699.335416666669</v>
      </c>
      <c r="C741" t="s">
        <v>96</v>
      </c>
      <c r="D741">
        <v>0.02</v>
      </c>
      <c r="F741">
        <v>117.845</v>
      </c>
      <c r="I741" s="400">
        <v>43703.200694444444</v>
      </c>
      <c r="J741">
        <v>117.48399999999999</v>
      </c>
      <c r="N741">
        <v>-6.78</v>
      </c>
      <c r="Q741">
        <v>257</v>
      </c>
      <c r="R741" t="s">
        <v>96</v>
      </c>
      <c r="S741" s="588">
        <v>7</v>
      </c>
    </row>
    <row r="742" spans="1:19" x14ac:dyDescent="0.2">
      <c r="A742">
        <v>741</v>
      </c>
      <c r="B742" s="400">
        <v>43700.709722222222</v>
      </c>
      <c r="C742" t="s">
        <v>96</v>
      </c>
      <c r="D742">
        <v>0.03</v>
      </c>
      <c r="F742">
        <v>117.57299999999999</v>
      </c>
      <c r="I742" s="400">
        <v>43703.200694444444</v>
      </c>
      <c r="J742">
        <v>117.48399999999999</v>
      </c>
      <c r="N742">
        <v>-2.57</v>
      </c>
      <c r="Q742">
        <v>257</v>
      </c>
      <c r="R742" t="s">
        <v>96</v>
      </c>
      <c r="S742" s="588">
        <v>7</v>
      </c>
    </row>
    <row r="743" spans="1:19" x14ac:dyDescent="0.2">
      <c r="A743">
        <v>746</v>
      </c>
      <c r="B743" s="400">
        <v>43702.958333333336</v>
      </c>
      <c r="C743" t="s">
        <v>96</v>
      </c>
      <c r="D743">
        <v>0.06</v>
      </c>
      <c r="F743">
        <v>117.12</v>
      </c>
      <c r="I743" s="400">
        <v>43703.200694444444</v>
      </c>
      <c r="J743">
        <v>117.48399999999999</v>
      </c>
      <c r="N743">
        <v>19.78</v>
      </c>
      <c r="Q743">
        <v>257</v>
      </c>
      <c r="R743" t="s">
        <v>96</v>
      </c>
      <c r="S743" s="588">
        <v>7</v>
      </c>
    </row>
    <row r="744" spans="1:19" x14ac:dyDescent="0.2">
      <c r="A744">
        <v>749</v>
      </c>
      <c r="B744" s="400">
        <v>43703.01666666667</v>
      </c>
      <c r="C744" t="s">
        <v>96</v>
      </c>
      <c r="D744">
        <v>0.1</v>
      </c>
      <c r="F744">
        <v>116.708</v>
      </c>
      <c r="I744" s="400">
        <v>43703.200694444444</v>
      </c>
      <c r="J744">
        <v>117.48399999999999</v>
      </c>
      <c r="N744">
        <v>71.19</v>
      </c>
      <c r="Q744">
        <v>257</v>
      </c>
      <c r="R744" t="s">
        <v>96</v>
      </c>
      <c r="S744" s="588">
        <v>7</v>
      </c>
    </row>
    <row r="745" spans="1:19" x14ac:dyDescent="0.2">
      <c r="A745">
        <v>742</v>
      </c>
      <c r="B745" s="400">
        <v>43700.714583333334</v>
      </c>
      <c r="C745" t="s">
        <v>97</v>
      </c>
      <c r="D745">
        <v>0.01</v>
      </c>
      <c r="F745">
        <v>117.47199999999999</v>
      </c>
      <c r="I745" s="400">
        <v>43700.75</v>
      </c>
      <c r="J745">
        <v>117.303</v>
      </c>
      <c r="N745">
        <v>1.55</v>
      </c>
      <c r="Q745">
        <v>258</v>
      </c>
      <c r="R745" t="s">
        <v>97</v>
      </c>
      <c r="S745" s="588">
        <v>2</v>
      </c>
    </row>
    <row r="746" spans="1:19" x14ac:dyDescent="0.2">
      <c r="A746">
        <v>743</v>
      </c>
      <c r="B746" s="400">
        <v>43700.724305555559</v>
      </c>
      <c r="C746" t="s">
        <v>97</v>
      </c>
      <c r="D746">
        <v>0.01</v>
      </c>
      <c r="F746">
        <v>117.593</v>
      </c>
      <c r="I746" s="400">
        <v>43700.75</v>
      </c>
      <c r="J746">
        <v>117.303</v>
      </c>
      <c r="N746">
        <v>2.66</v>
      </c>
      <c r="Q746">
        <v>258</v>
      </c>
      <c r="R746" t="s">
        <v>97</v>
      </c>
      <c r="S746" s="588">
        <v>2</v>
      </c>
    </row>
    <row r="747" spans="1:19" x14ac:dyDescent="0.2">
      <c r="A747">
        <v>744</v>
      </c>
      <c r="B747" s="400">
        <v>43700.754861111112</v>
      </c>
      <c r="C747" t="s">
        <v>97</v>
      </c>
      <c r="D747">
        <v>0.01</v>
      </c>
      <c r="F747">
        <v>117.357</v>
      </c>
      <c r="I747" s="400">
        <v>43702.958333333336</v>
      </c>
      <c r="J747">
        <v>117.187</v>
      </c>
      <c r="N747">
        <v>1.56</v>
      </c>
      <c r="Q747">
        <v>259</v>
      </c>
      <c r="R747" t="s">
        <v>97</v>
      </c>
      <c r="S747" s="588">
        <v>2</v>
      </c>
    </row>
    <row r="748" spans="1:19" x14ac:dyDescent="0.2">
      <c r="A748">
        <v>745</v>
      </c>
      <c r="B748" s="400">
        <v>43700.759027777778</v>
      </c>
      <c r="C748" t="s">
        <v>97</v>
      </c>
      <c r="D748">
        <v>0.01</v>
      </c>
      <c r="F748">
        <v>117.477</v>
      </c>
      <c r="I748" s="400">
        <v>43702.958333333336</v>
      </c>
      <c r="J748">
        <v>117.187</v>
      </c>
      <c r="N748">
        <v>2.66</v>
      </c>
      <c r="Q748">
        <v>259</v>
      </c>
      <c r="R748" t="s">
        <v>97</v>
      </c>
      <c r="S748" s="588">
        <v>2</v>
      </c>
    </row>
    <row r="749" spans="1:19" x14ac:dyDescent="0.2">
      <c r="A749">
        <v>747</v>
      </c>
      <c r="B749" s="400">
        <v>43702.967361111114</v>
      </c>
      <c r="C749" t="s">
        <v>97</v>
      </c>
      <c r="D749">
        <v>0.01</v>
      </c>
      <c r="F749">
        <v>116.971</v>
      </c>
      <c r="I749" s="400">
        <v>43703.01666666667</v>
      </c>
      <c r="J749">
        <v>116.749</v>
      </c>
      <c r="N749">
        <v>2.0099999999999998</v>
      </c>
      <c r="Q749">
        <v>260</v>
      </c>
      <c r="R749" t="s">
        <v>97</v>
      </c>
      <c r="S749" s="588">
        <v>1</v>
      </c>
    </row>
    <row r="750" spans="1:19" x14ac:dyDescent="0.2">
      <c r="A750">
        <v>748</v>
      </c>
      <c r="B750" s="400">
        <v>43703.01666666667</v>
      </c>
      <c r="C750" t="s">
        <v>97</v>
      </c>
      <c r="D750">
        <v>0.01</v>
      </c>
      <c r="F750">
        <v>116.73</v>
      </c>
      <c r="I750" s="400">
        <v>43705.106944444444</v>
      </c>
      <c r="J750">
        <v>117.185</v>
      </c>
      <c r="N750">
        <v>-4.22</v>
      </c>
      <c r="Q750">
        <v>261</v>
      </c>
      <c r="R750" t="s">
        <v>97</v>
      </c>
      <c r="S750" s="588">
        <v>6</v>
      </c>
    </row>
    <row r="751" spans="1:19" x14ac:dyDescent="0.2">
      <c r="A751">
        <v>750</v>
      </c>
      <c r="B751" s="400">
        <v>43703.022222222222</v>
      </c>
      <c r="C751" t="s">
        <v>97</v>
      </c>
      <c r="D751">
        <v>0.01</v>
      </c>
      <c r="F751">
        <v>116.851</v>
      </c>
      <c r="I751" s="400">
        <v>43705.106944444444</v>
      </c>
      <c r="J751">
        <v>117.185</v>
      </c>
      <c r="N751">
        <v>-3.11</v>
      </c>
      <c r="Q751">
        <v>261</v>
      </c>
      <c r="R751" t="s">
        <v>97</v>
      </c>
      <c r="S751" s="588">
        <v>6</v>
      </c>
    </row>
    <row r="752" spans="1:19" x14ac:dyDescent="0.2">
      <c r="A752">
        <v>751</v>
      </c>
      <c r="B752" s="400">
        <v>43703.042361111111</v>
      </c>
      <c r="C752" t="s">
        <v>97</v>
      </c>
      <c r="D752">
        <v>0.01</v>
      </c>
      <c r="F752">
        <v>117.012</v>
      </c>
      <c r="I752" s="400">
        <v>43705.106944444444</v>
      </c>
      <c r="J752">
        <v>117.185</v>
      </c>
      <c r="N752">
        <v>-1.63</v>
      </c>
      <c r="Q752">
        <v>261</v>
      </c>
      <c r="R752" t="s">
        <v>97</v>
      </c>
      <c r="S752" s="588">
        <v>6</v>
      </c>
    </row>
    <row r="753" spans="1:19" x14ac:dyDescent="0.2">
      <c r="A753">
        <v>752</v>
      </c>
      <c r="B753" s="400">
        <v>43703.127083333333</v>
      </c>
      <c r="C753" t="s">
        <v>97</v>
      </c>
      <c r="D753">
        <v>0.02</v>
      </c>
      <c r="F753">
        <v>117.21299999999999</v>
      </c>
      <c r="I753" s="400">
        <v>43705.106944444444</v>
      </c>
      <c r="J753">
        <v>117.185</v>
      </c>
      <c r="N753">
        <v>0.42</v>
      </c>
      <c r="Q753">
        <v>261</v>
      </c>
      <c r="R753" t="s">
        <v>97</v>
      </c>
      <c r="S753" s="588">
        <v>6</v>
      </c>
    </row>
    <row r="754" spans="1:19" x14ac:dyDescent="0.2">
      <c r="A754">
        <v>753</v>
      </c>
      <c r="B754" s="400">
        <v>43703.200694444444</v>
      </c>
      <c r="C754" t="s">
        <v>97</v>
      </c>
      <c r="D754">
        <v>0.03</v>
      </c>
      <c r="F754">
        <v>117.486</v>
      </c>
      <c r="I754" s="400">
        <v>43705.106944444444</v>
      </c>
      <c r="J754">
        <v>117.185</v>
      </c>
      <c r="N754">
        <v>8.15</v>
      </c>
      <c r="Q754">
        <v>261</v>
      </c>
      <c r="R754" t="s">
        <v>97</v>
      </c>
      <c r="S754" s="588">
        <v>6</v>
      </c>
    </row>
    <row r="755" spans="1:19" x14ac:dyDescent="0.2">
      <c r="A755">
        <v>759</v>
      </c>
      <c r="B755" s="400">
        <v>43703.622916666667</v>
      </c>
      <c r="C755" t="s">
        <v>97</v>
      </c>
      <c r="D755">
        <v>0.06</v>
      </c>
      <c r="F755">
        <v>117.827</v>
      </c>
      <c r="I755" s="400">
        <v>43705.106944444444</v>
      </c>
      <c r="J755">
        <v>117.185</v>
      </c>
      <c r="N755">
        <v>35.06</v>
      </c>
      <c r="Q755">
        <v>261</v>
      </c>
      <c r="R755" t="s">
        <v>97</v>
      </c>
      <c r="S755" s="588">
        <v>6</v>
      </c>
    </row>
    <row r="756" spans="1:19" x14ac:dyDescent="0.2">
      <c r="A756">
        <v>754</v>
      </c>
      <c r="B756" s="400">
        <v>43703.224999999999</v>
      </c>
      <c r="C756" t="s">
        <v>96</v>
      </c>
      <c r="D756">
        <v>0.01</v>
      </c>
      <c r="F756">
        <v>117.539</v>
      </c>
      <c r="I756" s="400">
        <v>43703.37222222222</v>
      </c>
      <c r="J756">
        <v>117.645</v>
      </c>
      <c r="N756">
        <v>0.97</v>
      </c>
      <c r="Q756">
        <v>262</v>
      </c>
      <c r="R756" t="s">
        <v>96</v>
      </c>
      <c r="S756" s="588">
        <v>3</v>
      </c>
    </row>
    <row r="757" spans="1:19" x14ac:dyDescent="0.2">
      <c r="A757">
        <v>755</v>
      </c>
      <c r="B757" s="400">
        <v>43703.255555555559</v>
      </c>
      <c r="C757" t="s">
        <v>96</v>
      </c>
      <c r="D757">
        <v>0.01</v>
      </c>
      <c r="F757">
        <v>117.419</v>
      </c>
      <c r="I757" s="400">
        <v>43703.37222222222</v>
      </c>
      <c r="J757">
        <v>117.645</v>
      </c>
      <c r="N757">
        <v>2.0699999999999998</v>
      </c>
      <c r="Q757">
        <v>262</v>
      </c>
      <c r="R757" t="s">
        <v>96</v>
      </c>
      <c r="S757" s="588">
        <v>3</v>
      </c>
    </row>
    <row r="758" spans="1:19" x14ac:dyDescent="0.2">
      <c r="A758">
        <v>756</v>
      </c>
      <c r="B758" s="400">
        <v>43703.308333333334</v>
      </c>
      <c r="C758" t="s">
        <v>96</v>
      </c>
      <c r="D758">
        <v>0.01</v>
      </c>
      <c r="F758">
        <v>117.258</v>
      </c>
      <c r="I758" s="400">
        <v>43703.37222222222</v>
      </c>
      <c r="J758">
        <v>117.645</v>
      </c>
      <c r="N758">
        <v>3.55</v>
      </c>
      <c r="Q758">
        <v>262</v>
      </c>
      <c r="R758" t="s">
        <v>96</v>
      </c>
      <c r="S758" s="588">
        <v>3</v>
      </c>
    </row>
    <row r="759" spans="1:19" x14ac:dyDescent="0.2">
      <c r="A759">
        <v>757</v>
      </c>
      <c r="B759" s="400">
        <v>43703.376388888886</v>
      </c>
      <c r="C759" t="s">
        <v>96</v>
      </c>
      <c r="D759">
        <v>0.01</v>
      </c>
      <c r="F759">
        <v>117.721</v>
      </c>
      <c r="I759" s="400">
        <v>43703.622916666667</v>
      </c>
      <c r="J759">
        <v>117.879</v>
      </c>
      <c r="N759">
        <v>1.45</v>
      </c>
      <c r="Q759">
        <v>263</v>
      </c>
      <c r="R759" t="s">
        <v>96</v>
      </c>
      <c r="S759" s="588">
        <v>2</v>
      </c>
    </row>
    <row r="760" spans="1:19" x14ac:dyDescent="0.2">
      <c r="A760">
        <v>758</v>
      </c>
      <c r="B760" s="400">
        <v>43703.39166666667</v>
      </c>
      <c r="C760" t="s">
        <v>96</v>
      </c>
      <c r="D760">
        <v>0.01</v>
      </c>
      <c r="F760">
        <v>117.577</v>
      </c>
      <c r="I760" s="400">
        <v>43703.622916666667</v>
      </c>
      <c r="J760">
        <v>117.879</v>
      </c>
      <c r="N760">
        <v>2.77</v>
      </c>
      <c r="Q760">
        <v>263</v>
      </c>
      <c r="R760" t="s">
        <v>96</v>
      </c>
      <c r="S760" s="588">
        <v>2</v>
      </c>
    </row>
    <row r="761" spans="1:19" x14ac:dyDescent="0.2">
      <c r="A761">
        <v>760</v>
      </c>
      <c r="B761" s="400">
        <v>43703.756944444445</v>
      </c>
      <c r="C761" t="s">
        <v>96</v>
      </c>
      <c r="D761">
        <v>0.01</v>
      </c>
      <c r="F761">
        <v>117.85599999999999</v>
      </c>
      <c r="I761" s="400">
        <v>43706.692361111112</v>
      </c>
      <c r="J761">
        <v>117.851</v>
      </c>
      <c r="N761">
        <v>-0.25</v>
      </c>
      <c r="Q761">
        <v>264</v>
      </c>
      <c r="R761" t="s">
        <v>96</v>
      </c>
      <c r="S761" s="588">
        <v>4</v>
      </c>
    </row>
    <row r="762" spans="1:19" x14ac:dyDescent="0.2">
      <c r="A762">
        <v>761</v>
      </c>
      <c r="B762" s="400">
        <v>43703.927777777775</v>
      </c>
      <c r="C762" t="s">
        <v>96</v>
      </c>
      <c r="D762">
        <v>0.01</v>
      </c>
      <c r="F762">
        <v>117.736</v>
      </c>
      <c r="I762" s="400">
        <v>43706.692361111112</v>
      </c>
      <c r="J762">
        <v>117.851</v>
      </c>
      <c r="N762">
        <v>0.85</v>
      </c>
      <c r="Q762">
        <v>264</v>
      </c>
      <c r="R762" t="s">
        <v>96</v>
      </c>
      <c r="S762" s="588">
        <v>4</v>
      </c>
    </row>
    <row r="763" spans="1:19" x14ac:dyDescent="0.2">
      <c r="A763">
        <v>762</v>
      </c>
      <c r="B763" s="400">
        <v>43704.095138888886</v>
      </c>
      <c r="C763" t="s">
        <v>96</v>
      </c>
      <c r="D763">
        <v>0.01</v>
      </c>
      <c r="F763">
        <v>117.575</v>
      </c>
      <c r="I763" s="400">
        <v>43706.692361111112</v>
      </c>
      <c r="J763">
        <v>117.851</v>
      </c>
      <c r="N763">
        <v>2.37</v>
      </c>
      <c r="Q763">
        <v>264</v>
      </c>
      <c r="R763" t="s">
        <v>96</v>
      </c>
      <c r="S763" s="588">
        <v>4</v>
      </c>
    </row>
    <row r="764" spans="1:19" x14ac:dyDescent="0.2">
      <c r="A764">
        <v>763</v>
      </c>
      <c r="B764" s="400">
        <v>43704.229166666664</v>
      </c>
      <c r="C764" t="s">
        <v>96</v>
      </c>
      <c r="D764">
        <v>0.02</v>
      </c>
      <c r="F764">
        <v>117.375</v>
      </c>
      <c r="I764" s="400">
        <v>43706.692361111112</v>
      </c>
      <c r="J764">
        <v>117.851</v>
      </c>
      <c r="N764">
        <v>8.4</v>
      </c>
      <c r="Q764">
        <v>264</v>
      </c>
      <c r="R764" t="s">
        <v>96</v>
      </c>
      <c r="S764" s="588">
        <v>4</v>
      </c>
    </row>
    <row r="765" spans="1:19" x14ac:dyDescent="0.2">
      <c r="A765">
        <v>764</v>
      </c>
      <c r="B765" s="400">
        <v>43705.427083333336</v>
      </c>
      <c r="C765" t="s">
        <v>97</v>
      </c>
      <c r="D765">
        <v>0.01</v>
      </c>
      <c r="F765">
        <v>117.259</v>
      </c>
      <c r="I765" s="400">
        <v>43707.589583333334</v>
      </c>
      <c r="J765">
        <v>117.28100000000001</v>
      </c>
      <c r="N765">
        <v>-0.28999999999999998</v>
      </c>
      <c r="Q765">
        <v>265</v>
      </c>
      <c r="R765" t="s">
        <v>97</v>
      </c>
      <c r="S765" s="588">
        <v>4</v>
      </c>
    </row>
    <row r="766" spans="1:19" x14ac:dyDescent="0.2">
      <c r="A766">
        <v>765</v>
      </c>
      <c r="B766" s="400">
        <v>43705.753472222219</v>
      </c>
      <c r="C766" t="s">
        <v>97</v>
      </c>
      <c r="D766">
        <v>0.01</v>
      </c>
      <c r="F766">
        <v>117.379</v>
      </c>
      <c r="I766" s="400">
        <v>43707.589583333334</v>
      </c>
      <c r="J766">
        <v>117.28100000000001</v>
      </c>
      <c r="N766">
        <v>0.81</v>
      </c>
      <c r="Q766">
        <v>265</v>
      </c>
      <c r="R766" t="s">
        <v>97</v>
      </c>
      <c r="S766" s="588">
        <v>4</v>
      </c>
    </row>
    <row r="767" spans="1:19" x14ac:dyDescent="0.2">
      <c r="A767">
        <v>766</v>
      </c>
      <c r="B767" s="400">
        <v>43705.888194444444</v>
      </c>
      <c r="C767" t="s">
        <v>97</v>
      </c>
      <c r="D767">
        <v>0.01</v>
      </c>
      <c r="F767">
        <v>117.54900000000001</v>
      </c>
      <c r="I767" s="400">
        <v>43707.589583333334</v>
      </c>
      <c r="J767">
        <v>117.28100000000001</v>
      </c>
      <c r="N767">
        <v>2.37</v>
      </c>
      <c r="Q767">
        <v>265</v>
      </c>
      <c r="R767" t="s">
        <v>97</v>
      </c>
      <c r="S767" s="588">
        <v>4</v>
      </c>
    </row>
    <row r="768" spans="1:19" x14ac:dyDescent="0.2">
      <c r="A768">
        <v>767</v>
      </c>
      <c r="B768" s="400">
        <v>43706.45416666667</v>
      </c>
      <c r="C768" t="s">
        <v>97</v>
      </c>
      <c r="D768">
        <v>0.02</v>
      </c>
      <c r="F768">
        <v>117.75</v>
      </c>
      <c r="I768" s="400">
        <v>43707.589583333334</v>
      </c>
      <c r="J768">
        <v>117.28100000000001</v>
      </c>
      <c r="N768">
        <v>8.5500000000000007</v>
      </c>
      <c r="Q768">
        <v>265</v>
      </c>
      <c r="R768" t="s">
        <v>97</v>
      </c>
      <c r="S768" s="588">
        <v>4</v>
      </c>
    </row>
    <row r="769" spans="1:19" x14ac:dyDescent="0.2">
      <c r="A769">
        <v>768</v>
      </c>
      <c r="B769" s="400">
        <v>43706.725694444445</v>
      </c>
      <c r="C769" t="s">
        <v>96</v>
      </c>
      <c r="D769">
        <v>0.01</v>
      </c>
      <c r="F769">
        <v>117.871</v>
      </c>
      <c r="I769" s="400">
        <v>43712.397916666669</v>
      </c>
      <c r="J769">
        <v>116.70099999999999</v>
      </c>
      <c r="N769">
        <v>-10.9</v>
      </c>
      <c r="Q769">
        <v>266</v>
      </c>
      <c r="R769" t="s">
        <v>96</v>
      </c>
      <c r="S769" s="588">
        <v>8</v>
      </c>
    </row>
    <row r="770" spans="1:19" x14ac:dyDescent="0.2">
      <c r="A770">
        <v>769</v>
      </c>
      <c r="B770" s="400">
        <v>43706.736111111109</v>
      </c>
      <c r="C770" t="s">
        <v>96</v>
      </c>
      <c r="D770">
        <v>0.01</v>
      </c>
      <c r="F770">
        <v>117.75</v>
      </c>
      <c r="I770" s="400">
        <v>43712.397916666669</v>
      </c>
      <c r="J770">
        <v>116.70099999999999</v>
      </c>
      <c r="N770">
        <v>-9.7799999999999994</v>
      </c>
      <c r="Q770">
        <v>266</v>
      </c>
      <c r="R770" t="s">
        <v>96</v>
      </c>
      <c r="S770" s="588">
        <v>8</v>
      </c>
    </row>
    <row r="771" spans="1:19" x14ac:dyDescent="0.2">
      <c r="A771">
        <v>770</v>
      </c>
      <c r="B771" s="400">
        <v>43707.148611111108</v>
      </c>
      <c r="C771" t="s">
        <v>96</v>
      </c>
      <c r="D771">
        <v>0.01</v>
      </c>
      <c r="F771">
        <v>117.59</v>
      </c>
      <c r="I771" s="400">
        <v>43712.397916666669</v>
      </c>
      <c r="J771">
        <v>116.70099999999999</v>
      </c>
      <c r="N771">
        <v>-8.2799999999999994</v>
      </c>
      <c r="Q771">
        <v>266</v>
      </c>
      <c r="R771" t="s">
        <v>96</v>
      </c>
      <c r="S771" s="588">
        <v>8</v>
      </c>
    </row>
    <row r="772" spans="1:19" x14ac:dyDescent="0.2">
      <c r="A772">
        <v>771</v>
      </c>
      <c r="B772" s="400">
        <v>43707.345833333333</v>
      </c>
      <c r="C772" t="s">
        <v>96</v>
      </c>
      <c r="D772">
        <v>0.02</v>
      </c>
      <c r="F772">
        <v>117.386</v>
      </c>
      <c r="I772" s="400">
        <v>43712.397916666669</v>
      </c>
      <c r="J772">
        <v>116.70099999999999</v>
      </c>
      <c r="N772">
        <v>-12.82</v>
      </c>
      <c r="Q772">
        <v>266</v>
      </c>
      <c r="R772" t="s">
        <v>96</v>
      </c>
      <c r="S772" s="588">
        <v>8</v>
      </c>
    </row>
    <row r="773" spans="1:19" x14ac:dyDescent="0.2">
      <c r="A773">
        <v>773</v>
      </c>
      <c r="B773" s="400">
        <v>43707.697916666664</v>
      </c>
      <c r="C773" t="s">
        <v>96</v>
      </c>
      <c r="D773">
        <v>0.03</v>
      </c>
      <c r="F773">
        <v>117.11499999999999</v>
      </c>
      <c r="I773" s="400">
        <v>43712.397916666669</v>
      </c>
      <c r="J773">
        <v>116.70099999999999</v>
      </c>
      <c r="N773">
        <v>-11.77</v>
      </c>
      <c r="Q773">
        <v>266</v>
      </c>
      <c r="R773" t="s">
        <v>96</v>
      </c>
      <c r="S773" s="588">
        <v>8</v>
      </c>
    </row>
    <row r="774" spans="1:19" x14ac:dyDescent="0.2">
      <c r="A774">
        <v>775</v>
      </c>
      <c r="B774" s="400">
        <v>43707.713194444441</v>
      </c>
      <c r="C774" t="s">
        <v>96</v>
      </c>
      <c r="D774">
        <v>0.06</v>
      </c>
      <c r="F774">
        <v>116.77500000000001</v>
      </c>
      <c r="I774" s="400">
        <v>43712.397916666669</v>
      </c>
      <c r="J774">
        <v>116.70099999999999</v>
      </c>
      <c r="N774">
        <v>-4.8099999999999996</v>
      </c>
      <c r="Q774">
        <v>266</v>
      </c>
      <c r="R774" t="s">
        <v>96</v>
      </c>
      <c r="S774" s="588">
        <v>8</v>
      </c>
    </row>
    <row r="775" spans="1:19" x14ac:dyDescent="0.2">
      <c r="A775">
        <v>781</v>
      </c>
      <c r="B775" s="400">
        <v>43711.126388888886</v>
      </c>
      <c r="C775" t="s">
        <v>96</v>
      </c>
      <c r="D775">
        <v>0.1</v>
      </c>
      <c r="F775">
        <v>116.364</v>
      </c>
      <c r="I775" s="400">
        <v>43712.397916666669</v>
      </c>
      <c r="J775">
        <v>116.70099999999999</v>
      </c>
      <c r="N775">
        <v>30.51</v>
      </c>
      <c r="Q775">
        <v>266</v>
      </c>
      <c r="R775" t="s">
        <v>96</v>
      </c>
      <c r="S775" s="588">
        <v>8</v>
      </c>
    </row>
    <row r="776" spans="1:19" x14ac:dyDescent="0.2">
      <c r="A776">
        <v>784</v>
      </c>
      <c r="B776" s="400">
        <v>43711.412499999999</v>
      </c>
      <c r="C776" t="s">
        <v>96</v>
      </c>
      <c r="D776">
        <v>0.19</v>
      </c>
      <c r="F776">
        <v>115.88200000000001</v>
      </c>
      <c r="I776" s="400">
        <v>43712.397916666669</v>
      </c>
      <c r="J776">
        <v>116.70099999999999</v>
      </c>
      <c r="N776">
        <v>141.99</v>
      </c>
      <c r="Q776">
        <v>266</v>
      </c>
      <c r="R776" t="s">
        <v>96</v>
      </c>
      <c r="S776" s="588">
        <v>8</v>
      </c>
    </row>
    <row r="777" spans="1:19" x14ac:dyDescent="0.2">
      <c r="A777">
        <v>772</v>
      </c>
      <c r="B777" s="400">
        <v>43707.590277777781</v>
      </c>
      <c r="C777" t="s">
        <v>97</v>
      </c>
      <c r="D777">
        <v>0.01</v>
      </c>
      <c r="F777">
        <v>117.26600000000001</v>
      </c>
      <c r="I777" s="400">
        <v>43707.705555555556</v>
      </c>
      <c r="J777">
        <v>117.04600000000001</v>
      </c>
      <c r="N777">
        <v>2.02</v>
      </c>
      <c r="Q777">
        <v>267</v>
      </c>
      <c r="R777" t="s">
        <v>97</v>
      </c>
      <c r="S777" s="588">
        <v>1</v>
      </c>
    </row>
    <row r="778" spans="1:19" x14ac:dyDescent="0.2">
      <c r="A778">
        <v>774</v>
      </c>
      <c r="B778" s="400">
        <v>43707.706944444442</v>
      </c>
      <c r="C778" t="s">
        <v>97</v>
      </c>
      <c r="D778">
        <v>0.01</v>
      </c>
      <c r="F778">
        <v>116.93600000000001</v>
      </c>
      <c r="I778" s="400">
        <v>43707.713194444441</v>
      </c>
      <c r="J778">
        <v>116.71599999999999</v>
      </c>
      <c r="N778">
        <v>2.02</v>
      </c>
      <c r="Q778">
        <v>268</v>
      </c>
      <c r="R778" t="s">
        <v>97</v>
      </c>
      <c r="S778" s="588">
        <v>1</v>
      </c>
    </row>
    <row r="779" spans="1:19" x14ac:dyDescent="0.2">
      <c r="A779">
        <v>776</v>
      </c>
      <c r="B779" s="400">
        <v>43707.720833333333</v>
      </c>
      <c r="C779" t="s">
        <v>97</v>
      </c>
      <c r="D779">
        <v>0.01</v>
      </c>
      <c r="F779">
        <v>116.73</v>
      </c>
      <c r="I779" s="400">
        <v>43709.959027777775</v>
      </c>
      <c r="J779">
        <v>116.56100000000001</v>
      </c>
      <c r="N779">
        <v>1.55</v>
      </c>
      <c r="Q779">
        <v>269</v>
      </c>
      <c r="R779" t="s">
        <v>97</v>
      </c>
      <c r="S779" s="588">
        <v>2</v>
      </c>
    </row>
    <row r="780" spans="1:19" x14ac:dyDescent="0.2">
      <c r="A780">
        <v>777</v>
      </c>
      <c r="B780" s="400">
        <v>43707.729166666664</v>
      </c>
      <c r="C780" t="s">
        <v>97</v>
      </c>
      <c r="D780">
        <v>0.01</v>
      </c>
      <c r="F780">
        <v>116.851</v>
      </c>
      <c r="I780" s="400">
        <v>43709.959027777775</v>
      </c>
      <c r="J780">
        <v>116.56100000000001</v>
      </c>
      <c r="N780">
        <v>2.66</v>
      </c>
      <c r="Q780">
        <v>269</v>
      </c>
      <c r="R780" t="s">
        <v>97</v>
      </c>
      <c r="S780" s="588">
        <v>2</v>
      </c>
    </row>
    <row r="781" spans="1:19" x14ac:dyDescent="0.2">
      <c r="A781">
        <v>778</v>
      </c>
      <c r="B781" s="400">
        <v>43709.969444444447</v>
      </c>
      <c r="C781" t="s">
        <v>97</v>
      </c>
      <c r="D781">
        <v>0.01</v>
      </c>
      <c r="F781">
        <v>116.452</v>
      </c>
      <c r="I781" s="400">
        <v>43711.126388888886</v>
      </c>
      <c r="J781">
        <v>116.346</v>
      </c>
      <c r="N781">
        <v>0.92</v>
      </c>
      <c r="Q781">
        <v>270</v>
      </c>
      <c r="R781" t="s">
        <v>97</v>
      </c>
      <c r="S781" s="588">
        <v>3</v>
      </c>
    </row>
    <row r="782" spans="1:19" x14ac:dyDescent="0.2">
      <c r="A782">
        <v>779</v>
      </c>
      <c r="B782" s="400">
        <v>43710.001388888886</v>
      </c>
      <c r="C782" t="s">
        <v>97</v>
      </c>
      <c r="D782">
        <v>0.01</v>
      </c>
      <c r="F782">
        <v>116.577</v>
      </c>
      <c r="I782" s="400">
        <v>43711.126388888886</v>
      </c>
      <c r="J782">
        <v>116.346</v>
      </c>
      <c r="N782">
        <v>2.1</v>
      </c>
      <c r="Q782">
        <v>270</v>
      </c>
      <c r="R782" t="s">
        <v>97</v>
      </c>
      <c r="S782" s="588">
        <v>3</v>
      </c>
    </row>
    <row r="783" spans="1:19" x14ac:dyDescent="0.2">
      <c r="A783">
        <v>780</v>
      </c>
      <c r="B783" s="400">
        <v>43710.15625</v>
      </c>
      <c r="C783" t="s">
        <v>97</v>
      </c>
      <c r="D783">
        <v>0.01</v>
      </c>
      <c r="F783">
        <v>116.738</v>
      </c>
      <c r="I783" s="400">
        <v>43711.126388888886</v>
      </c>
      <c r="J783">
        <v>116.346</v>
      </c>
      <c r="N783">
        <v>3.57</v>
      </c>
      <c r="Q783">
        <v>270</v>
      </c>
      <c r="R783" t="s">
        <v>97</v>
      </c>
      <c r="S783" s="588">
        <v>3</v>
      </c>
    </row>
    <row r="784" spans="1:19" x14ac:dyDescent="0.2">
      <c r="A784">
        <v>782</v>
      </c>
      <c r="B784" s="400">
        <v>43711.12777777778</v>
      </c>
      <c r="C784" t="s">
        <v>97</v>
      </c>
      <c r="D784">
        <v>0.01</v>
      </c>
      <c r="F784">
        <v>116.325</v>
      </c>
      <c r="I784" s="400">
        <v>43711.381944444445</v>
      </c>
      <c r="J784">
        <v>116.105</v>
      </c>
      <c r="N784">
        <v>2.0099999999999998</v>
      </c>
      <c r="Q784">
        <v>271</v>
      </c>
      <c r="R784" t="s">
        <v>97</v>
      </c>
      <c r="S784" s="588">
        <v>1</v>
      </c>
    </row>
    <row r="785" spans="1:19" x14ac:dyDescent="0.2">
      <c r="A785">
        <v>783</v>
      </c>
      <c r="B785" s="400">
        <v>43711.382638888892</v>
      </c>
      <c r="C785" t="s">
        <v>97</v>
      </c>
      <c r="D785">
        <v>0.01</v>
      </c>
      <c r="F785">
        <v>116.09099999999999</v>
      </c>
      <c r="I785" s="400">
        <v>43720.577777777777</v>
      </c>
      <c r="J785">
        <v>118.17400000000001</v>
      </c>
      <c r="N785">
        <v>-19.36</v>
      </c>
      <c r="Q785">
        <v>272</v>
      </c>
      <c r="R785" t="s">
        <v>97</v>
      </c>
      <c r="S785" s="588">
        <v>10</v>
      </c>
    </row>
    <row r="786" spans="1:19" x14ac:dyDescent="0.2">
      <c r="A786">
        <v>785</v>
      </c>
      <c r="B786" s="400">
        <v>43711.613888888889</v>
      </c>
      <c r="C786" t="s">
        <v>97</v>
      </c>
      <c r="D786">
        <v>0.01</v>
      </c>
      <c r="F786">
        <v>116.211</v>
      </c>
      <c r="I786" s="400">
        <v>43720.577777777777</v>
      </c>
      <c r="J786">
        <v>118.17400000000001</v>
      </c>
      <c r="N786">
        <v>-18.260000000000002</v>
      </c>
      <c r="Q786">
        <v>272</v>
      </c>
      <c r="R786" t="s">
        <v>97</v>
      </c>
      <c r="S786" s="588">
        <v>10</v>
      </c>
    </row>
    <row r="787" spans="1:19" x14ac:dyDescent="0.2">
      <c r="A787">
        <v>786</v>
      </c>
      <c r="B787" s="400">
        <v>43711.911111111112</v>
      </c>
      <c r="C787" t="s">
        <v>97</v>
      </c>
      <c r="D787">
        <v>0.01</v>
      </c>
      <c r="F787">
        <v>116.372</v>
      </c>
      <c r="I787" s="400">
        <v>43720.577777777777</v>
      </c>
      <c r="J787">
        <v>118.17400000000001</v>
      </c>
      <c r="N787">
        <v>-16.78</v>
      </c>
      <c r="Q787">
        <v>272</v>
      </c>
      <c r="R787" t="s">
        <v>97</v>
      </c>
      <c r="S787" s="588">
        <v>10</v>
      </c>
    </row>
    <row r="788" spans="1:19" x14ac:dyDescent="0.2">
      <c r="A788">
        <v>787</v>
      </c>
      <c r="B788" s="400">
        <v>43712.341666666667</v>
      </c>
      <c r="C788" t="s">
        <v>97</v>
      </c>
      <c r="D788">
        <v>0.02</v>
      </c>
      <c r="F788">
        <v>116.57299999999999</v>
      </c>
      <c r="I788" s="400">
        <v>43720.577777777777</v>
      </c>
      <c r="J788">
        <v>118.17400000000001</v>
      </c>
      <c r="N788">
        <v>-29.82</v>
      </c>
      <c r="Q788">
        <v>272</v>
      </c>
      <c r="R788" t="s">
        <v>97</v>
      </c>
      <c r="S788" s="588">
        <v>10</v>
      </c>
    </row>
    <row r="789" spans="1:19" x14ac:dyDescent="0.2">
      <c r="A789">
        <v>789</v>
      </c>
      <c r="B789" s="400">
        <v>43712.45208333333</v>
      </c>
      <c r="C789" t="s">
        <v>97</v>
      </c>
      <c r="D789">
        <v>0.03</v>
      </c>
      <c r="F789">
        <v>116.884</v>
      </c>
      <c r="I789" s="400">
        <v>43720.577777777777</v>
      </c>
      <c r="J789">
        <v>118.17400000000001</v>
      </c>
      <c r="N789">
        <v>-36.18</v>
      </c>
      <c r="Q789">
        <v>272</v>
      </c>
      <c r="R789" t="s">
        <v>97</v>
      </c>
      <c r="S789" s="588">
        <v>10</v>
      </c>
    </row>
    <row r="790" spans="1:19" x14ac:dyDescent="0.2">
      <c r="A790">
        <v>792</v>
      </c>
      <c r="B790" s="400">
        <v>43712.759722222225</v>
      </c>
      <c r="C790" t="s">
        <v>97</v>
      </c>
      <c r="D790">
        <v>0.06</v>
      </c>
      <c r="F790">
        <v>117.224</v>
      </c>
      <c r="I790" s="400">
        <v>43720.577777777777</v>
      </c>
      <c r="J790">
        <v>118.17400000000001</v>
      </c>
      <c r="N790">
        <v>-53.66</v>
      </c>
      <c r="Q790">
        <v>272</v>
      </c>
      <c r="R790" t="s">
        <v>97</v>
      </c>
      <c r="S790" s="588">
        <v>10</v>
      </c>
    </row>
    <row r="791" spans="1:19" x14ac:dyDescent="0.2">
      <c r="A791">
        <v>794</v>
      </c>
      <c r="B791" s="400">
        <v>43713.148611111108</v>
      </c>
      <c r="C791" t="s">
        <v>97</v>
      </c>
      <c r="D791">
        <v>0.1</v>
      </c>
      <c r="F791">
        <v>117.63500000000001</v>
      </c>
      <c r="I791" s="400">
        <v>43720.577777777777</v>
      </c>
      <c r="J791">
        <v>118.17400000000001</v>
      </c>
      <c r="N791">
        <v>-51.04</v>
      </c>
      <c r="Q791">
        <v>272</v>
      </c>
      <c r="R791" t="s">
        <v>97</v>
      </c>
      <c r="S791" s="588">
        <v>10</v>
      </c>
    </row>
    <row r="792" spans="1:19" x14ac:dyDescent="0.2">
      <c r="A792">
        <v>799</v>
      </c>
      <c r="B792" s="400">
        <v>43713.599305555559</v>
      </c>
      <c r="C792" t="s">
        <v>97</v>
      </c>
      <c r="D792">
        <v>0.19</v>
      </c>
      <c r="F792">
        <v>118.116</v>
      </c>
      <c r="I792" s="400">
        <v>43720.577777777777</v>
      </c>
      <c r="J792">
        <v>118.17400000000001</v>
      </c>
      <c r="N792">
        <v>-13.14</v>
      </c>
      <c r="Q792">
        <v>272</v>
      </c>
      <c r="R792" t="s">
        <v>97</v>
      </c>
      <c r="S792" s="588">
        <v>10</v>
      </c>
    </row>
    <row r="793" spans="1:19" x14ac:dyDescent="0.2">
      <c r="A793">
        <v>803</v>
      </c>
      <c r="B793" s="400">
        <v>43713.681944444441</v>
      </c>
      <c r="C793" t="s">
        <v>97</v>
      </c>
      <c r="D793">
        <v>0.34</v>
      </c>
      <c r="F793">
        <v>118.59699999999999</v>
      </c>
      <c r="I793" s="400">
        <v>43720.577777777777</v>
      </c>
      <c r="J793">
        <v>118.17400000000001</v>
      </c>
      <c r="N793">
        <v>126.52</v>
      </c>
      <c r="Q793">
        <v>272</v>
      </c>
      <c r="R793" t="s">
        <v>97</v>
      </c>
      <c r="S793" s="588">
        <v>10</v>
      </c>
    </row>
    <row r="794" spans="1:19" x14ac:dyDescent="0.2">
      <c r="A794">
        <v>814</v>
      </c>
      <c r="B794" s="400">
        <v>43719.25277777778</v>
      </c>
      <c r="C794" t="s">
        <v>97</v>
      </c>
      <c r="D794">
        <v>0.61</v>
      </c>
      <c r="F794">
        <v>119.07899999999999</v>
      </c>
      <c r="I794" s="400">
        <v>43720.577777777777</v>
      </c>
      <c r="J794">
        <v>118.17400000000001</v>
      </c>
      <c r="N794">
        <v>502.24</v>
      </c>
      <c r="Q794">
        <v>272</v>
      </c>
      <c r="R794" t="s">
        <v>97</v>
      </c>
      <c r="S794" s="588">
        <v>10</v>
      </c>
    </row>
    <row r="795" spans="1:19" x14ac:dyDescent="0.2">
      <c r="A795">
        <v>788</v>
      </c>
      <c r="B795" s="400">
        <v>43712.398611111108</v>
      </c>
      <c r="C795" t="s">
        <v>96</v>
      </c>
      <c r="D795">
        <v>0.01</v>
      </c>
      <c r="F795">
        <v>116.744</v>
      </c>
      <c r="I795" s="400">
        <v>43712.461805555555</v>
      </c>
      <c r="J795">
        <v>116.964</v>
      </c>
      <c r="N795">
        <v>2.0099999999999998</v>
      </c>
      <c r="Q795">
        <v>273</v>
      </c>
      <c r="R795" t="s">
        <v>96</v>
      </c>
      <c r="S795" s="588">
        <v>1</v>
      </c>
    </row>
    <row r="796" spans="1:19" x14ac:dyDescent="0.2">
      <c r="A796">
        <v>790</v>
      </c>
      <c r="B796" s="400">
        <v>43712.461805555555</v>
      </c>
      <c r="C796" t="s">
        <v>96</v>
      </c>
      <c r="D796">
        <v>0.01</v>
      </c>
      <c r="F796">
        <v>116.982</v>
      </c>
      <c r="I796" s="400">
        <v>43712.732638888891</v>
      </c>
      <c r="J796">
        <v>117.202</v>
      </c>
      <c r="N796">
        <v>2.02</v>
      </c>
      <c r="Q796">
        <v>274</v>
      </c>
      <c r="R796" t="s">
        <v>96</v>
      </c>
      <c r="S796" s="588">
        <v>1</v>
      </c>
    </row>
    <row r="797" spans="1:19" x14ac:dyDescent="0.2">
      <c r="A797">
        <v>791</v>
      </c>
      <c r="B797" s="400">
        <v>43712.73333333333</v>
      </c>
      <c r="C797" t="s">
        <v>96</v>
      </c>
      <c r="D797">
        <v>0.01</v>
      </c>
      <c r="F797">
        <v>117.214</v>
      </c>
      <c r="I797" s="400">
        <v>43713.089583333334</v>
      </c>
      <c r="J797">
        <v>117.446</v>
      </c>
      <c r="N797">
        <v>2.0099999999999998</v>
      </c>
      <c r="Q797">
        <v>275</v>
      </c>
      <c r="R797" t="s">
        <v>96</v>
      </c>
      <c r="S797" s="588">
        <v>1</v>
      </c>
    </row>
    <row r="798" spans="1:19" x14ac:dyDescent="0.2">
      <c r="A798">
        <v>793</v>
      </c>
      <c r="B798" s="400">
        <v>43713.147222222222</v>
      </c>
      <c r="C798" t="s">
        <v>96</v>
      </c>
      <c r="D798">
        <v>0.01</v>
      </c>
      <c r="F798">
        <v>117.61199999999999</v>
      </c>
      <c r="I798" s="400">
        <v>43713.502083333333</v>
      </c>
      <c r="J798">
        <v>117.718</v>
      </c>
      <c r="N798">
        <v>0.97</v>
      </c>
      <c r="Q798">
        <v>276</v>
      </c>
      <c r="R798" t="s">
        <v>96</v>
      </c>
      <c r="S798" s="588">
        <v>3</v>
      </c>
    </row>
    <row r="799" spans="1:19" x14ac:dyDescent="0.2">
      <c r="A799">
        <v>795</v>
      </c>
      <c r="B799" s="400">
        <v>43713.270138888889</v>
      </c>
      <c r="C799" t="s">
        <v>96</v>
      </c>
      <c r="D799">
        <v>0.01</v>
      </c>
      <c r="F799">
        <v>117.492</v>
      </c>
      <c r="I799" s="400">
        <v>43713.502083333333</v>
      </c>
      <c r="J799">
        <v>117.718</v>
      </c>
      <c r="N799">
        <v>2.0699999999999998</v>
      </c>
      <c r="Q799">
        <v>276</v>
      </c>
      <c r="R799" t="s">
        <v>96</v>
      </c>
      <c r="S799" s="588">
        <v>3</v>
      </c>
    </row>
    <row r="800" spans="1:19" x14ac:dyDescent="0.2">
      <c r="A800">
        <v>796</v>
      </c>
      <c r="B800" s="400">
        <v>43713.361111111109</v>
      </c>
      <c r="C800" t="s">
        <v>96</v>
      </c>
      <c r="D800">
        <v>0.01</v>
      </c>
      <c r="F800">
        <v>117.33</v>
      </c>
      <c r="I800" s="400">
        <v>43713.502083333333</v>
      </c>
      <c r="J800">
        <v>117.718</v>
      </c>
      <c r="N800">
        <v>3.56</v>
      </c>
      <c r="Q800">
        <v>276</v>
      </c>
      <c r="R800" t="s">
        <v>96</v>
      </c>
      <c r="S800" s="588">
        <v>3</v>
      </c>
    </row>
    <row r="801" spans="1:19" x14ac:dyDescent="0.2">
      <c r="A801">
        <v>797</v>
      </c>
      <c r="B801" s="400">
        <v>43713.50277777778</v>
      </c>
      <c r="C801" t="s">
        <v>96</v>
      </c>
      <c r="D801">
        <v>0.01</v>
      </c>
      <c r="F801">
        <v>117.71899999999999</v>
      </c>
      <c r="I801" s="400">
        <v>43713.552777777775</v>
      </c>
      <c r="J801">
        <v>117.93899999999999</v>
      </c>
      <c r="N801">
        <v>2.02</v>
      </c>
      <c r="Q801">
        <v>277</v>
      </c>
      <c r="R801" t="s">
        <v>96</v>
      </c>
      <c r="S801" s="588">
        <v>1</v>
      </c>
    </row>
    <row r="802" spans="1:19" x14ac:dyDescent="0.2">
      <c r="A802">
        <v>798</v>
      </c>
      <c r="B802" s="400">
        <v>43713.554166666669</v>
      </c>
      <c r="C802" t="s">
        <v>96</v>
      </c>
      <c r="D802">
        <v>0.01</v>
      </c>
      <c r="F802">
        <v>117.974</v>
      </c>
      <c r="I802" s="400">
        <v>43713.601388888892</v>
      </c>
      <c r="J802">
        <v>118.194</v>
      </c>
      <c r="N802">
        <v>2.02</v>
      </c>
      <c r="Q802">
        <v>278</v>
      </c>
      <c r="R802" t="s">
        <v>96</v>
      </c>
      <c r="S802" s="588">
        <v>1</v>
      </c>
    </row>
    <row r="803" spans="1:19" x14ac:dyDescent="0.2">
      <c r="A803">
        <v>800</v>
      </c>
      <c r="B803" s="400">
        <v>43713.611805555556</v>
      </c>
      <c r="C803" t="s">
        <v>96</v>
      </c>
      <c r="D803">
        <v>0.01</v>
      </c>
      <c r="F803">
        <v>118.26300000000001</v>
      </c>
      <c r="I803" s="400">
        <v>43713.652083333334</v>
      </c>
      <c r="J803">
        <v>118.43300000000001</v>
      </c>
      <c r="N803">
        <v>1.56</v>
      </c>
      <c r="Q803">
        <v>279</v>
      </c>
      <c r="R803" t="s">
        <v>96</v>
      </c>
      <c r="S803" s="588">
        <v>2</v>
      </c>
    </row>
    <row r="804" spans="1:19" x14ac:dyDescent="0.2">
      <c r="A804">
        <v>801</v>
      </c>
      <c r="B804" s="400">
        <v>43713.617361111108</v>
      </c>
      <c r="C804" t="s">
        <v>96</v>
      </c>
      <c r="D804">
        <v>0.01</v>
      </c>
      <c r="F804">
        <v>118.142</v>
      </c>
      <c r="I804" s="400">
        <v>43713.652083333334</v>
      </c>
      <c r="J804">
        <v>118.43300000000001</v>
      </c>
      <c r="N804">
        <v>2.67</v>
      </c>
      <c r="Q804">
        <v>279</v>
      </c>
      <c r="R804" t="s">
        <v>96</v>
      </c>
      <c r="S804" s="588">
        <v>2</v>
      </c>
    </row>
    <row r="805" spans="1:19" x14ac:dyDescent="0.2">
      <c r="A805">
        <v>802</v>
      </c>
      <c r="B805" s="400">
        <v>43713.652083333334</v>
      </c>
      <c r="C805" t="s">
        <v>96</v>
      </c>
      <c r="D805">
        <v>0.01</v>
      </c>
      <c r="F805">
        <v>118.45</v>
      </c>
      <c r="I805" s="400">
        <v>43717.705555555556</v>
      </c>
      <c r="J805">
        <v>118.43600000000001</v>
      </c>
      <c r="N805">
        <v>-0.21</v>
      </c>
      <c r="Q805">
        <v>280</v>
      </c>
      <c r="R805" t="s">
        <v>96</v>
      </c>
      <c r="S805" s="588">
        <v>4</v>
      </c>
    </row>
    <row r="806" spans="1:19" x14ac:dyDescent="0.2">
      <c r="A806">
        <v>804</v>
      </c>
      <c r="B806" s="400">
        <v>43713.70208333333</v>
      </c>
      <c r="C806" t="s">
        <v>96</v>
      </c>
      <c r="D806">
        <v>0.01</v>
      </c>
      <c r="F806">
        <v>118.33</v>
      </c>
      <c r="I806" s="400">
        <v>43717.705555555556</v>
      </c>
      <c r="J806">
        <v>118.43600000000001</v>
      </c>
      <c r="N806">
        <v>0.89</v>
      </c>
      <c r="Q806">
        <v>280</v>
      </c>
      <c r="R806" t="s">
        <v>96</v>
      </c>
      <c r="S806" s="588">
        <v>4</v>
      </c>
    </row>
    <row r="807" spans="1:19" x14ac:dyDescent="0.2">
      <c r="A807">
        <v>805</v>
      </c>
      <c r="B807" s="400">
        <v>43713.717361111114</v>
      </c>
      <c r="C807" t="s">
        <v>96</v>
      </c>
      <c r="D807">
        <v>0.01</v>
      </c>
      <c r="F807">
        <v>118.169</v>
      </c>
      <c r="I807" s="400">
        <v>43717.705555555556</v>
      </c>
      <c r="J807">
        <v>118.43600000000001</v>
      </c>
      <c r="N807">
        <v>2.37</v>
      </c>
      <c r="Q807">
        <v>280</v>
      </c>
      <c r="R807" t="s">
        <v>96</v>
      </c>
      <c r="S807" s="588">
        <v>4</v>
      </c>
    </row>
    <row r="808" spans="1:19" x14ac:dyDescent="0.2">
      <c r="A808">
        <v>806</v>
      </c>
      <c r="B808" s="400">
        <v>43713.968055555553</v>
      </c>
      <c r="C808" t="s">
        <v>96</v>
      </c>
      <c r="D808">
        <v>0.02</v>
      </c>
      <c r="F808">
        <v>117.96899999999999</v>
      </c>
      <c r="I808" s="400">
        <v>43717.705555555556</v>
      </c>
      <c r="J808">
        <v>118.43600000000001</v>
      </c>
      <c r="N808">
        <v>8.41</v>
      </c>
      <c r="Q808">
        <v>280</v>
      </c>
      <c r="R808" t="s">
        <v>96</v>
      </c>
      <c r="S808" s="588">
        <v>4</v>
      </c>
    </row>
    <row r="809" spans="1:19" x14ac:dyDescent="0.2">
      <c r="A809">
        <v>807</v>
      </c>
      <c r="B809" s="400">
        <v>43717.706944444442</v>
      </c>
      <c r="C809" t="s">
        <v>96</v>
      </c>
      <c r="D809">
        <v>0.01</v>
      </c>
      <c r="F809">
        <v>118.47</v>
      </c>
      <c r="I809" s="400">
        <v>43718.138194444444</v>
      </c>
      <c r="J809">
        <v>118.694</v>
      </c>
      <c r="N809">
        <v>2.02</v>
      </c>
      <c r="Q809">
        <v>281</v>
      </c>
      <c r="R809" t="s">
        <v>96</v>
      </c>
      <c r="S809" s="588">
        <v>1</v>
      </c>
    </row>
    <row r="810" spans="1:19" x14ac:dyDescent="0.2">
      <c r="A810">
        <v>808</v>
      </c>
      <c r="B810" s="400">
        <v>43718.353472222225</v>
      </c>
      <c r="C810" t="s">
        <v>96</v>
      </c>
      <c r="D810">
        <v>0.01</v>
      </c>
      <c r="F810">
        <v>118.575</v>
      </c>
      <c r="I810" s="400">
        <v>43718.874305555553</v>
      </c>
      <c r="J810">
        <v>118.681</v>
      </c>
      <c r="N810">
        <v>0.98</v>
      </c>
      <c r="Q810">
        <v>282</v>
      </c>
      <c r="R810" t="s">
        <v>96</v>
      </c>
      <c r="S810" s="588">
        <v>3</v>
      </c>
    </row>
    <row r="811" spans="1:19" x14ac:dyDescent="0.2">
      <c r="A811">
        <v>809</v>
      </c>
      <c r="B811" s="400">
        <v>43718.40347222222</v>
      </c>
      <c r="C811" t="s">
        <v>96</v>
      </c>
      <c r="D811">
        <v>0.01</v>
      </c>
      <c r="F811">
        <v>118.455</v>
      </c>
      <c r="I811" s="400">
        <v>43718.874305555553</v>
      </c>
      <c r="J811">
        <v>118.681</v>
      </c>
      <c r="N811">
        <v>2.08</v>
      </c>
      <c r="Q811">
        <v>282</v>
      </c>
      <c r="R811" t="s">
        <v>96</v>
      </c>
      <c r="S811" s="588">
        <v>3</v>
      </c>
    </row>
    <row r="812" spans="1:19" x14ac:dyDescent="0.2">
      <c r="A812">
        <v>810</v>
      </c>
      <c r="B812" s="400">
        <v>43718.680555555555</v>
      </c>
      <c r="C812" t="s">
        <v>96</v>
      </c>
      <c r="D812">
        <v>0.01</v>
      </c>
      <c r="F812">
        <v>118.294</v>
      </c>
      <c r="I812" s="400">
        <v>43718.874305555553</v>
      </c>
      <c r="J812">
        <v>118.681</v>
      </c>
      <c r="N812">
        <v>3.55</v>
      </c>
      <c r="Q812">
        <v>282</v>
      </c>
      <c r="R812" t="s">
        <v>96</v>
      </c>
      <c r="S812" s="588">
        <v>3</v>
      </c>
    </row>
    <row r="813" spans="1:19" x14ac:dyDescent="0.2">
      <c r="A813">
        <v>811</v>
      </c>
      <c r="B813" s="400">
        <v>43718.887499999997</v>
      </c>
      <c r="C813" t="s">
        <v>96</v>
      </c>
      <c r="D813">
        <v>0.01</v>
      </c>
      <c r="F813">
        <v>118.691</v>
      </c>
      <c r="I813" s="400">
        <v>43719.095833333333</v>
      </c>
      <c r="J813">
        <v>118.91500000000001</v>
      </c>
      <c r="N813">
        <v>2.0099999999999998</v>
      </c>
      <c r="Q813">
        <v>283</v>
      </c>
      <c r="R813" t="s">
        <v>96</v>
      </c>
      <c r="S813" s="588">
        <v>1</v>
      </c>
    </row>
    <row r="814" spans="1:19" x14ac:dyDescent="0.2">
      <c r="A814">
        <v>812</v>
      </c>
      <c r="B814" s="400">
        <v>43719.103472222225</v>
      </c>
      <c r="C814" t="s">
        <v>96</v>
      </c>
      <c r="D814">
        <v>0.01</v>
      </c>
      <c r="F814">
        <v>118.95699999999999</v>
      </c>
      <c r="I814" s="400">
        <v>43719.253472222219</v>
      </c>
      <c r="J814">
        <v>119.127</v>
      </c>
      <c r="N814">
        <v>1.56</v>
      </c>
      <c r="Q814">
        <v>284</v>
      </c>
      <c r="R814" t="s">
        <v>96</v>
      </c>
      <c r="S814" s="588">
        <v>2</v>
      </c>
    </row>
    <row r="815" spans="1:19" x14ac:dyDescent="0.2">
      <c r="A815">
        <v>813</v>
      </c>
      <c r="B815" s="400">
        <v>43719.12777777778</v>
      </c>
      <c r="C815" t="s">
        <v>96</v>
      </c>
      <c r="D815">
        <v>0.01</v>
      </c>
      <c r="F815">
        <v>118.837</v>
      </c>
      <c r="I815" s="400">
        <v>43719.253472222219</v>
      </c>
      <c r="J815">
        <v>119.127</v>
      </c>
      <c r="N815">
        <v>2.66</v>
      </c>
      <c r="Q815">
        <v>284</v>
      </c>
      <c r="R815" t="s">
        <v>96</v>
      </c>
      <c r="S815" s="588">
        <v>2</v>
      </c>
    </row>
    <row r="816" spans="1:19" x14ac:dyDescent="0.2">
      <c r="A816">
        <v>815</v>
      </c>
      <c r="B816" s="400">
        <v>43719.254166666666</v>
      </c>
      <c r="C816" t="s">
        <v>96</v>
      </c>
      <c r="D816">
        <v>0.01</v>
      </c>
      <c r="F816">
        <v>119.145</v>
      </c>
      <c r="I816" s="400">
        <v>43720.074305555558</v>
      </c>
      <c r="J816">
        <v>118.964</v>
      </c>
      <c r="N816">
        <v>-1.78</v>
      </c>
      <c r="Q816">
        <v>285</v>
      </c>
      <c r="R816" t="s">
        <v>96</v>
      </c>
      <c r="S816" s="588">
        <v>5</v>
      </c>
    </row>
    <row r="817" spans="1:19" x14ac:dyDescent="0.2">
      <c r="A817">
        <v>816</v>
      </c>
      <c r="B817" s="400">
        <v>43719.375</v>
      </c>
      <c r="C817" t="s">
        <v>96</v>
      </c>
      <c r="D817">
        <v>0.01</v>
      </c>
      <c r="F817">
        <v>119.02500000000001</v>
      </c>
      <c r="I817" s="400">
        <v>43720.074305555558</v>
      </c>
      <c r="J817">
        <v>118.964</v>
      </c>
      <c r="N817">
        <v>-0.68</v>
      </c>
      <c r="Q817">
        <v>285</v>
      </c>
      <c r="R817" t="s">
        <v>96</v>
      </c>
      <c r="S817" s="588">
        <v>5</v>
      </c>
    </row>
    <row r="818" spans="1:19" x14ac:dyDescent="0.2">
      <c r="A818">
        <v>817</v>
      </c>
      <c r="B818" s="400">
        <v>43719.430555555555</v>
      </c>
      <c r="C818" t="s">
        <v>96</v>
      </c>
      <c r="D818">
        <v>0.01</v>
      </c>
      <c r="F818">
        <v>118.864</v>
      </c>
      <c r="I818" s="400">
        <v>43720.074305555558</v>
      </c>
      <c r="J818">
        <v>118.964</v>
      </c>
      <c r="N818">
        <v>0.79</v>
      </c>
      <c r="Q818">
        <v>285</v>
      </c>
      <c r="R818" t="s">
        <v>96</v>
      </c>
      <c r="S818" s="588">
        <v>5</v>
      </c>
    </row>
    <row r="819" spans="1:19" x14ac:dyDescent="0.2">
      <c r="A819">
        <v>818</v>
      </c>
      <c r="B819" s="400">
        <v>43719.533333333333</v>
      </c>
      <c r="C819" t="s">
        <v>96</v>
      </c>
      <c r="D819">
        <v>0.02</v>
      </c>
      <c r="F819">
        <v>118.663</v>
      </c>
      <c r="I819" s="400">
        <v>43720.074305555558</v>
      </c>
      <c r="J819">
        <v>118.964</v>
      </c>
      <c r="N819">
        <v>5.28</v>
      </c>
      <c r="Q819">
        <v>285</v>
      </c>
      <c r="R819" t="s">
        <v>96</v>
      </c>
      <c r="S819" s="588">
        <v>5</v>
      </c>
    </row>
    <row r="820" spans="1:19" x14ac:dyDescent="0.2">
      <c r="A820">
        <v>819</v>
      </c>
      <c r="B820" s="400">
        <v>43719.672222222223</v>
      </c>
      <c r="C820" t="s">
        <v>96</v>
      </c>
      <c r="D820">
        <v>0.03</v>
      </c>
      <c r="F820">
        <v>118.39100000000001</v>
      </c>
      <c r="I820" s="400">
        <v>43720.074305555558</v>
      </c>
      <c r="J820">
        <v>118.964</v>
      </c>
      <c r="N820">
        <v>15.4</v>
      </c>
      <c r="Q820">
        <v>285</v>
      </c>
      <c r="R820" t="s">
        <v>96</v>
      </c>
      <c r="S820" s="588">
        <v>5</v>
      </c>
    </row>
    <row r="821" spans="1:19" x14ac:dyDescent="0.2">
      <c r="A821">
        <v>820</v>
      </c>
      <c r="B821" s="400">
        <v>43720.082638888889</v>
      </c>
      <c r="C821" t="s">
        <v>96</v>
      </c>
      <c r="D821">
        <v>0.01</v>
      </c>
      <c r="F821">
        <v>118.996</v>
      </c>
      <c r="I821" s="400">
        <v>43720.572916666664</v>
      </c>
      <c r="J821">
        <v>119.166</v>
      </c>
      <c r="N821">
        <v>1.56</v>
      </c>
      <c r="Q821">
        <v>286</v>
      </c>
      <c r="R821" t="s">
        <v>96</v>
      </c>
      <c r="S821" s="588">
        <v>2</v>
      </c>
    </row>
    <row r="822" spans="1:19" x14ac:dyDescent="0.2">
      <c r="A822">
        <v>821</v>
      </c>
      <c r="B822" s="400">
        <v>43720.572222222225</v>
      </c>
      <c r="C822" t="s">
        <v>96</v>
      </c>
      <c r="D822">
        <v>0.01</v>
      </c>
      <c r="F822">
        <v>118.876</v>
      </c>
      <c r="I822" s="400">
        <v>43720.572916666664</v>
      </c>
      <c r="J822">
        <v>119.166</v>
      </c>
      <c r="N822">
        <v>2.66</v>
      </c>
      <c r="Q822">
        <v>286</v>
      </c>
      <c r="R822" t="s">
        <v>96</v>
      </c>
      <c r="S822" s="588">
        <v>2</v>
      </c>
    </row>
    <row r="823" spans="1:19" x14ac:dyDescent="0.2">
      <c r="A823">
        <v>822</v>
      </c>
      <c r="B823" s="400">
        <v>43720.591666666667</v>
      </c>
      <c r="C823" t="s">
        <v>97</v>
      </c>
      <c r="D823">
        <v>0.01</v>
      </c>
      <c r="F823">
        <v>118.07</v>
      </c>
      <c r="I823" s="400">
        <v>43720.606944444444</v>
      </c>
      <c r="J823">
        <v>117.9</v>
      </c>
      <c r="N823">
        <v>1.56</v>
      </c>
      <c r="Q823">
        <v>287</v>
      </c>
      <c r="R823" t="s">
        <v>97</v>
      </c>
      <c r="S823" s="588">
        <v>2</v>
      </c>
    </row>
    <row r="824" spans="1:19" x14ac:dyDescent="0.2">
      <c r="A824">
        <v>824</v>
      </c>
      <c r="B824" s="400">
        <v>43720.595833333333</v>
      </c>
      <c r="C824" t="s">
        <v>97</v>
      </c>
      <c r="D824">
        <v>0.01</v>
      </c>
      <c r="F824">
        <v>118.19</v>
      </c>
      <c r="I824" s="400">
        <v>43720.606944444444</v>
      </c>
      <c r="J824">
        <v>117.9</v>
      </c>
      <c r="N824">
        <v>2.66</v>
      </c>
      <c r="Q824">
        <v>287</v>
      </c>
      <c r="R824" t="s">
        <v>97</v>
      </c>
      <c r="S824" s="588">
        <v>2</v>
      </c>
    </row>
    <row r="825" spans="1:19" x14ac:dyDescent="0.2">
      <c r="A825">
        <v>823</v>
      </c>
      <c r="B825" s="400">
        <v>43720.59375</v>
      </c>
      <c r="C825" t="s">
        <v>96</v>
      </c>
      <c r="D825">
        <v>0.01</v>
      </c>
      <c r="F825">
        <v>118.14</v>
      </c>
      <c r="I825" s="400">
        <v>43720.636111111111</v>
      </c>
      <c r="J825">
        <v>118.116</v>
      </c>
      <c r="N825">
        <v>-0.22</v>
      </c>
      <c r="Q825">
        <v>288</v>
      </c>
      <c r="R825" t="s">
        <v>96</v>
      </c>
      <c r="S825" s="588">
        <v>4</v>
      </c>
    </row>
    <row r="826" spans="1:19" x14ac:dyDescent="0.2">
      <c r="A826">
        <v>825</v>
      </c>
      <c r="B826" s="400">
        <v>43720.605555555558</v>
      </c>
      <c r="C826" t="s">
        <v>96</v>
      </c>
      <c r="D826">
        <v>0.01</v>
      </c>
      <c r="F826">
        <v>118.02</v>
      </c>
      <c r="I826" s="400">
        <v>43720.636111111111</v>
      </c>
      <c r="J826">
        <v>118.116</v>
      </c>
      <c r="N826">
        <v>0.88</v>
      </c>
      <c r="Q826">
        <v>288</v>
      </c>
      <c r="R826" t="s">
        <v>96</v>
      </c>
      <c r="S826" s="588">
        <v>4</v>
      </c>
    </row>
    <row r="827" spans="1:19" x14ac:dyDescent="0.2">
      <c r="A827">
        <v>827</v>
      </c>
      <c r="B827" s="400">
        <v>43720.60833333333</v>
      </c>
      <c r="C827" t="s">
        <v>96</v>
      </c>
      <c r="D827">
        <v>0.01</v>
      </c>
      <c r="F827">
        <v>117.857</v>
      </c>
      <c r="I827" s="400">
        <v>43720.636111111111</v>
      </c>
      <c r="J827">
        <v>118.116</v>
      </c>
      <c r="N827">
        <v>2.37</v>
      </c>
      <c r="Q827">
        <v>288</v>
      </c>
      <c r="R827" t="s">
        <v>96</v>
      </c>
      <c r="S827" s="588">
        <v>4</v>
      </c>
    </row>
    <row r="828" spans="1:19" x14ac:dyDescent="0.2">
      <c r="A828">
        <v>828</v>
      </c>
      <c r="B828" s="400">
        <v>43720.611111111109</v>
      </c>
      <c r="C828" t="s">
        <v>96</v>
      </c>
      <c r="D828">
        <v>0.02</v>
      </c>
      <c r="F828">
        <v>117.657</v>
      </c>
      <c r="I828" s="400">
        <v>43720.636111111111</v>
      </c>
      <c r="J828">
        <v>118.116</v>
      </c>
      <c r="N828">
        <v>8.43</v>
      </c>
      <c r="Q828">
        <v>288</v>
      </c>
      <c r="R828" t="s">
        <v>96</v>
      </c>
      <c r="S828" s="588">
        <v>4</v>
      </c>
    </row>
    <row r="829" spans="1:19" x14ac:dyDescent="0.2">
      <c r="A829">
        <v>826</v>
      </c>
      <c r="B829" s="400">
        <v>43720.606944444444</v>
      </c>
      <c r="C829" t="s">
        <v>97</v>
      </c>
      <c r="D829">
        <v>0.01</v>
      </c>
      <c r="F829">
        <v>117.88200000000001</v>
      </c>
      <c r="I829" s="400">
        <v>43720.611111111109</v>
      </c>
      <c r="J829">
        <v>117.66200000000001</v>
      </c>
      <c r="N829">
        <v>2.02</v>
      </c>
      <c r="Q829">
        <v>289</v>
      </c>
      <c r="R829" t="s">
        <v>97</v>
      </c>
      <c r="S829" s="588">
        <v>1</v>
      </c>
    </row>
    <row r="830" spans="1:19" x14ac:dyDescent="0.2">
      <c r="A830">
        <v>829</v>
      </c>
      <c r="B830" s="400">
        <v>43720.611805555556</v>
      </c>
      <c r="C830" t="s">
        <v>97</v>
      </c>
      <c r="D830">
        <v>0.01</v>
      </c>
      <c r="F830">
        <v>117.657</v>
      </c>
      <c r="I830" s="400">
        <v>43724.540972222225</v>
      </c>
      <c r="J830">
        <v>118.97499999999999</v>
      </c>
      <c r="N830">
        <v>-12.14</v>
      </c>
      <c r="Q830">
        <v>290</v>
      </c>
      <c r="R830" t="s">
        <v>97</v>
      </c>
      <c r="S830" s="588">
        <v>8</v>
      </c>
    </row>
    <row r="831" spans="1:19" x14ac:dyDescent="0.2">
      <c r="A831">
        <v>830</v>
      </c>
      <c r="B831" s="400">
        <v>43720.619444444441</v>
      </c>
      <c r="C831" t="s">
        <v>97</v>
      </c>
      <c r="D831">
        <v>0.01</v>
      </c>
      <c r="F831">
        <v>117.806</v>
      </c>
      <c r="I831" s="400">
        <v>43724.540972222225</v>
      </c>
      <c r="J831">
        <v>118.97499999999999</v>
      </c>
      <c r="N831">
        <v>-10.77</v>
      </c>
      <c r="Q831">
        <v>290</v>
      </c>
      <c r="R831" t="s">
        <v>97</v>
      </c>
      <c r="S831" s="588">
        <v>8</v>
      </c>
    </row>
    <row r="832" spans="1:19" x14ac:dyDescent="0.2">
      <c r="A832">
        <v>831</v>
      </c>
      <c r="B832" s="400">
        <v>43720.62777777778</v>
      </c>
      <c r="C832" t="s">
        <v>97</v>
      </c>
      <c r="D832">
        <v>0.01</v>
      </c>
      <c r="F832">
        <v>117.967</v>
      </c>
      <c r="I832" s="400">
        <v>43724.540972222225</v>
      </c>
      <c r="J832">
        <v>118.97499999999999</v>
      </c>
      <c r="N832">
        <v>-9.2899999999999991</v>
      </c>
      <c r="Q832">
        <v>290</v>
      </c>
      <c r="R832" t="s">
        <v>97</v>
      </c>
      <c r="S832" s="588">
        <v>8</v>
      </c>
    </row>
    <row r="833" spans="1:19" x14ac:dyDescent="0.2">
      <c r="A833">
        <v>832</v>
      </c>
      <c r="B833" s="400">
        <v>43720.636805555558</v>
      </c>
      <c r="C833" t="s">
        <v>97</v>
      </c>
      <c r="D833">
        <v>0.02</v>
      </c>
      <c r="F833">
        <v>118.179</v>
      </c>
      <c r="I833" s="400">
        <v>43724.540972222225</v>
      </c>
      <c r="J833">
        <v>118.97499999999999</v>
      </c>
      <c r="N833">
        <v>-14.7</v>
      </c>
      <c r="Q833">
        <v>290</v>
      </c>
      <c r="R833" t="s">
        <v>97</v>
      </c>
      <c r="S833" s="588">
        <v>8</v>
      </c>
    </row>
    <row r="834" spans="1:19" x14ac:dyDescent="0.2">
      <c r="A834">
        <v>833</v>
      </c>
      <c r="B834" s="400">
        <v>43720.646527777775</v>
      </c>
      <c r="C834" t="s">
        <v>97</v>
      </c>
      <c r="D834">
        <v>0.03</v>
      </c>
      <c r="F834">
        <v>118.45099999999999</v>
      </c>
      <c r="I834" s="400">
        <v>43724.540972222225</v>
      </c>
      <c r="J834">
        <v>118.97499999999999</v>
      </c>
      <c r="N834">
        <v>-14.56</v>
      </c>
      <c r="Q834">
        <v>290</v>
      </c>
      <c r="R834" t="s">
        <v>97</v>
      </c>
      <c r="S834" s="588">
        <v>8</v>
      </c>
    </row>
    <row r="835" spans="1:19" x14ac:dyDescent="0.2">
      <c r="A835">
        <v>836</v>
      </c>
      <c r="B835" s="400">
        <v>43720.658333333333</v>
      </c>
      <c r="C835" t="s">
        <v>97</v>
      </c>
      <c r="D835">
        <v>0.06</v>
      </c>
      <c r="F835">
        <v>118.926</v>
      </c>
      <c r="I835" s="400">
        <v>43724.540972222225</v>
      </c>
      <c r="J835">
        <v>118.97499999999999</v>
      </c>
      <c r="N835">
        <v>-2.97</v>
      </c>
      <c r="Q835">
        <v>290</v>
      </c>
      <c r="R835" t="s">
        <v>97</v>
      </c>
      <c r="S835" s="588">
        <v>8</v>
      </c>
    </row>
    <row r="836" spans="1:19" x14ac:dyDescent="0.2">
      <c r="A836">
        <v>839</v>
      </c>
      <c r="B836" s="400">
        <v>43720.675000000003</v>
      </c>
      <c r="C836" t="s">
        <v>97</v>
      </c>
      <c r="D836">
        <v>0.1</v>
      </c>
      <c r="F836">
        <v>119.337</v>
      </c>
      <c r="I836" s="400">
        <v>43724.540972222225</v>
      </c>
      <c r="J836">
        <v>118.97499999999999</v>
      </c>
      <c r="N836">
        <v>32.75</v>
      </c>
      <c r="Q836">
        <v>290</v>
      </c>
      <c r="R836" t="s">
        <v>97</v>
      </c>
      <c r="S836" s="588">
        <v>8</v>
      </c>
    </row>
    <row r="837" spans="1:19" x14ac:dyDescent="0.2">
      <c r="A837">
        <v>847</v>
      </c>
      <c r="B837" s="400">
        <v>43720.800694444442</v>
      </c>
      <c r="C837" t="s">
        <v>97</v>
      </c>
      <c r="D837">
        <v>0.19</v>
      </c>
      <c r="F837">
        <v>119.818</v>
      </c>
      <c r="I837" s="400">
        <v>43724.540972222225</v>
      </c>
      <c r="J837">
        <v>118.97499999999999</v>
      </c>
      <c r="N837">
        <v>146.06</v>
      </c>
      <c r="Q837">
        <v>290</v>
      </c>
      <c r="R837" t="s">
        <v>97</v>
      </c>
      <c r="S837" s="588">
        <v>8</v>
      </c>
    </row>
    <row r="838" spans="1:19" x14ac:dyDescent="0.2">
      <c r="A838">
        <v>834</v>
      </c>
      <c r="B838" s="400">
        <v>43720.651388888888</v>
      </c>
      <c r="C838" t="s">
        <v>96</v>
      </c>
      <c r="D838">
        <v>0.01</v>
      </c>
      <c r="F838">
        <v>118.402</v>
      </c>
      <c r="I838" s="400">
        <v>43720.655555555553</v>
      </c>
      <c r="J838">
        <v>118.622</v>
      </c>
      <c r="N838">
        <v>2.02</v>
      </c>
      <c r="Q838">
        <v>291</v>
      </c>
      <c r="R838" t="s">
        <v>96</v>
      </c>
      <c r="S838" s="588">
        <v>1</v>
      </c>
    </row>
    <row r="839" spans="1:19" x14ac:dyDescent="0.2">
      <c r="A839">
        <v>835</v>
      </c>
      <c r="B839" s="400">
        <v>43720.655555555553</v>
      </c>
      <c r="C839" t="s">
        <v>96</v>
      </c>
      <c r="D839">
        <v>0.01</v>
      </c>
      <c r="F839">
        <v>118.64100000000001</v>
      </c>
      <c r="I839" s="400">
        <v>43720.656944444447</v>
      </c>
      <c r="J839">
        <v>118.861</v>
      </c>
      <c r="N839">
        <v>2.02</v>
      </c>
      <c r="Q839">
        <v>292</v>
      </c>
      <c r="R839" t="s">
        <v>96</v>
      </c>
      <c r="S839" s="588">
        <v>1</v>
      </c>
    </row>
    <row r="840" spans="1:19" x14ac:dyDescent="0.2">
      <c r="A840">
        <v>837</v>
      </c>
      <c r="B840" s="400">
        <v>43720.65902777778</v>
      </c>
      <c r="C840" t="s">
        <v>96</v>
      </c>
      <c r="D840">
        <v>0.01</v>
      </c>
      <c r="F840">
        <v>118.95</v>
      </c>
      <c r="I840" s="400">
        <v>43720.673611111109</v>
      </c>
      <c r="J840">
        <v>119.10899999999999</v>
      </c>
      <c r="N840">
        <v>1.46</v>
      </c>
      <c r="Q840">
        <v>293</v>
      </c>
      <c r="R840" t="s">
        <v>96</v>
      </c>
      <c r="S840" s="588">
        <v>2</v>
      </c>
    </row>
    <row r="841" spans="1:19" x14ac:dyDescent="0.2">
      <c r="A841">
        <v>838</v>
      </c>
      <c r="B841" s="400">
        <v>43720.661111111112</v>
      </c>
      <c r="C841" t="s">
        <v>96</v>
      </c>
      <c r="D841">
        <v>0.01</v>
      </c>
      <c r="F841">
        <v>118.80800000000001</v>
      </c>
      <c r="I841" s="400">
        <v>43720.673611111109</v>
      </c>
      <c r="J841">
        <v>119.10899999999999</v>
      </c>
      <c r="N841">
        <v>2.76</v>
      </c>
      <c r="Q841">
        <v>293</v>
      </c>
      <c r="R841" t="s">
        <v>96</v>
      </c>
      <c r="S841" s="588">
        <v>2</v>
      </c>
    </row>
    <row r="842" spans="1:19" x14ac:dyDescent="0.2">
      <c r="A842">
        <v>840</v>
      </c>
      <c r="B842" s="400">
        <v>43720.686111111114</v>
      </c>
      <c r="C842" t="s">
        <v>96</v>
      </c>
      <c r="D842">
        <v>0.01</v>
      </c>
      <c r="F842">
        <v>119.276</v>
      </c>
      <c r="I842" s="400">
        <v>43720.737500000003</v>
      </c>
      <c r="J842">
        <v>119.374</v>
      </c>
      <c r="N842">
        <v>0.89</v>
      </c>
      <c r="Q842">
        <v>294</v>
      </c>
      <c r="R842" t="s">
        <v>96</v>
      </c>
      <c r="S842" s="588">
        <v>3</v>
      </c>
    </row>
    <row r="843" spans="1:19" x14ac:dyDescent="0.2">
      <c r="A843">
        <v>841</v>
      </c>
      <c r="B843" s="400">
        <v>43720.70208333333</v>
      </c>
      <c r="C843" t="s">
        <v>96</v>
      </c>
      <c r="D843">
        <v>0.01</v>
      </c>
      <c r="F843">
        <v>119.15600000000001</v>
      </c>
      <c r="I843" s="400">
        <v>43720.737500000003</v>
      </c>
      <c r="J843">
        <v>119.374</v>
      </c>
      <c r="N843">
        <v>2</v>
      </c>
      <c r="Q843">
        <v>294</v>
      </c>
      <c r="R843" t="s">
        <v>96</v>
      </c>
      <c r="S843" s="588">
        <v>3</v>
      </c>
    </row>
    <row r="844" spans="1:19" x14ac:dyDescent="0.2">
      <c r="A844">
        <v>842</v>
      </c>
      <c r="B844" s="400">
        <v>43720.709722222222</v>
      </c>
      <c r="C844" t="s">
        <v>96</v>
      </c>
      <c r="D844">
        <v>0.01</v>
      </c>
      <c r="F844">
        <v>118.96899999999999</v>
      </c>
      <c r="I844" s="400">
        <v>43720.737500000003</v>
      </c>
      <c r="J844">
        <v>119.374</v>
      </c>
      <c r="N844">
        <v>3.71</v>
      </c>
      <c r="Q844">
        <v>294</v>
      </c>
      <c r="R844" t="s">
        <v>96</v>
      </c>
      <c r="S844" s="588">
        <v>3</v>
      </c>
    </row>
    <row r="845" spans="1:19" x14ac:dyDescent="0.2">
      <c r="A845">
        <v>843</v>
      </c>
      <c r="B845" s="400">
        <v>43720.740972222222</v>
      </c>
      <c r="C845" t="s">
        <v>96</v>
      </c>
      <c r="D845">
        <v>0.01</v>
      </c>
      <c r="F845">
        <v>119.495</v>
      </c>
      <c r="I845" s="400">
        <v>43720.745833333334</v>
      </c>
      <c r="J845">
        <v>119.715</v>
      </c>
      <c r="N845">
        <v>2.02</v>
      </c>
      <c r="Q845">
        <v>295</v>
      </c>
      <c r="R845" t="s">
        <v>96</v>
      </c>
      <c r="S845" s="588">
        <v>1</v>
      </c>
    </row>
    <row r="846" spans="1:19" x14ac:dyDescent="0.2">
      <c r="A846">
        <v>844</v>
      </c>
      <c r="B846" s="400">
        <v>43720.745833333334</v>
      </c>
      <c r="C846" t="s">
        <v>96</v>
      </c>
      <c r="D846">
        <v>0.01</v>
      </c>
      <c r="F846">
        <v>119.733</v>
      </c>
      <c r="I846" s="400">
        <v>43721.375</v>
      </c>
      <c r="J846">
        <v>119.843</v>
      </c>
      <c r="N846">
        <v>0.97</v>
      </c>
      <c r="Q846">
        <v>296</v>
      </c>
      <c r="R846" t="s">
        <v>96</v>
      </c>
      <c r="S846" s="588">
        <v>3</v>
      </c>
    </row>
    <row r="847" spans="1:19" x14ac:dyDescent="0.2">
      <c r="A847">
        <v>845</v>
      </c>
      <c r="B847" s="400">
        <v>43720.747916666667</v>
      </c>
      <c r="C847" t="s">
        <v>96</v>
      </c>
      <c r="D847">
        <v>0.01</v>
      </c>
      <c r="F847">
        <v>119.61199999999999</v>
      </c>
      <c r="I847" s="400">
        <v>43721.375</v>
      </c>
      <c r="J847">
        <v>119.843</v>
      </c>
      <c r="N847">
        <v>2.08</v>
      </c>
      <c r="Q847">
        <v>296</v>
      </c>
      <c r="R847" t="s">
        <v>96</v>
      </c>
      <c r="S847" s="588">
        <v>3</v>
      </c>
    </row>
    <row r="848" spans="1:19" x14ac:dyDescent="0.2">
      <c r="A848">
        <v>846</v>
      </c>
      <c r="B848" s="400">
        <v>43720.752083333333</v>
      </c>
      <c r="C848" t="s">
        <v>96</v>
      </c>
      <c r="D848">
        <v>0.01</v>
      </c>
      <c r="F848">
        <v>119.45099999999999</v>
      </c>
      <c r="I848" s="400">
        <v>43721.375</v>
      </c>
      <c r="J848">
        <v>119.843</v>
      </c>
      <c r="N848">
        <v>3.56</v>
      </c>
      <c r="Q848">
        <v>296</v>
      </c>
      <c r="R848" t="s">
        <v>96</v>
      </c>
      <c r="S848" s="588">
        <v>3</v>
      </c>
    </row>
    <row r="849" spans="1:19" x14ac:dyDescent="0.2">
      <c r="A849">
        <v>848</v>
      </c>
      <c r="B849" s="400">
        <v>43721.37777777778</v>
      </c>
      <c r="C849" t="s">
        <v>96</v>
      </c>
      <c r="D849">
        <v>0.01</v>
      </c>
      <c r="F849">
        <v>119.884</v>
      </c>
      <c r="I849" s="400">
        <v>43725.652777777781</v>
      </c>
      <c r="J849">
        <v>119.413</v>
      </c>
      <c r="N849">
        <v>-4.4000000000000004</v>
      </c>
      <c r="Q849">
        <v>297</v>
      </c>
      <c r="R849" t="s">
        <v>96</v>
      </c>
      <c r="S849" s="588">
        <v>6</v>
      </c>
    </row>
    <row r="850" spans="1:19" x14ac:dyDescent="0.2">
      <c r="A850">
        <v>849</v>
      </c>
      <c r="B850" s="400">
        <v>43721.417361111111</v>
      </c>
      <c r="C850" t="s">
        <v>96</v>
      </c>
      <c r="D850">
        <v>0.01</v>
      </c>
      <c r="F850">
        <v>119.764</v>
      </c>
      <c r="I850" s="400">
        <v>43725.652777777781</v>
      </c>
      <c r="J850">
        <v>119.413</v>
      </c>
      <c r="N850">
        <v>-3.3</v>
      </c>
      <c r="Q850">
        <v>297</v>
      </c>
      <c r="R850" t="s">
        <v>96</v>
      </c>
      <c r="S850" s="588">
        <v>6</v>
      </c>
    </row>
    <row r="851" spans="1:19" x14ac:dyDescent="0.2">
      <c r="A851">
        <v>850</v>
      </c>
      <c r="B851" s="400">
        <v>43721.654861111114</v>
      </c>
      <c r="C851" t="s">
        <v>96</v>
      </c>
      <c r="D851">
        <v>0.01</v>
      </c>
      <c r="F851">
        <v>119.602</v>
      </c>
      <c r="I851" s="400">
        <v>43725.652777777781</v>
      </c>
      <c r="J851">
        <v>119.413</v>
      </c>
      <c r="N851">
        <v>-1.82</v>
      </c>
      <c r="Q851">
        <v>297</v>
      </c>
      <c r="R851" t="s">
        <v>96</v>
      </c>
      <c r="S851" s="588">
        <v>6</v>
      </c>
    </row>
    <row r="852" spans="1:19" x14ac:dyDescent="0.2">
      <c r="A852">
        <v>851</v>
      </c>
      <c r="B852" s="400">
        <v>43724</v>
      </c>
      <c r="C852" t="s">
        <v>96</v>
      </c>
      <c r="D852">
        <v>0.02</v>
      </c>
      <c r="F852">
        <v>119.378</v>
      </c>
      <c r="I852" s="400">
        <v>43725.652777777781</v>
      </c>
      <c r="J852">
        <v>119.413</v>
      </c>
      <c r="N852">
        <v>0.56000000000000005</v>
      </c>
      <c r="Q852">
        <v>297</v>
      </c>
      <c r="R852" t="s">
        <v>96</v>
      </c>
      <c r="S852" s="588">
        <v>6</v>
      </c>
    </row>
    <row r="853" spans="1:19" x14ac:dyDescent="0.2">
      <c r="A853">
        <v>852</v>
      </c>
      <c r="B853" s="400">
        <v>43723.959722222222</v>
      </c>
      <c r="C853" t="s">
        <v>96</v>
      </c>
      <c r="D853">
        <v>0.03</v>
      </c>
      <c r="F853">
        <v>119.108</v>
      </c>
      <c r="I853" s="400">
        <v>43725.652777777781</v>
      </c>
      <c r="J853">
        <v>119.413</v>
      </c>
      <c r="N853">
        <v>8.15</v>
      </c>
      <c r="Q853">
        <v>297</v>
      </c>
      <c r="R853" t="s">
        <v>96</v>
      </c>
      <c r="S853" s="588">
        <v>6</v>
      </c>
    </row>
    <row r="854" spans="1:19" x14ac:dyDescent="0.2">
      <c r="A854">
        <v>854</v>
      </c>
      <c r="B854" s="400">
        <v>43724.70416666667</v>
      </c>
      <c r="C854" t="s">
        <v>96</v>
      </c>
      <c r="D854">
        <v>0.06</v>
      </c>
      <c r="F854">
        <v>118.76600000000001</v>
      </c>
      <c r="I854" s="400">
        <v>43725.652777777781</v>
      </c>
      <c r="J854">
        <v>119.413</v>
      </c>
      <c r="N854">
        <v>35.36</v>
      </c>
      <c r="Q854">
        <v>297</v>
      </c>
      <c r="R854" t="s">
        <v>96</v>
      </c>
      <c r="S854" s="588">
        <v>6</v>
      </c>
    </row>
    <row r="855" spans="1:19" x14ac:dyDescent="0.2">
      <c r="A855">
        <v>853</v>
      </c>
      <c r="B855" s="400">
        <v>43724.55</v>
      </c>
      <c r="C855" t="s">
        <v>97</v>
      </c>
      <c r="D855">
        <v>0.01</v>
      </c>
      <c r="F855">
        <v>118.961</v>
      </c>
      <c r="I855" s="400">
        <v>43724.706250000003</v>
      </c>
      <c r="J855">
        <v>118.741</v>
      </c>
      <c r="N855">
        <v>2.02</v>
      </c>
      <c r="Q855">
        <v>298</v>
      </c>
      <c r="R855" t="s">
        <v>97</v>
      </c>
      <c r="S855" s="588">
        <v>1</v>
      </c>
    </row>
    <row r="856" spans="1:19" x14ac:dyDescent="0.2">
      <c r="A856">
        <v>855</v>
      </c>
      <c r="B856" s="400">
        <v>43724.711111111108</v>
      </c>
      <c r="C856" t="s">
        <v>97</v>
      </c>
      <c r="D856">
        <v>0.01</v>
      </c>
      <c r="F856">
        <v>118.714</v>
      </c>
      <c r="I856" s="400">
        <v>43727.163888888892</v>
      </c>
      <c r="J856">
        <v>119.163</v>
      </c>
      <c r="N856">
        <v>-4.2300000000000004</v>
      </c>
      <c r="Q856">
        <v>299</v>
      </c>
      <c r="R856" t="s">
        <v>97</v>
      </c>
      <c r="S856" s="588">
        <v>6</v>
      </c>
    </row>
    <row r="857" spans="1:19" x14ac:dyDescent="0.2">
      <c r="A857">
        <v>856</v>
      </c>
      <c r="B857" s="400">
        <v>43724.727083333331</v>
      </c>
      <c r="C857" t="s">
        <v>97</v>
      </c>
      <c r="D857">
        <v>0.01</v>
      </c>
      <c r="F857">
        <v>118.834</v>
      </c>
      <c r="I857" s="400">
        <v>43727.163888888892</v>
      </c>
      <c r="J857">
        <v>119.163</v>
      </c>
      <c r="N857">
        <v>-3.13</v>
      </c>
      <c r="Q857">
        <v>299</v>
      </c>
      <c r="R857" t="s">
        <v>97</v>
      </c>
      <c r="S857" s="588">
        <v>6</v>
      </c>
    </row>
    <row r="858" spans="1:19" x14ac:dyDescent="0.2">
      <c r="A858">
        <v>857</v>
      </c>
      <c r="B858" s="400">
        <v>43724.93472222222</v>
      </c>
      <c r="C858" t="s">
        <v>97</v>
      </c>
      <c r="D858">
        <v>0.01</v>
      </c>
      <c r="F858">
        <v>118.995</v>
      </c>
      <c r="I858" s="400">
        <v>43727.163888888892</v>
      </c>
      <c r="J858">
        <v>119.163</v>
      </c>
      <c r="N858">
        <v>-1.65</v>
      </c>
      <c r="Q858">
        <v>299</v>
      </c>
      <c r="R858" t="s">
        <v>97</v>
      </c>
      <c r="S858" s="588">
        <v>6</v>
      </c>
    </row>
    <row r="859" spans="1:19" x14ac:dyDescent="0.2">
      <c r="A859">
        <v>858</v>
      </c>
      <c r="B859" s="400">
        <v>43725.152777777781</v>
      </c>
      <c r="C859" t="s">
        <v>97</v>
      </c>
      <c r="D859">
        <v>0.02</v>
      </c>
      <c r="F859">
        <v>119.196</v>
      </c>
      <c r="I859" s="400">
        <v>43727.163888888892</v>
      </c>
      <c r="J859">
        <v>119.163</v>
      </c>
      <c r="N859">
        <v>0.42</v>
      </c>
      <c r="Q859">
        <v>299</v>
      </c>
      <c r="R859" t="s">
        <v>97</v>
      </c>
      <c r="S859" s="588">
        <v>6</v>
      </c>
    </row>
    <row r="860" spans="1:19" x14ac:dyDescent="0.2">
      <c r="A860">
        <v>860</v>
      </c>
      <c r="B860" s="400">
        <v>43725.654861111114</v>
      </c>
      <c r="C860" t="s">
        <v>97</v>
      </c>
      <c r="D860">
        <v>0.03</v>
      </c>
      <c r="F860">
        <v>119.467</v>
      </c>
      <c r="I860" s="400">
        <v>43727.163888888892</v>
      </c>
      <c r="J860">
        <v>119.163</v>
      </c>
      <c r="N860">
        <v>8.1</v>
      </c>
      <c r="Q860">
        <v>299</v>
      </c>
      <c r="R860" t="s">
        <v>97</v>
      </c>
      <c r="S860" s="588">
        <v>6</v>
      </c>
    </row>
    <row r="861" spans="1:19" x14ac:dyDescent="0.2">
      <c r="A861">
        <v>861</v>
      </c>
      <c r="B861" s="400">
        <v>43726.175000000003</v>
      </c>
      <c r="C861" t="s">
        <v>97</v>
      </c>
      <c r="D861">
        <v>0.06</v>
      </c>
      <c r="F861">
        <v>119.80800000000001</v>
      </c>
      <c r="I861" s="400">
        <v>43727.163888888892</v>
      </c>
      <c r="J861">
        <v>119.163</v>
      </c>
      <c r="N861">
        <v>35.090000000000003</v>
      </c>
      <c r="Q861">
        <v>299</v>
      </c>
      <c r="R861" t="s">
        <v>97</v>
      </c>
      <c r="S861" s="588">
        <v>6</v>
      </c>
    </row>
    <row r="862" spans="1:19" x14ac:dyDescent="0.2">
      <c r="A862">
        <v>859</v>
      </c>
      <c r="B862" s="400">
        <v>43725.654166666667</v>
      </c>
      <c r="C862" t="s">
        <v>96</v>
      </c>
      <c r="D862">
        <v>0.01</v>
      </c>
      <c r="F862">
        <v>119.447</v>
      </c>
      <c r="I862" s="400">
        <v>43725.801388888889</v>
      </c>
      <c r="J862">
        <v>119.667</v>
      </c>
      <c r="N862">
        <v>2.02</v>
      </c>
      <c r="Q862">
        <v>300</v>
      </c>
      <c r="R862" t="s">
        <v>96</v>
      </c>
      <c r="S862" s="588">
        <v>1</v>
      </c>
    </row>
    <row r="863" spans="1:19" x14ac:dyDescent="0.2">
      <c r="A863">
        <v>862</v>
      </c>
      <c r="B863" s="400">
        <v>43726.378472222219</v>
      </c>
      <c r="C863" t="s">
        <v>96</v>
      </c>
      <c r="D863">
        <v>0.01</v>
      </c>
      <c r="F863">
        <v>119.685</v>
      </c>
      <c r="I863" s="400">
        <v>43748.15</v>
      </c>
      <c r="J863">
        <v>118.122</v>
      </c>
      <c r="N863">
        <v>-15.32</v>
      </c>
      <c r="Q863">
        <v>301</v>
      </c>
      <c r="R863" t="s">
        <v>96</v>
      </c>
      <c r="S863" s="588">
        <v>9</v>
      </c>
    </row>
    <row r="864" spans="1:19" x14ac:dyDescent="0.2">
      <c r="A864">
        <v>863</v>
      </c>
      <c r="B864" s="400">
        <v>43726.431944444441</v>
      </c>
      <c r="C864" t="s">
        <v>96</v>
      </c>
      <c r="D864">
        <v>0.01</v>
      </c>
      <c r="F864">
        <v>119.562</v>
      </c>
      <c r="I864" s="400">
        <v>43748.15</v>
      </c>
      <c r="J864">
        <v>118.122</v>
      </c>
      <c r="N864">
        <v>-14.19</v>
      </c>
      <c r="Q864">
        <v>301</v>
      </c>
      <c r="R864" t="s">
        <v>96</v>
      </c>
      <c r="S864" s="588">
        <v>9</v>
      </c>
    </row>
    <row r="865" spans="1:19" x14ac:dyDescent="0.2">
      <c r="A865">
        <v>864</v>
      </c>
      <c r="B865" s="400">
        <v>43727.124305555553</v>
      </c>
      <c r="C865" t="s">
        <v>96</v>
      </c>
      <c r="D865">
        <v>0.01</v>
      </c>
      <c r="F865">
        <v>119.4</v>
      </c>
      <c r="I865" s="400">
        <v>43748.15</v>
      </c>
      <c r="J865">
        <v>118.122</v>
      </c>
      <c r="N865">
        <v>-12.58</v>
      </c>
      <c r="Q865">
        <v>301</v>
      </c>
      <c r="R865" t="s">
        <v>96</v>
      </c>
      <c r="S865" s="588">
        <v>9</v>
      </c>
    </row>
    <row r="866" spans="1:19" x14ac:dyDescent="0.2">
      <c r="A866">
        <v>865</v>
      </c>
      <c r="B866" s="400">
        <v>43727.163194444445</v>
      </c>
      <c r="C866" t="s">
        <v>96</v>
      </c>
      <c r="D866">
        <v>0.02</v>
      </c>
      <c r="F866">
        <v>119.19799999999999</v>
      </c>
      <c r="I866" s="400">
        <v>43748.15</v>
      </c>
      <c r="J866">
        <v>118.122</v>
      </c>
      <c r="N866">
        <v>-21.46</v>
      </c>
      <c r="Q866">
        <v>301</v>
      </c>
      <c r="R866" t="s">
        <v>96</v>
      </c>
      <c r="S866" s="588">
        <v>9</v>
      </c>
    </row>
    <row r="867" spans="1:19" x14ac:dyDescent="0.2">
      <c r="A867">
        <v>872</v>
      </c>
      <c r="B867" s="400">
        <v>43728.63958333333</v>
      </c>
      <c r="C867" t="s">
        <v>96</v>
      </c>
      <c r="D867">
        <v>0.03</v>
      </c>
      <c r="F867">
        <v>118.92700000000001</v>
      </c>
      <c r="I867" s="400">
        <v>43748.15</v>
      </c>
      <c r="J867">
        <v>118.122</v>
      </c>
      <c r="N867">
        <v>-24.62</v>
      </c>
      <c r="Q867">
        <v>301</v>
      </c>
      <c r="R867" t="s">
        <v>96</v>
      </c>
      <c r="S867" s="588">
        <v>9</v>
      </c>
    </row>
    <row r="868" spans="1:19" x14ac:dyDescent="0.2">
      <c r="A868">
        <v>876</v>
      </c>
      <c r="B868" s="400">
        <v>43728.842361111114</v>
      </c>
      <c r="C868" t="s">
        <v>96</v>
      </c>
      <c r="D868">
        <v>0.06</v>
      </c>
      <c r="F868">
        <v>118.587</v>
      </c>
      <c r="I868" s="400">
        <v>43748.15</v>
      </c>
      <c r="J868">
        <v>118.122</v>
      </c>
      <c r="N868">
        <v>-30.51</v>
      </c>
      <c r="Q868">
        <v>301</v>
      </c>
      <c r="R868" t="s">
        <v>96</v>
      </c>
      <c r="S868" s="588">
        <v>9</v>
      </c>
    </row>
    <row r="869" spans="1:19" x14ac:dyDescent="0.2">
      <c r="A869">
        <v>880</v>
      </c>
      <c r="B869" s="400">
        <v>43731.396527777775</v>
      </c>
      <c r="C869" t="s">
        <v>96</v>
      </c>
      <c r="D869">
        <v>0.1</v>
      </c>
      <c r="F869">
        <v>118.17</v>
      </c>
      <c r="I869" s="400">
        <v>43748.15</v>
      </c>
      <c r="J869">
        <v>118.122</v>
      </c>
      <c r="N869">
        <v>-12.19</v>
      </c>
      <c r="Q869">
        <v>301</v>
      </c>
      <c r="R869" t="s">
        <v>96</v>
      </c>
      <c r="S869" s="588">
        <v>9</v>
      </c>
    </row>
    <row r="870" spans="1:19" x14ac:dyDescent="0.2">
      <c r="A870">
        <v>891</v>
      </c>
      <c r="B870" s="400">
        <v>43734.440972222219</v>
      </c>
      <c r="C870" t="s">
        <v>96</v>
      </c>
      <c r="D870">
        <v>0.19</v>
      </c>
      <c r="F870">
        <v>117.68899999999999</v>
      </c>
      <c r="I870" s="400">
        <v>43748.15</v>
      </c>
      <c r="J870">
        <v>118.122</v>
      </c>
      <c r="N870">
        <v>64.59</v>
      </c>
      <c r="Q870">
        <v>301</v>
      </c>
      <c r="R870" t="s">
        <v>96</v>
      </c>
      <c r="S870" s="588">
        <v>9</v>
      </c>
    </row>
    <row r="871" spans="1:19" x14ac:dyDescent="0.2">
      <c r="A871">
        <v>905</v>
      </c>
      <c r="B871" s="400">
        <v>43741.577777777777</v>
      </c>
      <c r="C871" t="s">
        <v>96</v>
      </c>
      <c r="D871">
        <v>0.34</v>
      </c>
      <c r="F871">
        <v>117.209</v>
      </c>
      <c r="I871" s="400">
        <v>43748.15</v>
      </c>
      <c r="J871">
        <v>118.122</v>
      </c>
      <c r="N871">
        <v>275.02999999999997</v>
      </c>
      <c r="Q871">
        <v>301</v>
      </c>
      <c r="R871" t="s">
        <v>96</v>
      </c>
      <c r="S871" s="588">
        <v>9</v>
      </c>
    </row>
    <row r="872" spans="1:19" x14ac:dyDescent="0.2">
      <c r="A872">
        <v>866</v>
      </c>
      <c r="B872" s="400">
        <v>43727.163888888892</v>
      </c>
      <c r="C872" t="s">
        <v>97</v>
      </c>
      <c r="D872">
        <v>0.01</v>
      </c>
      <c r="F872">
        <v>119.146</v>
      </c>
      <c r="I872" s="400">
        <v>43727.244444444441</v>
      </c>
      <c r="J872">
        <v>118.976</v>
      </c>
      <c r="N872">
        <v>1.56</v>
      </c>
      <c r="Q872">
        <v>302</v>
      </c>
      <c r="R872" t="s">
        <v>97</v>
      </c>
      <c r="S872" s="588">
        <v>2</v>
      </c>
    </row>
    <row r="873" spans="1:19" x14ac:dyDescent="0.2">
      <c r="A873">
        <v>867</v>
      </c>
      <c r="B873" s="400">
        <v>43727.172222222223</v>
      </c>
      <c r="C873" t="s">
        <v>97</v>
      </c>
      <c r="D873">
        <v>0.01</v>
      </c>
      <c r="F873">
        <v>119.26600000000001</v>
      </c>
      <c r="I873" s="400">
        <v>43727.244444444441</v>
      </c>
      <c r="J873">
        <v>118.976</v>
      </c>
      <c r="N873">
        <v>2.66</v>
      </c>
      <c r="Q873">
        <v>302</v>
      </c>
      <c r="R873" t="s">
        <v>97</v>
      </c>
      <c r="S873" s="588">
        <v>2</v>
      </c>
    </row>
    <row r="874" spans="1:19" x14ac:dyDescent="0.2">
      <c r="A874">
        <v>868</v>
      </c>
      <c r="B874" s="400">
        <v>43727.247916666667</v>
      </c>
      <c r="C874" t="s">
        <v>97</v>
      </c>
      <c r="D874">
        <v>0.01</v>
      </c>
      <c r="F874">
        <v>118.974</v>
      </c>
      <c r="I874" s="400">
        <v>43728.619444444441</v>
      </c>
      <c r="J874">
        <v>118.995</v>
      </c>
      <c r="N874">
        <v>-0.22</v>
      </c>
      <c r="Q874">
        <v>303</v>
      </c>
      <c r="R874" t="s">
        <v>97</v>
      </c>
      <c r="S874" s="588">
        <v>4</v>
      </c>
    </row>
    <row r="875" spans="1:19" x14ac:dyDescent="0.2">
      <c r="A875">
        <v>869</v>
      </c>
      <c r="B875" s="400">
        <v>43727.286805555559</v>
      </c>
      <c r="C875" t="s">
        <v>97</v>
      </c>
      <c r="D875">
        <v>0.01</v>
      </c>
      <c r="F875">
        <v>119.095</v>
      </c>
      <c r="I875" s="400">
        <v>43728.619444444441</v>
      </c>
      <c r="J875">
        <v>118.995</v>
      </c>
      <c r="N875">
        <v>0.89</v>
      </c>
      <c r="Q875">
        <v>303</v>
      </c>
      <c r="R875" t="s">
        <v>97</v>
      </c>
      <c r="S875" s="588">
        <v>4</v>
      </c>
    </row>
    <row r="876" spans="1:19" x14ac:dyDescent="0.2">
      <c r="A876">
        <v>870</v>
      </c>
      <c r="B876" s="400">
        <v>43727.338888888888</v>
      </c>
      <c r="C876" t="s">
        <v>97</v>
      </c>
      <c r="D876">
        <v>0.01</v>
      </c>
      <c r="F876">
        <v>119.256</v>
      </c>
      <c r="I876" s="400">
        <v>43728.619444444441</v>
      </c>
      <c r="J876">
        <v>118.995</v>
      </c>
      <c r="N876">
        <v>2.37</v>
      </c>
      <c r="Q876">
        <v>303</v>
      </c>
      <c r="R876" t="s">
        <v>97</v>
      </c>
      <c r="S876" s="588">
        <v>4</v>
      </c>
    </row>
    <row r="877" spans="1:19" x14ac:dyDescent="0.2">
      <c r="A877">
        <v>871</v>
      </c>
      <c r="B877" s="400">
        <v>43727.417361111111</v>
      </c>
      <c r="C877" t="s">
        <v>97</v>
      </c>
      <c r="D877">
        <v>0.02</v>
      </c>
      <c r="F877">
        <v>119.456</v>
      </c>
      <c r="I877" s="400">
        <v>43728.619444444441</v>
      </c>
      <c r="J877">
        <v>118.995</v>
      </c>
      <c r="N877">
        <v>8.41</v>
      </c>
      <c r="Q877">
        <v>303</v>
      </c>
      <c r="R877" t="s">
        <v>97</v>
      </c>
      <c r="S877" s="588">
        <v>4</v>
      </c>
    </row>
    <row r="878" spans="1:19" x14ac:dyDescent="0.2">
      <c r="A878">
        <v>873</v>
      </c>
      <c r="B878" s="400">
        <v>43728.67083333333</v>
      </c>
      <c r="C878" t="s">
        <v>97</v>
      </c>
      <c r="D878">
        <v>0.01</v>
      </c>
      <c r="F878">
        <v>119.005</v>
      </c>
      <c r="I878" s="400">
        <v>43728.708333333336</v>
      </c>
      <c r="J878">
        <v>118.785</v>
      </c>
      <c r="N878">
        <v>2.02</v>
      </c>
      <c r="Q878">
        <v>304</v>
      </c>
      <c r="R878" t="s">
        <v>97</v>
      </c>
      <c r="S878" s="588">
        <v>1</v>
      </c>
    </row>
    <row r="879" spans="1:19" x14ac:dyDescent="0.2">
      <c r="A879">
        <v>874</v>
      </c>
      <c r="B879" s="400">
        <v>43728.708333333336</v>
      </c>
      <c r="C879" t="s">
        <v>97</v>
      </c>
      <c r="D879">
        <v>0.01</v>
      </c>
      <c r="F879">
        <v>118.768</v>
      </c>
      <c r="I879" s="400">
        <v>43728.84097222222</v>
      </c>
      <c r="J879">
        <v>118.598</v>
      </c>
      <c r="N879">
        <v>1.55</v>
      </c>
      <c r="Q879">
        <v>305</v>
      </c>
      <c r="R879" t="s">
        <v>97</v>
      </c>
      <c r="S879" s="588">
        <v>2</v>
      </c>
    </row>
    <row r="880" spans="1:19" x14ac:dyDescent="0.2">
      <c r="A880">
        <v>875</v>
      </c>
      <c r="B880" s="400">
        <v>43728.716666666667</v>
      </c>
      <c r="C880" t="s">
        <v>97</v>
      </c>
      <c r="D880">
        <v>0.01</v>
      </c>
      <c r="F880">
        <v>118.88800000000001</v>
      </c>
      <c r="I880" s="400">
        <v>43728.84097222222</v>
      </c>
      <c r="J880">
        <v>118.598</v>
      </c>
      <c r="N880">
        <v>2.66</v>
      </c>
      <c r="Q880">
        <v>305</v>
      </c>
      <c r="R880" t="s">
        <v>97</v>
      </c>
      <c r="S880" s="588">
        <v>2</v>
      </c>
    </row>
    <row r="881" spans="1:19" x14ac:dyDescent="0.2">
      <c r="A881">
        <v>877</v>
      </c>
      <c r="B881" s="400">
        <v>43728.875694444447</v>
      </c>
      <c r="C881" t="s">
        <v>97</v>
      </c>
      <c r="D881">
        <v>0.01</v>
      </c>
      <c r="F881">
        <v>118.563</v>
      </c>
      <c r="I881" s="400">
        <v>43731.395138888889</v>
      </c>
      <c r="J881">
        <v>118.39100000000001</v>
      </c>
      <c r="N881">
        <v>1.55</v>
      </c>
      <c r="Q881">
        <v>306</v>
      </c>
      <c r="R881" t="s">
        <v>97</v>
      </c>
      <c r="S881" s="588">
        <v>2</v>
      </c>
    </row>
    <row r="882" spans="1:19" x14ac:dyDescent="0.2">
      <c r="A882">
        <v>878</v>
      </c>
      <c r="B882" s="400">
        <v>43730.969444444447</v>
      </c>
      <c r="C882" t="s">
        <v>97</v>
      </c>
      <c r="D882">
        <v>0.01</v>
      </c>
      <c r="F882">
        <v>118.68300000000001</v>
      </c>
      <c r="I882" s="400">
        <v>43731.395138888889</v>
      </c>
      <c r="J882">
        <v>118.39100000000001</v>
      </c>
      <c r="N882">
        <v>2.66</v>
      </c>
      <c r="Q882">
        <v>306</v>
      </c>
      <c r="R882" t="s">
        <v>97</v>
      </c>
      <c r="S882" s="588">
        <v>2</v>
      </c>
    </row>
    <row r="883" spans="1:19" x14ac:dyDescent="0.2">
      <c r="A883">
        <v>879</v>
      </c>
      <c r="B883" s="400">
        <v>43731.395833333336</v>
      </c>
      <c r="C883" t="s">
        <v>97</v>
      </c>
      <c r="D883">
        <v>0.01</v>
      </c>
      <c r="F883">
        <v>118.363</v>
      </c>
      <c r="I883" s="400">
        <v>43731.397916666669</v>
      </c>
      <c r="J883">
        <v>118.143</v>
      </c>
      <c r="N883">
        <v>2.02</v>
      </c>
      <c r="Q883">
        <v>307</v>
      </c>
      <c r="R883" t="s">
        <v>97</v>
      </c>
      <c r="S883" s="588">
        <v>1</v>
      </c>
    </row>
    <row r="884" spans="1:19" x14ac:dyDescent="0.2">
      <c r="A884">
        <v>881</v>
      </c>
      <c r="B884" s="400">
        <v>43731.415277777778</v>
      </c>
      <c r="C884" t="s">
        <v>97</v>
      </c>
      <c r="D884">
        <v>0.01</v>
      </c>
      <c r="F884">
        <v>117.97</v>
      </c>
      <c r="I884" s="400">
        <v>43731.45</v>
      </c>
      <c r="J884">
        <v>117.8</v>
      </c>
      <c r="N884">
        <v>1.55</v>
      </c>
      <c r="Q884">
        <v>308</v>
      </c>
      <c r="R884" t="s">
        <v>97</v>
      </c>
      <c r="S884" s="588">
        <v>2</v>
      </c>
    </row>
    <row r="885" spans="1:19" x14ac:dyDescent="0.2">
      <c r="A885">
        <v>882</v>
      </c>
      <c r="B885" s="400">
        <v>43731.424305555556</v>
      </c>
      <c r="C885" t="s">
        <v>97</v>
      </c>
      <c r="D885">
        <v>0.01</v>
      </c>
      <c r="F885">
        <v>118.09</v>
      </c>
      <c r="I885" s="400">
        <v>43731.45</v>
      </c>
      <c r="J885">
        <v>117.8</v>
      </c>
      <c r="N885">
        <v>2.66</v>
      </c>
      <c r="Q885">
        <v>308</v>
      </c>
      <c r="R885" t="s">
        <v>97</v>
      </c>
      <c r="S885" s="588">
        <v>2</v>
      </c>
    </row>
    <row r="886" spans="1:19" x14ac:dyDescent="0.2">
      <c r="A886">
        <v>883</v>
      </c>
      <c r="B886" s="400">
        <v>43731.475694444445</v>
      </c>
      <c r="C886" t="s">
        <v>97</v>
      </c>
      <c r="D886">
        <v>0.01</v>
      </c>
      <c r="F886">
        <v>117.813</v>
      </c>
      <c r="I886" s="400">
        <v>43733.119444444441</v>
      </c>
      <c r="J886">
        <v>117.833</v>
      </c>
      <c r="N886">
        <v>-0.24</v>
      </c>
      <c r="Q886">
        <v>309</v>
      </c>
      <c r="R886" t="s">
        <v>97</v>
      </c>
      <c r="S886" s="588">
        <v>4</v>
      </c>
    </row>
    <row r="887" spans="1:19" x14ac:dyDescent="0.2">
      <c r="A887">
        <v>884</v>
      </c>
      <c r="B887" s="400">
        <v>43731.488194444442</v>
      </c>
      <c r="C887" t="s">
        <v>97</v>
      </c>
      <c r="D887">
        <v>0.01</v>
      </c>
      <c r="F887">
        <v>117.934</v>
      </c>
      <c r="I887" s="400">
        <v>43733.119444444441</v>
      </c>
      <c r="J887">
        <v>117.833</v>
      </c>
      <c r="N887">
        <v>0.87</v>
      </c>
      <c r="Q887">
        <v>309</v>
      </c>
      <c r="R887" t="s">
        <v>97</v>
      </c>
      <c r="S887" s="588">
        <v>4</v>
      </c>
    </row>
    <row r="888" spans="1:19" x14ac:dyDescent="0.2">
      <c r="A888">
        <v>885</v>
      </c>
      <c r="B888" s="400">
        <v>43731.59652777778</v>
      </c>
      <c r="C888" t="s">
        <v>97</v>
      </c>
      <c r="D888">
        <v>0.01</v>
      </c>
      <c r="F888">
        <v>118.095</v>
      </c>
      <c r="I888" s="400">
        <v>43733.119444444441</v>
      </c>
      <c r="J888">
        <v>117.833</v>
      </c>
      <c r="N888">
        <v>2.35</v>
      </c>
      <c r="Q888">
        <v>309</v>
      </c>
      <c r="R888" t="s">
        <v>97</v>
      </c>
      <c r="S888" s="588">
        <v>4</v>
      </c>
    </row>
    <row r="889" spans="1:19" x14ac:dyDescent="0.2">
      <c r="A889">
        <v>886</v>
      </c>
      <c r="B889" s="400">
        <v>43732.06527777778</v>
      </c>
      <c r="C889" t="s">
        <v>97</v>
      </c>
      <c r="D889">
        <v>0.02</v>
      </c>
      <c r="F889">
        <v>118.29600000000001</v>
      </c>
      <c r="I889" s="400">
        <v>43733.119444444441</v>
      </c>
      <c r="J889">
        <v>117.833</v>
      </c>
      <c r="N889">
        <v>8.44</v>
      </c>
      <c r="Q889">
        <v>309</v>
      </c>
      <c r="R889" t="s">
        <v>97</v>
      </c>
      <c r="S889" s="588">
        <v>4</v>
      </c>
    </row>
    <row r="890" spans="1:19" x14ac:dyDescent="0.2">
      <c r="A890">
        <v>887</v>
      </c>
      <c r="B890" s="400">
        <v>43733.119444444441</v>
      </c>
      <c r="C890" t="s">
        <v>97</v>
      </c>
      <c r="D890">
        <v>0.01</v>
      </c>
      <c r="F890">
        <v>117.816</v>
      </c>
      <c r="I890" s="400">
        <v>43734.440972222219</v>
      </c>
      <c r="J890">
        <v>117.703</v>
      </c>
      <c r="N890">
        <v>0.96</v>
      </c>
      <c r="Q890">
        <v>310</v>
      </c>
      <c r="R890" t="s">
        <v>97</v>
      </c>
      <c r="S890" s="588">
        <v>3</v>
      </c>
    </row>
    <row r="891" spans="1:19" x14ac:dyDescent="0.2">
      <c r="A891">
        <v>888</v>
      </c>
      <c r="B891" s="400">
        <v>43733.138194444444</v>
      </c>
      <c r="C891" t="s">
        <v>97</v>
      </c>
      <c r="D891">
        <v>0.01</v>
      </c>
      <c r="F891">
        <v>117.93600000000001</v>
      </c>
      <c r="I891" s="400">
        <v>43734.440972222219</v>
      </c>
      <c r="J891">
        <v>117.703</v>
      </c>
      <c r="N891">
        <v>2.06</v>
      </c>
      <c r="Q891">
        <v>310</v>
      </c>
      <c r="R891" t="s">
        <v>97</v>
      </c>
      <c r="S891" s="588">
        <v>3</v>
      </c>
    </row>
    <row r="892" spans="1:19" x14ac:dyDescent="0.2">
      <c r="A892">
        <v>889</v>
      </c>
      <c r="B892" s="400">
        <v>43733.195833333331</v>
      </c>
      <c r="C892" t="s">
        <v>97</v>
      </c>
      <c r="D892">
        <v>0.01</v>
      </c>
      <c r="F892">
        <v>118.09699999999999</v>
      </c>
      <c r="I892" s="400">
        <v>43734.440972222219</v>
      </c>
      <c r="J892">
        <v>117.703</v>
      </c>
      <c r="N892">
        <v>3.54</v>
      </c>
      <c r="Q892">
        <v>310</v>
      </c>
      <c r="R892" t="s">
        <v>97</v>
      </c>
      <c r="S892" s="588">
        <v>3</v>
      </c>
    </row>
    <row r="893" spans="1:19" x14ac:dyDescent="0.2">
      <c r="A893">
        <v>890</v>
      </c>
      <c r="B893" s="400">
        <v>43734.440972222219</v>
      </c>
      <c r="C893" t="s">
        <v>97</v>
      </c>
      <c r="D893">
        <v>0.01</v>
      </c>
      <c r="F893">
        <v>117.68600000000001</v>
      </c>
      <c r="I893" s="400">
        <v>43735.109027777777</v>
      </c>
      <c r="J893">
        <v>117.517</v>
      </c>
      <c r="N893">
        <v>1.53</v>
      </c>
      <c r="Q893">
        <v>311</v>
      </c>
      <c r="R893" t="s">
        <v>97</v>
      </c>
      <c r="S893" s="588">
        <v>2</v>
      </c>
    </row>
    <row r="894" spans="1:19" x14ac:dyDescent="0.2">
      <c r="A894">
        <v>892</v>
      </c>
      <c r="B894" s="400">
        <v>43734.599305555559</v>
      </c>
      <c r="C894" t="s">
        <v>97</v>
      </c>
      <c r="D894">
        <v>0.01</v>
      </c>
      <c r="F894">
        <v>117.812</v>
      </c>
      <c r="I894" s="400">
        <v>43735.109027777777</v>
      </c>
      <c r="J894">
        <v>117.517</v>
      </c>
      <c r="N894">
        <v>2.69</v>
      </c>
      <c r="Q894">
        <v>311</v>
      </c>
      <c r="R894" t="s">
        <v>97</v>
      </c>
      <c r="S894" s="588">
        <v>2</v>
      </c>
    </row>
    <row r="895" spans="1:19" x14ac:dyDescent="0.2">
      <c r="A895">
        <v>893</v>
      </c>
      <c r="B895" s="400">
        <v>43735.109722222223</v>
      </c>
      <c r="C895" t="s">
        <v>97</v>
      </c>
      <c r="D895">
        <v>0.01</v>
      </c>
      <c r="F895">
        <v>117.48699999999999</v>
      </c>
      <c r="I895" s="400">
        <v>43738.592361111114</v>
      </c>
      <c r="J895">
        <v>117.679</v>
      </c>
      <c r="N895">
        <v>-1.79</v>
      </c>
      <c r="Q895">
        <v>312</v>
      </c>
      <c r="R895" t="s">
        <v>97</v>
      </c>
      <c r="S895" s="588">
        <v>5</v>
      </c>
    </row>
    <row r="896" spans="1:19" x14ac:dyDescent="0.2">
      <c r="A896">
        <v>894</v>
      </c>
      <c r="B896" s="400">
        <v>43735.119444444441</v>
      </c>
      <c r="C896" t="s">
        <v>97</v>
      </c>
      <c r="D896">
        <v>0.01</v>
      </c>
      <c r="F896">
        <v>117.60899999999999</v>
      </c>
      <c r="I896" s="400">
        <v>43738.592361111114</v>
      </c>
      <c r="J896">
        <v>117.679</v>
      </c>
      <c r="N896">
        <v>-0.67</v>
      </c>
      <c r="Q896">
        <v>312</v>
      </c>
      <c r="R896" t="s">
        <v>97</v>
      </c>
      <c r="S896" s="588">
        <v>5</v>
      </c>
    </row>
    <row r="897" spans="1:19" x14ac:dyDescent="0.2">
      <c r="A897">
        <v>895</v>
      </c>
      <c r="B897" s="400">
        <v>43735.409722222219</v>
      </c>
      <c r="C897" t="s">
        <v>97</v>
      </c>
      <c r="D897">
        <v>0.01</v>
      </c>
      <c r="F897">
        <v>117.77</v>
      </c>
      <c r="I897" s="400">
        <v>43738.592361111114</v>
      </c>
      <c r="J897">
        <v>117.679</v>
      </c>
      <c r="N897">
        <v>0.81</v>
      </c>
      <c r="Q897">
        <v>312</v>
      </c>
      <c r="R897" t="s">
        <v>97</v>
      </c>
      <c r="S897" s="588">
        <v>5</v>
      </c>
    </row>
    <row r="898" spans="1:19" x14ac:dyDescent="0.2">
      <c r="A898">
        <v>896</v>
      </c>
      <c r="B898" s="400">
        <v>43735.498611111114</v>
      </c>
      <c r="C898" t="s">
        <v>97</v>
      </c>
      <c r="D898">
        <v>0.02</v>
      </c>
      <c r="F898">
        <v>117.971</v>
      </c>
      <c r="I898" s="400">
        <v>43738.592361111114</v>
      </c>
      <c r="J898">
        <v>117.679</v>
      </c>
      <c r="N898">
        <v>5.31</v>
      </c>
      <c r="Q898">
        <v>312</v>
      </c>
      <c r="R898" t="s">
        <v>97</v>
      </c>
      <c r="S898" s="588">
        <v>5</v>
      </c>
    </row>
    <row r="899" spans="1:19" x14ac:dyDescent="0.2">
      <c r="A899">
        <v>897</v>
      </c>
      <c r="B899" s="400">
        <v>43735.539583333331</v>
      </c>
      <c r="C899" t="s">
        <v>97</v>
      </c>
      <c r="D899">
        <v>0.03</v>
      </c>
      <c r="F899">
        <v>118.242</v>
      </c>
      <c r="I899" s="400">
        <v>43738.592361111114</v>
      </c>
      <c r="J899">
        <v>117.679</v>
      </c>
      <c r="N899">
        <v>15.42</v>
      </c>
      <c r="Q899">
        <v>312</v>
      </c>
      <c r="R899" t="s">
        <v>97</v>
      </c>
      <c r="S899" s="588">
        <v>5</v>
      </c>
    </row>
    <row r="900" spans="1:19" x14ac:dyDescent="0.2">
      <c r="A900">
        <v>898</v>
      </c>
      <c r="B900" s="400">
        <v>43738.593055555553</v>
      </c>
      <c r="C900" t="s">
        <v>97</v>
      </c>
      <c r="D900">
        <v>0.01</v>
      </c>
      <c r="F900">
        <v>117.633</v>
      </c>
      <c r="I900" s="400">
        <v>43740.381944444445</v>
      </c>
      <c r="J900">
        <v>117.65300000000001</v>
      </c>
      <c r="N900">
        <v>-0.24</v>
      </c>
      <c r="Q900">
        <v>313</v>
      </c>
      <c r="R900" t="s">
        <v>97</v>
      </c>
      <c r="S900" s="588">
        <v>4</v>
      </c>
    </row>
    <row r="901" spans="1:19" x14ac:dyDescent="0.2">
      <c r="A901">
        <v>899</v>
      </c>
      <c r="B901" s="400">
        <v>43738.597222222219</v>
      </c>
      <c r="C901" t="s">
        <v>97</v>
      </c>
      <c r="D901">
        <v>0.01</v>
      </c>
      <c r="F901">
        <v>117.754</v>
      </c>
      <c r="I901" s="400">
        <v>43740.381944444445</v>
      </c>
      <c r="J901">
        <v>117.65300000000001</v>
      </c>
      <c r="N901">
        <v>0.87</v>
      </c>
      <c r="Q901">
        <v>313</v>
      </c>
      <c r="R901" t="s">
        <v>97</v>
      </c>
      <c r="S901" s="588">
        <v>4</v>
      </c>
    </row>
    <row r="902" spans="1:19" x14ac:dyDescent="0.2">
      <c r="A902">
        <v>900</v>
      </c>
      <c r="B902" s="400">
        <v>43738.742361111108</v>
      </c>
      <c r="C902" t="s">
        <v>97</v>
      </c>
      <c r="D902">
        <v>0.01</v>
      </c>
      <c r="F902">
        <v>117.91500000000001</v>
      </c>
      <c r="I902" s="400">
        <v>43740.381944444445</v>
      </c>
      <c r="J902">
        <v>117.65300000000001</v>
      </c>
      <c r="N902">
        <v>2.35</v>
      </c>
      <c r="Q902">
        <v>313</v>
      </c>
      <c r="R902" t="s">
        <v>97</v>
      </c>
      <c r="S902" s="588">
        <v>4</v>
      </c>
    </row>
    <row r="903" spans="1:19" x14ac:dyDescent="0.2">
      <c r="A903">
        <v>901</v>
      </c>
      <c r="B903" s="400">
        <v>43739.445833333331</v>
      </c>
      <c r="C903" t="s">
        <v>97</v>
      </c>
      <c r="D903">
        <v>0.02</v>
      </c>
      <c r="F903">
        <v>118.116</v>
      </c>
      <c r="I903" s="400">
        <v>43740.381944444445</v>
      </c>
      <c r="J903">
        <v>117.65300000000001</v>
      </c>
      <c r="N903">
        <v>8.4499999999999993</v>
      </c>
      <c r="Q903">
        <v>313</v>
      </c>
      <c r="R903" t="s">
        <v>97</v>
      </c>
      <c r="S903" s="588">
        <v>4</v>
      </c>
    </row>
    <row r="904" spans="1:19" x14ac:dyDescent="0.2">
      <c r="A904">
        <v>902</v>
      </c>
      <c r="B904" s="400">
        <v>43740.381944444445</v>
      </c>
      <c r="C904" t="s">
        <v>97</v>
      </c>
      <c r="D904">
        <v>0.01</v>
      </c>
      <c r="F904">
        <v>117.63500000000001</v>
      </c>
      <c r="I904" s="400">
        <v>43740.447916666664</v>
      </c>
      <c r="J904">
        <v>117.41500000000001</v>
      </c>
      <c r="N904">
        <v>2.02</v>
      </c>
      <c r="Q904">
        <v>314</v>
      </c>
      <c r="R904" t="s">
        <v>97</v>
      </c>
      <c r="S904" s="588">
        <v>1</v>
      </c>
    </row>
    <row r="905" spans="1:19" x14ac:dyDescent="0.2">
      <c r="A905">
        <v>903</v>
      </c>
      <c r="B905" s="400">
        <v>43740.447916666664</v>
      </c>
      <c r="C905" t="s">
        <v>97</v>
      </c>
      <c r="D905">
        <v>0.01</v>
      </c>
      <c r="F905">
        <v>117.39700000000001</v>
      </c>
      <c r="I905" s="400">
        <v>43741.577777777777</v>
      </c>
      <c r="J905">
        <v>117.221</v>
      </c>
      <c r="N905">
        <v>1.55</v>
      </c>
      <c r="Q905">
        <v>315</v>
      </c>
      <c r="R905" t="s">
        <v>97</v>
      </c>
      <c r="S905" s="588">
        <v>2</v>
      </c>
    </row>
    <row r="906" spans="1:19" x14ac:dyDescent="0.2">
      <c r="A906">
        <v>904</v>
      </c>
      <c r="B906" s="400">
        <v>43740.495138888888</v>
      </c>
      <c r="C906" t="s">
        <v>97</v>
      </c>
      <c r="D906">
        <v>0.01</v>
      </c>
      <c r="F906">
        <v>117.518</v>
      </c>
      <c r="I906" s="400">
        <v>43741.577777777777</v>
      </c>
      <c r="J906">
        <v>117.221</v>
      </c>
      <c r="N906">
        <v>2.66</v>
      </c>
      <c r="Q906">
        <v>315</v>
      </c>
      <c r="R906" t="s">
        <v>97</v>
      </c>
      <c r="S906" s="588">
        <v>2</v>
      </c>
    </row>
    <row r="907" spans="1:19" x14ac:dyDescent="0.2">
      <c r="A907">
        <v>906</v>
      </c>
      <c r="B907" s="400">
        <v>43741.57916666667</v>
      </c>
      <c r="C907" t="s">
        <v>97</v>
      </c>
      <c r="D907">
        <v>0.01</v>
      </c>
      <c r="F907">
        <v>117.16200000000001</v>
      </c>
      <c r="I907" s="400">
        <v>43746.638194444444</v>
      </c>
      <c r="J907">
        <v>117.355</v>
      </c>
      <c r="N907">
        <v>-1.84</v>
      </c>
      <c r="Q907">
        <v>316</v>
      </c>
      <c r="R907" t="s">
        <v>97</v>
      </c>
      <c r="S907" s="588">
        <v>5</v>
      </c>
    </row>
    <row r="908" spans="1:19" x14ac:dyDescent="0.2">
      <c r="A908">
        <v>907</v>
      </c>
      <c r="B908" s="400">
        <v>43741.606249999997</v>
      </c>
      <c r="C908" t="s">
        <v>97</v>
      </c>
      <c r="D908">
        <v>0.01</v>
      </c>
      <c r="F908">
        <v>117.28400000000001</v>
      </c>
      <c r="I908" s="400">
        <v>43746.638194444444</v>
      </c>
      <c r="J908">
        <v>117.355</v>
      </c>
      <c r="N908">
        <v>-0.72</v>
      </c>
      <c r="Q908">
        <v>316</v>
      </c>
      <c r="R908" t="s">
        <v>97</v>
      </c>
      <c r="S908" s="588">
        <v>5</v>
      </c>
    </row>
    <row r="909" spans="1:19" x14ac:dyDescent="0.2">
      <c r="A909">
        <v>908</v>
      </c>
      <c r="B909" s="400">
        <v>43742.624305555553</v>
      </c>
      <c r="C909" t="s">
        <v>97</v>
      </c>
      <c r="D909">
        <v>0.01</v>
      </c>
      <c r="F909">
        <v>117.447</v>
      </c>
      <c r="I909" s="400">
        <v>43746.638194444444</v>
      </c>
      <c r="J909">
        <v>117.355</v>
      </c>
      <c r="N909">
        <v>0.8</v>
      </c>
      <c r="Q909">
        <v>316</v>
      </c>
      <c r="R909" t="s">
        <v>97</v>
      </c>
      <c r="S909" s="588">
        <v>5</v>
      </c>
    </row>
    <row r="910" spans="1:19" x14ac:dyDescent="0.2">
      <c r="A910">
        <v>909</v>
      </c>
      <c r="B910" s="400">
        <v>43745.6875</v>
      </c>
      <c r="C910" t="s">
        <v>97</v>
      </c>
      <c r="D910">
        <v>0.02</v>
      </c>
      <c r="F910">
        <v>117.64700000000001</v>
      </c>
      <c r="I910" s="400">
        <v>43746.638194444444</v>
      </c>
      <c r="J910">
        <v>117.355</v>
      </c>
      <c r="N910">
        <v>5.3</v>
      </c>
      <c r="Q910">
        <v>316</v>
      </c>
      <c r="R910" t="s">
        <v>97</v>
      </c>
      <c r="S910" s="588">
        <v>5</v>
      </c>
    </row>
    <row r="911" spans="1:19" x14ac:dyDescent="0.2">
      <c r="A911">
        <v>910</v>
      </c>
      <c r="B911" s="400">
        <v>43746.334722222222</v>
      </c>
      <c r="C911" t="s">
        <v>97</v>
      </c>
      <c r="D911">
        <v>0.03</v>
      </c>
      <c r="F911">
        <v>117.919</v>
      </c>
      <c r="I911" s="400">
        <v>43746.638194444444</v>
      </c>
      <c r="J911">
        <v>117.355</v>
      </c>
      <c r="N911">
        <v>15.52</v>
      </c>
      <c r="Q911">
        <v>316</v>
      </c>
      <c r="R911" t="s">
        <v>97</v>
      </c>
      <c r="S911" s="588">
        <v>5</v>
      </c>
    </row>
    <row r="912" spans="1:19" x14ac:dyDescent="0.2">
      <c r="A912">
        <v>911</v>
      </c>
      <c r="B912" s="400">
        <v>43746.667361111111</v>
      </c>
      <c r="C912" t="s">
        <v>97</v>
      </c>
      <c r="D912">
        <v>0.01</v>
      </c>
      <c r="F912">
        <v>117.324</v>
      </c>
      <c r="I912" s="400">
        <v>43782.59652777778</v>
      </c>
      <c r="J912">
        <v>119.849</v>
      </c>
      <c r="N912">
        <v>-23.98</v>
      </c>
      <c r="Q912">
        <v>317</v>
      </c>
      <c r="R912" t="s">
        <v>97</v>
      </c>
      <c r="S912" s="588">
        <v>11</v>
      </c>
    </row>
    <row r="913" spans="1:19" x14ac:dyDescent="0.2">
      <c r="A913">
        <v>912</v>
      </c>
      <c r="B913" s="400">
        <v>43746.8125</v>
      </c>
      <c r="C913" t="s">
        <v>97</v>
      </c>
      <c r="D913">
        <v>0.01</v>
      </c>
      <c r="F913">
        <v>117.44799999999999</v>
      </c>
      <c r="I913" s="400">
        <v>43782.59652777778</v>
      </c>
      <c r="J913">
        <v>119.849</v>
      </c>
      <c r="N913">
        <v>-22.84</v>
      </c>
      <c r="Q913">
        <v>317</v>
      </c>
      <c r="R913" t="s">
        <v>97</v>
      </c>
      <c r="S913" s="588">
        <v>11</v>
      </c>
    </row>
    <row r="914" spans="1:19" x14ac:dyDescent="0.2">
      <c r="A914">
        <v>913</v>
      </c>
      <c r="B914" s="400">
        <v>43747.387499999997</v>
      </c>
      <c r="C914" t="s">
        <v>97</v>
      </c>
      <c r="D914">
        <v>0.01</v>
      </c>
      <c r="F914">
        <v>117.61499999999999</v>
      </c>
      <c r="I914" s="400">
        <v>43782.59652777778</v>
      </c>
      <c r="J914">
        <v>119.849</v>
      </c>
      <c r="N914">
        <v>-21.29</v>
      </c>
      <c r="Q914">
        <v>317</v>
      </c>
      <c r="R914" t="s">
        <v>97</v>
      </c>
      <c r="S914" s="588">
        <v>11</v>
      </c>
    </row>
    <row r="915" spans="1:19" x14ac:dyDescent="0.2">
      <c r="A915">
        <v>914</v>
      </c>
      <c r="B915" s="400">
        <v>43747.405555555553</v>
      </c>
      <c r="C915" t="s">
        <v>97</v>
      </c>
      <c r="D915">
        <v>0.02</v>
      </c>
      <c r="F915">
        <v>117.816</v>
      </c>
      <c r="I915" s="400">
        <v>43782.59652777778</v>
      </c>
      <c r="J915">
        <v>119.849</v>
      </c>
      <c r="N915">
        <v>-38.880000000000003</v>
      </c>
      <c r="Q915">
        <v>317</v>
      </c>
      <c r="R915" t="s">
        <v>97</v>
      </c>
      <c r="S915" s="588">
        <v>11</v>
      </c>
    </row>
    <row r="916" spans="1:19" x14ac:dyDescent="0.2">
      <c r="A916">
        <v>915</v>
      </c>
      <c r="B916" s="400">
        <v>43747.791666666664</v>
      </c>
      <c r="C916" t="s">
        <v>97</v>
      </c>
      <c r="D916">
        <v>0.03</v>
      </c>
      <c r="F916">
        <v>118.089</v>
      </c>
      <c r="I916" s="400">
        <v>43782.59652777778</v>
      </c>
      <c r="J916">
        <v>119.849</v>
      </c>
      <c r="N916">
        <v>-50.82</v>
      </c>
      <c r="Q916">
        <v>317</v>
      </c>
      <c r="R916" t="s">
        <v>97</v>
      </c>
      <c r="S916" s="588">
        <v>11</v>
      </c>
    </row>
    <row r="917" spans="1:19" x14ac:dyDescent="0.2">
      <c r="A917">
        <v>919</v>
      </c>
      <c r="B917" s="400">
        <v>43748.379861111112</v>
      </c>
      <c r="C917" t="s">
        <v>97</v>
      </c>
      <c r="D917">
        <v>0.06</v>
      </c>
      <c r="F917">
        <v>118.431</v>
      </c>
      <c r="I917" s="400">
        <v>43782.59652777778</v>
      </c>
      <c r="J917">
        <v>119.849</v>
      </c>
      <c r="N917">
        <v>-82.41</v>
      </c>
      <c r="Q917">
        <v>317</v>
      </c>
      <c r="R917" t="s">
        <v>97</v>
      </c>
      <c r="S917" s="588">
        <v>11</v>
      </c>
    </row>
    <row r="918" spans="1:19" x14ac:dyDescent="0.2">
      <c r="A918">
        <v>922</v>
      </c>
      <c r="B918" s="400">
        <v>43748.660416666666</v>
      </c>
      <c r="C918" t="s">
        <v>97</v>
      </c>
      <c r="D918">
        <v>0.1</v>
      </c>
      <c r="F918">
        <v>118.84399999999999</v>
      </c>
      <c r="I918" s="400">
        <v>43782.59652777778</v>
      </c>
      <c r="J918">
        <v>119.849</v>
      </c>
      <c r="N918">
        <v>-99.45</v>
      </c>
      <c r="Q918">
        <v>317</v>
      </c>
      <c r="R918" t="s">
        <v>97</v>
      </c>
      <c r="S918" s="588">
        <v>11</v>
      </c>
    </row>
    <row r="919" spans="1:19" x14ac:dyDescent="0.2">
      <c r="A919">
        <v>926</v>
      </c>
      <c r="B919" s="400">
        <v>43749.507638888892</v>
      </c>
      <c r="C919" t="s">
        <v>97</v>
      </c>
      <c r="D919">
        <v>0.19</v>
      </c>
      <c r="F919">
        <v>119.324</v>
      </c>
      <c r="I919" s="400">
        <v>43782.59652777778</v>
      </c>
      <c r="J919">
        <v>119.849</v>
      </c>
      <c r="N919">
        <v>-104.89</v>
      </c>
      <c r="Q919">
        <v>317</v>
      </c>
      <c r="R919" t="s">
        <v>97</v>
      </c>
      <c r="S919" s="588">
        <v>11</v>
      </c>
    </row>
    <row r="920" spans="1:19" x14ac:dyDescent="0.2">
      <c r="A920">
        <v>928</v>
      </c>
      <c r="B920" s="400">
        <v>43749.559027777781</v>
      </c>
      <c r="C920" t="s">
        <v>97</v>
      </c>
      <c r="D920">
        <v>0.34</v>
      </c>
      <c r="F920">
        <v>119.863</v>
      </c>
      <c r="I920" s="400">
        <v>43782.59652777778</v>
      </c>
      <c r="J920">
        <v>119.849</v>
      </c>
      <c r="N920">
        <v>-19.61</v>
      </c>
      <c r="Q920">
        <v>317</v>
      </c>
      <c r="R920" t="s">
        <v>97</v>
      </c>
      <c r="S920" s="588">
        <v>11</v>
      </c>
    </row>
    <row r="921" spans="1:19" x14ac:dyDescent="0.2">
      <c r="A921">
        <v>940</v>
      </c>
      <c r="B921" s="400">
        <v>43754.739583333336</v>
      </c>
      <c r="C921" t="s">
        <v>97</v>
      </c>
      <c r="D921">
        <v>0.61</v>
      </c>
      <c r="F921">
        <v>120.343</v>
      </c>
      <c r="I921" s="400">
        <v>43782.59652777778</v>
      </c>
      <c r="J921">
        <v>119.849</v>
      </c>
      <c r="N921">
        <v>237.52</v>
      </c>
      <c r="Q921">
        <v>317</v>
      </c>
      <c r="R921" t="s">
        <v>97</v>
      </c>
      <c r="S921" s="588">
        <v>11</v>
      </c>
    </row>
    <row r="922" spans="1:19" x14ac:dyDescent="0.2">
      <c r="A922">
        <v>944</v>
      </c>
      <c r="B922" s="400">
        <v>43755.480555555558</v>
      </c>
      <c r="C922" t="s">
        <v>97</v>
      </c>
      <c r="D922">
        <v>1.1000000000000001</v>
      </c>
      <c r="F922">
        <v>120.84399999999999</v>
      </c>
      <c r="I922" s="400">
        <v>43782.59652777778</v>
      </c>
      <c r="J922">
        <v>119.849</v>
      </c>
      <c r="N922">
        <v>941.28</v>
      </c>
      <c r="Q922">
        <v>317</v>
      </c>
      <c r="R922" t="s">
        <v>97</v>
      </c>
      <c r="S922" s="588">
        <v>11</v>
      </c>
    </row>
    <row r="923" spans="1:19" x14ac:dyDescent="0.2">
      <c r="A923">
        <v>916</v>
      </c>
      <c r="B923" s="400">
        <v>43748.151388888888</v>
      </c>
      <c r="C923" t="s">
        <v>96</v>
      </c>
      <c r="D923">
        <v>0.01</v>
      </c>
      <c r="F923">
        <v>118.258</v>
      </c>
      <c r="I923" s="400">
        <v>43748.379166666666</v>
      </c>
      <c r="J923">
        <v>118.428</v>
      </c>
      <c r="N923">
        <v>1.56</v>
      </c>
      <c r="Q923">
        <v>318</v>
      </c>
      <c r="R923" t="s">
        <v>96</v>
      </c>
      <c r="S923" s="588">
        <v>2</v>
      </c>
    </row>
    <row r="924" spans="1:19" x14ac:dyDescent="0.2">
      <c r="A924">
        <v>917</v>
      </c>
      <c r="B924" s="400">
        <v>43748.196527777778</v>
      </c>
      <c r="C924" t="s">
        <v>96</v>
      </c>
      <c r="D924">
        <v>0.01</v>
      </c>
      <c r="F924">
        <v>118.137</v>
      </c>
      <c r="I924" s="400">
        <v>43748.379166666666</v>
      </c>
      <c r="J924">
        <v>118.428</v>
      </c>
      <c r="N924">
        <v>2.67</v>
      </c>
      <c r="Q924">
        <v>318</v>
      </c>
      <c r="R924" t="s">
        <v>96</v>
      </c>
      <c r="S924" s="588">
        <v>2</v>
      </c>
    </row>
    <row r="925" spans="1:19" x14ac:dyDescent="0.2">
      <c r="A925">
        <v>918</v>
      </c>
      <c r="B925" s="400">
        <v>43748.379861111112</v>
      </c>
      <c r="C925" t="s">
        <v>96</v>
      </c>
      <c r="D925">
        <v>0.01</v>
      </c>
      <c r="F925">
        <v>118.423</v>
      </c>
      <c r="I925" s="400">
        <v>43748.60833333333</v>
      </c>
      <c r="J925">
        <v>118.593</v>
      </c>
      <c r="N925">
        <v>1.56</v>
      </c>
      <c r="Q925">
        <v>319</v>
      </c>
      <c r="R925" t="s">
        <v>96</v>
      </c>
      <c r="S925" s="588">
        <v>2</v>
      </c>
    </row>
    <row r="926" spans="1:19" x14ac:dyDescent="0.2">
      <c r="A926">
        <v>920</v>
      </c>
      <c r="B926" s="400">
        <v>43748.398611111108</v>
      </c>
      <c r="C926" t="s">
        <v>96</v>
      </c>
      <c r="D926">
        <v>0.01</v>
      </c>
      <c r="F926">
        <v>118.303</v>
      </c>
      <c r="I926" s="400">
        <v>43748.60833333333</v>
      </c>
      <c r="J926">
        <v>118.593</v>
      </c>
      <c r="N926">
        <v>2.66</v>
      </c>
      <c r="Q926">
        <v>319</v>
      </c>
      <c r="R926" t="s">
        <v>96</v>
      </c>
      <c r="S926" s="588">
        <v>2</v>
      </c>
    </row>
    <row r="927" spans="1:19" x14ac:dyDescent="0.2">
      <c r="A927">
        <v>921</v>
      </c>
      <c r="B927" s="400">
        <v>43748.609027777777</v>
      </c>
      <c r="C927" t="s">
        <v>96</v>
      </c>
      <c r="D927">
        <v>0.01</v>
      </c>
      <c r="F927">
        <v>118.60599999999999</v>
      </c>
      <c r="I927" s="400">
        <v>43748.660416666666</v>
      </c>
      <c r="J927">
        <v>118.82599999999999</v>
      </c>
      <c r="N927">
        <v>2.02</v>
      </c>
      <c r="Q927">
        <v>320</v>
      </c>
      <c r="R927" t="s">
        <v>96</v>
      </c>
      <c r="S927" s="588">
        <v>1</v>
      </c>
    </row>
    <row r="928" spans="1:19" x14ac:dyDescent="0.2">
      <c r="A928">
        <v>923</v>
      </c>
      <c r="B928" s="400">
        <v>43748.675694444442</v>
      </c>
      <c r="C928" t="s">
        <v>96</v>
      </c>
      <c r="D928">
        <v>0.01</v>
      </c>
      <c r="F928">
        <v>118.834</v>
      </c>
      <c r="I928" s="400">
        <v>43749.464583333334</v>
      </c>
      <c r="J928">
        <v>119.05800000000001</v>
      </c>
      <c r="N928">
        <v>2.02</v>
      </c>
      <c r="Q928">
        <v>321</v>
      </c>
      <c r="R928" t="s">
        <v>96</v>
      </c>
      <c r="S928" s="588">
        <v>1</v>
      </c>
    </row>
    <row r="929" spans="1:19" x14ac:dyDescent="0.2">
      <c r="A929">
        <v>924</v>
      </c>
      <c r="B929" s="400">
        <v>43749.465277777781</v>
      </c>
      <c r="C929" t="s">
        <v>96</v>
      </c>
      <c r="D929">
        <v>0.01</v>
      </c>
      <c r="F929">
        <v>119.062</v>
      </c>
      <c r="I929" s="400">
        <v>43749.507638888892</v>
      </c>
      <c r="J929">
        <v>119.282</v>
      </c>
      <c r="N929">
        <v>2.02</v>
      </c>
      <c r="Q929">
        <v>322</v>
      </c>
      <c r="R929" t="s">
        <v>96</v>
      </c>
      <c r="S929" s="588">
        <v>1</v>
      </c>
    </row>
    <row r="930" spans="1:19" x14ac:dyDescent="0.2">
      <c r="A930">
        <v>925</v>
      </c>
      <c r="B930" s="400">
        <v>43749.507638888892</v>
      </c>
      <c r="C930" t="s">
        <v>96</v>
      </c>
      <c r="D930">
        <v>0.01</v>
      </c>
      <c r="F930">
        <v>119.29900000000001</v>
      </c>
      <c r="I930" s="400">
        <v>43749.544444444444</v>
      </c>
      <c r="J930">
        <v>119.51900000000001</v>
      </c>
      <c r="N930">
        <v>2.0099999999999998</v>
      </c>
      <c r="Q930">
        <v>323</v>
      </c>
      <c r="R930" t="s">
        <v>96</v>
      </c>
      <c r="S930" s="588">
        <v>1</v>
      </c>
    </row>
    <row r="931" spans="1:19" x14ac:dyDescent="0.2">
      <c r="A931">
        <v>927</v>
      </c>
      <c r="B931" s="400">
        <v>43749.554861111108</v>
      </c>
      <c r="C931" t="s">
        <v>96</v>
      </c>
      <c r="D931">
        <v>0.01</v>
      </c>
      <c r="F931">
        <v>119.70699999999999</v>
      </c>
      <c r="I931" s="400">
        <v>43749.65902777778</v>
      </c>
      <c r="J931">
        <v>119.92700000000001</v>
      </c>
      <c r="N931">
        <v>2.02</v>
      </c>
      <c r="Q931">
        <v>324</v>
      </c>
      <c r="R931" t="s">
        <v>96</v>
      </c>
      <c r="S931" s="588">
        <v>1</v>
      </c>
    </row>
    <row r="932" spans="1:19" x14ac:dyDescent="0.2">
      <c r="A932">
        <v>929</v>
      </c>
      <c r="B932" s="400">
        <v>43749.680555555555</v>
      </c>
      <c r="C932" t="s">
        <v>96</v>
      </c>
      <c r="D932">
        <v>0.01</v>
      </c>
      <c r="F932">
        <v>119.928</v>
      </c>
      <c r="I932" s="400">
        <v>43753.688888888886</v>
      </c>
      <c r="J932">
        <v>119.738</v>
      </c>
      <c r="N932">
        <v>-1.83</v>
      </c>
      <c r="Q932">
        <v>325</v>
      </c>
      <c r="R932" t="s">
        <v>96</v>
      </c>
      <c r="S932" s="588">
        <v>5</v>
      </c>
    </row>
    <row r="933" spans="1:19" x14ac:dyDescent="0.2">
      <c r="A933">
        <v>930</v>
      </c>
      <c r="B933" s="400">
        <v>43749.698611111111</v>
      </c>
      <c r="C933" t="s">
        <v>96</v>
      </c>
      <c r="D933">
        <v>0.01</v>
      </c>
      <c r="F933">
        <v>119.807</v>
      </c>
      <c r="I933" s="400">
        <v>43753.688888888886</v>
      </c>
      <c r="J933">
        <v>119.738</v>
      </c>
      <c r="N933">
        <v>-0.72</v>
      </c>
      <c r="Q933">
        <v>325</v>
      </c>
      <c r="R933" t="s">
        <v>96</v>
      </c>
      <c r="S933" s="588">
        <v>5</v>
      </c>
    </row>
    <row r="934" spans="1:19" x14ac:dyDescent="0.2">
      <c r="A934">
        <v>931</v>
      </c>
      <c r="B934" s="400">
        <v>43749.760416666664</v>
      </c>
      <c r="C934" t="s">
        <v>96</v>
      </c>
      <c r="D934">
        <v>0.01</v>
      </c>
      <c r="F934">
        <v>119.645</v>
      </c>
      <c r="I934" s="400">
        <v>43753.688888888886</v>
      </c>
      <c r="J934">
        <v>119.738</v>
      </c>
      <c r="N934">
        <v>0.77</v>
      </c>
      <c r="Q934">
        <v>325</v>
      </c>
      <c r="R934" t="s">
        <v>96</v>
      </c>
      <c r="S934" s="588">
        <v>5</v>
      </c>
    </row>
    <row r="935" spans="1:19" x14ac:dyDescent="0.2">
      <c r="A935">
        <v>932</v>
      </c>
      <c r="B935" s="400">
        <v>43752.109027777777</v>
      </c>
      <c r="C935" t="s">
        <v>96</v>
      </c>
      <c r="D935">
        <v>0.02</v>
      </c>
      <c r="F935">
        <v>119.44499999999999</v>
      </c>
      <c r="I935" s="400">
        <v>43753.688888888886</v>
      </c>
      <c r="J935">
        <v>119.738</v>
      </c>
      <c r="N935">
        <v>5.3</v>
      </c>
      <c r="Q935">
        <v>325</v>
      </c>
      <c r="R935" t="s">
        <v>96</v>
      </c>
      <c r="S935" s="588">
        <v>5</v>
      </c>
    </row>
    <row r="936" spans="1:19" x14ac:dyDescent="0.2">
      <c r="A936">
        <v>933</v>
      </c>
      <c r="B936" s="400">
        <v>43753.482638888891</v>
      </c>
      <c r="C936" t="s">
        <v>96</v>
      </c>
      <c r="D936">
        <v>0.03</v>
      </c>
      <c r="F936">
        <v>119.17400000000001</v>
      </c>
      <c r="I936" s="400">
        <v>43753.688888888886</v>
      </c>
      <c r="J936">
        <v>119.738</v>
      </c>
      <c r="N936">
        <v>15.52</v>
      </c>
      <c r="Q936">
        <v>325</v>
      </c>
      <c r="R936" t="s">
        <v>96</v>
      </c>
      <c r="S936" s="588">
        <v>5</v>
      </c>
    </row>
    <row r="937" spans="1:19" x14ac:dyDescent="0.2">
      <c r="A937">
        <v>934</v>
      </c>
      <c r="B937" s="400">
        <v>43753.688888888886</v>
      </c>
      <c r="C937" t="s">
        <v>96</v>
      </c>
      <c r="D937">
        <v>0.01</v>
      </c>
      <c r="F937">
        <v>119.759</v>
      </c>
      <c r="I937" s="400">
        <v>43753.70416666667</v>
      </c>
      <c r="J937">
        <v>119.979</v>
      </c>
      <c r="N937">
        <v>2.0099999999999998</v>
      </c>
      <c r="Q937">
        <v>326</v>
      </c>
      <c r="R937" t="s">
        <v>96</v>
      </c>
      <c r="S937" s="588">
        <v>1</v>
      </c>
    </row>
    <row r="938" spans="1:19" x14ac:dyDescent="0.2">
      <c r="A938">
        <v>935</v>
      </c>
      <c r="B938" s="400">
        <v>43753.704861111109</v>
      </c>
      <c r="C938" t="s">
        <v>96</v>
      </c>
      <c r="D938">
        <v>0.01</v>
      </c>
      <c r="F938">
        <v>120.017</v>
      </c>
      <c r="I938" s="400">
        <v>43754.34375</v>
      </c>
      <c r="J938">
        <v>120.18899999999999</v>
      </c>
      <c r="N938">
        <v>1.54</v>
      </c>
      <c r="Q938">
        <v>327</v>
      </c>
      <c r="R938" t="s">
        <v>96</v>
      </c>
      <c r="S938" s="588">
        <v>2</v>
      </c>
    </row>
    <row r="939" spans="1:19" x14ac:dyDescent="0.2">
      <c r="A939">
        <v>936</v>
      </c>
      <c r="B939" s="400">
        <v>43754.109027777777</v>
      </c>
      <c r="C939" t="s">
        <v>96</v>
      </c>
      <c r="D939">
        <v>0.01</v>
      </c>
      <c r="F939">
        <v>119.896</v>
      </c>
      <c r="I939" s="400">
        <v>43754.34375</v>
      </c>
      <c r="J939">
        <v>120.18899999999999</v>
      </c>
      <c r="N939">
        <v>2.69</v>
      </c>
      <c r="Q939">
        <v>327</v>
      </c>
      <c r="R939" t="s">
        <v>96</v>
      </c>
      <c r="S939" s="588">
        <v>2</v>
      </c>
    </row>
    <row r="940" spans="1:19" x14ac:dyDescent="0.2">
      <c r="A940">
        <v>937</v>
      </c>
      <c r="B940" s="400">
        <v>43754.351388888892</v>
      </c>
      <c r="C940" t="s">
        <v>96</v>
      </c>
      <c r="D940">
        <v>0.01</v>
      </c>
      <c r="F940">
        <v>120.208</v>
      </c>
      <c r="I940" s="400">
        <v>43754.729861111111</v>
      </c>
      <c r="J940">
        <v>120.29300000000001</v>
      </c>
      <c r="N940">
        <v>0.78</v>
      </c>
      <c r="Q940">
        <v>328</v>
      </c>
      <c r="R940" t="s">
        <v>96</v>
      </c>
      <c r="S940" s="588">
        <v>3</v>
      </c>
    </row>
    <row r="941" spans="1:19" x14ac:dyDescent="0.2">
      <c r="A941">
        <v>938</v>
      </c>
      <c r="B941" s="400">
        <v>43754.373611111114</v>
      </c>
      <c r="C941" t="s">
        <v>96</v>
      </c>
      <c r="D941">
        <v>0.01</v>
      </c>
      <c r="F941">
        <v>120.086</v>
      </c>
      <c r="I941" s="400">
        <v>43754.729861111111</v>
      </c>
      <c r="J941">
        <v>120.29300000000001</v>
      </c>
      <c r="N941">
        <v>1.9</v>
      </c>
      <c r="Q941">
        <v>328</v>
      </c>
      <c r="R941" t="s">
        <v>96</v>
      </c>
      <c r="S941" s="588">
        <v>3</v>
      </c>
    </row>
    <row r="942" spans="1:19" x14ac:dyDescent="0.2">
      <c r="A942">
        <v>939</v>
      </c>
      <c r="B942" s="400">
        <v>43754.395833333336</v>
      </c>
      <c r="C942" t="s">
        <v>96</v>
      </c>
      <c r="D942">
        <v>0.01</v>
      </c>
      <c r="F942">
        <v>119.866</v>
      </c>
      <c r="I942" s="400">
        <v>43754.729861111111</v>
      </c>
      <c r="J942">
        <v>120.29300000000001</v>
      </c>
      <c r="N942">
        <v>3.92</v>
      </c>
      <c r="Q942">
        <v>328</v>
      </c>
      <c r="R942" t="s">
        <v>96</v>
      </c>
      <c r="S942" s="588">
        <v>3</v>
      </c>
    </row>
    <row r="943" spans="1:19" x14ac:dyDescent="0.2">
      <c r="A943">
        <v>941</v>
      </c>
      <c r="B943" s="400">
        <v>43754.821527777778</v>
      </c>
      <c r="C943" t="s">
        <v>96</v>
      </c>
      <c r="D943">
        <v>0.01</v>
      </c>
      <c r="F943">
        <v>120.43600000000001</v>
      </c>
      <c r="I943" s="400">
        <v>43755.442361111112</v>
      </c>
      <c r="J943">
        <v>120.61799999999999</v>
      </c>
      <c r="N943">
        <v>1.55</v>
      </c>
      <c r="Q943">
        <v>329</v>
      </c>
      <c r="R943" t="s">
        <v>96</v>
      </c>
      <c r="S943" s="588">
        <v>2</v>
      </c>
    </row>
    <row r="944" spans="1:19" x14ac:dyDescent="0.2">
      <c r="A944">
        <v>942</v>
      </c>
      <c r="B944" s="400">
        <v>43754.833333333336</v>
      </c>
      <c r="C944" t="s">
        <v>96</v>
      </c>
      <c r="D944">
        <v>0.01</v>
      </c>
      <c r="F944">
        <v>120.315</v>
      </c>
      <c r="I944" s="400">
        <v>43755.442361111112</v>
      </c>
      <c r="J944">
        <v>120.61799999999999</v>
      </c>
      <c r="N944">
        <v>2.66</v>
      </c>
      <c r="Q944">
        <v>329</v>
      </c>
      <c r="R944" t="s">
        <v>96</v>
      </c>
      <c r="S944" s="588">
        <v>2</v>
      </c>
    </row>
    <row r="945" spans="1:19" x14ac:dyDescent="0.2">
      <c r="A945">
        <v>943</v>
      </c>
      <c r="B945" s="400">
        <v>43755.442361111112</v>
      </c>
      <c r="C945" t="s">
        <v>96</v>
      </c>
      <c r="D945">
        <v>0.01</v>
      </c>
      <c r="F945">
        <v>120.637</v>
      </c>
      <c r="I945" s="400">
        <v>43755.479861111111</v>
      </c>
      <c r="J945">
        <v>120.857</v>
      </c>
      <c r="N945">
        <v>2.02</v>
      </c>
      <c r="Q945">
        <v>330</v>
      </c>
      <c r="R945" t="s">
        <v>96</v>
      </c>
      <c r="S945" s="588">
        <v>1</v>
      </c>
    </row>
    <row r="946" spans="1:19" x14ac:dyDescent="0.2">
      <c r="A946">
        <v>945</v>
      </c>
      <c r="B946" s="400">
        <v>43755.48333333333</v>
      </c>
      <c r="C946" t="s">
        <v>96</v>
      </c>
      <c r="D946">
        <v>0.01</v>
      </c>
      <c r="F946">
        <v>121.02</v>
      </c>
      <c r="I946" s="400">
        <v>43755.484722222223</v>
      </c>
      <c r="J946">
        <v>121.24</v>
      </c>
      <c r="N946">
        <v>2.0099999999999998</v>
      </c>
      <c r="Q946">
        <v>331</v>
      </c>
      <c r="R946" t="s">
        <v>96</v>
      </c>
      <c r="S946" s="588">
        <v>1</v>
      </c>
    </row>
    <row r="947" spans="1:19" x14ac:dyDescent="0.2">
      <c r="A947">
        <v>946</v>
      </c>
      <c r="B947" s="400">
        <v>43755.489583333336</v>
      </c>
      <c r="C947" t="s">
        <v>96</v>
      </c>
      <c r="D947">
        <v>0.01</v>
      </c>
      <c r="F947">
        <v>121.18300000000001</v>
      </c>
      <c r="I947" s="400">
        <v>43759.402777777781</v>
      </c>
      <c r="J947">
        <v>121.167</v>
      </c>
      <c r="N947">
        <v>-0.23</v>
      </c>
      <c r="Q947">
        <v>332</v>
      </c>
      <c r="R947" t="s">
        <v>96</v>
      </c>
      <c r="S947" s="588">
        <v>4</v>
      </c>
    </row>
    <row r="948" spans="1:19" x14ac:dyDescent="0.2">
      <c r="A948">
        <v>947</v>
      </c>
      <c r="B948" s="400">
        <v>43755.492361111108</v>
      </c>
      <c r="C948" t="s">
        <v>96</v>
      </c>
      <c r="D948">
        <v>0.01</v>
      </c>
      <c r="F948">
        <v>121.06100000000001</v>
      </c>
      <c r="I948" s="400">
        <v>43759.402777777781</v>
      </c>
      <c r="J948">
        <v>121.167</v>
      </c>
      <c r="N948">
        <v>0.89</v>
      </c>
      <c r="Q948">
        <v>332</v>
      </c>
      <c r="R948" t="s">
        <v>96</v>
      </c>
      <c r="S948" s="588">
        <v>4</v>
      </c>
    </row>
    <row r="949" spans="1:19" x14ac:dyDescent="0.2">
      <c r="A949">
        <v>948</v>
      </c>
      <c r="B949" s="400">
        <v>43755.50277777778</v>
      </c>
      <c r="C949" t="s">
        <v>96</v>
      </c>
      <c r="D949">
        <v>0.01</v>
      </c>
      <c r="F949">
        <v>120.9</v>
      </c>
      <c r="I949" s="400">
        <v>43759.402777777781</v>
      </c>
      <c r="J949">
        <v>121.167</v>
      </c>
      <c r="N949">
        <v>2.37</v>
      </c>
      <c r="Q949">
        <v>332</v>
      </c>
      <c r="R949" t="s">
        <v>96</v>
      </c>
      <c r="S949" s="588">
        <v>4</v>
      </c>
    </row>
    <row r="950" spans="1:19" x14ac:dyDescent="0.2">
      <c r="A950">
        <v>949</v>
      </c>
      <c r="B950" s="400">
        <v>43755.595138888886</v>
      </c>
      <c r="C950" t="s">
        <v>96</v>
      </c>
      <c r="D950">
        <v>0.02</v>
      </c>
      <c r="F950">
        <v>120.699</v>
      </c>
      <c r="I950" s="400">
        <v>43759.402777777781</v>
      </c>
      <c r="J950">
        <v>121.167</v>
      </c>
      <c r="N950">
        <v>8.42</v>
      </c>
      <c r="Q950">
        <v>332</v>
      </c>
      <c r="R950" t="s">
        <v>96</v>
      </c>
      <c r="S950" s="588">
        <v>4</v>
      </c>
    </row>
    <row r="951" spans="1:19" x14ac:dyDescent="0.2">
      <c r="A951">
        <v>950</v>
      </c>
      <c r="B951" s="400">
        <v>43759.40347222222</v>
      </c>
      <c r="C951" t="s">
        <v>96</v>
      </c>
      <c r="D951">
        <v>0.01</v>
      </c>
      <c r="F951">
        <v>121.202</v>
      </c>
      <c r="I951" s="400">
        <v>43759.430555555555</v>
      </c>
      <c r="J951">
        <v>121.422</v>
      </c>
      <c r="N951">
        <v>2.02</v>
      </c>
      <c r="Q951">
        <v>333</v>
      </c>
      <c r="R951" t="s">
        <v>96</v>
      </c>
      <c r="S951" s="588">
        <v>1</v>
      </c>
    </row>
    <row r="952" spans="1:19" x14ac:dyDescent="0.2">
      <c r="A952">
        <v>951</v>
      </c>
      <c r="B952" s="400">
        <v>43759.434027777781</v>
      </c>
      <c r="C952" t="s">
        <v>96</v>
      </c>
      <c r="D952">
        <v>0.01</v>
      </c>
      <c r="F952">
        <v>121.455</v>
      </c>
      <c r="I952" s="400">
        <v>43762.385416666664</v>
      </c>
      <c r="J952">
        <v>121.28100000000001</v>
      </c>
      <c r="N952">
        <v>-1.79</v>
      </c>
      <c r="Q952">
        <v>334</v>
      </c>
      <c r="R952" t="s">
        <v>96</v>
      </c>
      <c r="S952" s="588">
        <v>5</v>
      </c>
    </row>
    <row r="953" spans="1:19" x14ac:dyDescent="0.2">
      <c r="A953">
        <v>952</v>
      </c>
      <c r="B953" s="400">
        <v>43759.455555555556</v>
      </c>
      <c r="C953" t="s">
        <v>96</v>
      </c>
      <c r="D953">
        <v>0.01</v>
      </c>
      <c r="F953">
        <v>121.334</v>
      </c>
      <c r="I953" s="400">
        <v>43762.385416666664</v>
      </c>
      <c r="J953">
        <v>121.28100000000001</v>
      </c>
      <c r="N953">
        <v>-0.68</v>
      </c>
      <c r="Q953">
        <v>334</v>
      </c>
      <c r="R953" t="s">
        <v>96</v>
      </c>
      <c r="S953" s="588">
        <v>5</v>
      </c>
    </row>
    <row r="954" spans="1:19" x14ac:dyDescent="0.2">
      <c r="A954">
        <v>953</v>
      </c>
      <c r="B954" s="400">
        <v>43759.603472222225</v>
      </c>
      <c r="C954" t="s">
        <v>96</v>
      </c>
      <c r="D954">
        <v>0.01</v>
      </c>
      <c r="F954">
        <v>121.173</v>
      </c>
      <c r="I954" s="400">
        <v>43762.385416666664</v>
      </c>
      <c r="J954">
        <v>121.28100000000001</v>
      </c>
      <c r="N954">
        <v>0.79</v>
      </c>
      <c r="Q954">
        <v>334</v>
      </c>
      <c r="R954" t="s">
        <v>96</v>
      </c>
      <c r="S954" s="588">
        <v>5</v>
      </c>
    </row>
    <row r="955" spans="1:19" x14ac:dyDescent="0.2">
      <c r="A955">
        <v>954</v>
      </c>
      <c r="B955" s="400">
        <v>43759.724999999999</v>
      </c>
      <c r="C955" t="s">
        <v>96</v>
      </c>
      <c r="D955">
        <v>0.02</v>
      </c>
      <c r="F955">
        <v>120.973</v>
      </c>
      <c r="I955" s="400">
        <v>43762.385416666664</v>
      </c>
      <c r="J955">
        <v>121.28100000000001</v>
      </c>
      <c r="N955">
        <v>5.24</v>
      </c>
      <c r="Q955">
        <v>334</v>
      </c>
      <c r="R955" t="s">
        <v>96</v>
      </c>
      <c r="S955" s="588">
        <v>5</v>
      </c>
    </row>
    <row r="956" spans="1:19" x14ac:dyDescent="0.2">
      <c r="A956">
        <v>955</v>
      </c>
      <c r="B956" s="400">
        <v>43760.856249999997</v>
      </c>
      <c r="C956" t="s">
        <v>96</v>
      </c>
      <c r="D956">
        <v>0.03</v>
      </c>
      <c r="F956">
        <v>120.702</v>
      </c>
      <c r="I956" s="400">
        <v>43762.385416666664</v>
      </c>
      <c r="J956">
        <v>121.28100000000001</v>
      </c>
      <c r="N956">
        <v>15.44</v>
      </c>
      <c r="Q956">
        <v>334</v>
      </c>
      <c r="R956" t="s">
        <v>96</v>
      </c>
      <c r="S956" s="588">
        <v>5</v>
      </c>
    </row>
    <row r="957" spans="1:19" x14ac:dyDescent="0.2">
      <c r="A957">
        <v>956</v>
      </c>
      <c r="B957" s="400">
        <v>43762.409722222219</v>
      </c>
      <c r="C957" t="s">
        <v>96</v>
      </c>
      <c r="D957">
        <v>0.01</v>
      </c>
      <c r="F957">
        <v>121.131</v>
      </c>
      <c r="I957" s="400">
        <v>43768.52847222222</v>
      </c>
      <c r="J957">
        <v>121.11199999999999</v>
      </c>
      <c r="N957">
        <v>-0.33</v>
      </c>
      <c r="Q957">
        <v>335</v>
      </c>
      <c r="R957" t="s">
        <v>96</v>
      </c>
      <c r="S957" s="588">
        <v>4</v>
      </c>
    </row>
    <row r="958" spans="1:19" x14ac:dyDescent="0.2">
      <c r="A958">
        <v>957</v>
      </c>
      <c r="B958" s="400">
        <v>43762.418055555558</v>
      </c>
      <c r="C958" t="s">
        <v>96</v>
      </c>
      <c r="D958">
        <v>0.01</v>
      </c>
      <c r="F958">
        <v>120.998</v>
      </c>
      <c r="I958" s="400">
        <v>43768.52847222222</v>
      </c>
      <c r="J958">
        <v>121.11199999999999</v>
      </c>
      <c r="N958">
        <v>0.89</v>
      </c>
      <c r="Q958">
        <v>335</v>
      </c>
      <c r="R958" t="s">
        <v>96</v>
      </c>
      <c r="S958" s="588">
        <v>4</v>
      </c>
    </row>
    <row r="959" spans="1:19" x14ac:dyDescent="0.2">
      <c r="A959">
        <v>958</v>
      </c>
      <c r="B959" s="400">
        <v>43762.581250000003</v>
      </c>
      <c r="C959" t="s">
        <v>96</v>
      </c>
      <c r="D959">
        <v>0.01</v>
      </c>
      <c r="F959">
        <v>120.836</v>
      </c>
      <c r="I959" s="400">
        <v>43768.52847222222</v>
      </c>
      <c r="J959">
        <v>121.11199999999999</v>
      </c>
      <c r="N959">
        <v>2.37</v>
      </c>
      <c r="Q959">
        <v>335</v>
      </c>
      <c r="R959" t="s">
        <v>96</v>
      </c>
      <c r="S959" s="588">
        <v>4</v>
      </c>
    </row>
    <row r="960" spans="1:19" x14ac:dyDescent="0.2">
      <c r="A960">
        <v>959</v>
      </c>
      <c r="B960" s="400">
        <v>43762.659722222219</v>
      </c>
      <c r="C960" t="s">
        <v>96</v>
      </c>
      <c r="D960">
        <v>0.02</v>
      </c>
      <c r="F960">
        <v>120.631</v>
      </c>
      <c r="I960" s="400">
        <v>43768.52847222222</v>
      </c>
      <c r="J960">
        <v>121.11199999999999</v>
      </c>
      <c r="N960">
        <v>8.5</v>
      </c>
      <c r="Q960">
        <v>335</v>
      </c>
      <c r="R960" t="s">
        <v>96</v>
      </c>
      <c r="S960" s="588">
        <v>4</v>
      </c>
    </row>
    <row r="961" spans="1:19" x14ac:dyDescent="0.2">
      <c r="A961">
        <v>960</v>
      </c>
      <c r="B961" s="400">
        <v>43768.623611111114</v>
      </c>
      <c r="C961" t="s">
        <v>96</v>
      </c>
      <c r="D961">
        <v>0.01</v>
      </c>
      <c r="F961">
        <v>121.004</v>
      </c>
      <c r="I961" s="400">
        <v>43768.869444444441</v>
      </c>
      <c r="J961">
        <v>121.224</v>
      </c>
      <c r="N961">
        <v>2.02</v>
      </c>
      <c r="Q961">
        <v>336</v>
      </c>
      <c r="R961" t="s">
        <v>96</v>
      </c>
      <c r="S961" s="588">
        <v>1</v>
      </c>
    </row>
    <row r="962" spans="1:19" x14ac:dyDescent="0.2">
      <c r="A962">
        <v>961</v>
      </c>
      <c r="B962" s="400">
        <v>43768.87777777778</v>
      </c>
      <c r="C962" t="s">
        <v>96</v>
      </c>
      <c r="D962">
        <v>0.01</v>
      </c>
      <c r="F962">
        <v>121.288</v>
      </c>
      <c r="I962" s="400">
        <v>43773.59097222222</v>
      </c>
      <c r="J962">
        <v>121.09399999999999</v>
      </c>
      <c r="N962">
        <v>-1.98</v>
      </c>
      <c r="Q962">
        <v>337</v>
      </c>
      <c r="R962" t="s">
        <v>96</v>
      </c>
      <c r="S962" s="588">
        <v>5</v>
      </c>
    </row>
    <row r="963" spans="1:19" x14ac:dyDescent="0.2">
      <c r="A963">
        <v>962</v>
      </c>
      <c r="B963" s="400">
        <v>43768.880555555559</v>
      </c>
      <c r="C963" t="s">
        <v>96</v>
      </c>
      <c r="D963">
        <v>0.01</v>
      </c>
      <c r="F963">
        <v>121.167</v>
      </c>
      <c r="I963" s="400">
        <v>43773.59097222222</v>
      </c>
      <c r="J963">
        <v>121.09399999999999</v>
      </c>
      <c r="N963">
        <v>-0.87</v>
      </c>
      <c r="Q963">
        <v>337</v>
      </c>
      <c r="R963" t="s">
        <v>96</v>
      </c>
      <c r="S963" s="588">
        <v>5</v>
      </c>
    </row>
    <row r="964" spans="1:19" x14ac:dyDescent="0.2">
      <c r="A964">
        <v>963</v>
      </c>
      <c r="B964" s="400">
        <v>43769.479166666664</v>
      </c>
      <c r="C964" t="s">
        <v>96</v>
      </c>
      <c r="D964">
        <v>0.01</v>
      </c>
      <c r="F964">
        <v>121.005</v>
      </c>
      <c r="I964" s="400">
        <v>43773.59097222222</v>
      </c>
      <c r="J964">
        <v>121.09399999999999</v>
      </c>
      <c r="N964">
        <v>0.73</v>
      </c>
      <c r="Q964">
        <v>337</v>
      </c>
      <c r="R964" t="s">
        <v>96</v>
      </c>
      <c r="S964" s="588">
        <v>5</v>
      </c>
    </row>
    <row r="965" spans="1:19" x14ac:dyDescent="0.2">
      <c r="A965">
        <v>964</v>
      </c>
      <c r="B965" s="400">
        <v>43769.540972222225</v>
      </c>
      <c r="C965" t="s">
        <v>96</v>
      </c>
      <c r="D965">
        <v>0.02</v>
      </c>
      <c r="F965">
        <v>120.78700000000001</v>
      </c>
      <c r="I965" s="400">
        <v>43773.59097222222</v>
      </c>
      <c r="J965">
        <v>121.09399999999999</v>
      </c>
      <c r="N965">
        <v>5.48</v>
      </c>
      <c r="Q965">
        <v>337</v>
      </c>
      <c r="R965" t="s">
        <v>96</v>
      </c>
      <c r="S965" s="588">
        <v>5</v>
      </c>
    </row>
    <row r="966" spans="1:19" x14ac:dyDescent="0.2">
      <c r="A966">
        <v>965</v>
      </c>
      <c r="B966" s="400">
        <v>43769.666666666664</v>
      </c>
      <c r="C966" t="s">
        <v>96</v>
      </c>
      <c r="D966">
        <v>0.03</v>
      </c>
      <c r="F966">
        <v>120.51600000000001</v>
      </c>
      <c r="I966" s="400">
        <v>43773.59097222222</v>
      </c>
      <c r="J966">
        <v>121.09399999999999</v>
      </c>
      <c r="N966">
        <v>15.66</v>
      </c>
      <c r="Q966">
        <v>337</v>
      </c>
      <c r="R966" t="s">
        <v>96</v>
      </c>
      <c r="S966" s="588">
        <v>5</v>
      </c>
    </row>
    <row r="967" spans="1:19" x14ac:dyDescent="0.2">
      <c r="A967">
        <v>966</v>
      </c>
      <c r="B967" s="400">
        <v>43773.591666666667</v>
      </c>
      <c r="C967" t="s">
        <v>96</v>
      </c>
      <c r="D967">
        <v>0.01</v>
      </c>
      <c r="F967">
        <v>121.11499999999999</v>
      </c>
      <c r="I967" s="400">
        <v>43774.424305555556</v>
      </c>
      <c r="J967">
        <v>121.22499999999999</v>
      </c>
      <c r="N967">
        <v>0.96</v>
      </c>
      <c r="Q967">
        <v>338</v>
      </c>
      <c r="R967" t="s">
        <v>96</v>
      </c>
      <c r="S967" s="588">
        <v>3</v>
      </c>
    </row>
    <row r="968" spans="1:19" x14ac:dyDescent="0.2">
      <c r="A968">
        <v>967</v>
      </c>
      <c r="B968" s="400">
        <v>43773.609027777777</v>
      </c>
      <c r="C968" t="s">
        <v>96</v>
      </c>
      <c r="D968">
        <v>0.01</v>
      </c>
      <c r="F968">
        <v>120.995</v>
      </c>
      <c r="I968" s="400">
        <v>43774.424305555556</v>
      </c>
      <c r="J968">
        <v>121.22499999999999</v>
      </c>
      <c r="N968">
        <v>2.0699999999999998</v>
      </c>
      <c r="Q968">
        <v>338</v>
      </c>
      <c r="R968" t="s">
        <v>96</v>
      </c>
      <c r="S968" s="588">
        <v>3</v>
      </c>
    </row>
    <row r="969" spans="1:19" x14ac:dyDescent="0.2">
      <c r="A969">
        <v>968</v>
      </c>
      <c r="B969" s="400">
        <v>43773.981249999997</v>
      </c>
      <c r="C969" t="s">
        <v>96</v>
      </c>
      <c r="D969">
        <v>0.01</v>
      </c>
      <c r="F969">
        <v>120.834</v>
      </c>
      <c r="I969" s="400">
        <v>43774.424305555556</v>
      </c>
      <c r="J969">
        <v>121.22499999999999</v>
      </c>
      <c r="N969">
        <v>3.54</v>
      </c>
      <c r="Q969">
        <v>338</v>
      </c>
      <c r="R969" t="s">
        <v>96</v>
      </c>
      <c r="S969" s="588">
        <v>3</v>
      </c>
    </row>
    <row r="970" spans="1:19" x14ac:dyDescent="0.2">
      <c r="A970">
        <v>969</v>
      </c>
      <c r="B970" s="400">
        <v>43774.425000000003</v>
      </c>
      <c r="C970" t="s">
        <v>96</v>
      </c>
      <c r="D970">
        <v>0.01</v>
      </c>
      <c r="F970">
        <v>121.246</v>
      </c>
      <c r="I970" s="400">
        <v>43776.536805555559</v>
      </c>
      <c r="J970">
        <v>121.066</v>
      </c>
      <c r="N970">
        <v>-1.81</v>
      </c>
      <c r="Q970">
        <v>339</v>
      </c>
      <c r="R970" t="s">
        <v>96</v>
      </c>
      <c r="S970" s="588">
        <v>5</v>
      </c>
    </row>
    <row r="971" spans="1:19" x14ac:dyDescent="0.2">
      <c r="A971">
        <v>970</v>
      </c>
      <c r="B971" s="400">
        <v>43774.460416666669</v>
      </c>
      <c r="C971" t="s">
        <v>96</v>
      </c>
      <c r="D971">
        <v>0.01</v>
      </c>
      <c r="F971">
        <v>121.126</v>
      </c>
      <c r="I971" s="400">
        <v>43776.536805555559</v>
      </c>
      <c r="J971">
        <v>121.066</v>
      </c>
      <c r="N971">
        <v>-0.71</v>
      </c>
      <c r="Q971">
        <v>339</v>
      </c>
      <c r="R971" t="s">
        <v>96</v>
      </c>
      <c r="S971" s="588">
        <v>5</v>
      </c>
    </row>
    <row r="972" spans="1:19" x14ac:dyDescent="0.2">
      <c r="A972">
        <v>971</v>
      </c>
      <c r="B972" s="400">
        <v>43774.546527777777</v>
      </c>
      <c r="C972" t="s">
        <v>96</v>
      </c>
      <c r="D972">
        <v>0.01</v>
      </c>
      <c r="F972">
        <v>120.965</v>
      </c>
      <c r="I972" s="400">
        <v>43776.536805555559</v>
      </c>
      <c r="J972">
        <v>121.066</v>
      </c>
      <c r="N972">
        <v>0.77</v>
      </c>
      <c r="Q972">
        <v>339</v>
      </c>
      <c r="R972" t="s">
        <v>96</v>
      </c>
      <c r="S972" s="588">
        <v>5</v>
      </c>
    </row>
    <row r="973" spans="1:19" x14ac:dyDescent="0.2">
      <c r="A973">
        <v>972</v>
      </c>
      <c r="B973" s="400">
        <v>43774.696527777778</v>
      </c>
      <c r="C973" t="s">
        <v>96</v>
      </c>
      <c r="D973">
        <v>0.02</v>
      </c>
      <c r="F973">
        <v>120.76300000000001</v>
      </c>
      <c r="I973" s="400">
        <v>43776.536805555559</v>
      </c>
      <c r="J973">
        <v>121.066</v>
      </c>
      <c r="N973">
        <v>5.23</v>
      </c>
      <c r="Q973">
        <v>339</v>
      </c>
      <c r="R973" t="s">
        <v>96</v>
      </c>
      <c r="S973" s="588">
        <v>5</v>
      </c>
    </row>
    <row r="974" spans="1:19" x14ac:dyDescent="0.2">
      <c r="A974">
        <v>973</v>
      </c>
      <c r="B974" s="400">
        <v>43775.834722222222</v>
      </c>
      <c r="C974" t="s">
        <v>96</v>
      </c>
      <c r="D974">
        <v>0.03</v>
      </c>
      <c r="F974">
        <v>120.488</v>
      </c>
      <c r="I974" s="400">
        <v>43776.536805555559</v>
      </c>
      <c r="J974">
        <v>121.066</v>
      </c>
      <c r="N974">
        <v>15.54</v>
      </c>
      <c r="Q974">
        <v>339</v>
      </c>
      <c r="R974" t="s">
        <v>96</v>
      </c>
      <c r="S974" s="588">
        <v>5</v>
      </c>
    </row>
    <row r="975" spans="1:19" x14ac:dyDescent="0.2">
      <c r="A975">
        <v>974</v>
      </c>
      <c r="B975" s="400">
        <v>43776.589583333334</v>
      </c>
      <c r="C975" t="s">
        <v>96</v>
      </c>
      <c r="D975">
        <v>0.01</v>
      </c>
      <c r="F975">
        <v>120.943</v>
      </c>
      <c r="I975" s="400">
        <v>43784.711805555555</v>
      </c>
      <c r="J975">
        <v>120.122</v>
      </c>
      <c r="N975">
        <v>-7.86</v>
      </c>
      <c r="Q975">
        <v>340</v>
      </c>
      <c r="R975" t="s">
        <v>96</v>
      </c>
      <c r="S975" s="588">
        <v>7</v>
      </c>
    </row>
    <row r="976" spans="1:19" x14ac:dyDescent="0.2">
      <c r="A976">
        <v>975</v>
      </c>
      <c r="B976" s="400">
        <v>43776.615277777775</v>
      </c>
      <c r="C976" t="s">
        <v>96</v>
      </c>
      <c r="D976">
        <v>0.01</v>
      </c>
      <c r="F976">
        <v>120.821</v>
      </c>
      <c r="I976" s="400">
        <v>43784.711805555555</v>
      </c>
      <c r="J976">
        <v>120.122</v>
      </c>
      <c r="N976">
        <v>-6.74</v>
      </c>
      <c r="Q976">
        <v>340</v>
      </c>
      <c r="R976" t="s">
        <v>96</v>
      </c>
      <c r="S976" s="588">
        <v>7</v>
      </c>
    </row>
    <row r="977" spans="1:19" x14ac:dyDescent="0.2">
      <c r="A977">
        <v>976</v>
      </c>
      <c r="B977" s="400">
        <v>43776.712500000001</v>
      </c>
      <c r="C977" t="s">
        <v>96</v>
      </c>
      <c r="D977">
        <v>0.01</v>
      </c>
      <c r="F977">
        <v>120.66</v>
      </c>
      <c r="I977" s="400">
        <v>43784.711805555555</v>
      </c>
      <c r="J977">
        <v>120.122</v>
      </c>
      <c r="N977">
        <v>-5.26</v>
      </c>
      <c r="Q977">
        <v>340</v>
      </c>
      <c r="R977" t="s">
        <v>96</v>
      </c>
      <c r="S977" s="588">
        <v>7</v>
      </c>
    </row>
    <row r="978" spans="1:19" x14ac:dyDescent="0.2">
      <c r="A978">
        <v>977</v>
      </c>
      <c r="B978" s="400">
        <v>43777.708333333336</v>
      </c>
      <c r="C978" t="s">
        <v>96</v>
      </c>
      <c r="D978">
        <v>0.02</v>
      </c>
      <c r="F978">
        <v>120.389</v>
      </c>
      <c r="I978" s="400">
        <v>43784.711805555555</v>
      </c>
      <c r="J978">
        <v>120.122</v>
      </c>
      <c r="N978">
        <v>-5.47</v>
      </c>
      <c r="Q978">
        <v>340</v>
      </c>
      <c r="R978" t="s">
        <v>96</v>
      </c>
      <c r="S978" s="588">
        <v>7</v>
      </c>
    </row>
    <row r="979" spans="1:19" x14ac:dyDescent="0.2">
      <c r="A979">
        <v>978</v>
      </c>
      <c r="B979" s="400">
        <v>43780.347916666666</v>
      </c>
      <c r="C979" t="s">
        <v>96</v>
      </c>
      <c r="D979">
        <v>0.03</v>
      </c>
      <c r="F979">
        <v>120.117</v>
      </c>
      <c r="I979" s="400">
        <v>43784.711805555555</v>
      </c>
      <c r="J979">
        <v>120.122</v>
      </c>
      <c r="N979">
        <v>-0.6</v>
      </c>
      <c r="Q979">
        <v>340</v>
      </c>
      <c r="R979" t="s">
        <v>96</v>
      </c>
      <c r="S979" s="588">
        <v>7</v>
      </c>
    </row>
    <row r="980" spans="1:19" x14ac:dyDescent="0.2">
      <c r="A980">
        <v>979</v>
      </c>
      <c r="B980" s="400">
        <v>43782.61041666667</v>
      </c>
      <c r="C980" t="s">
        <v>96</v>
      </c>
      <c r="D980">
        <v>0.06</v>
      </c>
      <c r="F980">
        <v>119.776</v>
      </c>
      <c r="I980" s="400">
        <v>43784.711805555555</v>
      </c>
      <c r="J980">
        <v>120.122</v>
      </c>
      <c r="N980">
        <v>18.059999999999999</v>
      </c>
      <c r="Q980">
        <v>340</v>
      </c>
      <c r="R980" t="s">
        <v>96</v>
      </c>
      <c r="S980" s="588">
        <v>7</v>
      </c>
    </row>
    <row r="981" spans="1:19" x14ac:dyDescent="0.2">
      <c r="A981">
        <v>983</v>
      </c>
      <c r="B981" s="400">
        <v>43783.779166666667</v>
      </c>
      <c r="C981" t="s">
        <v>96</v>
      </c>
      <c r="D981">
        <v>0.1</v>
      </c>
      <c r="F981">
        <v>119.36199999999999</v>
      </c>
      <c r="I981" s="400">
        <v>43784.711805555555</v>
      </c>
      <c r="J981">
        <v>120.122</v>
      </c>
      <c r="N981">
        <v>69.31</v>
      </c>
      <c r="Q981">
        <v>340</v>
      </c>
      <c r="R981" t="s">
        <v>96</v>
      </c>
      <c r="S981" s="588">
        <v>7</v>
      </c>
    </row>
    <row r="982" spans="1:19" x14ac:dyDescent="0.2">
      <c r="A982">
        <v>980</v>
      </c>
      <c r="B982" s="400">
        <v>43782.611805555556</v>
      </c>
      <c r="C982" t="s">
        <v>97</v>
      </c>
      <c r="D982">
        <v>0.01</v>
      </c>
      <c r="F982">
        <v>119.753</v>
      </c>
      <c r="I982" s="400">
        <v>43783.387499999997</v>
      </c>
      <c r="J982">
        <v>119.526</v>
      </c>
      <c r="N982">
        <v>2.0099999999999998</v>
      </c>
      <c r="Q982">
        <v>341</v>
      </c>
      <c r="R982" t="s">
        <v>97</v>
      </c>
      <c r="S982" s="588">
        <v>1</v>
      </c>
    </row>
    <row r="983" spans="1:19" x14ac:dyDescent="0.2">
      <c r="A983">
        <v>981</v>
      </c>
      <c r="B983" s="400">
        <v>43783.388194444444</v>
      </c>
      <c r="C983" t="s">
        <v>97</v>
      </c>
      <c r="D983">
        <v>0.01</v>
      </c>
      <c r="F983">
        <v>119.51900000000001</v>
      </c>
      <c r="I983" s="400">
        <v>43783.779166666667</v>
      </c>
      <c r="J983">
        <v>119.35</v>
      </c>
      <c r="N983">
        <v>1.55</v>
      </c>
      <c r="Q983">
        <v>342</v>
      </c>
      <c r="R983" t="s">
        <v>97</v>
      </c>
      <c r="S983" s="588">
        <v>2</v>
      </c>
    </row>
    <row r="984" spans="1:19" x14ac:dyDescent="0.2">
      <c r="A984">
        <v>982</v>
      </c>
      <c r="B984" s="400">
        <v>43783.398611111108</v>
      </c>
      <c r="C984" t="s">
        <v>97</v>
      </c>
      <c r="D984">
        <v>0.01</v>
      </c>
      <c r="F984">
        <v>119.64</v>
      </c>
      <c r="I984" s="400">
        <v>43783.779166666667</v>
      </c>
      <c r="J984">
        <v>119.35</v>
      </c>
      <c r="N984">
        <v>2.66</v>
      </c>
      <c r="Q984">
        <v>342</v>
      </c>
      <c r="R984" t="s">
        <v>97</v>
      </c>
      <c r="S984" s="588">
        <v>2</v>
      </c>
    </row>
    <row r="985" spans="1:19" x14ac:dyDescent="0.2">
      <c r="A985">
        <v>984</v>
      </c>
      <c r="B985" s="400">
        <v>43783.780555555553</v>
      </c>
      <c r="C985" t="s">
        <v>97</v>
      </c>
      <c r="D985">
        <v>0.01</v>
      </c>
      <c r="F985">
        <v>119.303</v>
      </c>
      <c r="I985" s="400">
        <v>43791.892361111109</v>
      </c>
      <c r="J985">
        <v>119.746</v>
      </c>
      <c r="N985">
        <v>-4.24</v>
      </c>
      <c r="Q985">
        <v>343</v>
      </c>
      <c r="R985" t="s">
        <v>97</v>
      </c>
      <c r="S985" s="588">
        <v>6</v>
      </c>
    </row>
    <row r="986" spans="1:19" x14ac:dyDescent="0.2">
      <c r="A986">
        <v>985</v>
      </c>
      <c r="B986" s="400">
        <v>43783.856944444444</v>
      </c>
      <c r="C986" t="s">
        <v>97</v>
      </c>
      <c r="D986">
        <v>0.01</v>
      </c>
      <c r="F986">
        <v>119.425</v>
      </c>
      <c r="I986" s="400">
        <v>43791.892361111109</v>
      </c>
      <c r="J986">
        <v>119.746</v>
      </c>
      <c r="N986">
        <v>-3.12</v>
      </c>
      <c r="Q986">
        <v>343</v>
      </c>
      <c r="R986" t="s">
        <v>97</v>
      </c>
      <c r="S986" s="588">
        <v>6</v>
      </c>
    </row>
    <row r="987" spans="1:19" x14ac:dyDescent="0.2">
      <c r="A987">
        <v>986</v>
      </c>
      <c r="B987" s="400">
        <v>43784.088888888888</v>
      </c>
      <c r="C987" t="s">
        <v>97</v>
      </c>
      <c r="D987">
        <v>0.01</v>
      </c>
      <c r="F987">
        <v>119.586</v>
      </c>
      <c r="I987" s="400">
        <v>43791.892361111109</v>
      </c>
      <c r="J987">
        <v>119.746</v>
      </c>
      <c r="N987">
        <v>-1.62</v>
      </c>
      <c r="Q987">
        <v>343</v>
      </c>
      <c r="R987" t="s">
        <v>97</v>
      </c>
      <c r="S987" s="588">
        <v>6</v>
      </c>
    </row>
    <row r="988" spans="1:19" x14ac:dyDescent="0.2">
      <c r="A988">
        <v>987</v>
      </c>
      <c r="B988" s="400">
        <v>43784.205555555556</v>
      </c>
      <c r="C988" t="s">
        <v>97</v>
      </c>
      <c r="D988">
        <v>0.02</v>
      </c>
      <c r="F988">
        <v>119.786</v>
      </c>
      <c r="I988" s="400">
        <v>43791.892361111109</v>
      </c>
      <c r="J988">
        <v>119.746</v>
      </c>
      <c r="N988">
        <v>0.41</v>
      </c>
      <c r="Q988">
        <v>343</v>
      </c>
      <c r="R988" t="s">
        <v>97</v>
      </c>
      <c r="S988" s="588">
        <v>6</v>
      </c>
    </row>
    <row r="989" spans="1:19" x14ac:dyDescent="0.2">
      <c r="A989">
        <v>988</v>
      </c>
      <c r="B989" s="400">
        <v>43784.68472222222</v>
      </c>
      <c r="C989" t="s">
        <v>97</v>
      </c>
      <c r="D989">
        <v>0.03</v>
      </c>
      <c r="F989">
        <v>120.057</v>
      </c>
      <c r="I989" s="400">
        <v>43791.892361111109</v>
      </c>
      <c r="J989">
        <v>119.746</v>
      </c>
      <c r="N989">
        <v>8.08</v>
      </c>
      <c r="Q989">
        <v>343</v>
      </c>
      <c r="R989" t="s">
        <v>97</v>
      </c>
      <c r="S989" s="588">
        <v>6</v>
      </c>
    </row>
    <row r="990" spans="1:19" x14ac:dyDescent="0.2">
      <c r="A990">
        <v>990</v>
      </c>
      <c r="B990" s="400">
        <v>43787.243055555555</v>
      </c>
      <c r="C990" t="s">
        <v>97</v>
      </c>
      <c r="D990">
        <v>0.06</v>
      </c>
      <c r="F990">
        <v>120.39700000000001</v>
      </c>
      <c r="I990" s="400">
        <v>43791.892361111109</v>
      </c>
      <c r="J990">
        <v>119.746</v>
      </c>
      <c r="N990">
        <v>35.01</v>
      </c>
      <c r="Q990">
        <v>343</v>
      </c>
      <c r="R990" t="s">
        <v>97</v>
      </c>
      <c r="S990" s="588">
        <v>6</v>
      </c>
    </row>
    <row r="991" spans="1:19" x14ac:dyDescent="0.2">
      <c r="A991">
        <v>989</v>
      </c>
      <c r="B991" s="400">
        <v>43784.724305555559</v>
      </c>
      <c r="C991" t="s">
        <v>96</v>
      </c>
      <c r="D991">
        <v>0.01</v>
      </c>
      <c r="F991">
        <v>120.211</v>
      </c>
      <c r="I991" s="400">
        <v>43787.381944444445</v>
      </c>
      <c r="J991">
        <v>120.435</v>
      </c>
      <c r="N991">
        <v>2.02</v>
      </c>
      <c r="Q991">
        <v>344</v>
      </c>
      <c r="R991" t="s">
        <v>96</v>
      </c>
      <c r="S991" s="588">
        <v>1</v>
      </c>
    </row>
    <row r="992" spans="1:19" x14ac:dyDescent="0.2">
      <c r="A992">
        <v>991</v>
      </c>
      <c r="B992" s="400">
        <v>43787.382638888892</v>
      </c>
      <c r="C992" t="s">
        <v>96</v>
      </c>
      <c r="D992">
        <v>0.01</v>
      </c>
      <c r="F992">
        <v>120.444</v>
      </c>
      <c r="I992" s="400">
        <v>43787.505555555559</v>
      </c>
      <c r="J992">
        <v>120.664</v>
      </c>
      <c r="N992">
        <v>2.02</v>
      </c>
      <c r="Q992">
        <v>345</v>
      </c>
      <c r="R992" t="s">
        <v>96</v>
      </c>
      <c r="S992" s="588">
        <v>1</v>
      </c>
    </row>
    <row r="993" spans="1:19" x14ac:dyDescent="0.2">
      <c r="A993">
        <v>992</v>
      </c>
      <c r="B993" s="400">
        <v>43787.511805555558</v>
      </c>
      <c r="C993" t="s">
        <v>96</v>
      </c>
      <c r="D993">
        <v>0.01</v>
      </c>
      <c r="F993">
        <v>120.67</v>
      </c>
      <c r="I993" s="400">
        <v>43790.629861111112</v>
      </c>
      <c r="J993">
        <v>120.495</v>
      </c>
      <c r="N993">
        <v>-1.8</v>
      </c>
      <c r="Q993">
        <v>346</v>
      </c>
      <c r="R993" t="s">
        <v>96</v>
      </c>
      <c r="S993" s="588">
        <v>5</v>
      </c>
    </row>
    <row r="994" spans="1:19" x14ac:dyDescent="0.2">
      <c r="A994">
        <v>993</v>
      </c>
      <c r="B994" s="400">
        <v>43787.638194444444</v>
      </c>
      <c r="C994" t="s">
        <v>96</v>
      </c>
      <c r="D994">
        <v>0.01</v>
      </c>
      <c r="F994">
        <v>120.55</v>
      </c>
      <c r="I994" s="400">
        <v>43790.629861111112</v>
      </c>
      <c r="J994">
        <v>120.495</v>
      </c>
      <c r="N994">
        <v>-0.7</v>
      </c>
      <c r="Q994">
        <v>346</v>
      </c>
      <c r="R994" t="s">
        <v>96</v>
      </c>
      <c r="S994" s="588">
        <v>5</v>
      </c>
    </row>
    <row r="995" spans="1:19" x14ac:dyDescent="0.2">
      <c r="A995">
        <v>994</v>
      </c>
      <c r="B995" s="400">
        <v>43787.642361111109</v>
      </c>
      <c r="C995" t="s">
        <v>96</v>
      </c>
      <c r="D995">
        <v>0.01</v>
      </c>
      <c r="F995">
        <v>120.389</v>
      </c>
      <c r="I995" s="400">
        <v>43790.629861111112</v>
      </c>
      <c r="J995">
        <v>120.495</v>
      </c>
      <c r="N995">
        <v>0.77</v>
      </c>
      <c r="Q995">
        <v>346</v>
      </c>
      <c r="R995" t="s">
        <v>96</v>
      </c>
      <c r="S995" s="588">
        <v>5</v>
      </c>
    </row>
    <row r="996" spans="1:19" x14ac:dyDescent="0.2">
      <c r="A996">
        <v>995</v>
      </c>
      <c r="B996" s="400">
        <v>43787.679861111108</v>
      </c>
      <c r="C996" t="s">
        <v>96</v>
      </c>
      <c r="D996">
        <v>0.02</v>
      </c>
      <c r="F996">
        <v>120.188</v>
      </c>
      <c r="I996" s="400">
        <v>43790.629861111112</v>
      </c>
      <c r="J996">
        <v>120.495</v>
      </c>
      <c r="N996">
        <v>5.23</v>
      </c>
      <c r="Q996">
        <v>346</v>
      </c>
      <c r="R996" t="s">
        <v>96</v>
      </c>
      <c r="S996" s="588">
        <v>5</v>
      </c>
    </row>
    <row r="997" spans="1:19" x14ac:dyDescent="0.2">
      <c r="A997">
        <v>996</v>
      </c>
      <c r="B997" s="400">
        <v>43789.425000000003</v>
      </c>
      <c r="C997" t="s">
        <v>96</v>
      </c>
      <c r="D997">
        <v>0.03</v>
      </c>
      <c r="F997">
        <v>119.91800000000001</v>
      </c>
      <c r="I997" s="400">
        <v>43790.629861111112</v>
      </c>
      <c r="J997">
        <v>120.495</v>
      </c>
      <c r="N997">
        <v>15.51</v>
      </c>
      <c r="Q997">
        <v>346</v>
      </c>
      <c r="R997" t="s">
        <v>96</v>
      </c>
      <c r="S997" s="588">
        <v>5</v>
      </c>
    </row>
    <row r="998" spans="1:19" x14ac:dyDescent="0.2">
      <c r="A998">
        <v>997</v>
      </c>
      <c r="B998" s="400">
        <v>43790.880555555559</v>
      </c>
      <c r="C998" t="s">
        <v>96</v>
      </c>
      <c r="D998">
        <v>0.01</v>
      </c>
      <c r="F998">
        <v>120.131</v>
      </c>
      <c r="I998" s="400">
        <v>43791.4375</v>
      </c>
      <c r="J998">
        <v>120.355</v>
      </c>
      <c r="N998">
        <v>2.0099999999999998</v>
      </c>
      <c r="Q998">
        <v>347</v>
      </c>
      <c r="R998" t="s">
        <v>96</v>
      </c>
      <c r="S998" s="588">
        <v>1</v>
      </c>
    </row>
    <row r="999" spans="1:19" x14ac:dyDescent="0.2">
      <c r="A999">
        <v>998</v>
      </c>
      <c r="B999" s="400">
        <v>43791.438194444447</v>
      </c>
      <c r="C999" t="s">
        <v>96</v>
      </c>
      <c r="D999">
        <v>0.01</v>
      </c>
      <c r="F999">
        <v>120.42</v>
      </c>
      <c r="I999" s="400">
        <v>43796.81527777778</v>
      </c>
      <c r="J999">
        <v>120.367</v>
      </c>
      <c r="N999">
        <v>-0.61</v>
      </c>
      <c r="Q999">
        <v>348</v>
      </c>
      <c r="R999" t="s">
        <v>96</v>
      </c>
      <c r="S999" s="588">
        <v>4</v>
      </c>
    </row>
    <row r="1000" spans="1:19" x14ac:dyDescent="0.2">
      <c r="A1000">
        <v>999</v>
      </c>
      <c r="B1000" s="400">
        <v>43791.44027777778</v>
      </c>
      <c r="C1000" t="s">
        <v>96</v>
      </c>
      <c r="D1000">
        <v>0.01</v>
      </c>
      <c r="F1000">
        <v>120.29900000000001</v>
      </c>
      <c r="I1000" s="400">
        <v>43796.81527777778</v>
      </c>
      <c r="J1000">
        <v>120.367</v>
      </c>
      <c r="N1000">
        <v>0.5</v>
      </c>
      <c r="Q1000">
        <v>348</v>
      </c>
      <c r="R1000" t="s">
        <v>96</v>
      </c>
      <c r="S1000" s="588">
        <v>4</v>
      </c>
    </row>
    <row r="1001" spans="1:19" x14ac:dyDescent="0.2">
      <c r="A1001">
        <v>1000</v>
      </c>
      <c r="B1001" s="400">
        <v>43791.459722222222</v>
      </c>
      <c r="C1001" t="s">
        <v>96</v>
      </c>
      <c r="D1001">
        <v>0.01</v>
      </c>
      <c r="F1001">
        <v>120.068</v>
      </c>
      <c r="I1001" s="400">
        <v>43796.81527777778</v>
      </c>
      <c r="J1001">
        <v>120.367</v>
      </c>
      <c r="N1001">
        <v>2.62</v>
      </c>
      <c r="Q1001">
        <v>348</v>
      </c>
      <c r="R1001" t="s">
        <v>96</v>
      </c>
      <c r="S1001" s="588">
        <v>4</v>
      </c>
    </row>
    <row r="1002" spans="1:19" x14ac:dyDescent="0.2">
      <c r="A1002">
        <v>1001</v>
      </c>
      <c r="B1002" s="400">
        <v>43791.745833333334</v>
      </c>
      <c r="C1002" t="s">
        <v>96</v>
      </c>
      <c r="D1002">
        <v>0.02</v>
      </c>
      <c r="F1002">
        <v>119.86799999999999</v>
      </c>
      <c r="I1002" s="400">
        <v>43796.81527777778</v>
      </c>
      <c r="J1002">
        <v>120.367</v>
      </c>
      <c r="N1002">
        <v>8.91</v>
      </c>
      <c r="Q1002">
        <v>348</v>
      </c>
      <c r="R1002" t="s">
        <v>96</v>
      </c>
      <c r="S1002" s="588">
        <v>4</v>
      </c>
    </row>
    <row r="1003" spans="1:19" x14ac:dyDescent="0.2">
      <c r="A1003">
        <v>1002</v>
      </c>
      <c r="B1003" s="400">
        <v>43794.001388888886</v>
      </c>
      <c r="C1003" t="s">
        <v>97</v>
      </c>
      <c r="D1003">
        <v>0.01</v>
      </c>
      <c r="F1003">
        <v>119.669</v>
      </c>
      <c r="I1003" s="400">
        <v>43803.400694444441</v>
      </c>
      <c r="J1003">
        <v>120.116</v>
      </c>
      <c r="N1003">
        <v>-4.3</v>
      </c>
      <c r="Q1003">
        <v>349</v>
      </c>
      <c r="R1003" t="s">
        <v>97</v>
      </c>
      <c r="S1003" s="588">
        <v>6</v>
      </c>
    </row>
    <row r="1004" spans="1:19" x14ac:dyDescent="0.2">
      <c r="A1004">
        <v>1003</v>
      </c>
      <c r="B1004" s="400">
        <v>43794.036111111112</v>
      </c>
      <c r="C1004" t="s">
        <v>97</v>
      </c>
      <c r="D1004">
        <v>0.01</v>
      </c>
      <c r="F1004">
        <v>119.789</v>
      </c>
      <c r="I1004" s="400">
        <v>43803.400694444441</v>
      </c>
      <c r="J1004">
        <v>120.116</v>
      </c>
      <c r="N1004">
        <v>-3.2</v>
      </c>
      <c r="Q1004">
        <v>349</v>
      </c>
      <c r="R1004" t="s">
        <v>97</v>
      </c>
      <c r="S1004" s="588">
        <v>6</v>
      </c>
    </row>
    <row r="1005" spans="1:19" x14ac:dyDescent="0.2">
      <c r="A1005">
        <v>1004</v>
      </c>
      <c r="B1005" s="400">
        <v>43794.320138888892</v>
      </c>
      <c r="C1005" t="s">
        <v>97</v>
      </c>
      <c r="D1005">
        <v>0.01</v>
      </c>
      <c r="F1005">
        <v>119.95</v>
      </c>
      <c r="I1005" s="400">
        <v>43803.400694444441</v>
      </c>
      <c r="J1005">
        <v>120.116</v>
      </c>
      <c r="N1005">
        <v>-1.72</v>
      </c>
      <c r="Q1005">
        <v>349</v>
      </c>
      <c r="R1005" t="s">
        <v>97</v>
      </c>
      <c r="S1005" s="588">
        <v>6</v>
      </c>
    </row>
    <row r="1006" spans="1:19" x14ac:dyDescent="0.2">
      <c r="A1006">
        <v>1005</v>
      </c>
      <c r="B1006" s="400">
        <v>43795.15902777778</v>
      </c>
      <c r="C1006" t="s">
        <v>97</v>
      </c>
      <c r="D1006">
        <v>0.02</v>
      </c>
      <c r="F1006">
        <v>120.15</v>
      </c>
      <c r="I1006" s="400">
        <v>43803.400694444441</v>
      </c>
      <c r="J1006">
        <v>120.116</v>
      </c>
      <c r="N1006">
        <v>0.26</v>
      </c>
      <c r="Q1006">
        <v>349</v>
      </c>
      <c r="R1006" t="s">
        <v>97</v>
      </c>
      <c r="S1006" s="588">
        <v>6</v>
      </c>
    </row>
    <row r="1007" spans="1:19" x14ac:dyDescent="0.2">
      <c r="A1007">
        <v>1006</v>
      </c>
      <c r="B1007" s="400">
        <v>43796.835416666669</v>
      </c>
      <c r="C1007" t="s">
        <v>97</v>
      </c>
      <c r="D1007">
        <v>0.03</v>
      </c>
      <c r="F1007">
        <v>120.42400000000001</v>
      </c>
      <c r="I1007" s="400">
        <v>43803.400694444441</v>
      </c>
      <c r="J1007">
        <v>120.116</v>
      </c>
      <c r="N1007">
        <v>8</v>
      </c>
      <c r="Q1007">
        <v>349</v>
      </c>
      <c r="R1007" t="s">
        <v>97</v>
      </c>
      <c r="S1007" s="588">
        <v>6</v>
      </c>
    </row>
    <row r="1008" spans="1:19" x14ac:dyDescent="0.2">
      <c r="A1008">
        <v>1009</v>
      </c>
      <c r="B1008" s="400">
        <v>43801.001388888886</v>
      </c>
      <c r="C1008" t="s">
        <v>97</v>
      </c>
      <c r="D1008">
        <v>0.06</v>
      </c>
      <c r="F1008">
        <v>120.765</v>
      </c>
      <c r="I1008" s="400">
        <v>43803.400694444441</v>
      </c>
      <c r="J1008">
        <v>120.116</v>
      </c>
      <c r="N1008">
        <v>35.44</v>
      </c>
      <c r="Q1008">
        <v>349</v>
      </c>
      <c r="R1008" t="s">
        <v>97</v>
      </c>
      <c r="S1008" s="588">
        <v>6</v>
      </c>
    </row>
    <row r="1009" spans="1:19" x14ac:dyDescent="0.2">
      <c r="A1009">
        <v>1007</v>
      </c>
      <c r="B1009" s="400">
        <v>43796.916666666664</v>
      </c>
      <c r="C1009" t="s">
        <v>96</v>
      </c>
      <c r="D1009">
        <v>0.01</v>
      </c>
      <c r="F1009">
        <v>120.605</v>
      </c>
      <c r="I1009" s="400">
        <v>43801.094444444447</v>
      </c>
      <c r="J1009">
        <v>120.795</v>
      </c>
      <c r="N1009">
        <v>1.54</v>
      </c>
      <c r="Q1009">
        <v>350</v>
      </c>
      <c r="R1009" t="s">
        <v>96</v>
      </c>
      <c r="S1009" s="588">
        <v>2</v>
      </c>
    </row>
    <row r="1010" spans="1:19" x14ac:dyDescent="0.2">
      <c r="A1010">
        <v>1008</v>
      </c>
      <c r="B1010" s="400">
        <v>43796.996527777781</v>
      </c>
      <c r="C1010" t="s">
        <v>96</v>
      </c>
      <c r="D1010">
        <v>0.01</v>
      </c>
      <c r="F1010">
        <v>120.48399999999999</v>
      </c>
      <c r="I1010" s="400">
        <v>43801.094444444447</v>
      </c>
      <c r="J1010">
        <v>120.795</v>
      </c>
      <c r="N1010">
        <v>2.65</v>
      </c>
      <c r="Q1010">
        <v>350</v>
      </c>
      <c r="R1010" t="s">
        <v>96</v>
      </c>
      <c r="S1010" s="588">
        <v>2</v>
      </c>
    </row>
    <row r="1011" spans="1:19" x14ac:dyDescent="0.2">
      <c r="A1011">
        <v>1010</v>
      </c>
      <c r="B1011" s="400">
        <v>43801.418749999997</v>
      </c>
      <c r="C1011" t="s">
        <v>96</v>
      </c>
      <c r="D1011">
        <v>0.01</v>
      </c>
      <c r="F1011">
        <v>120.813</v>
      </c>
      <c r="I1011" s="400">
        <v>43801.675000000003</v>
      </c>
      <c r="J1011">
        <v>120.983</v>
      </c>
      <c r="N1011">
        <v>1.56</v>
      </c>
      <c r="Q1011">
        <v>351</v>
      </c>
      <c r="R1011" t="s">
        <v>96</v>
      </c>
      <c r="S1011" s="588">
        <v>2</v>
      </c>
    </row>
    <row r="1012" spans="1:19" x14ac:dyDescent="0.2">
      <c r="A1012">
        <v>1011</v>
      </c>
      <c r="B1012" s="400">
        <v>43801.5625</v>
      </c>
      <c r="C1012" t="s">
        <v>96</v>
      </c>
      <c r="D1012">
        <v>0.01</v>
      </c>
      <c r="F1012">
        <v>120.693</v>
      </c>
      <c r="I1012" s="400">
        <v>43801.675000000003</v>
      </c>
      <c r="J1012">
        <v>120.983</v>
      </c>
      <c r="N1012">
        <v>2.66</v>
      </c>
      <c r="Q1012">
        <v>351</v>
      </c>
      <c r="R1012" t="s">
        <v>96</v>
      </c>
      <c r="S1012" s="588">
        <v>2</v>
      </c>
    </row>
    <row r="1013" spans="1:19" x14ac:dyDescent="0.2">
      <c r="A1013">
        <v>1012</v>
      </c>
      <c r="B1013" s="400">
        <v>43801.675000000003</v>
      </c>
      <c r="C1013" t="s">
        <v>96</v>
      </c>
      <c r="D1013">
        <v>0.01</v>
      </c>
      <c r="F1013">
        <v>121</v>
      </c>
      <c r="I1013" s="400">
        <v>43804.459722222222</v>
      </c>
      <c r="J1013">
        <v>120.824</v>
      </c>
      <c r="N1013">
        <v>-1.81</v>
      </c>
      <c r="Q1013">
        <v>352</v>
      </c>
      <c r="R1013" t="s">
        <v>96</v>
      </c>
      <c r="S1013" s="588">
        <v>5</v>
      </c>
    </row>
    <row r="1014" spans="1:19" x14ac:dyDescent="0.2">
      <c r="A1014">
        <v>1013</v>
      </c>
      <c r="B1014" s="400">
        <v>43801.711805555555</v>
      </c>
      <c r="C1014" t="s">
        <v>96</v>
      </c>
      <c r="D1014">
        <v>0.01</v>
      </c>
      <c r="F1014">
        <v>120.88</v>
      </c>
      <c r="I1014" s="400">
        <v>43804.459722222222</v>
      </c>
      <c r="J1014">
        <v>120.824</v>
      </c>
      <c r="N1014">
        <v>-0.71</v>
      </c>
      <c r="Q1014">
        <v>352</v>
      </c>
      <c r="R1014" t="s">
        <v>96</v>
      </c>
      <c r="S1014" s="588">
        <v>5</v>
      </c>
    </row>
    <row r="1015" spans="1:19" x14ac:dyDescent="0.2">
      <c r="A1015">
        <v>1014</v>
      </c>
      <c r="B1015" s="400">
        <v>43801.825694444444</v>
      </c>
      <c r="C1015" t="s">
        <v>96</v>
      </c>
      <c r="D1015">
        <v>0.01</v>
      </c>
      <c r="F1015">
        <v>120.71899999999999</v>
      </c>
      <c r="I1015" s="400">
        <v>43804.459722222222</v>
      </c>
      <c r="J1015">
        <v>120.824</v>
      </c>
      <c r="N1015">
        <v>0.77</v>
      </c>
      <c r="Q1015">
        <v>352</v>
      </c>
      <c r="R1015" t="s">
        <v>96</v>
      </c>
      <c r="S1015" s="588">
        <v>5</v>
      </c>
    </row>
    <row r="1016" spans="1:19" x14ac:dyDescent="0.2">
      <c r="A1016">
        <v>1015</v>
      </c>
      <c r="B1016" s="400">
        <v>43802.517361111109</v>
      </c>
      <c r="C1016" t="s">
        <v>96</v>
      </c>
      <c r="D1016">
        <v>0.02</v>
      </c>
      <c r="F1016">
        <v>120.51900000000001</v>
      </c>
      <c r="I1016" s="400">
        <v>43804.459722222222</v>
      </c>
      <c r="J1016">
        <v>120.824</v>
      </c>
      <c r="N1016">
        <v>5.27</v>
      </c>
      <c r="Q1016">
        <v>352</v>
      </c>
      <c r="R1016" t="s">
        <v>96</v>
      </c>
      <c r="S1016" s="588">
        <v>5</v>
      </c>
    </row>
    <row r="1017" spans="1:19" x14ac:dyDescent="0.2">
      <c r="A1017">
        <v>1016</v>
      </c>
      <c r="B1017" s="400">
        <v>43803.125694444447</v>
      </c>
      <c r="C1017" t="s">
        <v>96</v>
      </c>
      <c r="D1017">
        <v>0.03</v>
      </c>
      <c r="F1017">
        <v>120.248</v>
      </c>
      <c r="I1017" s="400">
        <v>43804.459722222222</v>
      </c>
      <c r="J1017">
        <v>120.824</v>
      </c>
      <c r="N1017">
        <v>15.49</v>
      </c>
      <c r="Q1017">
        <v>352</v>
      </c>
      <c r="R1017" t="s">
        <v>96</v>
      </c>
      <c r="S1017" s="588">
        <v>5</v>
      </c>
    </row>
    <row r="1018" spans="1:19" x14ac:dyDescent="0.2">
      <c r="A1018">
        <v>1017</v>
      </c>
      <c r="B1018" s="400">
        <v>43803.42083333333</v>
      </c>
      <c r="C1018" t="s">
        <v>97</v>
      </c>
      <c r="D1018">
        <v>0.01</v>
      </c>
      <c r="F1018">
        <v>120.15</v>
      </c>
      <c r="I1018" s="400">
        <v>43805.732638888891</v>
      </c>
      <c r="J1018">
        <v>120.2</v>
      </c>
      <c r="N1018">
        <v>-0.55000000000000004</v>
      </c>
      <c r="Q1018">
        <v>353</v>
      </c>
      <c r="R1018" t="s">
        <v>97</v>
      </c>
      <c r="S1018" s="588">
        <v>4</v>
      </c>
    </row>
    <row r="1019" spans="1:19" x14ac:dyDescent="0.2">
      <c r="A1019">
        <v>1018</v>
      </c>
      <c r="B1019" s="400">
        <v>43803.44027777778</v>
      </c>
      <c r="C1019" t="s">
        <v>97</v>
      </c>
      <c r="D1019">
        <v>0.01</v>
      </c>
      <c r="F1019">
        <v>120.271</v>
      </c>
      <c r="I1019" s="400">
        <v>43805.732638888891</v>
      </c>
      <c r="J1019">
        <v>120.2</v>
      </c>
      <c r="N1019">
        <v>0.56000000000000005</v>
      </c>
      <c r="Q1019">
        <v>353</v>
      </c>
      <c r="R1019" t="s">
        <v>97</v>
      </c>
      <c r="S1019" s="588">
        <v>4</v>
      </c>
    </row>
    <row r="1020" spans="1:19" x14ac:dyDescent="0.2">
      <c r="A1020">
        <v>1019</v>
      </c>
      <c r="B1020" s="400">
        <v>43803.463888888888</v>
      </c>
      <c r="C1020" t="s">
        <v>97</v>
      </c>
      <c r="D1020">
        <v>0.01</v>
      </c>
      <c r="F1020">
        <v>120.491</v>
      </c>
      <c r="I1020" s="400">
        <v>43805.732638888891</v>
      </c>
      <c r="J1020">
        <v>120.2</v>
      </c>
      <c r="N1020">
        <v>2.58</v>
      </c>
      <c r="Q1020">
        <v>353</v>
      </c>
      <c r="R1020" t="s">
        <v>97</v>
      </c>
      <c r="S1020" s="588">
        <v>4</v>
      </c>
    </row>
    <row r="1021" spans="1:19" x14ac:dyDescent="0.2">
      <c r="A1021">
        <v>1020</v>
      </c>
      <c r="B1021" s="400">
        <v>43803.677083333336</v>
      </c>
      <c r="C1021" t="s">
        <v>97</v>
      </c>
      <c r="D1021">
        <v>0.02</v>
      </c>
      <c r="F1021">
        <v>120.691</v>
      </c>
      <c r="I1021" s="400">
        <v>43805.732638888891</v>
      </c>
      <c r="J1021">
        <v>120.2</v>
      </c>
      <c r="N1021">
        <v>8.83</v>
      </c>
      <c r="Q1021">
        <v>353</v>
      </c>
      <c r="R1021" t="s">
        <v>97</v>
      </c>
      <c r="S1021" s="588">
        <v>4</v>
      </c>
    </row>
    <row r="1022" spans="1:19" x14ac:dyDescent="0.2">
      <c r="A1022">
        <v>1021</v>
      </c>
      <c r="B1022" s="400">
        <v>43804.459722222222</v>
      </c>
      <c r="C1022" t="s">
        <v>96</v>
      </c>
      <c r="D1022">
        <v>0.01</v>
      </c>
      <c r="F1022">
        <v>120.842</v>
      </c>
      <c r="I1022" s="400">
        <v>43809.929861111108</v>
      </c>
      <c r="J1022">
        <v>120.655</v>
      </c>
      <c r="N1022">
        <v>-1.83</v>
      </c>
      <c r="Q1022">
        <v>354</v>
      </c>
      <c r="R1022" t="s">
        <v>96</v>
      </c>
      <c r="S1022" s="588">
        <v>5</v>
      </c>
    </row>
    <row r="1023" spans="1:19" x14ac:dyDescent="0.2">
      <c r="A1023">
        <v>1022</v>
      </c>
      <c r="B1023" s="400">
        <v>43804.630555555559</v>
      </c>
      <c r="C1023" t="s">
        <v>96</v>
      </c>
      <c r="D1023">
        <v>0.01</v>
      </c>
      <c r="F1023">
        <v>120.72199999999999</v>
      </c>
      <c r="I1023" s="400">
        <v>43809.929861111108</v>
      </c>
      <c r="J1023">
        <v>120.655</v>
      </c>
      <c r="N1023">
        <v>-0.73</v>
      </c>
      <c r="Q1023">
        <v>354</v>
      </c>
      <c r="R1023" t="s">
        <v>96</v>
      </c>
      <c r="S1023" s="588">
        <v>5</v>
      </c>
    </row>
    <row r="1024" spans="1:19" x14ac:dyDescent="0.2">
      <c r="A1024">
        <v>1023</v>
      </c>
      <c r="B1024" s="400">
        <v>43805.488888888889</v>
      </c>
      <c r="C1024" t="s">
        <v>96</v>
      </c>
      <c r="D1024">
        <v>0.01</v>
      </c>
      <c r="F1024">
        <v>120.56100000000001</v>
      </c>
      <c r="I1024" s="400">
        <v>43809.929861111108</v>
      </c>
      <c r="J1024">
        <v>120.655</v>
      </c>
      <c r="N1024">
        <v>0.79</v>
      </c>
      <c r="Q1024">
        <v>354</v>
      </c>
      <c r="R1024" t="s">
        <v>96</v>
      </c>
      <c r="S1024" s="588">
        <v>5</v>
      </c>
    </row>
    <row r="1025" spans="1:19" x14ac:dyDescent="0.2">
      <c r="A1025">
        <v>1024</v>
      </c>
      <c r="B1025" s="400">
        <v>43805.704861111109</v>
      </c>
      <c r="C1025" t="s">
        <v>96</v>
      </c>
      <c r="D1025">
        <v>0.02</v>
      </c>
      <c r="F1025">
        <v>120.36</v>
      </c>
      <c r="I1025" s="400">
        <v>43809.929861111108</v>
      </c>
      <c r="J1025">
        <v>120.655</v>
      </c>
      <c r="N1025">
        <v>5.25</v>
      </c>
      <c r="Q1025">
        <v>354</v>
      </c>
      <c r="R1025" t="s">
        <v>96</v>
      </c>
      <c r="S1025" s="588">
        <v>5</v>
      </c>
    </row>
    <row r="1026" spans="1:19" x14ac:dyDescent="0.2">
      <c r="A1026">
        <v>1026</v>
      </c>
      <c r="B1026" s="400">
        <v>43805.739583333336</v>
      </c>
      <c r="C1026" t="s">
        <v>96</v>
      </c>
      <c r="D1026">
        <v>0.03</v>
      </c>
      <c r="F1026">
        <v>120.08</v>
      </c>
      <c r="I1026" s="400">
        <v>43809.929861111108</v>
      </c>
      <c r="J1026">
        <v>120.655</v>
      </c>
      <c r="N1026">
        <v>15.58</v>
      </c>
      <c r="Q1026">
        <v>354</v>
      </c>
      <c r="R1026" t="s">
        <v>96</v>
      </c>
      <c r="S1026" s="588">
        <v>5</v>
      </c>
    </row>
    <row r="1027" spans="1:19" x14ac:dyDescent="0.2">
      <c r="A1027">
        <v>1025</v>
      </c>
      <c r="B1027" s="400">
        <v>43805.738888888889</v>
      </c>
      <c r="C1027" t="s">
        <v>97</v>
      </c>
      <c r="D1027">
        <v>0.01</v>
      </c>
      <c r="F1027">
        <v>120.099</v>
      </c>
      <c r="I1027" s="400">
        <v>43819.635416666664</v>
      </c>
      <c r="J1027">
        <v>121.303</v>
      </c>
      <c r="N1027">
        <v>-11.37</v>
      </c>
      <c r="Q1027">
        <v>355</v>
      </c>
      <c r="R1027" t="s">
        <v>97</v>
      </c>
      <c r="S1027" s="588">
        <v>8</v>
      </c>
    </row>
    <row r="1028" spans="1:19" x14ac:dyDescent="0.2">
      <c r="A1028">
        <v>1027</v>
      </c>
      <c r="B1028" s="400">
        <v>43808.734722222223</v>
      </c>
      <c r="C1028" t="s">
        <v>97</v>
      </c>
      <c r="D1028">
        <v>0.01</v>
      </c>
      <c r="F1028">
        <v>120.22199999999999</v>
      </c>
      <c r="I1028" s="400">
        <v>43819.635416666664</v>
      </c>
      <c r="J1028">
        <v>121.303</v>
      </c>
      <c r="N1028">
        <v>-10.220000000000001</v>
      </c>
      <c r="Q1028">
        <v>355</v>
      </c>
      <c r="R1028" t="s">
        <v>97</v>
      </c>
      <c r="S1028" s="588">
        <v>8</v>
      </c>
    </row>
    <row r="1029" spans="1:19" x14ac:dyDescent="0.2">
      <c r="A1029">
        <v>1028</v>
      </c>
      <c r="B1029" s="400">
        <v>43809.649305555555</v>
      </c>
      <c r="C1029" t="s">
        <v>97</v>
      </c>
      <c r="D1029">
        <v>0.01</v>
      </c>
      <c r="F1029">
        <v>120.38200000000001</v>
      </c>
      <c r="I1029" s="400">
        <v>43819.635416666664</v>
      </c>
      <c r="J1029">
        <v>121.303</v>
      </c>
      <c r="N1029">
        <v>-8.7200000000000006</v>
      </c>
      <c r="Q1029">
        <v>355</v>
      </c>
      <c r="R1029" t="s">
        <v>97</v>
      </c>
      <c r="S1029" s="588">
        <v>8</v>
      </c>
    </row>
    <row r="1030" spans="1:19" x14ac:dyDescent="0.2">
      <c r="A1030">
        <v>1029</v>
      </c>
      <c r="B1030" s="400">
        <v>43809.750694444447</v>
      </c>
      <c r="C1030" t="s">
        <v>97</v>
      </c>
      <c r="D1030">
        <v>0.02</v>
      </c>
      <c r="F1030">
        <v>120.583</v>
      </c>
      <c r="I1030" s="400">
        <v>43819.635416666664</v>
      </c>
      <c r="J1030">
        <v>121.303</v>
      </c>
      <c r="N1030">
        <v>-13.76</v>
      </c>
      <c r="Q1030">
        <v>355</v>
      </c>
      <c r="R1030" t="s">
        <v>97</v>
      </c>
      <c r="S1030" s="588">
        <v>8</v>
      </c>
    </row>
    <row r="1031" spans="1:19" x14ac:dyDescent="0.2">
      <c r="A1031">
        <v>1033</v>
      </c>
      <c r="B1031" s="400">
        <v>43810.912499999999</v>
      </c>
      <c r="C1031" t="s">
        <v>97</v>
      </c>
      <c r="D1031">
        <v>0.03</v>
      </c>
      <c r="F1031">
        <v>120.855</v>
      </c>
      <c r="I1031" s="400">
        <v>43819.635416666664</v>
      </c>
      <c r="J1031">
        <v>121.303</v>
      </c>
      <c r="N1031">
        <v>-13.08</v>
      </c>
      <c r="Q1031">
        <v>355</v>
      </c>
      <c r="R1031" t="s">
        <v>97</v>
      </c>
      <c r="S1031" s="588">
        <v>8</v>
      </c>
    </row>
    <row r="1032" spans="1:19" x14ac:dyDescent="0.2">
      <c r="A1032">
        <v>1036</v>
      </c>
      <c r="B1032" s="400">
        <v>43811.692361111112</v>
      </c>
      <c r="C1032" t="s">
        <v>97</v>
      </c>
      <c r="D1032">
        <v>0.06</v>
      </c>
      <c r="F1032">
        <v>121.202</v>
      </c>
      <c r="I1032" s="400">
        <v>43819.635416666664</v>
      </c>
      <c r="J1032">
        <v>121.303</v>
      </c>
      <c r="N1032">
        <v>-6.65</v>
      </c>
      <c r="Q1032">
        <v>355</v>
      </c>
      <c r="R1032" t="s">
        <v>97</v>
      </c>
      <c r="S1032" s="588">
        <v>8</v>
      </c>
    </row>
    <row r="1033" spans="1:19" x14ac:dyDescent="0.2">
      <c r="A1033">
        <v>1039</v>
      </c>
      <c r="B1033" s="400">
        <v>43811.936111111114</v>
      </c>
      <c r="C1033" t="s">
        <v>97</v>
      </c>
      <c r="D1033">
        <v>0.1</v>
      </c>
      <c r="F1033">
        <v>121.614</v>
      </c>
      <c r="I1033" s="400">
        <v>43819.635416666664</v>
      </c>
      <c r="J1033">
        <v>121.303</v>
      </c>
      <c r="N1033">
        <v>26.71</v>
      </c>
      <c r="Q1033">
        <v>355</v>
      </c>
      <c r="R1033" t="s">
        <v>97</v>
      </c>
      <c r="S1033" s="588">
        <v>8</v>
      </c>
    </row>
    <row r="1034" spans="1:19" x14ac:dyDescent="0.2">
      <c r="A1034">
        <v>1040</v>
      </c>
      <c r="B1034" s="400">
        <v>43812.002083333333</v>
      </c>
      <c r="C1034" t="s">
        <v>97</v>
      </c>
      <c r="D1034">
        <v>0.19</v>
      </c>
      <c r="F1034">
        <v>122.185</v>
      </c>
      <c r="I1034" s="400">
        <v>43819.635416666664</v>
      </c>
      <c r="J1034">
        <v>121.303</v>
      </c>
      <c r="N1034">
        <v>150.66999999999999</v>
      </c>
      <c r="Q1034">
        <v>355</v>
      </c>
      <c r="R1034" t="s">
        <v>97</v>
      </c>
      <c r="S1034" s="588">
        <v>8</v>
      </c>
    </row>
    <row r="1035" spans="1:19" x14ac:dyDescent="0.2">
      <c r="A1035">
        <v>1030</v>
      </c>
      <c r="B1035" s="400">
        <v>43810.009722222225</v>
      </c>
      <c r="C1035" t="s">
        <v>96</v>
      </c>
      <c r="D1035">
        <v>0.01</v>
      </c>
      <c r="F1035">
        <v>120.655</v>
      </c>
      <c r="I1035" s="400">
        <v>43810.909722222219</v>
      </c>
      <c r="J1035">
        <v>120.825</v>
      </c>
      <c r="N1035">
        <v>1.55</v>
      </c>
      <c r="Q1035">
        <v>356</v>
      </c>
      <c r="R1035" t="s">
        <v>96</v>
      </c>
      <c r="S1035" s="588">
        <v>2</v>
      </c>
    </row>
    <row r="1036" spans="1:19" x14ac:dyDescent="0.2">
      <c r="A1036">
        <v>1031</v>
      </c>
      <c r="B1036" s="400">
        <v>43810.388194444444</v>
      </c>
      <c r="C1036" t="s">
        <v>96</v>
      </c>
      <c r="D1036">
        <v>0.01</v>
      </c>
      <c r="F1036">
        <v>120.535</v>
      </c>
      <c r="I1036" s="400">
        <v>43810.909722222219</v>
      </c>
      <c r="J1036">
        <v>120.825</v>
      </c>
      <c r="N1036">
        <v>2.66</v>
      </c>
      <c r="Q1036">
        <v>356</v>
      </c>
      <c r="R1036" t="s">
        <v>96</v>
      </c>
      <c r="S1036" s="588">
        <v>2</v>
      </c>
    </row>
    <row r="1037" spans="1:19" x14ac:dyDescent="0.2">
      <c r="A1037">
        <v>1032</v>
      </c>
      <c r="B1037" s="400">
        <v>43810.909722222219</v>
      </c>
      <c r="C1037" t="s">
        <v>96</v>
      </c>
      <c r="D1037">
        <v>0.01</v>
      </c>
      <c r="F1037">
        <v>120.842</v>
      </c>
      <c r="I1037" s="400">
        <v>43811.651388888888</v>
      </c>
      <c r="J1037">
        <v>121.074</v>
      </c>
      <c r="N1037">
        <v>2.0099999999999998</v>
      </c>
      <c r="Q1037">
        <v>357</v>
      </c>
      <c r="R1037" t="s">
        <v>96</v>
      </c>
      <c r="S1037" s="588">
        <v>1</v>
      </c>
    </row>
    <row r="1038" spans="1:19" x14ac:dyDescent="0.2">
      <c r="A1038">
        <v>1034</v>
      </c>
      <c r="B1038" s="400">
        <v>43811.652083333334</v>
      </c>
      <c r="C1038" t="s">
        <v>96</v>
      </c>
      <c r="D1038">
        <v>0.01</v>
      </c>
      <c r="F1038">
        <v>121.11199999999999</v>
      </c>
      <c r="I1038" s="400">
        <v>43811.708333333336</v>
      </c>
      <c r="J1038">
        <v>121.282</v>
      </c>
      <c r="N1038">
        <v>1.56</v>
      </c>
      <c r="Q1038">
        <v>358</v>
      </c>
      <c r="R1038" t="s">
        <v>96</v>
      </c>
      <c r="S1038" s="588">
        <v>2</v>
      </c>
    </row>
    <row r="1039" spans="1:19" x14ac:dyDescent="0.2">
      <c r="A1039">
        <v>1035</v>
      </c>
      <c r="B1039" s="400">
        <v>43811.656944444447</v>
      </c>
      <c r="C1039" t="s">
        <v>96</v>
      </c>
      <c r="D1039">
        <v>0.01</v>
      </c>
      <c r="F1039">
        <v>120.992</v>
      </c>
      <c r="I1039" s="400">
        <v>43811.708333333336</v>
      </c>
      <c r="J1039">
        <v>121.282</v>
      </c>
      <c r="N1039">
        <v>2.66</v>
      </c>
      <c r="Q1039">
        <v>358</v>
      </c>
      <c r="R1039" t="s">
        <v>96</v>
      </c>
      <c r="S1039" s="588">
        <v>2</v>
      </c>
    </row>
    <row r="1040" spans="1:19" x14ac:dyDescent="0.2">
      <c r="A1040">
        <v>1037</v>
      </c>
      <c r="B1040" s="400">
        <v>43811.709722222222</v>
      </c>
      <c r="C1040" t="s">
        <v>96</v>
      </c>
      <c r="D1040">
        <v>0.01</v>
      </c>
      <c r="F1040">
        <v>121.352</v>
      </c>
      <c r="I1040" s="400">
        <v>43811.920138888891</v>
      </c>
      <c r="J1040">
        <v>121.572</v>
      </c>
      <c r="N1040">
        <v>2.02</v>
      </c>
      <c r="Q1040">
        <v>359</v>
      </c>
      <c r="R1040" t="s">
        <v>96</v>
      </c>
      <c r="S1040" s="588">
        <v>1</v>
      </c>
    </row>
    <row r="1041" spans="1:19" x14ac:dyDescent="0.2">
      <c r="A1041">
        <v>1038</v>
      </c>
      <c r="B1041" s="400">
        <v>43811.92083333333</v>
      </c>
      <c r="C1041" t="s">
        <v>96</v>
      </c>
      <c r="D1041">
        <v>0.01</v>
      </c>
      <c r="F1041">
        <v>121.596</v>
      </c>
      <c r="I1041" s="400">
        <v>43812</v>
      </c>
      <c r="J1041">
        <v>121.816</v>
      </c>
      <c r="N1041">
        <v>1.98</v>
      </c>
      <c r="Q1041">
        <v>360</v>
      </c>
      <c r="R1041" t="s">
        <v>96</v>
      </c>
      <c r="S1041" s="588">
        <v>1</v>
      </c>
    </row>
    <row r="1042" spans="1:19" x14ac:dyDescent="0.2">
      <c r="A1042">
        <v>1041</v>
      </c>
      <c r="B1042" s="400">
        <v>43812.011805555558</v>
      </c>
      <c r="C1042" t="s">
        <v>96</v>
      </c>
      <c r="D1042">
        <v>0.01</v>
      </c>
      <c r="F1042">
        <v>122.38200000000001</v>
      </c>
      <c r="I1042" s="400">
        <v>43812.427083333336</v>
      </c>
      <c r="J1042">
        <v>122.551</v>
      </c>
      <c r="N1042">
        <v>1.55</v>
      </c>
      <c r="Q1042">
        <v>361</v>
      </c>
      <c r="R1042" t="s">
        <v>96</v>
      </c>
      <c r="S1042" s="588">
        <v>2</v>
      </c>
    </row>
    <row r="1043" spans="1:19" x14ac:dyDescent="0.2">
      <c r="A1043">
        <v>1042</v>
      </c>
      <c r="B1043" s="400">
        <v>43812.086111111108</v>
      </c>
      <c r="C1043" t="s">
        <v>96</v>
      </c>
      <c r="D1043">
        <v>0.01</v>
      </c>
      <c r="F1043">
        <v>122.26</v>
      </c>
      <c r="I1043" s="400">
        <v>43812.427083333336</v>
      </c>
      <c r="J1043">
        <v>122.551</v>
      </c>
      <c r="N1043">
        <v>2.67</v>
      </c>
      <c r="Q1043">
        <v>361</v>
      </c>
      <c r="R1043" t="s">
        <v>96</v>
      </c>
      <c r="S1043" s="588">
        <v>2</v>
      </c>
    </row>
    <row r="1044" spans="1:19" x14ac:dyDescent="0.2">
      <c r="A1044">
        <v>1043</v>
      </c>
      <c r="B1044" s="400">
        <v>43812.427777777775</v>
      </c>
      <c r="C1044" t="s">
        <v>96</v>
      </c>
      <c r="D1044">
        <v>0.01</v>
      </c>
      <c r="F1044">
        <v>122.57899999999999</v>
      </c>
      <c r="I1044" s="400">
        <v>43816.563194444447</v>
      </c>
      <c r="J1044">
        <v>122.31699999999999</v>
      </c>
      <c r="N1044">
        <v>-2.4900000000000002</v>
      </c>
      <c r="Q1044">
        <v>362</v>
      </c>
      <c r="R1044" t="s">
        <v>96</v>
      </c>
      <c r="S1044" s="588">
        <v>5</v>
      </c>
    </row>
    <row r="1045" spans="1:19" x14ac:dyDescent="0.2">
      <c r="A1045">
        <v>1044</v>
      </c>
      <c r="B1045" s="400">
        <v>43812.45</v>
      </c>
      <c r="C1045" t="s">
        <v>96</v>
      </c>
      <c r="D1045">
        <v>0.01</v>
      </c>
      <c r="F1045">
        <v>122.459</v>
      </c>
      <c r="I1045" s="400">
        <v>43816.563194444447</v>
      </c>
      <c r="J1045">
        <v>122.31699999999999</v>
      </c>
      <c r="N1045">
        <v>-1.39</v>
      </c>
      <c r="Q1045">
        <v>362</v>
      </c>
      <c r="R1045" t="s">
        <v>96</v>
      </c>
      <c r="S1045" s="588">
        <v>5</v>
      </c>
    </row>
    <row r="1046" spans="1:19" x14ac:dyDescent="0.2">
      <c r="A1046">
        <v>1045</v>
      </c>
      <c r="B1046" s="400">
        <v>43812.67291666667</v>
      </c>
      <c r="C1046" t="s">
        <v>96</v>
      </c>
      <c r="D1046">
        <v>0.01</v>
      </c>
      <c r="F1046">
        <v>122.197</v>
      </c>
      <c r="I1046" s="400">
        <v>43816.563194444447</v>
      </c>
      <c r="J1046">
        <v>122.31699999999999</v>
      </c>
      <c r="N1046">
        <v>1.02</v>
      </c>
      <c r="Q1046">
        <v>362</v>
      </c>
      <c r="R1046" t="s">
        <v>96</v>
      </c>
      <c r="S1046" s="588">
        <v>5</v>
      </c>
    </row>
    <row r="1047" spans="1:19" x14ac:dyDescent="0.2">
      <c r="A1047">
        <v>1046</v>
      </c>
      <c r="B1047" s="400">
        <v>43812.685416666667</v>
      </c>
      <c r="C1047" t="s">
        <v>96</v>
      </c>
      <c r="D1047">
        <v>0.02</v>
      </c>
      <c r="F1047">
        <v>121.995</v>
      </c>
      <c r="I1047" s="400">
        <v>43816.563194444447</v>
      </c>
      <c r="J1047">
        <v>122.31699999999999</v>
      </c>
      <c r="N1047">
        <v>5.75</v>
      </c>
      <c r="Q1047">
        <v>362</v>
      </c>
      <c r="R1047" t="s">
        <v>96</v>
      </c>
      <c r="S1047" s="588">
        <v>5</v>
      </c>
    </row>
    <row r="1048" spans="1:19" x14ac:dyDescent="0.2">
      <c r="A1048">
        <v>1047</v>
      </c>
      <c r="B1048" s="400">
        <v>43812.734722222223</v>
      </c>
      <c r="C1048" t="s">
        <v>96</v>
      </c>
      <c r="D1048">
        <v>0.03</v>
      </c>
      <c r="F1048">
        <v>121.723</v>
      </c>
      <c r="I1048" s="400">
        <v>43816.563194444447</v>
      </c>
      <c r="J1048">
        <v>122.31699999999999</v>
      </c>
      <c r="N1048">
        <v>16.100000000000001</v>
      </c>
      <c r="Q1048">
        <v>362</v>
      </c>
      <c r="R1048" t="s">
        <v>96</v>
      </c>
      <c r="S1048" s="588">
        <v>5</v>
      </c>
    </row>
    <row r="1049" spans="1:19" x14ac:dyDescent="0.2">
      <c r="A1049">
        <v>1048</v>
      </c>
      <c r="B1049" s="400">
        <v>43816.564583333333</v>
      </c>
      <c r="C1049" t="s">
        <v>96</v>
      </c>
      <c r="D1049">
        <v>0.01</v>
      </c>
      <c r="F1049">
        <v>122.346</v>
      </c>
      <c r="I1049" s="400">
        <v>43826.380555555559</v>
      </c>
      <c r="J1049">
        <v>121.923</v>
      </c>
      <c r="N1049">
        <v>-4.37</v>
      </c>
      <c r="Q1049">
        <v>363</v>
      </c>
      <c r="R1049" t="s">
        <v>96</v>
      </c>
      <c r="S1049" s="588">
        <v>6</v>
      </c>
    </row>
    <row r="1050" spans="1:19" x14ac:dyDescent="0.2">
      <c r="A1050">
        <v>1049</v>
      </c>
      <c r="B1050" s="400">
        <v>43816.659722222219</v>
      </c>
      <c r="C1050" t="s">
        <v>96</v>
      </c>
      <c r="D1050">
        <v>0.01</v>
      </c>
      <c r="F1050">
        <v>122.22499999999999</v>
      </c>
      <c r="I1050" s="400">
        <v>43826.380555555559</v>
      </c>
      <c r="J1050">
        <v>121.923</v>
      </c>
      <c r="N1050">
        <v>-3.26</v>
      </c>
      <c r="Q1050">
        <v>363</v>
      </c>
      <c r="R1050" t="s">
        <v>96</v>
      </c>
      <c r="S1050" s="588">
        <v>6</v>
      </c>
    </row>
    <row r="1051" spans="1:19" x14ac:dyDescent="0.2">
      <c r="A1051">
        <v>1050</v>
      </c>
      <c r="B1051" s="400">
        <v>43816.854166666664</v>
      </c>
      <c r="C1051" t="s">
        <v>96</v>
      </c>
      <c r="D1051">
        <v>0.01</v>
      </c>
      <c r="F1051">
        <v>122.06399999999999</v>
      </c>
      <c r="I1051" s="400">
        <v>43826.380555555559</v>
      </c>
      <c r="J1051">
        <v>121.923</v>
      </c>
      <c r="N1051">
        <v>-1.78</v>
      </c>
      <c r="Q1051">
        <v>363</v>
      </c>
      <c r="R1051" t="s">
        <v>96</v>
      </c>
      <c r="S1051" s="588">
        <v>6</v>
      </c>
    </row>
    <row r="1052" spans="1:19" x14ac:dyDescent="0.2">
      <c r="A1052">
        <v>1051</v>
      </c>
      <c r="B1052" s="400">
        <v>43817.179166666669</v>
      </c>
      <c r="C1052" t="s">
        <v>96</v>
      </c>
      <c r="D1052">
        <v>0.02</v>
      </c>
      <c r="F1052">
        <v>121.86199999999999</v>
      </c>
      <c r="I1052" s="400">
        <v>43826.380555555559</v>
      </c>
      <c r="J1052">
        <v>121.923</v>
      </c>
      <c r="N1052">
        <v>0.22</v>
      </c>
      <c r="Q1052">
        <v>363</v>
      </c>
      <c r="R1052" t="s">
        <v>96</v>
      </c>
      <c r="S1052" s="588">
        <v>6</v>
      </c>
    </row>
    <row r="1053" spans="1:19" x14ac:dyDescent="0.2">
      <c r="A1053">
        <v>1052</v>
      </c>
      <c r="B1053" s="400">
        <v>43818.661805555559</v>
      </c>
      <c r="C1053" t="s">
        <v>96</v>
      </c>
      <c r="D1053">
        <v>0.03</v>
      </c>
      <c r="F1053">
        <v>121.59099999999999</v>
      </c>
      <c r="I1053" s="400">
        <v>43826.380555555559</v>
      </c>
      <c r="J1053">
        <v>121.923</v>
      </c>
      <c r="N1053">
        <v>8.15</v>
      </c>
      <c r="Q1053">
        <v>363</v>
      </c>
      <c r="R1053" t="s">
        <v>96</v>
      </c>
      <c r="S1053" s="588">
        <v>6</v>
      </c>
    </row>
    <row r="1054" spans="1:19" x14ac:dyDescent="0.2">
      <c r="A1054">
        <v>1054</v>
      </c>
      <c r="B1054" s="400">
        <v>43819.642361111109</v>
      </c>
      <c r="C1054" t="s">
        <v>96</v>
      </c>
      <c r="D1054">
        <v>0.06</v>
      </c>
      <c r="F1054">
        <v>121.251</v>
      </c>
      <c r="I1054" s="400">
        <v>43826.380555555559</v>
      </c>
      <c r="J1054">
        <v>121.923</v>
      </c>
      <c r="N1054">
        <v>35.270000000000003</v>
      </c>
      <c r="Q1054">
        <v>363</v>
      </c>
      <c r="R1054" t="s">
        <v>96</v>
      </c>
      <c r="S1054" s="588">
        <v>6</v>
      </c>
    </row>
    <row r="1055" spans="1:19" x14ac:dyDescent="0.2">
      <c r="A1055">
        <v>1053</v>
      </c>
      <c r="B1055" s="400">
        <v>43819.636805555558</v>
      </c>
      <c r="C1055" t="s">
        <v>97</v>
      </c>
      <c r="D1055">
        <v>0.01</v>
      </c>
      <c r="F1055">
        <v>121.26</v>
      </c>
      <c r="I1055" s="400">
        <v>43824.399305555555</v>
      </c>
      <c r="J1055">
        <v>121.033</v>
      </c>
      <c r="N1055">
        <v>2.0099999999999998</v>
      </c>
      <c r="Q1055">
        <v>364</v>
      </c>
      <c r="R1055" t="s">
        <v>97</v>
      </c>
      <c r="S1055" s="588">
        <v>1</v>
      </c>
    </row>
    <row r="1056" spans="1:19" x14ac:dyDescent="0.2">
      <c r="A1056">
        <v>1060</v>
      </c>
      <c r="B1056" s="400">
        <v>43826.40347222222</v>
      </c>
      <c r="C1056" t="s">
        <v>96</v>
      </c>
      <c r="D1056">
        <v>0.01</v>
      </c>
      <c r="F1056">
        <v>121.988</v>
      </c>
      <c r="I1056" s="400">
        <v>43826.588888888888</v>
      </c>
      <c r="J1056">
        <v>122.208</v>
      </c>
      <c r="N1056">
        <v>2.02</v>
      </c>
      <c r="Q1056">
        <v>365</v>
      </c>
      <c r="R1056" t="s">
        <v>96</v>
      </c>
      <c r="S1056" s="588">
        <v>1</v>
      </c>
    </row>
    <row r="1057" spans="1:19" x14ac:dyDescent="0.2">
      <c r="A1057">
        <v>1061</v>
      </c>
      <c r="B1057" s="400">
        <v>43826.588888888888</v>
      </c>
      <c r="C1057" t="s">
        <v>96</v>
      </c>
      <c r="D1057">
        <v>0.01</v>
      </c>
      <c r="F1057">
        <v>122.22799999999999</v>
      </c>
      <c r="I1057" s="400">
        <v>43826.740277777775</v>
      </c>
      <c r="J1057">
        <v>122.44799999999999</v>
      </c>
      <c r="N1057">
        <v>2.0099999999999998</v>
      </c>
      <c r="Q1057">
        <v>366</v>
      </c>
      <c r="R1057" t="s">
        <v>96</v>
      </c>
      <c r="S1057" s="588">
        <v>1</v>
      </c>
    </row>
    <row r="1058" spans="1:19" x14ac:dyDescent="0.2">
      <c r="S1058" s="588"/>
    </row>
    <row r="1059" spans="1:19" x14ac:dyDescent="0.2">
      <c r="S1059" s="588"/>
    </row>
    <row r="1060" spans="1:19" x14ac:dyDescent="0.2">
      <c r="S1060" s="588"/>
    </row>
    <row r="1061" spans="1:19" x14ac:dyDescent="0.2">
      <c r="S1061" s="588"/>
    </row>
    <row r="1062" spans="1:19" x14ac:dyDescent="0.2">
      <c r="S1062" s="588"/>
    </row>
    <row r="1063" spans="1:19" x14ac:dyDescent="0.2">
      <c r="S1063" s="588"/>
    </row>
    <row r="1064" spans="1:19" x14ac:dyDescent="0.2">
      <c r="S1064" s="588"/>
    </row>
    <row r="1065" spans="1:19" x14ac:dyDescent="0.2">
      <c r="S1065" s="588"/>
    </row>
    <row r="1066" spans="1:19" x14ac:dyDescent="0.2">
      <c r="S1066" s="588"/>
    </row>
    <row r="1067" spans="1:19" x14ac:dyDescent="0.2">
      <c r="S1067" s="588"/>
    </row>
    <row r="1068" spans="1:19" x14ac:dyDescent="0.2">
      <c r="S1068" s="588"/>
    </row>
    <row r="1069" spans="1:19" x14ac:dyDescent="0.2">
      <c r="S1069" s="588"/>
    </row>
    <row r="1070" spans="1:19" x14ac:dyDescent="0.2">
      <c r="S1070" s="588"/>
    </row>
    <row r="1071" spans="1:19" x14ac:dyDescent="0.2">
      <c r="S1071" s="588"/>
    </row>
    <row r="1072" spans="1:19" x14ac:dyDescent="0.2">
      <c r="S1072" s="588"/>
    </row>
    <row r="1073" spans="19:19" x14ac:dyDescent="0.2">
      <c r="S1073" s="588"/>
    </row>
    <row r="1074" spans="19:19" x14ac:dyDescent="0.2">
      <c r="S1074" s="588"/>
    </row>
    <row r="1075" spans="19:19" x14ac:dyDescent="0.2">
      <c r="S1075" s="588"/>
    </row>
    <row r="1076" spans="19:19" x14ac:dyDescent="0.2">
      <c r="S1076" s="588"/>
    </row>
    <row r="1077" spans="19:19" x14ac:dyDescent="0.2">
      <c r="S1077" s="588"/>
    </row>
    <row r="1078" spans="19:19" x14ac:dyDescent="0.2">
      <c r="S1078" s="588"/>
    </row>
    <row r="1079" spans="19:19" x14ac:dyDescent="0.2">
      <c r="S1079" s="588"/>
    </row>
    <row r="1080" spans="19:19" x14ac:dyDescent="0.2">
      <c r="S1080" s="588"/>
    </row>
    <row r="1081" spans="19:19" x14ac:dyDescent="0.2">
      <c r="S1081" s="588"/>
    </row>
    <row r="1082" spans="19:19" x14ac:dyDescent="0.2">
      <c r="S1082" s="588"/>
    </row>
    <row r="1083" spans="19:19" x14ac:dyDescent="0.2">
      <c r="S1083" s="588"/>
    </row>
    <row r="1084" spans="19:19" x14ac:dyDescent="0.2">
      <c r="S1084" s="588"/>
    </row>
    <row r="1085" spans="19:19" x14ac:dyDescent="0.2">
      <c r="S1085" s="588"/>
    </row>
    <row r="1086" spans="19:19" x14ac:dyDescent="0.2">
      <c r="S1086" s="588"/>
    </row>
    <row r="1087" spans="19:19" x14ac:dyDescent="0.2">
      <c r="S1087" s="588"/>
    </row>
    <row r="1088" spans="19:19" x14ac:dyDescent="0.2">
      <c r="S1088" s="588"/>
    </row>
    <row r="1089" spans="19:19" x14ac:dyDescent="0.2">
      <c r="S1089" s="588"/>
    </row>
    <row r="1090" spans="19:19" x14ac:dyDescent="0.2">
      <c r="S1090" s="588"/>
    </row>
    <row r="1091" spans="19:19" x14ac:dyDescent="0.2">
      <c r="S1091" s="588"/>
    </row>
    <row r="1092" spans="19:19" x14ac:dyDescent="0.2">
      <c r="S1092" s="588"/>
    </row>
    <row r="1093" spans="19:19" x14ac:dyDescent="0.2">
      <c r="S1093" s="588"/>
    </row>
    <row r="1094" spans="19:19" x14ac:dyDescent="0.2">
      <c r="S1094" s="588"/>
    </row>
    <row r="1095" spans="19:19" x14ac:dyDescent="0.2">
      <c r="S1095" s="588"/>
    </row>
    <row r="1096" spans="19:19" x14ac:dyDescent="0.2">
      <c r="S1096" s="588"/>
    </row>
    <row r="1097" spans="19:19" x14ac:dyDescent="0.2">
      <c r="S1097" s="588"/>
    </row>
    <row r="1098" spans="19:19" x14ac:dyDescent="0.2">
      <c r="S1098" s="588"/>
    </row>
    <row r="1099" spans="19:19" x14ac:dyDescent="0.2">
      <c r="S1099" s="588"/>
    </row>
    <row r="1100" spans="19:19" x14ac:dyDescent="0.2">
      <c r="S1100" s="588"/>
    </row>
    <row r="1101" spans="19:19" x14ac:dyDescent="0.2">
      <c r="S1101" s="588"/>
    </row>
    <row r="1102" spans="19:19" x14ac:dyDescent="0.2">
      <c r="S1102" s="588"/>
    </row>
    <row r="1103" spans="19:19" x14ac:dyDescent="0.2">
      <c r="S1103" s="588"/>
    </row>
    <row r="1104" spans="19:19" x14ac:dyDescent="0.2">
      <c r="S1104" s="588"/>
    </row>
    <row r="1105" spans="19:19" x14ac:dyDescent="0.2">
      <c r="S1105" s="588"/>
    </row>
    <row r="1106" spans="19:19" x14ac:dyDescent="0.2">
      <c r="S1106" s="588"/>
    </row>
    <row r="1107" spans="19:19" x14ac:dyDescent="0.2">
      <c r="S1107" s="588"/>
    </row>
    <row r="1108" spans="19:19" x14ac:dyDescent="0.2">
      <c r="S1108" s="588"/>
    </row>
    <row r="1109" spans="19:19" x14ac:dyDescent="0.2">
      <c r="S1109" s="588"/>
    </row>
    <row r="1110" spans="19:19" x14ac:dyDescent="0.2">
      <c r="S1110" s="588"/>
    </row>
    <row r="1111" spans="19:19" x14ac:dyDescent="0.2">
      <c r="S1111" s="588"/>
    </row>
    <row r="1112" spans="19:19" x14ac:dyDescent="0.2">
      <c r="S1112" s="588"/>
    </row>
    <row r="1113" spans="19:19" x14ac:dyDescent="0.2">
      <c r="S1113" s="588"/>
    </row>
    <row r="1114" spans="19:19" x14ac:dyDescent="0.2">
      <c r="S1114" s="588"/>
    </row>
    <row r="1115" spans="19:19" x14ac:dyDescent="0.2">
      <c r="S1115" s="588"/>
    </row>
    <row r="1116" spans="19:19" x14ac:dyDescent="0.2">
      <c r="S1116" s="588"/>
    </row>
    <row r="1117" spans="19:19" x14ac:dyDescent="0.2">
      <c r="S1117" s="588"/>
    </row>
    <row r="1118" spans="19:19" x14ac:dyDescent="0.2">
      <c r="S1118" s="588"/>
    </row>
    <row r="1119" spans="19:19" x14ac:dyDescent="0.2">
      <c r="S1119" s="588"/>
    </row>
    <row r="1120" spans="19:19" x14ac:dyDescent="0.2">
      <c r="S1120" s="588"/>
    </row>
    <row r="1121" spans="19:19" x14ac:dyDescent="0.2">
      <c r="S1121" s="588"/>
    </row>
    <row r="1122" spans="19:19" x14ac:dyDescent="0.2">
      <c r="S1122" s="588"/>
    </row>
    <row r="1123" spans="19:19" x14ac:dyDescent="0.2">
      <c r="S1123" s="588"/>
    </row>
    <row r="1124" spans="19:19" x14ac:dyDescent="0.2">
      <c r="S1124" s="588"/>
    </row>
    <row r="1125" spans="19:19" x14ac:dyDescent="0.2">
      <c r="S1125" s="588"/>
    </row>
    <row r="1126" spans="19:19" x14ac:dyDescent="0.2">
      <c r="S1126" s="588"/>
    </row>
    <row r="1127" spans="19:19" x14ac:dyDescent="0.2">
      <c r="S1127" s="588"/>
    </row>
    <row r="1128" spans="19:19" x14ac:dyDescent="0.2">
      <c r="S1128" s="588"/>
    </row>
    <row r="1129" spans="19:19" x14ac:dyDescent="0.2">
      <c r="S1129" s="588"/>
    </row>
    <row r="1130" spans="19:19" x14ac:dyDescent="0.2">
      <c r="S1130" s="588"/>
    </row>
    <row r="1131" spans="19:19" x14ac:dyDescent="0.2">
      <c r="S1131" s="588"/>
    </row>
    <row r="1132" spans="19:19" x14ac:dyDescent="0.2">
      <c r="S1132" s="588"/>
    </row>
    <row r="1133" spans="19:19" x14ac:dyDescent="0.2">
      <c r="S1133" s="588"/>
    </row>
    <row r="1134" spans="19:19" x14ac:dyDescent="0.2">
      <c r="S1134" s="588"/>
    </row>
    <row r="1135" spans="19:19" x14ac:dyDescent="0.2">
      <c r="S1135" s="588"/>
    </row>
    <row r="1136" spans="19:19" x14ac:dyDescent="0.2">
      <c r="S1136" s="588"/>
    </row>
    <row r="1137" spans="19:19" x14ac:dyDescent="0.2">
      <c r="S1137" s="588"/>
    </row>
    <row r="1138" spans="19:19" x14ac:dyDescent="0.2">
      <c r="S1138" s="588"/>
    </row>
    <row r="1139" spans="19:19" x14ac:dyDescent="0.2">
      <c r="S1139" s="588"/>
    </row>
    <row r="1140" spans="19:19" x14ac:dyDescent="0.2">
      <c r="S1140" s="588"/>
    </row>
    <row r="1141" spans="19:19" x14ac:dyDescent="0.2">
      <c r="S1141" s="588"/>
    </row>
    <row r="1142" spans="19:19" x14ac:dyDescent="0.2">
      <c r="S1142" s="588"/>
    </row>
    <row r="1143" spans="19:19" x14ac:dyDescent="0.2">
      <c r="S1143" s="588"/>
    </row>
    <row r="1144" spans="19:19" x14ac:dyDescent="0.2">
      <c r="S1144" s="588"/>
    </row>
    <row r="1145" spans="19:19" x14ac:dyDescent="0.2">
      <c r="S1145" s="588"/>
    </row>
    <row r="1146" spans="19:19" x14ac:dyDescent="0.2">
      <c r="S1146" s="588"/>
    </row>
    <row r="1147" spans="19:19" x14ac:dyDescent="0.2">
      <c r="S1147" s="588"/>
    </row>
    <row r="1148" spans="19:19" x14ac:dyDescent="0.2">
      <c r="S1148" s="588"/>
    </row>
    <row r="1149" spans="19:19" x14ac:dyDescent="0.2">
      <c r="S1149" s="588"/>
    </row>
    <row r="1150" spans="19:19" x14ac:dyDescent="0.2">
      <c r="S1150" s="588"/>
    </row>
    <row r="1151" spans="19:19" x14ac:dyDescent="0.2">
      <c r="S1151" s="588"/>
    </row>
    <row r="1152" spans="19:19" x14ac:dyDescent="0.2">
      <c r="S1152" s="588"/>
    </row>
    <row r="1153" spans="19:19" x14ac:dyDescent="0.2">
      <c r="S1153" s="588"/>
    </row>
    <row r="1154" spans="19:19" x14ac:dyDescent="0.2">
      <c r="S1154" s="588"/>
    </row>
    <row r="1155" spans="19:19" x14ac:dyDescent="0.2">
      <c r="S1155" s="588"/>
    </row>
    <row r="1156" spans="19:19" x14ac:dyDescent="0.2">
      <c r="S1156" s="588"/>
    </row>
    <row r="1157" spans="19:19" x14ac:dyDescent="0.2">
      <c r="S1157" s="588"/>
    </row>
    <row r="1158" spans="19:19" x14ac:dyDescent="0.2">
      <c r="S1158" s="588"/>
    </row>
    <row r="1159" spans="19:19" x14ac:dyDescent="0.2">
      <c r="S1159" s="588"/>
    </row>
    <row r="1160" spans="19:19" x14ac:dyDescent="0.2">
      <c r="S1160" s="588"/>
    </row>
    <row r="1161" spans="19:19" x14ac:dyDescent="0.2">
      <c r="S1161" s="588"/>
    </row>
    <row r="1162" spans="19:19" x14ac:dyDescent="0.2">
      <c r="S1162" s="588"/>
    </row>
    <row r="1163" spans="19:19" x14ac:dyDescent="0.2">
      <c r="S1163" s="588"/>
    </row>
    <row r="1164" spans="19:19" x14ac:dyDescent="0.2">
      <c r="S1164" s="588"/>
    </row>
    <row r="1165" spans="19:19" x14ac:dyDescent="0.2">
      <c r="S1165" s="588"/>
    </row>
    <row r="1166" spans="19:19" x14ac:dyDescent="0.2">
      <c r="S1166" s="588"/>
    </row>
    <row r="1167" spans="19:19" x14ac:dyDescent="0.2">
      <c r="S1167" s="588"/>
    </row>
    <row r="1168" spans="19:19" x14ac:dyDescent="0.2">
      <c r="S1168" s="588"/>
    </row>
    <row r="1169" spans="19:19" x14ac:dyDescent="0.2">
      <c r="S1169" s="588"/>
    </row>
    <row r="1170" spans="19:19" x14ac:dyDescent="0.2">
      <c r="S1170" s="588"/>
    </row>
    <row r="1171" spans="19:19" x14ac:dyDescent="0.2">
      <c r="S1171" s="588"/>
    </row>
    <row r="1172" spans="19:19" x14ac:dyDescent="0.2">
      <c r="S1172" s="588"/>
    </row>
    <row r="1173" spans="19:19" x14ac:dyDescent="0.2">
      <c r="S1173" s="588"/>
    </row>
    <row r="1174" spans="19:19" x14ac:dyDescent="0.2">
      <c r="S1174" s="588"/>
    </row>
    <row r="1175" spans="19:19" x14ac:dyDescent="0.2">
      <c r="S1175" s="588"/>
    </row>
    <row r="1176" spans="19:19" x14ac:dyDescent="0.2">
      <c r="S1176" s="588"/>
    </row>
    <row r="1177" spans="19:19" x14ac:dyDescent="0.2">
      <c r="S1177" s="588"/>
    </row>
    <row r="1178" spans="19:19" x14ac:dyDescent="0.2">
      <c r="S1178" s="588"/>
    </row>
    <row r="1179" spans="19:19" x14ac:dyDescent="0.2">
      <c r="S1179" s="588"/>
    </row>
    <row r="1180" spans="19:19" x14ac:dyDescent="0.2">
      <c r="S1180" s="588"/>
    </row>
    <row r="1181" spans="19:19" x14ac:dyDescent="0.2">
      <c r="S1181" s="588"/>
    </row>
    <row r="1182" spans="19:19" x14ac:dyDescent="0.2">
      <c r="S1182" s="588"/>
    </row>
    <row r="1183" spans="19:19" x14ac:dyDescent="0.2">
      <c r="S1183" s="588"/>
    </row>
    <row r="1184" spans="19:19" x14ac:dyDescent="0.2">
      <c r="S1184" s="588"/>
    </row>
    <row r="1185" spans="19:19" x14ac:dyDescent="0.2">
      <c r="S1185" s="588"/>
    </row>
    <row r="1186" spans="19:19" x14ac:dyDescent="0.2">
      <c r="S1186" s="588"/>
    </row>
    <row r="1187" spans="19:19" x14ac:dyDescent="0.2">
      <c r="S1187" s="588"/>
    </row>
    <row r="1188" spans="19:19" x14ac:dyDescent="0.2">
      <c r="S1188" s="588"/>
    </row>
    <row r="1189" spans="19:19" x14ac:dyDescent="0.2">
      <c r="S1189" s="588"/>
    </row>
    <row r="1190" spans="19:19" x14ac:dyDescent="0.2">
      <c r="S1190" s="588"/>
    </row>
    <row r="1191" spans="19:19" x14ac:dyDescent="0.2">
      <c r="S1191" s="588"/>
    </row>
    <row r="1192" spans="19:19" x14ac:dyDescent="0.2">
      <c r="S1192" s="588"/>
    </row>
    <row r="1193" spans="19:19" x14ac:dyDescent="0.2">
      <c r="S1193" s="588"/>
    </row>
    <row r="1194" spans="19:19" x14ac:dyDescent="0.2">
      <c r="S1194" s="588"/>
    </row>
    <row r="1195" spans="19:19" x14ac:dyDescent="0.2">
      <c r="S1195" s="588"/>
    </row>
    <row r="1196" spans="19:19" x14ac:dyDescent="0.2">
      <c r="S1196" s="588"/>
    </row>
    <row r="1197" spans="19:19" x14ac:dyDescent="0.2">
      <c r="S1197" s="588"/>
    </row>
    <row r="1198" spans="19:19" x14ac:dyDescent="0.2">
      <c r="S1198" s="588"/>
    </row>
    <row r="1199" spans="19:19" x14ac:dyDescent="0.2">
      <c r="S1199" s="588"/>
    </row>
    <row r="1200" spans="19:19" x14ac:dyDescent="0.2">
      <c r="S1200" s="588"/>
    </row>
    <row r="1201" spans="19:19" x14ac:dyDescent="0.2">
      <c r="S1201" s="588"/>
    </row>
    <row r="1202" spans="19:19" x14ac:dyDescent="0.2">
      <c r="S1202" s="588"/>
    </row>
    <row r="1203" spans="19:19" x14ac:dyDescent="0.2">
      <c r="S1203" s="588"/>
    </row>
    <row r="1204" spans="19:19" x14ac:dyDescent="0.2">
      <c r="S1204" s="588"/>
    </row>
    <row r="1205" spans="19:19" x14ac:dyDescent="0.2">
      <c r="S1205" s="588"/>
    </row>
    <row r="1206" spans="19:19" x14ac:dyDescent="0.2">
      <c r="S1206" s="588"/>
    </row>
    <row r="1207" spans="19:19" x14ac:dyDescent="0.2">
      <c r="S1207" s="588"/>
    </row>
    <row r="1208" spans="19:19" x14ac:dyDescent="0.2">
      <c r="S1208" s="588"/>
    </row>
    <row r="1209" spans="19:19" x14ac:dyDescent="0.2">
      <c r="S1209" s="588"/>
    </row>
    <row r="1210" spans="19:19" x14ac:dyDescent="0.2">
      <c r="S1210" s="588"/>
    </row>
    <row r="1211" spans="19:19" x14ac:dyDescent="0.2">
      <c r="S1211" s="588"/>
    </row>
    <row r="1212" spans="19:19" x14ac:dyDescent="0.2">
      <c r="S1212" s="588"/>
    </row>
    <row r="1213" spans="19:19" x14ac:dyDescent="0.2">
      <c r="S1213" s="588"/>
    </row>
    <row r="1214" spans="19:19" x14ac:dyDescent="0.2">
      <c r="S1214" s="588"/>
    </row>
    <row r="1215" spans="19:19" x14ac:dyDescent="0.2">
      <c r="S1215" s="588"/>
    </row>
    <row r="1216" spans="19:19" x14ac:dyDescent="0.2">
      <c r="S1216" s="588"/>
    </row>
    <row r="1217" spans="19:19" x14ac:dyDescent="0.2">
      <c r="S1217" s="588"/>
    </row>
    <row r="1218" spans="19:19" x14ac:dyDescent="0.2">
      <c r="S1218" s="588"/>
    </row>
    <row r="1219" spans="19:19" x14ac:dyDescent="0.2">
      <c r="S1219" s="588"/>
    </row>
    <row r="1220" spans="19:19" x14ac:dyDescent="0.2">
      <c r="S1220" s="588"/>
    </row>
    <row r="1221" spans="19:19" x14ac:dyDescent="0.2">
      <c r="S1221" s="588"/>
    </row>
    <row r="1222" spans="19:19" x14ac:dyDescent="0.2">
      <c r="S1222" s="588"/>
    </row>
    <row r="1223" spans="19:19" x14ac:dyDescent="0.2">
      <c r="S1223" s="588"/>
    </row>
    <row r="1224" spans="19:19" x14ac:dyDescent="0.2">
      <c r="S1224" s="588"/>
    </row>
    <row r="1225" spans="19:19" x14ac:dyDescent="0.2">
      <c r="S1225" s="588"/>
    </row>
    <row r="1226" spans="19:19" x14ac:dyDescent="0.2">
      <c r="S1226" s="588"/>
    </row>
    <row r="1227" spans="19:19" x14ac:dyDescent="0.2">
      <c r="S1227" s="588"/>
    </row>
    <row r="1228" spans="19:19" x14ac:dyDescent="0.2">
      <c r="S1228" s="588"/>
    </row>
    <row r="1229" spans="19:19" x14ac:dyDescent="0.2">
      <c r="S1229" s="588"/>
    </row>
    <row r="1230" spans="19:19" x14ac:dyDescent="0.2">
      <c r="S1230" s="588"/>
    </row>
    <row r="1231" spans="19:19" x14ac:dyDescent="0.2">
      <c r="S1231" s="588"/>
    </row>
    <row r="1232" spans="19:19" x14ac:dyDescent="0.2">
      <c r="S1232" s="588"/>
    </row>
    <row r="1233" spans="19:19" x14ac:dyDescent="0.2">
      <c r="S1233" s="588"/>
    </row>
    <row r="1234" spans="19:19" x14ac:dyDescent="0.2">
      <c r="S1234" s="588"/>
    </row>
    <row r="1235" spans="19:19" x14ac:dyDescent="0.2">
      <c r="S1235" s="588"/>
    </row>
    <row r="1236" spans="19:19" x14ac:dyDescent="0.2">
      <c r="S1236" s="588"/>
    </row>
    <row r="1237" spans="19:19" x14ac:dyDescent="0.2">
      <c r="S1237" s="588"/>
    </row>
    <row r="1238" spans="19:19" x14ac:dyDescent="0.2">
      <c r="S1238" s="588"/>
    </row>
    <row r="1239" spans="19:19" x14ac:dyDescent="0.2">
      <c r="S1239" s="588"/>
    </row>
    <row r="1240" spans="19:19" x14ac:dyDescent="0.2">
      <c r="S1240" s="588"/>
    </row>
    <row r="1241" spans="19:19" x14ac:dyDescent="0.2">
      <c r="S1241" s="588"/>
    </row>
    <row r="1242" spans="19:19" x14ac:dyDescent="0.2">
      <c r="S1242" s="588"/>
    </row>
    <row r="1243" spans="19:19" x14ac:dyDescent="0.2">
      <c r="S1243" s="588"/>
    </row>
    <row r="1244" spans="19:19" x14ac:dyDescent="0.2">
      <c r="S1244" s="588"/>
    </row>
    <row r="1245" spans="19:19" x14ac:dyDescent="0.2">
      <c r="S1245" s="588"/>
    </row>
    <row r="1246" spans="19:19" x14ac:dyDescent="0.2">
      <c r="S1246" s="588"/>
    </row>
    <row r="1247" spans="19:19" x14ac:dyDescent="0.2">
      <c r="S1247" s="588"/>
    </row>
    <row r="1248" spans="19:19" x14ac:dyDescent="0.2">
      <c r="S1248" s="588"/>
    </row>
    <row r="1249" spans="19:19" x14ac:dyDescent="0.2">
      <c r="S1249" s="588"/>
    </row>
    <row r="1250" spans="19:19" x14ac:dyDescent="0.2">
      <c r="S1250" s="588"/>
    </row>
    <row r="1251" spans="19:19" x14ac:dyDescent="0.2">
      <c r="S1251" s="588"/>
    </row>
    <row r="1252" spans="19:19" x14ac:dyDescent="0.2">
      <c r="S1252" s="588"/>
    </row>
    <row r="1253" spans="19:19" x14ac:dyDescent="0.2">
      <c r="S1253" s="588"/>
    </row>
    <row r="1254" spans="19:19" x14ac:dyDescent="0.2">
      <c r="S1254" s="588"/>
    </row>
    <row r="1255" spans="19:19" x14ac:dyDescent="0.2">
      <c r="S1255" s="588"/>
    </row>
    <row r="1256" spans="19:19" x14ac:dyDescent="0.2">
      <c r="S1256" s="588"/>
    </row>
    <row r="1257" spans="19:19" x14ac:dyDescent="0.2">
      <c r="S1257" s="588"/>
    </row>
    <row r="1258" spans="19:19" x14ac:dyDescent="0.2">
      <c r="S1258" s="588"/>
    </row>
    <row r="1259" spans="19:19" x14ac:dyDescent="0.2">
      <c r="S1259" s="588"/>
    </row>
    <row r="1260" spans="19:19" x14ac:dyDescent="0.2">
      <c r="S1260" s="588"/>
    </row>
    <row r="1261" spans="19:19" x14ac:dyDescent="0.2">
      <c r="S1261" s="588"/>
    </row>
    <row r="1262" spans="19:19" x14ac:dyDescent="0.2">
      <c r="S1262" s="588"/>
    </row>
    <row r="1263" spans="19:19" x14ac:dyDescent="0.2">
      <c r="S1263" s="588"/>
    </row>
    <row r="1264" spans="19:19" x14ac:dyDescent="0.2">
      <c r="S1264" s="588"/>
    </row>
    <row r="1265" spans="19:19" x14ac:dyDescent="0.2">
      <c r="S1265" s="588"/>
    </row>
    <row r="1266" spans="19:19" x14ac:dyDescent="0.2">
      <c r="S1266" s="588"/>
    </row>
    <row r="1267" spans="19:19" x14ac:dyDescent="0.2">
      <c r="S1267" s="588"/>
    </row>
    <row r="1268" spans="19:19" x14ac:dyDescent="0.2">
      <c r="S1268" s="588"/>
    </row>
    <row r="1269" spans="19:19" x14ac:dyDescent="0.2">
      <c r="S1269" s="588"/>
    </row>
    <row r="1270" spans="19:19" x14ac:dyDescent="0.2">
      <c r="S1270" s="588"/>
    </row>
    <row r="1271" spans="19:19" x14ac:dyDescent="0.2">
      <c r="S1271" s="588"/>
    </row>
    <row r="1272" spans="19:19" x14ac:dyDescent="0.2">
      <c r="S1272" s="588"/>
    </row>
    <row r="1273" spans="19:19" x14ac:dyDescent="0.2">
      <c r="S1273" s="588"/>
    </row>
    <row r="1274" spans="19:19" x14ac:dyDescent="0.2">
      <c r="S1274" s="588"/>
    </row>
    <row r="1275" spans="19:19" x14ac:dyDescent="0.2">
      <c r="S1275" s="588"/>
    </row>
    <row r="1276" spans="19:19" x14ac:dyDescent="0.2">
      <c r="S1276" s="588"/>
    </row>
    <row r="1277" spans="19:19" x14ac:dyDescent="0.2">
      <c r="S1277" s="588"/>
    </row>
    <row r="1278" spans="19:19" x14ac:dyDescent="0.2">
      <c r="S1278" s="588"/>
    </row>
    <row r="1279" spans="19:19" x14ac:dyDescent="0.2">
      <c r="S1279" s="588"/>
    </row>
    <row r="1280" spans="19:19" x14ac:dyDescent="0.2">
      <c r="S1280" s="588"/>
    </row>
    <row r="1281" spans="19:19" x14ac:dyDescent="0.2">
      <c r="S1281" s="588"/>
    </row>
    <row r="1282" spans="19:19" x14ac:dyDescent="0.2">
      <c r="S1282" s="588"/>
    </row>
    <row r="1283" spans="19:19" x14ac:dyDescent="0.2">
      <c r="S1283" s="588"/>
    </row>
    <row r="1284" spans="19:19" x14ac:dyDescent="0.2">
      <c r="S1284" s="588"/>
    </row>
    <row r="1285" spans="19:19" x14ac:dyDescent="0.2">
      <c r="S1285" s="588"/>
    </row>
    <row r="1286" spans="19:19" x14ac:dyDescent="0.2">
      <c r="S1286" s="588"/>
    </row>
    <row r="1287" spans="19:19" x14ac:dyDescent="0.2">
      <c r="S1287" s="588"/>
    </row>
    <row r="1288" spans="19:19" x14ac:dyDescent="0.2">
      <c r="S1288" s="588"/>
    </row>
    <row r="1289" spans="19:19" x14ac:dyDescent="0.2">
      <c r="S1289" s="588"/>
    </row>
    <row r="1290" spans="19:19" x14ac:dyDescent="0.2">
      <c r="S1290" s="588"/>
    </row>
    <row r="1291" spans="19:19" x14ac:dyDescent="0.2">
      <c r="S1291" s="588"/>
    </row>
    <row r="1292" spans="19:19" x14ac:dyDescent="0.2">
      <c r="S1292" s="588"/>
    </row>
    <row r="1293" spans="19:19" x14ac:dyDescent="0.2">
      <c r="S1293" s="588"/>
    </row>
    <row r="1294" spans="19:19" x14ac:dyDescent="0.2">
      <c r="S1294" s="588"/>
    </row>
    <row r="1295" spans="19:19" x14ac:dyDescent="0.2">
      <c r="S1295" s="588"/>
    </row>
    <row r="1296" spans="19:19" x14ac:dyDescent="0.2">
      <c r="S1296" s="588"/>
    </row>
    <row r="1297" spans="19:19" x14ac:dyDescent="0.2">
      <c r="S1297" s="588"/>
    </row>
    <row r="1298" spans="19:19" x14ac:dyDescent="0.2">
      <c r="S1298" s="588"/>
    </row>
    <row r="1299" spans="19:19" x14ac:dyDescent="0.2">
      <c r="S1299" s="588"/>
    </row>
    <row r="1300" spans="19:19" x14ac:dyDescent="0.2">
      <c r="S1300" s="588"/>
    </row>
    <row r="1301" spans="19:19" x14ac:dyDescent="0.2">
      <c r="S1301" s="588"/>
    </row>
    <row r="1302" spans="19:19" x14ac:dyDescent="0.2">
      <c r="S1302" s="588"/>
    </row>
    <row r="1303" spans="19:19" x14ac:dyDescent="0.2">
      <c r="S1303" s="588"/>
    </row>
    <row r="1304" spans="19:19" x14ac:dyDescent="0.2">
      <c r="S1304" s="588"/>
    </row>
    <row r="1305" spans="19:19" x14ac:dyDescent="0.2">
      <c r="S1305" s="588"/>
    </row>
    <row r="1306" spans="19:19" x14ac:dyDescent="0.2">
      <c r="S1306" s="588"/>
    </row>
    <row r="1307" spans="19:19" x14ac:dyDescent="0.2">
      <c r="S1307" s="588"/>
    </row>
    <row r="1308" spans="19:19" x14ac:dyDescent="0.2">
      <c r="S1308" s="588"/>
    </row>
    <row r="1309" spans="19:19" x14ac:dyDescent="0.2">
      <c r="S1309" s="588"/>
    </row>
    <row r="1310" spans="19:19" x14ac:dyDescent="0.2">
      <c r="S1310" s="588"/>
    </row>
    <row r="1311" spans="19:19" x14ac:dyDescent="0.2">
      <c r="S1311" s="588"/>
    </row>
    <row r="1312" spans="19:19" x14ac:dyDescent="0.2">
      <c r="S1312" s="588"/>
    </row>
    <row r="1313" spans="19:19" x14ac:dyDescent="0.2">
      <c r="S1313" s="588"/>
    </row>
    <row r="1314" spans="19:19" x14ac:dyDescent="0.2">
      <c r="S1314" s="588"/>
    </row>
    <row r="1315" spans="19:19" x14ac:dyDescent="0.2">
      <c r="S1315" s="588"/>
    </row>
    <row r="1316" spans="19:19" x14ac:dyDescent="0.2">
      <c r="S1316" s="588"/>
    </row>
    <row r="1317" spans="19:19" x14ac:dyDescent="0.2">
      <c r="S1317" s="588"/>
    </row>
    <row r="1318" spans="19:19" x14ac:dyDescent="0.2">
      <c r="S1318" s="588"/>
    </row>
    <row r="1319" spans="19:19" x14ac:dyDescent="0.2">
      <c r="S1319" s="588"/>
    </row>
    <row r="1320" spans="19:19" x14ac:dyDescent="0.2">
      <c r="S1320" s="588"/>
    </row>
    <row r="1321" spans="19:19" x14ac:dyDescent="0.2">
      <c r="S1321" s="588"/>
    </row>
    <row r="1322" spans="19:19" x14ac:dyDescent="0.2">
      <c r="S1322" s="588"/>
    </row>
    <row r="1323" spans="19:19" x14ac:dyDescent="0.2">
      <c r="S1323" s="588"/>
    </row>
    <row r="1324" spans="19:19" x14ac:dyDescent="0.2">
      <c r="S1324" s="588"/>
    </row>
    <row r="1325" spans="19:19" x14ac:dyDescent="0.2">
      <c r="S1325" s="588"/>
    </row>
    <row r="1326" spans="19:19" x14ac:dyDescent="0.2">
      <c r="S1326" s="588"/>
    </row>
    <row r="1327" spans="19:19" x14ac:dyDescent="0.2">
      <c r="S1327" s="588"/>
    </row>
    <row r="1328" spans="19:19" x14ac:dyDescent="0.2">
      <c r="S1328" s="588"/>
    </row>
    <row r="1329" spans="19:19" x14ac:dyDescent="0.2">
      <c r="S1329" s="588"/>
    </row>
    <row r="1330" spans="19:19" x14ac:dyDescent="0.2">
      <c r="S1330" s="588"/>
    </row>
    <row r="1331" spans="19:19" x14ac:dyDescent="0.2">
      <c r="S1331" s="588"/>
    </row>
    <row r="1332" spans="19:19" x14ac:dyDescent="0.2">
      <c r="S1332" s="588"/>
    </row>
    <row r="1333" spans="19:19" x14ac:dyDescent="0.2">
      <c r="S1333" s="588"/>
    </row>
    <row r="1334" spans="19:19" x14ac:dyDescent="0.2">
      <c r="S1334" s="588"/>
    </row>
    <row r="1335" spans="19:19" x14ac:dyDescent="0.2">
      <c r="S1335" s="588"/>
    </row>
    <row r="1336" spans="19:19" x14ac:dyDescent="0.2">
      <c r="S1336" s="588"/>
    </row>
    <row r="1337" spans="19:19" x14ac:dyDescent="0.2">
      <c r="S1337" s="588"/>
    </row>
    <row r="1338" spans="19:19" x14ac:dyDescent="0.2">
      <c r="S1338" s="588"/>
    </row>
    <row r="1339" spans="19:19" x14ac:dyDescent="0.2">
      <c r="S1339" s="588"/>
    </row>
    <row r="1340" spans="19:19" x14ac:dyDescent="0.2">
      <c r="S1340" s="588"/>
    </row>
    <row r="1341" spans="19:19" x14ac:dyDescent="0.2">
      <c r="S1341" s="588"/>
    </row>
    <row r="1342" spans="19:19" x14ac:dyDescent="0.2">
      <c r="S1342" s="588"/>
    </row>
    <row r="1343" spans="19:19" x14ac:dyDescent="0.2">
      <c r="S1343" s="588"/>
    </row>
    <row r="1344" spans="19:19" x14ac:dyDescent="0.2">
      <c r="S1344" s="588"/>
    </row>
    <row r="1345" spans="19:19" x14ac:dyDescent="0.2">
      <c r="S1345" s="588"/>
    </row>
    <row r="1346" spans="19:19" x14ac:dyDescent="0.2">
      <c r="S1346" s="588"/>
    </row>
    <row r="1347" spans="19:19" x14ac:dyDescent="0.2">
      <c r="S1347" s="588"/>
    </row>
    <row r="1348" spans="19:19" x14ac:dyDescent="0.2">
      <c r="S1348" s="588"/>
    </row>
    <row r="1349" spans="19:19" x14ac:dyDescent="0.2">
      <c r="S1349" s="588"/>
    </row>
    <row r="1350" spans="19:19" x14ac:dyDescent="0.2">
      <c r="S1350" s="588"/>
    </row>
    <row r="1351" spans="19:19" x14ac:dyDescent="0.2">
      <c r="S1351" s="588"/>
    </row>
    <row r="1352" spans="19:19" x14ac:dyDescent="0.2">
      <c r="S1352" s="588"/>
    </row>
    <row r="1353" spans="19:19" x14ac:dyDescent="0.2">
      <c r="S1353" s="588"/>
    </row>
    <row r="1354" spans="19:19" x14ac:dyDescent="0.2">
      <c r="S1354" s="588"/>
    </row>
    <row r="1355" spans="19:19" x14ac:dyDescent="0.2">
      <c r="S1355" s="588"/>
    </row>
    <row r="1356" spans="19:19" x14ac:dyDescent="0.2">
      <c r="S1356" s="588"/>
    </row>
    <row r="1357" spans="19:19" x14ac:dyDescent="0.2">
      <c r="S1357" s="588"/>
    </row>
    <row r="1358" spans="19:19" x14ac:dyDescent="0.2">
      <c r="S1358" s="588"/>
    </row>
    <row r="1359" spans="19:19" x14ac:dyDescent="0.2">
      <c r="S1359" s="588"/>
    </row>
    <row r="1360" spans="19:19" x14ac:dyDescent="0.2">
      <c r="S1360" s="588"/>
    </row>
    <row r="1361" spans="19:19" x14ac:dyDescent="0.2">
      <c r="S1361" s="588"/>
    </row>
    <row r="1362" spans="19:19" x14ac:dyDescent="0.2">
      <c r="S1362" s="588"/>
    </row>
    <row r="1363" spans="19:19" x14ac:dyDescent="0.2">
      <c r="S1363" s="588"/>
    </row>
    <row r="1364" spans="19:19" x14ac:dyDescent="0.2">
      <c r="S1364" s="588"/>
    </row>
    <row r="1365" spans="19:19" x14ac:dyDescent="0.2">
      <c r="S1365" s="588"/>
    </row>
    <row r="1366" spans="19:19" x14ac:dyDescent="0.2">
      <c r="S1366" s="588"/>
    </row>
    <row r="1367" spans="19:19" x14ac:dyDescent="0.2">
      <c r="S1367" s="588"/>
    </row>
    <row r="1368" spans="19:19" x14ac:dyDescent="0.2">
      <c r="S1368" s="588"/>
    </row>
    <row r="1369" spans="19:19" x14ac:dyDescent="0.2">
      <c r="S1369" s="588"/>
    </row>
    <row r="1370" spans="19:19" x14ac:dyDescent="0.2">
      <c r="S1370" s="588"/>
    </row>
    <row r="1371" spans="19:19" x14ac:dyDescent="0.2">
      <c r="S1371" s="588"/>
    </row>
    <row r="1372" spans="19:19" x14ac:dyDescent="0.2">
      <c r="S1372" s="588"/>
    </row>
    <row r="1373" spans="19:19" x14ac:dyDescent="0.2">
      <c r="S1373" s="588"/>
    </row>
    <row r="1374" spans="19:19" x14ac:dyDescent="0.2">
      <c r="S1374" s="588"/>
    </row>
    <row r="1375" spans="19:19" x14ac:dyDescent="0.2">
      <c r="S1375" s="588"/>
    </row>
    <row r="1376" spans="19:19" x14ac:dyDescent="0.2">
      <c r="S1376" s="588"/>
    </row>
    <row r="1377" spans="19:19" x14ac:dyDescent="0.2">
      <c r="S1377" s="588"/>
    </row>
    <row r="1378" spans="19:19" x14ac:dyDescent="0.2">
      <c r="S1378" s="588"/>
    </row>
    <row r="1379" spans="19:19" x14ac:dyDescent="0.2">
      <c r="S1379" s="588"/>
    </row>
    <row r="1380" spans="19:19" x14ac:dyDescent="0.2">
      <c r="S1380" s="588"/>
    </row>
    <row r="1381" spans="19:19" x14ac:dyDescent="0.2">
      <c r="S1381" s="588"/>
    </row>
    <row r="1382" spans="19:19" x14ac:dyDescent="0.2">
      <c r="S1382" s="588"/>
    </row>
    <row r="1383" spans="19:19" x14ac:dyDescent="0.2">
      <c r="S1383" s="588"/>
    </row>
    <row r="1384" spans="19:19" x14ac:dyDescent="0.2">
      <c r="S1384" s="588"/>
    </row>
    <row r="1385" spans="19:19" x14ac:dyDescent="0.2">
      <c r="S1385" s="588"/>
    </row>
    <row r="1386" spans="19:19" x14ac:dyDescent="0.2">
      <c r="S1386" s="588"/>
    </row>
    <row r="1387" spans="19:19" x14ac:dyDescent="0.2">
      <c r="S1387" s="588"/>
    </row>
    <row r="1388" spans="19:19" x14ac:dyDescent="0.2">
      <c r="S1388" s="588"/>
    </row>
    <row r="1389" spans="19:19" x14ac:dyDescent="0.2">
      <c r="S1389" s="588"/>
    </row>
    <row r="1390" spans="19:19" x14ac:dyDescent="0.2">
      <c r="S1390" s="588"/>
    </row>
    <row r="1391" spans="19:19" x14ac:dyDescent="0.2">
      <c r="S1391" s="588"/>
    </row>
    <row r="1392" spans="19:19" x14ac:dyDescent="0.2">
      <c r="S1392" s="588"/>
    </row>
    <row r="1393" spans="19:19" x14ac:dyDescent="0.2">
      <c r="S1393" s="588"/>
    </row>
    <row r="1394" spans="19:19" x14ac:dyDescent="0.2">
      <c r="S1394" s="588"/>
    </row>
    <row r="1395" spans="19:19" x14ac:dyDescent="0.2">
      <c r="S1395" s="588"/>
    </row>
    <row r="1396" spans="19:19" x14ac:dyDescent="0.2">
      <c r="S1396" s="588"/>
    </row>
    <row r="1397" spans="19:19" x14ac:dyDescent="0.2">
      <c r="S1397" s="588"/>
    </row>
    <row r="1398" spans="19:19" x14ac:dyDescent="0.2">
      <c r="S1398" s="588"/>
    </row>
    <row r="1399" spans="19:19" x14ac:dyDescent="0.2">
      <c r="S1399" s="588"/>
    </row>
    <row r="1400" spans="19:19" x14ac:dyDescent="0.2">
      <c r="S1400" s="588"/>
    </row>
    <row r="1401" spans="19:19" x14ac:dyDescent="0.2">
      <c r="S1401" s="588"/>
    </row>
    <row r="1402" spans="19:19" x14ac:dyDescent="0.2">
      <c r="S1402" s="588"/>
    </row>
    <row r="1403" spans="19:19" x14ac:dyDescent="0.2">
      <c r="S1403" s="588"/>
    </row>
    <row r="1404" spans="19:19" x14ac:dyDescent="0.2">
      <c r="S1404" s="588"/>
    </row>
    <row r="1405" spans="19:19" x14ac:dyDescent="0.2">
      <c r="S1405" s="588"/>
    </row>
    <row r="1406" spans="19:19" x14ac:dyDescent="0.2">
      <c r="S1406" s="588"/>
    </row>
    <row r="1407" spans="19:19" x14ac:dyDescent="0.2">
      <c r="S1407" s="588"/>
    </row>
    <row r="1408" spans="19:19" x14ac:dyDescent="0.2">
      <c r="S1408" s="588"/>
    </row>
    <row r="1409" spans="19:19" x14ac:dyDescent="0.2">
      <c r="S1409" s="588"/>
    </row>
    <row r="1410" spans="19:19" x14ac:dyDescent="0.2">
      <c r="S1410" s="588"/>
    </row>
    <row r="1411" spans="19:19" x14ac:dyDescent="0.2">
      <c r="S1411" s="588"/>
    </row>
    <row r="1412" spans="19:19" x14ac:dyDescent="0.2">
      <c r="S1412" s="588"/>
    </row>
    <row r="1413" spans="19:19" x14ac:dyDescent="0.2">
      <c r="S1413" s="588"/>
    </row>
    <row r="1414" spans="19:19" x14ac:dyDescent="0.2">
      <c r="S1414" s="588"/>
    </row>
    <row r="1415" spans="19:19" x14ac:dyDescent="0.2">
      <c r="S1415" s="588"/>
    </row>
    <row r="1416" spans="19:19" x14ac:dyDescent="0.2">
      <c r="S1416" s="588"/>
    </row>
    <row r="1417" spans="19:19" x14ac:dyDescent="0.2">
      <c r="S1417" s="588"/>
    </row>
    <row r="1418" spans="19:19" x14ac:dyDescent="0.2">
      <c r="S1418" s="588"/>
    </row>
    <row r="1419" spans="19:19" x14ac:dyDescent="0.2">
      <c r="S1419" s="588"/>
    </row>
    <row r="1420" spans="19:19" x14ac:dyDescent="0.2">
      <c r="S1420" s="588"/>
    </row>
    <row r="1421" spans="19:19" x14ac:dyDescent="0.2">
      <c r="S1421" s="588"/>
    </row>
    <row r="1422" spans="19:19" x14ac:dyDescent="0.2">
      <c r="S1422" s="588"/>
    </row>
    <row r="1423" spans="19:19" x14ac:dyDescent="0.2">
      <c r="S1423" s="588"/>
    </row>
    <row r="1424" spans="19:19" x14ac:dyDescent="0.2">
      <c r="S1424" s="588"/>
    </row>
    <row r="1425" spans="19:19" x14ac:dyDescent="0.2">
      <c r="S1425" s="588"/>
    </row>
    <row r="1426" spans="19:19" x14ac:dyDescent="0.2">
      <c r="S1426" s="588"/>
    </row>
    <row r="1427" spans="19:19" x14ac:dyDescent="0.2">
      <c r="S1427" s="588"/>
    </row>
    <row r="1428" spans="19:19" x14ac:dyDescent="0.2">
      <c r="S1428" s="588"/>
    </row>
    <row r="1429" spans="19:19" x14ac:dyDescent="0.2">
      <c r="S1429" s="588"/>
    </row>
    <row r="1430" spans="19:19" x14ac:dyDescent="0.2">
      <c r="S1430" s="588"/>
    </row>
    <row r="1431" spans="19:19" x14ac:dyDescent="0.2">
      <c r="S1431" s="588"/>
    </row>
    <row r="1432" spans="19:19" x14ac:dyDescent="0.2">
      <c r="S1432" s="588"/>
    </row>
    <row r="1433" spans="19:19" x14ac:dyDescent="0.2">
      <c r="S1433" s="588"/>
    </row>
    <row r="1434" spans="19:19" x14ac:dyDescent="0.2">
      <c r="S1434" s="588"/>
    </row>
    <row r="1435" spans="19:19" x14ac:dyDescent="0.2">
      <c r="S1435" s="588"/>
    </row>
    <row r="1436" spans="19:19" x14ac:dyDescent="0.2">
      <c r="S1436" s="588"/>
    </row>
    <row r="1437" spans="19:19" x14ac:dyDescent="0.2">
      <c r="S1437" s="588"/>
    </row>
    <row r="1438" spans="19:19" x14ac:dyDescent="0.2">
      <c r="S1438" s="588"/>
    </row>
    <row r="1439" spans="19:19" x14ac:dyDescent="0.2">
      <c r="S1439" s="588"/>
    </row>
    <row r="1440" spans="19:19" x14ac:dyDescent="0.2">
      <c r="S1440" s="588"/>
    </row>
    <row r="1441" spans="19:19" x14ac:dyDescent="0.2">
      <c r="S1441" s="588"/>
    </row>
    <row r="1442" spans="19:19" x14ac:dyDescent="0.2">
      <c r="S1442" s="588"/>
    </row>
    <row r="1443" spans="19:19" x14ac:dyDescent="0.2">
      <c r="S1443" s="588"/>
    </row>
    <row r="1444" spans="19:19" x14ac:dyDescent="0.2">
      <c r="S1444" s="588"/>
    </row>
    <row r="1445" spans="19:19" x14ac:dyDescent="0.2">
      <c r="S1445" s="588"/>
    </row>
    <row r="1446" spans="19:19" x14ac:dyDescent="0.2">
      <c r="S1446" s="588"/>
    </row>
    <row r="1447" spans="19:19" x14ac:dyDescent="0.2">
      <c r="S1447" s="588"/>
    </row>
    <row r="1448" spans="19:19" x14ac:dyDescent="0.2">
      <c r="S1448" s="588"/>
    </row>
    <row r="1449" spans="19:19" x14ac:dyDescent="0.2">
      <c r="S1449" s="588"/>
    </row>
    <row r="1450" spans="19:19" x14ac:dyDescent="0.2">
      <c r="S1450" s="588"/>
    </row>
    <row r="1451" spans="19:19" x14ac:dyDescent="0.2">
      <c r="S1451" s="588"/>
    </row>
    <row r="1452" spans="19:19" x14ac:dyDescent="0.2">
      <c r="S1452" s="588"/>
    </row>
    <row r="1453" spans="19:19" x14ac:dyDescent="0.2">
      <c r="S1453" s="588"/>
    </row>
    <row r="1454" spans="19:19" x14ac:dyDescent="0.2">
      <c r="S1454" s="588"/>
    </row>
    <row r="1455" spans="19:19" x14ac:dyDescent="0.2">
      <c r="S1455" s="588"/>
    </row>
    <row r="1456" spans="19:19" x14ac:dyDescent="0.2">
      <c r="S1456" s="588"/>
    </row>
    <row r="1457" spans="19:19" x14ac:dyDescent="0.2">
      <c r="S1457" s="588"/>
    </row>
    <row r="1458" spans="19:19" x14ac:dyDescent="0.2">
      <c r="S1458" s="588"/>
    </row>
    <row r="1459" spans="19:19" x14ac:dyDescent="0.2">
      <c r="S1459" s="588"/>
    </row>
    <row r="1460" spans="19:19" x14ac:dyDescent="0.2">
      <c r="S1460" s="588"/>
    </row>
    <row r="1461" spans="19:19" x14ac:dyDescent="0.2">
      <c r="S1461" s="588"/>
    </row>
    <row r="1462" spans="19:19" x14ac:dyDescent="0.2">
      <c r="S1462" s="588"/>
    </row>
    <row r="1463" spans="19:19" x14ac:dyDescent="0.2">
      <c r="S1463" s="588"/>
    </row>
    <row r="1464" spans="19:19" x14ac:dyDescent="0.2">
      <c r="S1464" s="588"/>
    </row>
    <row r="1465" spans="19:19" x14ac:dyDescent="0.2">
      <c r="S1465" s="588"/>
    </row>
    <row r="1466" spans="19:19" x14ac:dyDescent="0.2">
      <c r="S1466" s="588"/>
    </row>
    <row r="1467" spans="19:19" x14ac:dyDescent="0.2">
      <c r="S1467" s="588"/>
    </row>
    <row r="1468" spans="19:19" x14ac:dyDescent="0.2">
      <c r="S1468" s="588"/>
    </row>
    <row r="1469" spans="19:19" x14ac:dyDescent="0.2">
      <c r="S1469" s="588"/>
    </row>
    <row r="1470" spans="19:19" x14ac:dyDescent="0.2">
      <c r="S1470" s="588"/>
    </row>
    <row r="1471" spans="19:19" x14ac:dyDescent="0.2">
      <c r="S1471" s="588"/>
    </row>
    <row r="1472" spans="19:19" x14ac:dyDescent="0.2">
      <c r="S1472" s="588"/>
    </row>
    <row r="1473" spans="19:19" x14ac:dyDescent="0.2">
      <c r="S1473" s="588"/>
    </row>
    <row r="1474" spans="19:19" x14ac:dyDescent="0.2">
      <c r="S1474" s="588"/>
    </row>
    <row r="1475" spans="19:19" x14ac:dyDescent="0.2">
      <c r="S1475" s="588"/>
    </row>
    <row r="1476" spans="19:19" x14ac:dyDescent="0.2">
      <c r="S1476" s="588"/>
    </row>
    <row r="1477" spans="19:19" x14ac:dyDescent="0.2">
      <c r="S1477" s="588"/>
    </row>
    <row r="1478" spans="19:19" x14ac:dyDescent="0.2">
      <c r="S1478" s="588"/>
    </row>
    <row r="1479" spans="19:19" x14ac:dyDescent="0.2">
      <c r="S1479" s="588"/>
    </row>
    <row r="1480" spans="19:19" x14ac:dyDescent="0.2">
      <c r="S1480" s="588"/>
    </row>
    <row r="1481" spans="19:19" x14ac:dyDescent="0.2">
      <c r="S1481" s="588"/>
    </row>
    <row r="1482" spans="19:19" x14ac:dyDescent="0.2">
      <c r="S1482" s="588"/>
    </row>
    <row r="1483" spans="19:19" x14ac:dyDescent="0.2">
      <c r="S1483" s="588"/>
    </row>
    <row r="1484" spans="19:19" x14ac:dyDescent="0.2">
      <c r="S1484" s="588"/>
    </row>
    <row r="1485" spans="19:19" x14ac:dyDescent="0.2">
      <c r="S1485" s="588"/>
    </row>
    <row r="1486" spans="19:19" x14ac:dyDescent="0.2">
      <c r="S1486" s="588"/>
    </row>
    <row r="1487" spans="19:19" x14ac:dyDescent="0.2">
      <c r="S1487" s="588"/>
    </row>
    <row r="1488" spans="19:19" x14ac:dyDescent="0.2">
      <c r="S1488" s="588"/>
    </row>
    <row r="1489" spans="19:19" x14ac:dyDescent="0.2">
      <c r="S1489" s="588"/>
    </row>
    <row r="1490" spans="19:19" x14ac:dyDescent="0.2">
      <c r="S1490" s="588"/>
    </row>
    <row r="1491" spans="19:19" x14ac:dyDescent="0.2">
      <c r="S1491" s="588"/>
    </row>
    <row r="1492" spans="19:19" x14ac:dyDescent="0.2">
      <c r="S1492" s="588"/>
    </row>
    <row r="1493" spans="19:19" x14ac:dyDescent="0.2">
      <c r="S1493" s="588"/>
    </row>
    <row r="1494" spans="19:19" x14ac:dyDescent="0.2">
      <c r="S1494" s="588"/>
    </row>
    <row r="1495" spans="19:19" x14ac:dyDescent="0.2">
      <c r="S1495" s="588"/>
    </row>
    <row r="1496" spans="19:19" x14ac:dyDescent="0.2">
      <c r="S1496" s="588"/>
    </row>
    <row r="1497" spans="19:19" x14ac:dyDescent="0.2">
      <c r="S1497" s="588"/>
    </row>
    <row r="1498" spans="19:19" x14ac:dyDescent="0.2">
      <c r="S1498" s="588"/>
    </row>
    <row r="1499" spans="19:19" x14ac:dyDescent="0.2">
      <c r="S1499" s="588"/>
    </row>
    <row r="1500" spans="19:19" x14ac:dyDescent="0.2">
      <c r="S1500" s="588"/>
    </row>
    <row r="1501" spans="19:19" x14ac:dyDescent="0.2">
      <c r="S1501" s="588"/>
    </row>
    <row r="1502" spans="19:19" x14ac:dyDescent="0.2">
      <c r="S1502" s="588"/>
    </row>
    <row r="1503" spans="19:19" x14ac:dyDescent="0.2">
      <c r="S1503" s="588"/>
    </row>
    <row r="1504" spans="19:19" x14ac:dyDescent="0.2">
      <c r="S1504" s="588"/>
    </row>
    <row r="1505" spans="19:19" x14ac:dyDescent="0.2">
      <c r="S1505" s="588"/>
    </row>
    <row r="1506" spans="19:19" x14ac:dyDescent="0.2">
      <c r="S1506" s="588"/>
    </row>
    <row r="1507" spans="19:19" x14ac:dyDescent="0.2">
      <c r="S1507" s="588"/>
    </row>
    <row r="1508" spans="19:19" x14ac:dyDescent="0.2">
      <c r="S1508" s="588"/>
    </row>
    <row r="1509" spans="19:19" x14ac:dyDescent="0.2">
      <c r="S1509" s="588"/>
    </row>
    <row r="1510" spans="19:19" x14ac:dyDescent="0.2">
      <c r="S1510" s="588"/>
    </row>
    <row r="1511" spans="19:19" x14ac:dyDescent="0.2">
      <c r="S1511" s="588"/>
    </row>
    <row r="1512" spans="19:19" x14ac:dyDescent="0.2">
      <c r="S1512" s="588"/>
    </row>
    <row r="1513" spans="19:19" x14ac:dyDescent="0.2">
      <c r="S1513" s="588"/>
    </row>
    <row r="1514" spans="19:19" x14ac:dyDescent="0.2">
      <c r="S1514" s="588"/>
    </row>
    <row r="1515" spans="19:19" x14ac:dyDescent="0.2">
      <c r="S1515" s="588"/>
    </row>
    <row r="1516" spans="19:19" x14ac:dyDescent="0.2">
      <c r="S1516" s="588"/>
    </row>
    <row r="1517" spans="19:19" x14ac:dyDescent="0.2">
      <c r="S1517" s="588"/>
    </row>
    <row r="1518" spans="19:19" x14ac:dyDescent="0.2">
      <c r="S1518" s="588"/>
    </row>
    <row r="1519" spans="19:19" x14ac:dyDescent="0.2">
      <c r="S1519" s="588"/>
    </row>
    <row r="1520" spans="19:19" x14ac:dyDescent="0.2">
      <c r="S1520" s="588"/>
    </row>
    <row r="1521" spans="19:19" x14ac:dyDescent="0.2">
      <c r="S1521" s="588"/>
    </row>
    <row r="1522" spans="19:19" x14ac:dyDescent="0.2">
      <c r="S1522" s="588"/>
    </row>
    <row r="1523" spans="19:19" x14ac:dyDescent="0.2">
      <c r="S1523" s="588"/>
    </row>
    <row r="1524" spans="19:19" x14ac:dyDescent="0.2">
      <c r="S1524" s="588"/>
    </row>
    <row r="1525" spans="19:19" x14ac:dyDescent="0.2">
      <c r="S1525" s="588"/>
    </row>
    <row r="1526" spans="19:19" x14ac:dyDescent="0.2">
      <c r="S1526" s="588"/>
    </row>
    <row r="1527" spans="19:19" x14ac:dyDescent="0.2">
      <c r="S1527" s="588"/>
    </row>
    <row r="1528" spans="19:19" x14ac:dyDescent="0.2">
      <c r="S1528" s="588"/>
    </row>
    <row r="1529" spans="19:19" x14ac:dyDescent="0.2">
      <c r="S1529" s="588"/>
    </row>
    <row r="1530" spans="19:19" x14ac:dyDescent="0.2">
      <c r="S1530" s="588"/>
    </row>
    <row r="1531" spans="19:19" x14ac:dyDescent="0.2">
      <c r="S1531" s="588"/>
    </row>
    <row r="1532" spans="19:19" x14ac:dyDescent="0.2">
      <c r="S1532" s="588"/>
    </row>
    <row r="1533" spans="19:19" x14ac:dyDescent="0.2">
      <c r="S1533" s="588"/>
    </row>
    <row r="1534" spans="19:19" x14ac:dyDescent="0.2">
      <c r="S1534" s="588"/>
    </row>
    <row r="1535" spans="19:19" x14ac:dyDescent="0.2">
      <c r="S1535" s="588"/>
    </row>
    <row r="1536" spans="19:19" x14ac:dyDescent="0.2">
      <c r="S1536" s="588"/>
    </row>
    <row r="1537" spans="19:19" x14ac:dyDescent="0.2">
      <c r="S1537" s="588"/>
    </row>
    <row r="1538" spans="19:19" x14ac:dyDescent="0.2">
      <c r="S1538" s="588"/>
    </row>
    <row r="1539" spans="19:19" x14ac:dyDescent="0.2">
      <c r="S1539" s="588"/>
    </row>
    <row r="1540" spans="19:19" x14ac:dyDescent="0.2">
      <c r="S1540" s="588"/>
    </row>
    <row r="1541" spans="19:19" x14ac:dyDescent="0.2">
      <c r="S1541" s="588"/>
    </row>
    <row r="1542" spans="19:19" x14ac:dyDescent="0.2">
      <c r="S1542" s="588"/>
    </row>
    <row r="1543" spans="19:19" x14ac:dyDescent="0.2">
      <c r="S1543" s="588"/>
    </row>
    <row r="1544" spans="19:19" x14ac:dyDescent="0.2">
      <c r="S1544" s="588"/>
    </row>
    <row r="1545" spans="19:19" x14ac:dyDescent="0.2">
      <c r="S1545" s="588"/>
    </row>
    <row r="1546" spans="19:19" x14ac:dyDescent="0.2">
      <c r="S1546" s="588"/>
    </row>
    <row r="1547" spans="19:19" x14ac:dyDescent="0.2">
      <c r="S1547" s="588"/>
    </row>
    <row r="1548" spans="19:19" x14ac:dyDescent="0.2">
      <c r="S1548" s="588"/>
    </row>
    <row r="1549" spans="19:19" x14ac:dyDescent="0.2">
      <c r="S1549" s="588"/>
    </row>
    <row r="1550" spans="19:19" x14ac:dyDescent="0.2">
      <c r="S1550" s="588"/>
    </row>
    <row r="1551" spans="19:19" x14ac:dyDescent="0.2">
      <c r="S1551" s="588"/>
    </row>
    <row r="1552" spans="19:19" x14ac:dyDescent="0.2">
      <c r="S1552" s="588"/>
    </row>
    <row r="1553" spans="19:19" x14ac:dyDescent="0.2">
      <c r="S1553" s="588"/>
    </row>
    <row r="1554" spans="19:19" x14ac:dyDescent="0.2">
      <c r="S1554" s="588"/>
    </row>
    <row r="1555" spans="19:19" x14ac:dyDescent="0.2">
      <c r="S1555" s="588"/>
    </row>
    <row r="1556" spans="19:19" x14ac:dyDescent="0.2">
      <c r="S1556" s="588"/>
    </row>
    <row r="1557" spans="19:19" x14ac:dyDescent="0.2">
      <c r="S1557" s="588"/>
    </row>
    <row r="1558" spans="19:19" x14ac:dyDescent="0.2">
      <c r="S1558" s="588"/>
    </row>
    <row r="1559" spans="19:19" x14ac:dyDescent="0.2">
      <c r="S1559" s="588"/>
    </row>
    <row r="1560" spans="19:19" x14ac:dyDescent="0.2">
      <c r="S1560" s="588"/>
    </row>
    <row r="1561" spans="19:19" x14ac:dyDescent="0.2">
      <c r="S1561" s="588"/>
    </row>
    <row r="1562" spans="19:19" x14ac:dyDescent="0.2">
      <c r="S1562" s="588"/>
    </row>
    <row r="1563" spans="19:19" x14ac:dyDescent="0.2">
      <c r="S1563" s="588"/>
    </row>
    <row r="1564" spans="19:19" x14ac:dyDescent="0.2">
      <c r="S1564" s="588"/>
    </row>
    <row r="1565" spans="19:19" x14ac:dyDescent="0.2">
      <c r="S1565" s="588"/>
    </row>
    <row r="1566" spans="19:19" x14ac:dyDescent="0.2">
      <c r="S1566" s="588"/>
    </row>
    <row r="1567" spans="19:19" x14ac:dyDescent="0.2">
      <c r="S1567" s="588"/>
    </row>
    <row r="1568" spans="19:19" x14ac:dyDescent="0.2">
      <c r="S1568" s="588"/>
    </row>
    <row r="1569" spans="19:19" x14ac:dyDescent="0.2">
      <c r="S1569" s="588"/>
    </row>
    <row r="1570" spans="19:19" x14ac:dyDescent="0.2">
      <c r="S1570" s="588"/>
    </row>
    <row r="1571" spans="19:19" x14ac:dyDescent="0.2">
      <c r="S1571" s="588"/>
    </row>
    <row r="1572" spans="19:19" x14ac:dyDescent="0.2">
      <c r="S1572" s="588"/>
    </row>
    <row r="1573" spans="19:19" x14ac:dyDescent="0.2">
      <c r="S1573" s="588"/>
    </row>
    <row r="1574" spans="19:19" x14ac:dyDescent="0.2">
      <c r="S1574" s="588"/>
    </row>
    <row r="1575" spans="19:19" x14ac:dyDescent="0.2">
      <c r="S1575" s="588"/>
    </row>
    <row r="1576" spans="19:19" x14ac:dyDescent="0.2">
      <c r="S1576" s="588"/>
    </row>
    <row r="1577" spans="19:19" x14ac:dyDescent="0.2">
      <c r="S1577" s="588"/>
    </row>
    <row r="1578" spans="19:19" x14ac:dyDescent="0.2">
      <c r="S1578" s="588"/>
    </row>
    <row r="1579" spans="19:19" x14ac:dyDescent="0.2">
      <c r="S1579" s="588"/>
    </row>
    <row r="1580" spans="19:19" x14ac:dyDescent="0.2">
      <c r="S1580" s="588"/>
    </row>
    <row r="1581" spans="19:19" x14ac:dyDescent="0.2">
      <c r="S1581" s="588"/>
    </row>
    <row r="1582" spans="19:19" x14ac:dyDescent="0.2">
      <c r="S1582" s="588"/>
    </row>
    <row r="1583" spans="19:19" x14ac:dyDescent="0.2">
      <c r="S1583" s="588"/>
    </row>
    <row r="1584" spans="19:19" x14ac:dyDescent="0.2">
      <c r="S1584" s="588"/>
    </row>
    <row r="1585" spans="19:19" x14ac:dyDescent="0.2">
      <c r="S1585" s="588"/>
    </row>
    <row r="1586" spans="19:19" x14ac:dyDescent="0.2">
      <c r="S1586" s="588"/>
    </row>
    <row r="1587" spans="19:19" x14ac:dyDescent="0.2">
      <c r="S1587" s="588"/>
    </row>
    <row r="1588" spans="19:19" x14ac:dyDescent="0.2">
      <c r="S1588" s="588"/>
    </row>
    <row r="1589" spans="19:19" x14ac:dyDescent="0.2">
      <c r="S1589" s="588"/>
    </row>
    <row r="1590" spans="19:19" x14ac:dyDescent="0.2">
      <c r="S1590" s="588"/>
    </row>
    <row r="1591" spans="19:19" x14ac:dyDescent="0.2">
      <c r="S1591" s="588"/>
    </row>
    <row r="1592" spans="19:19" x14ac:dyDescent="0.2">
      <c r="S1592" s="588"/>
    </row>
    <row r="1593" spans="19:19" x14ac:dyDescent="0.2">
      <c r="S1593" s="588"/>
    </row>
    <row r="1594" spans="19:19" x14ac:dyDescent="0.2">
      <c r="S1594" s="588"/>
    </row>
    <row r="1595" spans="19:19" x14ac:dyDescent="0.2">
      <c r="S1595" s="588"/>
    </row>
    <row r="1596" spans="19:19" x14ac:dyDescent="0.2">
      <c r="S1596" s="588"/>
    </row>
    <row r="1597" spans="19:19" x14ac:dyDescent="0.2">
      <c r="S1597" s="588"/>
    </row>
    <row r="1598" spans="19:19" x14ac:dyDescent="0.2">
      <c r="S1598" s="588"/>
    </row>
    <row r="1599" spans="19:19" x14ac:dyDescent="0.2">
      <c r="S1599" s="588"/>
    </row>
    <row r="1600" spans="19:19" x14ac:dyDescent="0.2">
      <c r="S1600" s="588"/>
    </row>
    <row r="1601" spans="19:19" x14ac:dyDescent="0.2">
      <c r="S1601" s="588"/>
    </row>
    <row r="1602" spans="19:19" x14ac:dyDescent="0.2">
      <c r="S1602" s="588"/>
    </row>
    <row r="1603" spans="19:19" x14ac:dyDescent="0.2">
      <c r="S1603" s="588"/>
    </row>
  </sheetData>
  <autoFilter ref="A1:S1603" xr:uid="{00000000-0009-0000-0000-00000E000000}">
    <sortState ref="A2:S1603">
      <sortCondition ref="Q2:Q1057"/>
      <sortCondition ref="A2:A1057"/>
    </sortState>
  </autoFilter>
  <sortState ref="A2:R1057">
    <sortCondition ref="B2:B1057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9"/>
  <dimension ref="A1:O7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372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9" bestFit="1" customWidth="1"/>
  </cols>
  <sheetData>
    <row r="1" spans="1:15" s="404" customFormat="1" ht="38.25" x14ac:dyDescent="0.2">
      <c r="A1" s="596" t="s">
        <v>230</v>
      </c>
      <c r="B1" s="597" t="s">
        <v>229</v>
      </c>
      <c r="C1" s="598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99" t="s">
        <v>95</v>
      </c>
    </row>
    <row r="2" spans="1:15" x14ac:dyDescent="0.2">
      <c r="A2" s="588">
        <v>1</v>
      </c>
      <c r="B2" s="588" t="s">
        <v>97</v>
      </c>
      <c r="C2" s="588">
        <v>2</v>
      </c>
      <c r="D2">
        <v>0.01</v>
      </c>
      <c r="E2">
        <v>0.02</v>
      </c>
      <c r="F2" s="403">
        <v>43468.001388888886</v>
      </c>
      <c r="G2">
        <v>123.411</v>
      </c>
      <c r="H2" s="403">
        <v>43468.003472222219</v>
      </c>
      <c r="I2">
        <v>123.536</v>
      </c>
      <c r="J2" s="403">
        <v>43468.01666666667</v>
      </c>
      <c r="K2">
        <v>123.244</v>
      </c>
      <c r="L2">
        <v>12.5</v>
      </c>
      <c r="M2">
        <v>29.200000000000728</v>
      </c>
      <c r="N2">
        <v>4.21</v>
      </c>
      <c r="O2" s="589">
        <v>1.527777778392192E-2</v>
      </c>
    </row>
    <row r="3" spans="1:15" x14ac:dyDescent="0.2">
      <c r="A3" s="588">
        <v>2</v>
      </c>
      <c r="B3" s="588" t="s">
        <v>97</v>
      </c>
      <c r="C3" s="588">
        <v>1</v>
      </c>
      <c r="D3">
        <v>0.01</v>
      </c>
      <c r="E3">
        <v>0.01</v>
      </c>
      <c r="F3" s="403">
        <v>43468.020138888889</v>
      </c>
      <c r="G3">
        <v>123.151</v>
      </c>
      <c r="H3" s="403">
        <v>43468.020138888889</v>
      </c>
      <c r="I3">
        <v>123.151</v>
      </c>
      <c r="J3" s="403">
        <v>43468.022916666669</v>
      </c>
      <c r="K3">
        <v>122.931</v>
      </c>
      <c r="L3">
        <v>0</v>
      </c>
      <c r="M3">
        <v>22</v>
      </c>
      <c r="N3">
        <v>2.02</v>
      </c>
      <c r="O3" s="589">
        <v>2.7777777795563452E-3</v>
      </c>
    </row>
    <row r="4" spans="1:15" x14ac:dyDescent="0.2">
      <c r="A4" s="588">
        <v>3</v>
      </c>
      <c r="B4" s="588" t="s">
        <v>97</v>
      </c>
      <c r="C4" s="588">
        <v>5</v>
      </c>
      <c r="D4">
        <v>0.03</v>
      </c>
      <c r="E4">
        <v>0.08</v>
      </c>
      <c r="F4" s="403">
        <v>43468.034722222219</v>
      </c>
      <c r="G4">
        <v>120.66800000000001</v>
      </c>
      <c r="H4" s="403">
        <v>43468.045138888891</v>
      </c>
      <c r="I4">
        <v>121.699</v>
      </c>
      <c r="J4" s="403">
        <v>43468.046527777777</v>
      </c>
      <c r="K4">
        <v>121.04600000000001</v>
      </c>
      <c r="L4">
        <v>103.09999999999854</v>
      </c>
      <c r="M4">
        <v>65.299999999999272</v>
      </c>
      <c r="N4">
        <v>19.099999999999998</v>
      </c>
      <c r="O4" s="589">
        <v>1.1805555557657499E-2</v>
      </c>
    </row>
    <row r="5" spans="1:15" x14ac:dyDescent="0.2">
      <c r="A5" s="588">
        <v>4</v>
      </c>
      <c r="B5" s="588" t="s">
        <v>96</v>
      </c>
      <c r="C5" s="588">
        <v>1</v>
      </c>
      <c r="D5">
        <v>0.01</v>
      </c>
      <c r="E5">
        <v>0.01</v>
      </c>
      <c r="F5" s="403">
        <v>43468.039583333331</v>
      </c>
      <c r="G5">
        <v>121.011</v>
      </c>
      <c r="H5" s="403">
        <v>43468.039583333331</v>
      </c>
      <c r="I5">
        <v>121.011</v>
      </c>
      <c r="J5" s="403">
        <v>43468.042361111111</v>
      </c>
      <c r="K5">
        <v>121.23099999999999</v>
      </c>
      <c r="L5">
        <v>0</v>
      </c>
      <c r="M5">
        <v>21.999999999998181</v>
      </c>
      <c r="N5">
        <v>2.0099999999999998</v>
      </c>
      <c r="O5" s="589">
        <v>2.7777777795563452E-3</v>
      </c>
    </row>
    <row r="6" spans="1:15" x14ac:dyDescent="0.2">
      <c r="A6" s="588">
        <v>5</v>
      </c>
      <c r="B6" s="588" t="s">
        <v>96</v>
      </c>
      <c r="C6" s="588">
        <v>1</v>
      </c>
      <c r="D6">
        <v>0.01</v>
      </c>
      <c r="E6">
        <v>0.01</v>
      </c>
      <c r="F6" s="403">
        <v>43468.058333333334</v>
      </c>
      <c r="G6">
        <v>121.581</v>
      </c>
      <c r="H6" s="403">
        <v>43468.058333333334</v>
      </c>
      <c r="I6">
        <v>121.581</v>
      </c>
      <c r="J6" s="403">
        <v>43468.061111111114</v>
      </c>
      <c r="K6">
        <v>121.801</v>
      </c>
      <c r="L6">
        <v>0</v>
      </c>
      <c r="M6">
        <v>22</v>
      </c>
      <c r="N6">
        <v>2.0099999999999998</v>
      </c>
      <c r="O6" s="589">
        <v>2.7777777795563452E-3</v>
      </c>
    </row>
    <row r="7" spans="1:15" x14ac:dyDescent="0.2">
      <c r="A7" s="588">
        <v>6</v>
      </c>
      <c r="B7" s="588" t="s">
        <v>97</v>
      </c>
      <c r="C7" s="588">
        <v>2</v>
      </c>
      <c r="D7">
        <v>0.01</v>
      </c>
      <c r="E7">
        <v>0.02</v>
      </c>
      <c r="F7" s="403">
        <v>43468.09097222222</v>
      </c>
      <c r="G7">
        <v>122.05200000000001</v>
      </c>
      <c r="H7" s="403">
        <v>43468.095138888886</v>
      </c>
      <c r="I7">
        <v>122.17700000000001</v>
      </c>
      <c r="J7" s="403">
        <v>43468.113194444442</v>
      </c>
      <c r="K7">
        <v>121.88500000000001</v>
      </c>
      <c r="L7">
        <v>12.5</v>
      </c>
      <c r="M7">
        <v>29.200000000000728</v>
      </c>
      <c r="N7">
        <v>4.21</v>
      </c>
      <c r="O7" s="589">
        <v>2.2222222221898846E-2</v>
      </c>
    </row>
    <row r="8" spans="1:15" x14ac:dyDescent="0.2">
      <c r="A8" s="588">
        <v>7</v>
      </c>
      <c r="B8" s="588" t="s">
        <v>96</v>
      </c>
      <c r="C8" s="588">
        <v>5</v>
      </c>
      <c r="D8">
        <v>0.03</v>
      </c>
      <c r="E8">
        <v>0.08</v>
      </c>
      <c r="F8" s="403">
        <v>43468.09652777778</v>
      </c>
      <c r="G8">
        <v>122.22799999999999</v>
      </c>
      <c r="H8" s="403">
        <v>43468.310416666667</v>
      </c>
      <c r="I8">
        <v>121.435</v>
      </c>
      <c r="J8" s="403">
        <v>43468.390972222223</v>
      </c>
      <c r="K8">
        <v>122.01</v>
      </c>
      <c r="L8">
        <v>79.299999999999272</v>
      </c>
      <c r="M8">
        <v>57.5</v>
      </c>
      <c r="N8">
        <v>19.100000000000001</v>
      </c>
      <c r="O8" s="589">
        <v>0.29444444444379769</v>
      </c>
    </row>
    <row r="9" spans="1:15" x14ac:dyDescent="0.2">
      <c r="A9" s="588">
        <v>8</v>
      </c>
      <c r="B9" s="588" t="s">
        <v>97</v>
      </c>
      <c r="C9" s="588">
        <v>1</v>
      </c>
      <c r="D9">
        <v>0.01</v>
      </c>
      <c r="E9">
        <v>0.01</v>
      </c>
      <c r="F9" s="403">
        <v>43468.132638888892</v>
      </c>
      <c r="G9">
        <v>122.185</v>
      </c>
      <c r="H9" s="403">
        <v>43468.132638888892</v>
      </c>
      <c r="I9">
        <v>122.185</v>
      </c>
      <c r="J9" s="403">
        <v>43468.154166666667</v>
      </c>
      <c r="K9">
        <v>121.965</v>
      </c>
      <c r="L9">
        <v>0</v>
      </c>
      <c r="M9">
        <v>22</v>
      </c>
      <c r="N9">
        <v>2.02</v>
      </c>
      <c r="O9" s="589">
        <v>2.1527777775190771E-2</v>
      </c>
    </row>
    <row r="10" spans="1:15" x14ac:dyDescent="0.2">
      <c r="A10" s="588">
        <v>9</v>
      </c>
      <c r="B10" s="588" t="s">
        <v>97</v>
      </c>
      <c r="C10" s="588">
        <v>1</v>
      </c>
      <c r="D10">
        <v>0.01</v>
      </c>
      <c r="E10">
        <v>0.01</v>
      </c>
      <c r="F10" s="403">
        <v>43468.154861111114</v>
      </c>
      <c r="G10">
        <v>121.982</v>
      </c>
      <c r="H10" s="403">
        <v>43468.154861111114</v>
      </c>
      <c r="I10">
        <v>121.982</v>
      </c>
      <c r="J10" s="403">
        <v>43468.192361111112</v>
      </c>
      <c r="K10">
        <v>121.762</v>
      </c>
      <c r="L10">
        <v>0</v>
      </c>
      <c r="M10">
        <v>22</v>
      </c>
      <c r="N10">
        <v>2.02</v>
      </c>
      <c r="O10" s="589">
        <v>3.7499999998544808E-2</v>
      </c>
    </row>
    <row r="11" spans="1:15" x14ac:dyDescent="0.2">
      <c r="A11" s="588">
        <v>10</v>
      </c>
      <c r="B11" s="588" t="s">
        <v>97</v>
      </c>
      <c r="C11" s="588">
        <v>2</v>
      </c>
      <c r="D11">
        <v>0.01</v>
      </c>
      <c r="E11">
        <v>0.02</v>
      </c>
      <c r="F11" s="403">
        <v>43468.193055555559</v>
      </c>
      <c r="G11">
        <v>121.68899999999999</v>
      </c>
      <c r="H11" s="403">
        <v>43468.226388888892</v>
      </c>
      <c r="I11">
        <v>121.809</v>
      </c>
      <c r="J11" s="403">
        <v>43468.30972222222</v>
      </c>
      <c r="K11">
        <v>121.51900000000001</v>
      </c>
      <c r="L11">
        <v>12</v>
      </c>
      <c r="M11">
        <v>28.999999999998181</v>
      </c>
      <c r="N11">
        <v>4.2200000000000006</v>
      </c>
      <c r="O11" s="589">
        <v>0.11666666666133096</v>
      </c>
    </row>
    <row r="12" spans="1:15" x14ac:dyDescent="0.2">
      <c r="A12" s="588">
        <v>11</v>
      </c>
      <c r="B12" s="588" t="s">
        <v>97</v>
      </c>
      <c r="C12" s="588">
        <v>6</v>
      </c>
      <c r="D12">
        <v>0.06</v>
      </c>
      <c r="E12">
        <v>0.14000000000000001</v>
      </c>
      <c r="F12" s="403">
        <v>43468.320138888892</v>
      </c>
      <c r="G12">
        <v>121.408</v>
      </c>
      <c r="H12" s="403">
        <v>43468.438194444447</v>
      </c>
      <c r="I12">
        <v>122.75</v>
      </c>
      <c r="J12" s="403">
        <v>43468.57708333333</v>
      </c>
      <c r="K12">
        <v>122.005</v>
      </c>
      <c r="L12">
        <v>134.20000000000073</v>
      </c>
      <c r="M12">
        <v>74.5</v>
      </c>
      <c r="N12">
        <v>34.68</v>
      </c>
      <c r="O12" s="589">
        <v>0.25694444443797693</v>
      </c>
    </row>
    <row r="13" spans="1:15" x14ac:dyDescent="0.2">
      <c r="A13" s="588">
        <v>12</v>
      </c>
      <c r="B13" s="588" t="s">
        <v>96</v>
      </c>
      <c r="C13" s="588">
        <v>1</v>
      </c>
      <c r="D13">
        <v>0.01</v>
      </c>
      <c r="E13">
        <v>0.01</v>
      </c>
      <c r="F13" s="403">
        <v>43468.402777777781</v>
      </c>
      <c r="G13">
        <v>122.15300000000001</v>
      </c>
      <c r="H13" s="403">
        <v>43468.402777777781</v>
      </c>
      <c r="I13">
        <v>122.15300000000001</v>
      </c>
      <c r="J13" s="403">
        <v>43468.426388888889</v>
      </c>
      <c r="K13">
        <v>122.373</v>
      </c>
      <c r="L13">
        <v>0</v>
      </c>
      <c r="M13">
        <v>22</v>
      </c>
      <c r="N13">
        <v>2.02</v>
      </c>
      <c r="O13" s="589">
        <v>2.361111110803904E-2</v>
      </c>
    </row>
    <row r="14" spans="1:15" x14ac:dyDescent="0.2">
      <c r="A14" s="588">
        <v>13</v>
      </c>
      <c r="B14" s="588" t="s">
        <v>96</v>
      </c>
      <c r="C14" s="588">
        <v>5</v>
      </c>
      <c r="D14">
        <v>0.03</v>
      </c>
      <c r="E14">
        <v>0.08</v>
      </c>
      <c r="F14" s="403">
        <v>43468.438888888886</v>
      </c>
      <c r="G14">
        <v>122.79300000000001</v>
      </c>
      <c r="H14" s="403">
        <v>43468.575694444444</v>
      </c>
      <c r="I14">
        <v>122.03700000000001</v>
      </c>
      <c r="J14" s="403">
        <v>43468.68472222222</v>
      </c>
      <c r="K14">
        <v>122.598</v>
      </c>
      <c r="L14">
        <v>75.600000000000364</v>
      </c>
      <c r="M14">
        <v>56.099999999998545</v>
      </c>
      <c r="N14">
        <v>19.11</v>
      </c>
      <c r="O14" s="589">
        <v>0.24583333333430346</v>
      </c>
    </row>
    <row r="15" spans="1:15" x14ac:dyDescent="0.2">
      <c r="A15" s="588">
        <v>14</v>
      </c>
      <c r="B15" s="588" t="s">
        <v>97</v>
      </c>
      <c r="C15" s="588">
        <v>6</v>
      </c>
      <c r="D15">
        <v>0.06</v>
      </c>
      <c r="E15">
        <v>0.14000000000000001</v>
      </c>
      <c r="F15" s="403">
        <v>43468.577777777777</v>
      </c>
      <c r="G15">
        <v>121.991</v>
      </c>
      <c r="H15" s="403">
        <v>43468.78125</v>
      </c>
      <c r="I15">
        <v>123.128</v>
      </c>
      <c r="J15" s="403">
        <v>43468.925694444442</v>
      </c>
      <c r="K15">
        <v>122.471</v>
      </c>
      <c r="L15">
        <v>113.69999999999891</v>
      </c>
      <c r="M15">
        <v>65.699999999998909</v>
      </c>
      <c r="N15">
        <v>34.709999999999994</v>
      </c>
      <c r="O15" s="589">
        <v>0.34791666666569654</v>
      </c>
    </row>
    <row r="16" spans="1:15" x14ac:dyDescent="0.2">
      <c r="A16" s="588">
        <v>15</v>
      </c>
      <c r="B16" s="588" t="s">
        <v>96</v>
      </c>
      <c r="C16" s="588">
        <v>3</v>
      </c>
      <c r="D16">
        <v>0.01</v>
      </c>
      <c r="E16">
        <v>0.03</v>
      </c>
      <c r="F16" s="403">
        <v>43468.686111111114</v>
      </c>
      <c r="G16">
        <v>122.664</v>
      </c>
      <c r="H16" s="403">
        <v>43468.712500000001</v>
      </c>
      <c r="I16">
        <v>122.26</v>
      </c>
      <c r="J16" s="403">
        <v>43468.726388888892</v>
      </c>
      <c r="K16">
        <v>122.729</v>
      </c>
      <c r="L16">
        <v>40.399999999999636</v>
      </c>
      <c r="M16">
        <v>46.899999999999636</v>
      </c>
      <c r="N16">
        <v>6.58</v>
      </c>
      <c r="O16" s="589">
        <v>4.0277777778101154E-2</v>
      </c>
    </row>
    <row r="17" spans="1:15" x14ac:dyDescent="0.2">
      <c r="A17" s="588">
        <v>16</v>
      </c>
      <c r="B17" s="588" t="s">
        <v>96</v>
      </c>
      <c r="C17" s="588">
        <v>1</v>
      </c>
      <c r="D17">
        <v>0.01</v>
      </c>
      <c r="E17">
        <v>0.01</v>
      </c>
      <c r="F17" s="403">
        <v>43468.726388888892</v>
      </c>
      <c r="G17">
        <v>122.746</v>
      </c>
      <c r="H17" s="403">
        <v>43468.726388888892</v>
      </c>
      <c r="I17">
        <v>122.746</v>
      </c>
      <c r="J17" s="403">
        <v>43468.726388888892</v>
      </c>
      <c r="K17">
        <v>122.96599999999999</v>
      </c>
      <c r="L17">
        <v>0</v>
      </c>
      <c r="M17">
        <v>21.999999999998181</v>
      </c>
      <c r="N17">
        <v>2.02</v>
      </c>
      <c r="O17" s="589">
        <v>0</v>
      </c>
    </row>
    <row r="18" spans="1:15" x14ac:dyDescent="0.2">
      <c r="A18" s="588">
        <v>17</v>
      </c>
      <c r="B18" s="588" t="s">
        <v>96</v>
      </c>
      <c r="C18" s="588">
        <v>2</v>
      </c>
      <c r="D18">
        <v>0.01</v>
      </c>
      <c r="E18">
        <v>0.02</v>
      </c>
      <c r="F18" s="403">
        <v>43468.736805555556</v>
      </c>
      <c r="G18">
        <v>122.699</v>
      </c>
      <c r="H18" s="403">
        <v>43468.74722222222</v>
      </c>
      <c r="I18">
        <v>122.577</v>
      </c>
      <c r="J18" s="403">
        <v>43468.775000000001</v>
      </c>
      <c r="K18">
        <v>122.86799999999999</v>
      </c>
      <c r="L18">
        <v>12.199999999998909</v>
      </c>
      <c r="M18">
        <v>29.099999999998545</v>
      </c>
      <c r="N18">
        <v>4.22</v>
      </c>
      <c r="O18" s="589">
        <v>3.8194444445252884E-2</v>
      </c>
    </row>
    <row r="19" spans="1:15" x14ac:dyDescent="0.2">
      <c r="A19" s="588">
        <v>18</v>
      </c>
      <c r="B19" s="588" t="s">
        <v>96</v>
      </c>
      <c r="C19" s="588">
        <v>1</v>
      </c>
      <c r="D19">
        <v>0.01</v>
      </c>
      <c r="E19">
        <v>0.01</v>
      </c>
      <c r="F19" s="403">
        <v>43468.775000000001</v>
      </c>
      <c r="G19">
        <v>122.88500000000001</v>
      </c>
      <c r="H19" s="403">
        <v>43468.775000000001</v>
      </c>
      <c r="I19">
        <v>122.88500000000001</v>
      </c>
      <c r="J19" s="403">
        <v>43468.780555555553</v>
      </c>
      <c r="K19">
        <v>123.105</v>
      </c>
      <c r="L19">
        <v>0</v>
      </c>
      <c r="M19">
        <v>22</v>
      </c>
      <c r="N19">
        <v>2.0099999999999998</v>
      </c>
      <c r="O19" s="589">
        <v>5.5555555518367328E-3</v>
      </c>
    </row>
    <row r="20" spans="1:15" x14ac:dyDescent="0.2">
      <c r="A20" s="588">
        <v>19</v>
      </c>
      <c r="B20" s="588" t="s">
        <v>96</v>
      </c>
      <c r="C20" s="588">
        <v>4</v>
      </c>
      <c r="D20">
        <v>0.02</v>
      </c>
      <c r="E20">
        <v>0.05</v>
      </c>
      <c r="F20" s="403">
        <v>43468.808333333334</v>
      </c>
      <c r="G20">
        <v>123.122</v>
      </c>
      <c r="H20" s="403">
        <v>43468.922222222223</v>
      </c>
      <c r="I20">
        <v>122.58499999999999</v>
      </c>
      <c r="J20" s="403">
        <v>43469.161111111112</v>
      </c>
      <c r="K20">
        <v>123.07899999999999</v>
      </c>
      <c r="L20">
        <v>53.700000000000728</v>
      </c>
      <c r="M20">
        <v>49.399999999999636</v>
      </c>
      <c r="N20">
        <v>11.440000000000001</v>
      </c>
      <c r="O20" s="589">
        <v>0.35277777777810115</v>
      </c>
    </row>
    <row r="21" spans="1:15" x14ac:dyDescent="0.2">
      <c r="A21" s="588">
        <v>20</v>
      </c>
      <c r="B21" s="588" t="s">
        <v>97</v>
      </c>
      <c r="C21" s="588">
        <v>6</v>
      </c>
      <c r="D21">
        <v>0.06</v>
      </c>
      <c r="E21">
        <v>0.14000000000000001</v>
      </c>
      <c r="F21" s="403">
        <v>43468.927083333336</v>
      </c>
      <c r="G21">
        <v>122.432</v>
      </c>
      <c r="H21" s="403">
        <v>43469.232638888891</v>
      </c>
      <c r="I21">
        <v>123.535</v>
      </c>
      <c r="J21" s="403">
        <v>43469.71875</v>
      </c>
      <c r="K21">
        <v>122.898</v>
      </c>
      <c r="L21">
        <v>110.29999999999927</v>
      </c>
      <c r="M21">
        <v>63.700000000000728</v>
      </c>
      <c r="N21">
        <v>34.67</v>
      </c>
      <c r="O21" s="589">
        <v>0.79166666666424135</v>
      </c>
    </row>
    <row r="22" spans="1:15" x14ac:dyDescent="0.2">
      <c r="A22" s="588">
        <v>21</v>
      </c>
      <c r="B22" s="588" t="s">
        <v>96</v>
      </c>
      <c r="C22" s="588">
        <v>1</v>
      </c>
      <c r="D22">
        <v>0.01</v>
      </c>
      <c r="E22">
        <v>0.01</v>
      </c>
      <c r="F22" s="403">
        <v>43469.183333333334</v>
      </c>
      <c r="G22">
        <v>123.149</v>
      </c>
      <c r="H22" s="403">
        <v>43469.183333333334</v>
      </c>
      <c r="I22">
        <v>123.149</v>
      </c>
      <c r="J22" s="403">
        <v>43469.223611111112</v>
      </c>
      <c r="K22">
        <v>123.369</v>
      </c>
      <c r="L22">
        <v>0</v>
      </c>
      <c r="M22">
        <v>22</v>
      </c>
      <c r="N22">
        <v>2.0099999999999998</v>
      </c>
      <c r="O22" s="589">
        <v>4.0277777778101154E-2</v>
      </c>
    </row>
    <row r="23" spans="1:15" x14ac:dyDescent="0.2">
      <c r="A23" s="588">
        <v>22</v>
      </c>
      <c r="B23" s="588" t="s">
        <v>96</v>
      </c>
      <c r="C23" s="588">
        <v>4</v>
      </c>
      <c r="D23">
        <v>0.02</v>
      </c>
      <c r="E23">
        <v>0.05</v>
      </c>
      <c r="F23" s="403">
        <v>43469.224305555559</v>
      </c>
      <c r="G23">
        <v>123.387</v>
      </c>
      <c r="H23" s="403">
        <v>43469.720138888886</v>
      </c>
      <c r="I23">
        <v>122.899</v>
      </c>
      <c r="J23" s="403">
        <v>43469.725694444445</v>
      </c>
      <c r="K23">
        <v>123.36199999999999</v>
      </c>
      <c r="L23">
        <v>48.800000000001091</v>
      </c>
      <c r="M23">
        <v>46.299999999999272</v>
      </c>
      <c r="N23">
        <v>11.48</v>
      </c>
      <c r="O23" s="589">
        <v>0.50138888888614019</v>
      </c>
    </row>
    <row r="24" spans="1:15" x14ac:dyDescent="0.2">
      <c r="A24" s="588">
        <v>23</v>
      </c>
      <c r="B24" s="588" t="s">
        <v>97</v>
      </c>
      <c r="C24" s="588">
        <v>8</v>
      </c>
      <c r="D24">
        <v>0.19</v>
      </c>
      <c r="E24">
        <v>0.43000000000000005</v>
      </c>
      <c r="F24" s="403">
        <v>43469.719444444447</v>
      </c>
      <c r="G24">
        <v>122.901</v>
      </c>
      <c r="H24" s="403">
        <v>43474.708333333336</v>
      </c>
      <c r="I24">
        <v>125.02</v>
      </c>
      <c r="J24" s="403">
        <v>43479.159722222219</v>
      </c>
      <c r="K24">
        <v>124.19</v>
      </c>
      <c r="L24">
        <v>211.89999999999964</v>
      </c>
      <c r="M24">
        <v>83</v>
      </c>
      <c r="N24">
        <v>113.79000000000002</v>
      </c>
      <c r="O24" s="589">
        <v>5.4402777777722804</v>
      </c>
    </row>
    <row r="25" spans="1:15" x14ac:dyDescent="0.2">
      <c r="A25" s="588">
        <v>24</v>
      </c>
      <c r="B25" s="588" t="s">
        <v>96</v>
      </c>
      <c r="C25" s="588">
        <v>2</v>
      </c>
      <c r="D25">
        <v>0.01</v>
      </c>
      <c r="E25">
        <v>0.02</v>
      </c>
      <c r="F25" s="403">
        <v>43469.729861111111</v>
      </c>
      <c r="G25">
        <v>123.435</v>
      </c>
      <c r="H25" s="403">
        <v>43469.742361111108</v>
      </c>
      <c r="I25">
        <v>123.313</v>
      </c>
      <c r="J25" s="403">
        <v>43469.78125</v>
      </c>
      <c r="K25">
        <v>123.604</v>
      </c>
      <c r="L25">
        <v>12.199999999998909</v>
      </c>
      <c r="M25">
        <v>29.099999999998545</v>
      </c>
      <c r="N25">
        <v>4.22</v>
      </c>
      <c r="O25" s="589">
        <v>5.1388888889050577E-2</v>
      </c>
    </row>
    <row r="26" spans="1:15" x14ac:dyDescent="0.2">
      <c r="A26" s="588">
        <v>25</v>
      </c>
      <c r="B26" s="588" t="s">
        <v>96</v>
      </c>
      <c r="C26" s="588">
        <v>2</v>
      </c>
      <c r="D26">
        <v>0.01</v>
      </c>
      <c r="E26">
        <v>0.02</v>
      </c>
      <c r="F26" s="403">
        <v>43469.78125</v>
      </c>
      <c r="G26">
        <v>123.621</v>
      </c>
      <c r="H26" s="403">
        <v>43469.804861111108</v>
      </c>
      <c r="I26">
        <v>123.501</v>
      </c>
      <c r="J26" s="403">
        <v>43469.82916666667</v>
      </c>
      <c r="K26">
        <v>123.791</v>
      </c>
      <c r="L26">
        <v>12</v>
      </c>
      <c r="M26">
        <v>29</v>
      </c>
      <c r="N26">
        <v>4.2200000000000006</v>
      </c>
      <c r="O26" s="589">
        <v>4.7916666670062114E-2</v>
      </c>
    </row>
    <row r="27" spans="1:15" x14ac:dyDescent="0.2">
      <c r="A27" s="588">
        <v>26</v>
      </c>
      <c r="B27" s="588" t="s">
        <v>96</v>
      </c>
      <c r="C27" s="588">
        <v>3</v>
      </c>
      <c r="D27">
        <v>0.01</v>
      </c>
      <c r="E27">
        <v>0.03</v>
      </c>
      <c r="F27" s="403">
        <v>43469.836805555555</v>
      </c>
      <c r="G27">
        <v>123.765</v>
      </c>
      <c r="H27" s="403">
        <v>43472.220833333333</v>
      </c>
      <c r="I27">
        <v>123.48</v>
      </c>
      <c r="J27" s="403">
        <v>43472.529166666667</v>
      </c>
      <c r="K27">
        <v>123.871</v>
      </c>
      <c r="L27">
        <v>28.5</v>
      </c>
      <c r="M27">
        <v>39.100000000000364</v>
      </c>
      <c r="N27">
        <v>6.6</v>
      </c>
      <c r="O27" s="589">
        <v>0.69236111111240461</v>
      </c>
    </row>
    <row r="28" spans="1:15" x14ac:dyDescent="0.2">
      <c r="A28" s="588">
        <v>27</v>
      </c>
      <c r="B28" s="588" t="s">
        <v>96</v>
      </c>
      <c r="C28" s="588">
        <v>1</v>
      </c>
      <c r="D28">
        <v>0.01</v>
      </c>
      <c r="E28">
        <v>0.01</v>
      </c>
      <c r="F28" s="403">
        <v>43472.529166666667</v>
      </c>
      <c r="G28">
        <v>123.88800000000001</v>
      </c>
      <c r="H28" s="403">
        <v>43472.529166666667</v>
      </c>
      <c r="I28">
        <v>123.88800000000001</v>
      </c>
      <c r="J28" s="403">
        <v>43472.655555555553</v>
      </c>
      <c r="K28">
        <v>124.108</v>
      </c>
      <c r="L28">
        <v>0</v>
      </c>
      <c r="M28">
        <v>22</v>
      </c>
      <c r="N28">
        <v>2.02</v>
      </c>
      <c r="O28" s="589">
        <v>0.12638888888614019</v>
      </c>
    </row>
    <row r="29" spans="1:15" x14ac:dyDescent="0.2">
      <c r="A29" s="588">
        <v>28</v>
      </c>
      <c r="B29" s="588" t="s">
        <v>96</v>
      </c>
      <c r="C29" s="588">
        <v>1</v>
      </c>
      <c r="D29">
        <v>0.01</v>
      </c>
      <c r="E29">
        <v>0.01</v>
      </c>
      <c r="F29" s="403">
        <v>43472.65625</v>
      </c>
      <c r="G29">
        <v>124.121</v>
      </c>
      <c r="H29" s="403">
        <v>43472.65625</v>
      </c>
      <c r="I29">
        <v>124.121</v>
      </c>
      <c r="J29" s="403">
        <v>43472.724999999999</v>
      </c>
      <c r="K29">
        <v>124.34099999999999</v>
      </c>
      <c r="L29">
        <v>0</v>
      </c>
      <c r="M29">
        <v>21.999999999998181</v>
      </c>
      <c r="N29">
        <v>2.02</v>
      </c>
      <c r="O29" s="589">
        <v>6.8749999998544808E-2</v>
      </c>
    </row>
    <row r="30" spans="1:15" x14ac:dyDescent="0.2">
      <c r="A30" s="588">
        <v>29</v>
      </c>
      <c r="B30" s="588" t="s">
        <v>96</v>
      </c>
      <c r="C30" s="588">
        <v>1</v>
      </c>
      <c r="D30">
        <v>0.01</v>
      </c>
      <c r="E30">
        <v>0.01</v>
      </c>
      <c r="F30" s="403">
        <v>43472.724999999999</v>
      </c>
      <c r="G30">
        <v>124.358</v>
      </c>
      <c r="H30" s="403">
        <v>43472.724999999999</v>
      </c>
      <c r="I30">
        <v>124.358</v>
      </c>
      <c r="J30" s="403">
        <v>43472.831944444442</v>
      </c>
      <c r="K30">
        <v>124.578</v>
      </c>
      <c r="L30">
        <v>0</v>
      </c>
      <c r="M30">
        <v>22</v>
      </c>
      <c r="N30">
        <v>2.0099999999999998</v>
      </c>
      <c r="O30" s="589">
        <v>0.10694444444379769</v>
      </c>
    </row>
    <row r="31" spans="1:15" x14ac:dyDescent="0.2">
      <c r="A31" s="588">
        <v>30</v>
      </c>
      <c r="B31" s="588" t="s">
        <v>96</v>
      </c>
      <c r="C31" s="588">
        <v>1</v>
      </c>
      <c r="D31">
        <v>0.01</v>
      </c>
      <c r="E31">
        <v>0.01</v>
      </c>
      <c r="F31" s="403">
        <v>43472.832638888889</v>
      </c>
      <c r="G31">
        <v>124.59399999999999</v>
      </c>
      <c r="H31" s="403">
        <v>43472.832638888889</v>
      </c>
      <c r="I31">
        <v>124.59399999999999</v>
      </c>
      <c r="J31" s="403">
        <v>43473.09097222222</v>
      </c>
      <c r="K31">
        <v>124.818</v>
      </c>
      <c r="L31">
        <v>0</v>
      </c>
      <c r="M31">
        <v>22.399999999999636</v>
      </c>
      <c r="N31">
        <v>2.0099999999999998</v>
      </c>
      <c r="O31" s="589">
        <v>0.25833333333139308</v>
      </c>
    </row>
    <row r="32" spans="1:15" x14ac:dyDescent="0.2">
      <c r="A32" s="588">
        <v>31</v>
      </c>
      <c r="B32" s="588" t="s">
        <v>96</v>
      </c>
      <c r="C32" s="588">
        <v>4</v>
      </c>
      <c r="D32">
        <v>0.02</v>
      </c>
      <c r="E32">
        <v>0.05</v>
      </c>
      <c r="F32" s="403">
        <v>43473.091666666667</v>
      </c>
      <c r="G32">
        <v>124.834</v>
      </c>
      <c r="H32" s="403">
        <v>43473.148611111108</v>
      </c>
      <c r="I32">
        <v>124.35</v>
      </c>
      <c r="J32" s="403">
        <v>43474.195833333331</v>
      </c>
      <c r="K32">
        <v>124.813</v>
      </c>
      <c r="L32">
        <v>48.399999999999636</v>
      </c>
      <c r="M32">
        <v>46.300000000001091</v>
      </c>
      <c r="N32">
        <v>11.43</v>
      </c>
      <c r="O32" s="589">
        <v>1.1041666666642413</v>
      </c>
    </row>
    <row r="33" spans="1:15" x14ac:dyDescent="0.2">
      <c r="A33" s="588">
        <v>32</v>
      </c>
      <c r="B33" s="588" t="s">
        <v>96</v>
      </c>
      <c r="C33" s="588">
        <v>2</v>
      </c>
      <c r="D33">
        <v>0.01</v>
      </c>
      <c r="E33">
        <v>0.02</v>
      </c>
      <c r="F33" s="403">
        <v>43474.215277777781</v>
      </c>
      <c r="G33">
        <v>124.81</v>
      </c>
      <c r="H33" s="403">
        <v>43474.375</v>
      </c>
      <c r="I33">
        <v>124.68899999999999</v>
      </c>
      <c r="J33" s="403">
        <v>43474.70416666667</v>
      </c>
      <c r="K33">
        <v>124.98</v>
      </c>
      <c r="L33">
        <v>12.100000000000364</v>
      </c>
      <c r="M33">
        <v>29.100000000000364</v>
      </c>
      <c r="N33">
        <v>4.2300000000000004</v>
      </c>
      <c r="O33" s="589">
        <v>0.48888888888905058</v>
      </c>
    </row>
    <row r="34" spans="1:15" x14ac:dyDescent="0.2">
      <c r="A34" s="588">
        <v>33</v>
      </c>
      <c r="B34" s="588" t="s">
        <v>96</v>
      </c>
      <c r="C34" s="588">
        <v>3</v>
      </c>
      <c r="D34">
        <v>0.01</v>
      </c>
      <c r="E34">
        <v>0.03</v>
      </c>
      <c r="F34" s="403">
        <v>43474.722222222219</v>
      </c>
      <c r="G34">
        <v>124.863</v>
      </c>
      <c r="H34" s="403">
        <v>43474.739583333336</v>
      </c>
      <c r="I34">
        <v>124.533</v>
      </c>
      <c r="J34" s="403">
        <v>43474.786111111112</v>
      </c>
      <c r="K34">
        <v>124.953</v>
      </c>
      <c r="L34">
        <v>33</v>
      </c>
      <c r="M34">
        <v>42.000000000001819</v>
      </c>
      <c r="N34">
        <v>6.59</v>
      </c>
      <c r="O34" s="589">
        <v>6.3888888893416151E-2</v>
      </c>
    </row>
    <row r="35" spans="1:15" x14ac:dyDescent="0.2">
      <c r="A35" s="588">
        <v>34</v>
      </c>
      <c r="B35" s="588" t="s">
        <v>96</v>
      </c>
      <c r="C35" s="588">
        <v>4</v>
      </c>
      <c r="D35">
        <v>0.02</v>
      </c>
      <c r="E35">
        <v>0.05</v>
      </c>
      <c r="F35" s="403">
        <v>43474.831944444442</v>
      </c>
      <c r="G35">
        <v>124.92</v>
      </c>
      <c r="H35" s="403">
        <v>43475.698611111111</v>
      </c>
      <c r="I35">
        <v>124.438</v>
      </c>
      <c r="J35" s="403">
        <v>43476.305555555555</v>
      </c>
      <c r="K35">
        <v>124.90600000000001</v>
      </c>
      <c r="L35">
        <v>48.199999999998909</v>
      </c>
      <c r="M35">
        <v>46.799999999999272</v>
      </c>
      <c r="N35">
        <v>11.44</v>
      </c>
      <c r="O35" s="589">
        <v>1.4736111111124046</v>
      </c>
    </row>
    <row r="36" spans="1:15" x14ac:dyDescent="0.2">
      <c r="A36" s="588">
        <v>35</v>
      </c>
      <c r="B36" s="588" t="s">
        <v>96</v>
      </c>
      <c r="C36" s="588">
        <v>5</v>
      </c>
      <c r="D36">
        <v>0.03</v>
      </c>
      <c r="E36">
        <v>0.08</v>
      </c>
      <c r="F36" s="403">
        <v>43476.306944444441</v>
      </c>
      <c r="G36">
        <v>124.93600000000001</v>
      </c>
      <c r="H36" s="403">
        <v>43479.209722222222</v>
      </c>
      <c r="I36">
        <v>124.09399999999999</v>
      </c>
      <c r="J36" s="403">
        <v>43480.302777777775</v>
      </c>
      <c r="K36">
        <v>124.694</v>
      </c>
      <c r="L36">
        <v>84.200000000000728</v>
      </c>
      <c r="M36">
        <v>60</v>
      </c>
      <c r="N36">
        <v>19.080000000000002</v>
      </c>
      <c r="O36" s="589">
        <v>1.9958333333343035</v>
      </c>
    </row>
    <row r="37" spans="1:15" x14ac:dyDescent="0.2">
      <c r="A37" s="588">
        <v>36</v>
      </c>
      <c r="B37" s="588" t="s">
        <v>97</v>
      </c>
      <c r="C37" s="588">
        <v>1</v>
      </c>
      <c r="D37">
        <v>0.01</v>
      </c>
      <c r="E37">
        <v>0.01</v>
      </c>
      <c r="F37" s="403">
        <v>43479.159722222219</v>
      </c>
      <c r="G37">
        <v>124.169</v>
      </c>
      <c r="H37" s="403">
        <v>43479.159722222219</v>
      </c>
      <c r="I37">
        <v>124.169</v>
      </c>
      <c r="J37" s="403">
        <v>43479.387499999997</v>
      </c>
      <c r="K37">
        <v>123.949</v>
      </c>
      <c r="L37">
        <v>0</v>
      </c>
      <c r="M37">
        <v>22</v>
      </c>
      <c r="N37">
        <v>2.02</v>
      </c>
      <c r="O37" s="589">
        <v>0.22777777777810115</v>
      </c>
    </row>
    <row r="38" spans="1:15" x14ac:dyDescent="0.2">
      <c r="A38" s="588">
        <v>37</v>
      </c>
      <c r="B38" s="588" t="s">
        <v>97</v>
      </c>
      <c r="C38" s="588">
        <v>5</v>
      </c>
      <c r="D38">
        <v>0.03</v>
      </c>
      <c r="E38">
        <v>0.08</v>
      </c>
      <c r="F38" s="403">
        <v>43479.387499999997</v>
      </c>
      <c r="G38">
        <v>123.932</v>
      </c>
      <c r="H38" s="403">
        <v>43480.302777777775</v>
      </c>
      <c r="I38">
        <v>124.68600000000001</v>
      </c>
      <c r="J38" s="403">
        <v>43480.46875</v>
      </c>
      <c r="K38">
        <v>124.125</v>
      </c>
      <c r="L38">
        <v>75.399999999999636</v>
      </c>
      <c r="M38">
        <v>56.100000000000364</v>
      </c>
      <c r="N38">
        <v>19.079999999999998</v>
      </c>
      <c r="O38" s="589">
        <v>1.0812500000029104</v>
      </c>
    </row>
    <row r="39" spans="1:15" x14ac:dyDescent="0.2">
      <c r="A39" s="588">
        <v>38</v>
      </c>
      <c r="B39" s="588" t="s">
        <v>96</v>
      </c>
      <c r="C39" s="588">
        <v>6</v>
      </c>
      <c r="D39">
        <v>0.06</v>
      </c>
      <c r="E39">
        <v>0.14000000000000001</v>
      </c>
      <c r="F39" s="403">
        <v>43480.303472222222</v>
      </c>
      <c r="G39">
        <v>124.77</v>
      </c>
      <c r="H39" s="403">
        <v>43480.593055555553</v>
      </c>
      <c r="I39">
        <v>123.67100000000001</v>
      </c>
      <c r="J39" s="403">
        <v>43480.709027777775</v>
      </c>
      <c r="K39">
        <v>124.30800000000001</v>
      </c>
      <c r="L39">
        <v>109.89999999999964</v>
      </c>
      <c r="M39">
        <v>63.700000000000728</v>
      </c>
      <c r="N39">
        <v>34.71</v>
      </c>
      <c r="O39" s="589">
        <v>0.40555555555329192</v>
      </c>
    </row>
    <row r="40" spans="1:15" x14ac:dyDescent="0.2">
      <c r="A40" s="588">
        <v>39</v>
      </c>
      <c r="B40" s="588" t="s">
        <v>97</v>
      </c>
      <c r="C40" s="588">
        <v>2</v>
      </c>
      <c r="D40">
        <v>0.01</v>
      </c>
      <c r="E40">
        <v>0.02</v>
      </c>
      <c r="F40" s="403">
        <v>43480.46875</v>
      </c>
      <c r="G40">
        <v>124.10599999999999</v>
      </c>
      <c r="H40" s="403">
        <v>43480.504166666666</v>
      </c>
      <c r="I40">
        <v>124.227</v>
      </c>
      <c r="J40" s="403">
        <v>43480.578472222223</v>
      </c>
      <c r="K40">
        <v>123.937</v>
      </c>
      <c r="L40">
        <v>12.100000000002183</v>
      </c>
      <c r="M40">
        <v>29.000000000001819</v>
      </c>
      <c r="N40">
        <v>4.21</v>
      </c>
      <c r="O40" s="589">
        <v>0.10972222222335404</v>
      </c>
    </row>
    <row r="41" spans="1:15" x14ac:dyDescent="0.2">
      <c r="A41" s="588">
        <v>40</v>
      </c>
      <c r="B41" s="588" t="s">
        <v>97</v>
      </c>
      <c r="C41" s="588">
        <v>1</v>
      </c>
      <c r="D41">
        <v>0.01</v>
      </c>
      <c r="E41">
        <v>0.01</v>
      </c>
      <c r="F41" s="403">
        <v>43480.57916666667</v>
      </c>
      <c r="G41">
        <v>123.922</v>
      </c>
      <c r="H41" s="403">
        <v>43480.57916666667</v>
      </c>
      <c r="I41">
        <v>123.922</v>
      </c>
      <c r="J41" s="403">
        <v>43480.590277777781</v>
      </c>
      <c r="K41">
        <v>123.702</v>
      </c>
      <c r="L41">
        <v>0</v>
      </c>
      <c r="M41">
        <v>21.999999999998181</v>
      </c>
      <c r="N41">
        <v>2.02</v>
      </c>
      <c r="O41" s="589">
        <v>1.1111111110949423E-2</v>
      </c>
    </row>
    <row r="42" spans="1:15" x14ac:dyDescent="0.2">
      <c r="A42" s="588">
        <v>41</v>
      </c>
      <c r="B42" s="588" t="s">
        <v>97</v>
      </c>
      <c r="C42" s="588">
        <v>4</v>
      </c>
      <c r="D42">
        <v>0.02</v>
      </c>
      <c r="E42">
        <v>0.05</v>
      </c>
      <c r="F42" s="403">
        <v>43480.590277777781</v>
      </c>
      <c r="G42">
        <v>123.685</v>
      </c>
      <c r="H42" s="403">
        <v>43480.697916666664</v>
      </c>
      <c r="I42">
        <v>124.16800000000001</v>
      </c>
      <c r="J42" s="403">
        <v>43480.811111111114</v>
      </c>
      <c r="K42">
        <v>123.708</v>
      </c>
      <c r="L42">
        <v>48.300000000001091</v>
      </c>
      <c r="M42">
        <v>46.000000000001819</v>
      </c>
      <c r="N42">
        <v>11.48</v>
      </c>
      <c r="O42" s="589">
        <v>0.22083333333284827</v>
      </c>
    </row>
    <row r="43" spans="1:15" x14ac:dyDescent="0.2">
      <c r="A43" s="588">
        <v>42</v>
      </c>
      <c r="B43" s="588" t="s">
        <v>96</v>
      </c>
      <c r="C43" s="588">
        <v>5</v>
      </c>
      <c r="D43">
        <v>0.03</v>
      </c>
      <c r="E43">
        <v>0.08</v>
      </c>
      <c r="F43" s="403">
        <v>43480.709722222222</v>
      </c>
      <c r="G43">
        <v>124.33</v>
      </c>
      <c r="H43" s="403">
        <v>43480.901388888888</v>
      </c>
      <c r="I43">
        <v>123.554</v>
      </c>
      <c r="J43" s="403">
        <v>43481.697916666664</v>
      </c>
      <c r="K43">
        <v>124.122</v>
      </c>
      <c r="L43">
        <v>77.600000000000364</v>
      </c>
      <c r="M43">
        <v>56.800000000001091</v>
      </c>
      <c r="N43">
        <v>19.03</v>
      </c>
      <c r="O43" s="589">
        <v>0.9881944444423425</v>
      </c>
    </row>
    <row r="44" spans="1:15" x14ac:dyDescent="0.2">
      <c r="A44" s="588">
        <v>43</v>
      </c>
      <c r="B44" s="588" t="s">
        <v>97</v>
      </c>
      <c r="C44" s="588">
        <v>5</v>
      </c>
      <c r="D44">
        <v>0.03</v>
      </c>
      <c r="E44">
        <v>0.08</v>
      </c>
      <c r="F44" s="403">
        <v>43480.865277777775</v>
      </c>
      <c r="G44">
        <v>123.61</v>
      </c>
      <c r="H44" s="403">
        <v>43481.936805555553</v>
      </c>
      <c r="I44">
        <v>124.379</v>
      </c>
      <c r="J44" s="403">
        <v>43482.39166666667</v>
      </c>
      <c r="K44">
        <v>123.806</v>
      </c>
      <c r="L44">
        <v>76.899999999999636</v>
      </c>
      <c r="M44">
        <v>57.299999999999272</v>
      </c>
      <c r="N44">
        <v>18.990000000000002</v>
      </c>
      <c r="O44" s="589">
        <v>1.5263888888948713</v>
      </c>
    </row>
    <row r="45" spans="1:15" x14ac:dyDescent="0.2">
      <c r="A45" s="588">
        <v>44</v>
      </c>
      <c r="B45" s="588" t="s">
        <v>96</v>
      </c>
      <c r="C45" s="588">
        <v>2</v>
      </c>
      <c r="D45">
        <v>0.01</v>
      </c>
      <c r="E45">
        <v>0.02</v>
      </c>
      <c r="F45" s="403">
        <v>43481.698611111111</v>
      </c>
      <c r="G45">
        <v>124.151</v>
      </c>
      <c r="H45" s="403">
        <v>43481.730555555558</v>
      </c>
      <c r="I45">
        <v>124.03100000000001</v>
      </c>
      <c r="J45" s="403">
        <v>43481.936111111114</v>
      </c>
      <c r="K45">
        <v>124.321</v>
      </c>
      <c r="L45">
        <v>12</v>
      </c>
      <c r="M45">
        <v>29</v>
      </c>
      <c r="N45">
        <v>4.2200000000000006</v>
      </c>
      <c r="O45" s="589">
        <v>0.23750000000291038</v>
      </c>
    </row>
    <row r="46" spans="1:15" x14ac:dyDescent="0.2">
      <c r="A46" s="588">
        <v>45</v>
      </c>
      <c r="B46" s="588" t="s">
        <v>96</v>
      </c>
      <c r="C46" s="588">
        <v>4</v>
      </c>
      <c r="D46">
        <v>0.02</v>
      </c>
      <c r="E46">
        <v>0.05</v>
      </c>
      <c r="F46" s="403">
        <v>43481.970833333333</v>
      </c>
      <c r="G46">
        <v>124.28700000000001</v>
      </c>
      <c r="H46" s="403">
        <v>43482.39166666667</v>
      </c>
      <c r="I46">
        <v>123.8</v>
      </c>
      <c r="J46" s="403">
        <v>43482.902777777781</v>
      </c>
      <c r="K46">
        <v>124.264</v>
      </c>
      <c r="L46">
        <v>48.700000000000728</v>
      </c>
      <c r="M46">
        <v>46.399999999999636</v>
      </c>
      <c r="N46">
        <v>11.469999999999999</v>
      </c>
      <c r="O46" s="589">
        <v>0.93194444444816327</v>
      </c>
    </row>
    <row r="47" spans="1:15" x14ac:dyDescent="0.2">
      <c r="A47" s="588">
        <v>46</v>
      </c>
      <c r="B47" s="588" t="s">
        <v>97</v>
      </c>
      <c r="C47" s="588">
        <v>6</v>
      </c>
      <c r="D47">
        <v>0.06</v>
      </c>
      <c r="E47">
        <v>0.14000000000000001</v>
      </c>
      <c r="F47" s="403">
        <v>43482.39166666667</v>
      </c>
      <c r="G47">
        <v>123.789</v>
      </c>
      <c r="H47" s="403">
        <v>43483.484027777777</v>
      </c>
      <c r="I47">
        <v>124.884</v>
      </c>
      <c r="J47" s="403">
        <v>43487.349305555559</v>
      </c>
      <c r="K47">
        <v>124.242</v>
      </c>
      <c r="L47">
        <v>109.5</v>
      </c>
      <c r="M47">
        <v>64.199999999998909</v>
      </c>
      <c r="N47">
        <v>34.57</v>
      </c>
      <c r="O47" s="589">
        <v>2.9576388888890506</v>
      </c>
    </row>
    <row r="48" spans="1:15" x14ac:dyDescent="0.2">
      <c r="A48" s="588">
        <v>47</v>
      </c>
      <c r="B48" s="588" t="s">
        <v>96</v>
      </c>
      <c r="C48" s="588">
        <v>1</v>
      </c>
      <c r="D48">
        <v>0.01</v>
      </c>
      <c r="E48">
        <v>0.01</v>
      </c>
      <c r="F48" s="403">
        <v>43482.902777777781</v>
      </c>
      <c r="G48">
        <v>124.286</v>
      </c>
      <c r="H48" s="403">
        <v>43482.902777777781</v>
      </c>
      <c r="I48">
        <v>124.286</v>
      </c>
      <c r="J48" s="403">
        <v>43482.905555555553</v>
      </c>
      <c r="K48">
        <v>124.506</v>
      </c>
      <c r="L48">
        <v>0</v>
      </c>
      <c r="M48">
        <v>22</v>
      </c>
      <c r="N48">
        <v>2.0099999999999998</v>
      </c>
      <c r="O48" s="589">
        <v>2.7777777722803876E-3</v>
      </c>
    </row>
    <row r="49" spans="1:15" x14ac:dyDescent="0.2">
      <c r="A49" s="588">
        <v>48</v>
      </c>
      <c r="B49" s="588" t="s">
        <v>96</v>
      </c>
      <c r="C49" s="588">
        <v>2</v>
      </c>
      <c r="D49">
        <v>0.01</v>
      </c>
      <c r="E49">
        <v>0.02</v>
      </c>
      <c r="F49" s="403">
        <v>43482.931944444441</v>
      </c>
      <c r="G49">
        <v>124.372</v>
      </c>
      <c r="H49" s="403">
        <v>43483.059027777781</v>
      </c>
      <c r="I49">
        <v>124.252</v>
      </c>
      <c r="J49" s="403">
        <v>43483.104166666664</v>
      </c>
      <c r="K49">
        <v>124.544</v>
      </c>
      <c r="L49">
        <v>12.000000000001819</v>
      </c>
      <c r="M49">
        <v>29.200000000000728</v>
      </c>
      <c r="N49">
        <v>4.2</v>
      </c>
      <c r="O49" s="589">
        <v>0.17222222222335404</v>
      </c>
    </row>
    <row r="50" spans="1:15" x14ac:dyDescent="0.2">
      <c r="A50" s="588">
        <v>49</v>
      </c>
      <c r="B50" s="588" t="s">
        <v>96</v>
      </c>
      <c r="C50" s="588">
        <v>1</v>
      </c>
      <c r="D50">
        <v>0.01</v>
      </c>
      <c r="E50">
        <v>0.01</v>
      </c>
      <c r="F50" s="403">
        <v>43483.104861111111</v>
      </c>
      <c r="G50">
        <v>124.556</v>
      </c>
      <c r="H50" s="403">
        <v>43483.104861111111</v>
      </c>
      <c r="I50">
        <v>124.556</v>
      </c>
      <c r="J50" s="403">
        <v>43483.454861111109</v>
      </c>
      <c r="K50">
        <v>124.776</v>
      </c>
      <c r="L50">
        <v>0</v>
      </c>
      <c r="M50">
        <v>22</v>
      </c>
      <c r="N50">
        <v>2.0099999999999998</v>
      </c>
      <c r="O50" s="589">
        <v>0.34999999999854481</v>
      </c>
    </row>
    <row r="51" spans="1:15" x14ac:dyDescent="0.2">
      <c r="A51" s="588">
        <v>50</v>
      </c>
      <c r="B51" s="588" t="s">
        <v>96</v>
      </c>
      <c r="C51" s="588">
        <v>4</v>
      </c>
      <c r="D51">
        <v>0.02</v>
      </c>
      <c r="E51">
        <v>0.05</v>
      </c>
      <c r="F51" s="403">
        <v>43483.463194444441</v>
      </c>
      <c r="G51">
        <v>124.815</v>
      </c>
      <c r="H51" s="403">
        <v>43487.253472222219</v>
      </c>
      <c r="I51">
        <v>124.328</v>
      </c>
      <c r="J51" s="403">
        <v>43488.672222222223</v>
      </c>
      <c r="K51">
        <v>124.798</v>
      </c>
      <c r="L51">
        <v>48.699999999998909</v>
      </c>
      <c r="M51">
        <v>46.999999999998181</v>
      </c>
      <c r="N51">
        <v>11.45</v>
      </c>
      <c r="O51" s="589">
        <v>3.2090277777824667</v>
      </c>
    </row>
    <row r="52" spans="1:15" x14ac:dyDescent="0.2">
      <c r="A52" s="588">
        <v>51</v>
      </c>
      <c r="B52" s="588" t="s">
        <v>97</v>
      </c>
      <c r="C52" s="588">
        <v>4</v>
      </c>
      <c r="D52">
        <v>0.02</v>
      </c>
      <c r="E52">
        <v>0.05</v>
      </c>
      <c r="F52" s="403">
        <v>43487.351388888892</v>
      </c>
      <c r="G52">
        <v>124.215</v>
      </c>
      <c r="H52" s="403">
        <v>43488.211111111108</v>
      </c>
      <c r="I52">
        <v>124.739</v>
      </c>
      <c r="J52" s="403">
        <v>43489.647222222222</v>
      </c>
      <c r="K52">
        <v>124.248</v>
      </c>
      <c r="L52">
        <v>52.399999999999636</v>
      </c>
      <c r="M52">
        <v>49.099999999998545</v>
      </c>
      <c r="N52">
        <v>11.42</v>
      </c>
      <c r="O52" s="589">
        <v>2.2958333333299379</v>
      </c>
    </row>
    <row r="53" spans="1:15" x14ac:dyDescent="0.2">
      <c r="A53" s="588">
        <v>52</v>
      </c>
      <c r="B53" s="588" t="s">
        <v>96</v>
      </c>
      <c r="C53" s="588">
        <v>5</v>
      </c>
      <c r="D53">
        <v>0.03</v>
      </c>
      <c r="E53">
        <v>0.08</v>
      </c>
      <c r="F53" s="403">
        <v>43488.691666666666</v>
      </c>
      <c r="G53">
        <v>124.899</v>
      </c>
      <c r="H53" s="403">
        <v>43489.656944444447</v>
      </c>
      <c r="I53">
        <v>124.13</v>
      </c>
      <c r="J53" s="403">
        <v>43490.630555555559</v>
      </c>
      <c r="K53">
        <v>124.70699999999999</v>
      </c>
      <c r="L53">
        <v>76.899999999999636</v>
      </c>
      <c r="M53">
        <v>57.699999999998909</v>
      </c>
      <c r="N53">
        <v>19.059999999999999</v>
      </c>
      <c r="O53" s="589">
        <v>1.9388888888934162</v>
      </c>
    </row>
    <row r="54" spans="1:15" x14ac:dyDescent="0.2">
      <c r="A54" s="588">
        <v>53</v>
      </c>
      <c r="B54" s="588" t="s">
        <v>97</v>
      </c>
      <c r="C54" s="588">
        <v>4</v>
      </c>
      <c r="D54">
        <v>0.02</v>
      </c>
      <c r="E54">
        <v>0.05</v>
      </c>
      <c r="F54" s="403">
        <v>43489.661805555559</v>
      </c>
      <c r="G54">
        <v>124.05200000000001</v>
      </c>
      <c r="H54" s="403">
        <v>43489.681944444441</v>
      </c>
      <c r="I54">
        <v>124.536</v>
      </c>
      <c r="J54" s="403">
        <v>43489.804861111108</v>
      </c>
      <c r="K54">
        <v>124.077</v>
      </c>
      <c r="L54">
        <v>48.399999999999636</v>
      </c>
      <c r="M54">
        <v>45.899999999999636</v>
      </c>
      <c r="N54">
        <v>11.45</v>
      </c>
      <c r="O54" s="589">
        <v>0.14305555554892635</v>
      </c>
    </row>
    <row r="55" spans="1:15" x14ac:dyDescent="0.2">
      <c r="A55" s="588">
        <v>54</v>
      </c>
      <c r="B55" s="588" t="s">
        <v>97</v>
      </c>
      <c r="C55" s="588">
        <v>1</v>
      </c>
      <c r="D55">
        <v>0.01</v>
      </c>
      <c r="E55">
        <v>0.01</v>
      </c>
      <c r="F55" s="403">
        <v>43489.806944444441</v>
      </c>
      <c r="G55">
        <v>124.04</v>
      </c>
      <c r="H55" s="403">
        <v>43489.806944444441</v>
      </c>
      <c r="I55">
        <v>124.04</v>
      </c>
      <c r="J55" s="403">
        <v>43489.84652777778</v>
      </c>
      <c r="K55">
        <v>123.82</v>
      </c>
      <c r="L55">
        <v>0</v>
      </c>
      <c r="M55">
        <v>22</v>
      </c>
      <c r="N55">
        <v>2.0099999999999998</v>
      </c>
      <c r="O55" s="589">
        <v>3.9583333338669036E-2</v>
      </c>
    </row>
    <row r="56" spans="1:15" x14ac:dyDescent="0.2">
      <c r="A56" s="588">
        <v>55</v>
      </c>
      <c r="B56" s="588" t="s">
        <v>97</v>
      </c>
      <c r="C56" s="588">
        <v>7</v>
      </c>
      <c r="D56">
        <v>0.1</v>
      </c>
      <c r="E56">
        <v>0.24000000000000002</v>
      </c>
      <c r="F56" s="403">
        <v>43489.878472222219</v>
      </c>
      <c r="G56">
        <v>123.893</v>
      </c>
      <c r="H56" s="403">
        <v>43495.879166666666</v>
      </c>
      <c r="I56">
        <v>125.399</v>
      </c>
      <c r="J56" s="403">
        <v>43496.5</v>
      </c>
      <c r="K56">
        <v>124.654</v>
      </c>
      <c r="L56">
        <v>150.60000000000036</v>
      </c>
      <c r="M56">
        <v>74.5</v>
      </c>
      <c r="N56">
        <v>61.490000000000009</v>
      </c>
      <c r="O56" s="589">
        <v>4.6215277777810115</v>
      </c>
    </row>
    <row r="57" spans="1:15" x14ac:dyDescent="0.2">
      <c r="A57" s="588">
        <v>56</v>
      </c>
      <c r="B57" s="588" t="s">
        <v>96</v>
      </c>
      <c r="C57" s="588">
        <v>1</v>
      </c>
      <c r="D57">
        <v>0.01</v>
      </c>
      <c r="E57">
        <v>0.01</v>
      </c>
      <c r="F57" s="403">
        <v>43490.649305555555</v>
      </c>
      <c r="G57">
        <v>124.798</v>
      </c>
      <c r="H57" s="403">
        <v>43490.649305555555</v>
      </c>
      <c r="I57">
        <v>124.798</v>
      </c>
      <c r="J57" s="403">
        <v>43490.727777777778</v>
      </c>
      <c r="K57">
        <v>125.018</v>
      </c>
      <c r="L57">
        <v>0</v>
      </c>
      <c r="M57">
        <v>22</v>
      </c>
      <c r="N57">
        <v>2.0099999999999998</v>
      </c>
      <c r="O57" s="589">
        <v>7.8472222223354038E-2</v>
      </c>
    </row>
    <row r="58" spans="1:15" x14ac:dyDescent="0.2">
      <c r="A58" s="588">
        <v>57</v>
      </c>
      <c r="B58" s="588" t="s">
        <v>96</v>
      </c>
      <c r="C58" s="588">
        <v>1</v>
      </c>
      <c r="D58">
        <v>0.01</v>
      </c>
      <c r="E58">
        <v>0.01</v>
      </c>
      <c r="F58" s="403">
        <v>43490.734722222223</v>
      </c>
      <c r="G58">
        <v>125.01</v>
      </c>
      <c r="H58" s="403">
        <v>43490.734722222223</v>
      </c>
      <c r="I58">
        <v>125.01</v>
      </c>
      <c r="J58" s="403">
        <v>43490.8125</v>
      </c>
      <c r="K58">
        <v>125.23</v>
      </c>
      <c r="L58">
        <v>0</v>
      </c>
      <c r="M58">
        <v>22</v>
      </c>
      <c r="N58">
        <v>2.02</v>
      </c>
      <c r="O58" s="589">
        <v>7.7777777776645962E-2</v>
      </c>
    </row>
    <row r="59" spans="1:15" x14ac:dyDescent="0.2">
      <c r="A59" s="588">
        <v>58</v>
      </c>
      <c r="B59" s="588" t="s">
        <v>96</v>
      </c>
      <c r="C59" s="588">
        <v>4</v>
      </c>
      <c r="D59">
        <v>0.02</v>
      </c>
      <c r="E59">
        <v>0.05</v>
      </c>
      <c r="F59" s="403">
        <v>43490.813194444447</v>
      </c>
      <c r="G59">
        <v>125.307</v>
      </c>
      <c r="H59" s="403">
        <v>43493.090277777781</v>
      </c>
      <c r="I59">
        <v>124.821</v>
      </c>
      <c r="J59" s="403">
        <v>43495.875</v>
      </c>
      <c r="K59">
        <v>125.292</v>
      </c>
      <c r="L59">
        <v>48.600000000000364</v>
      </c>
      <c r="M59">
        <v>47.100000000000364</v>
      </c>
      <c r="N59">
        <v>11.440000000000001</v>
      </c>
      <c r="O59" s="589">
        <v>3.0618055555532919</v>
      </c>
    </row>
    <row r="60" spans="1:15" x14ac:dyDescent="0.2">
      <c r="A60" s="588">
        <v>59</v>
      </c>
      <c r="B60" s="588" t="s">
        <v>96</v>
      </c>
      <c r="C60" s="588">
        <v>4</v>
      </c>
      <c r="D60">
        <v>0.02</v>
      </c>
      <c r="E60">
        <v>0.05</v>
      </c>
      <c r="F60" s="403">
        <v>43495.90625</v>
      </c>
      <c r="G60">
        <v>125.14</v>
      </c>
      <c r="H60" s="403">
        <v>43496.5</v>
      </c>
      <c r="I60">
        <v>124.65600000000001</v>
      </c>
      <c r="J60" s="403">
        <v>43497.673611111109</v>
      </c>
      <c r="K60">
        <v>125.122</v>
      </c>
      <c r="L60">
        <v>48.399999999999636</v>
      </c>
      <c r="M60">
        <v>46.600000000000364</v>
      </c>
      <c r="N60">
        <v>11.450000000000001</v>
      </c>
      <c r="O60" s="589">
        <v>1.7673611111094942</v>
      </c>
    </row>
    <row r="61" spans="1:15" x14ac:dyDescent="0.2">
      <c r="A61" s="588">
        <v>60</v>
      </c>
      <c r="B61" s="588" t="s">
        <v>97</v>
      </c>
      <c r="C61" s="588">
        <v>3</v>
      </c>
      <c r="D61">
        <v>0.01</v>
      </c>
      <c r="E61">
        <v>0.03</v>
      </c>
      <c r="F61" s="403">
        <v>43496.5</v>
      </c>
      <c r="G61">
        <v>124.637</v>
      </c>
      <c r="H61" s="403">
        <v>43496.737500000003</v>
      </c>
      <c r="I61">
        <v>124.91800000000001</v>
      </c>
      <c r="J61" s="403">
        <v>43496.803472222222</v>
      </c>
      <c r="K61">
        <v>124.53100000000001</v>
      </c>
      <c r="L61">
        <v>28.100000000000364</v>
      </c>
      <c r="M61">
        <v>38.700000000000728</v>
      </c>
      <c r="N61">
        <v>6.59</v>
      </c>
      <c r="O61" s="589">
        <v>0.30347222222189885</v>
      </c>
    </row>
    <row r="62" spans="1:15" x14ac:dyDescent="0.2">
      <c r="A62" s="588">
        <v>61</v>
      </c>
      <c r="B62" s="588" t="s">
        <v>97</v>
      </c>
      <c r="C62" s="588">
        <v>6</v>
      </c>
      <c r="D62">
        <v>0.06</v>
      </c>
      <c r="E62">
        <v>0.14000000000000001</v>
      </c>
      <c r="F62" s="403">
        <v>43496.804166666669</v>
      </c>
      <c r="G62">
        <v>124.524</v>
      </c>
      <c r="H62" s="403">
        <v>43497.765972222223</v>
      </c>
      <c r="I62">
        <v>125.62</v>
      </c>
      <c r="J62" s="403">
        <v>43502.380555555559</v>
      </c>
      <c r="K62">
        <v>124.976</v>
      </c>
      <c r="L62">
        <v>109.60000000000036</v>
      </c>
      <c r="M62">
        <v>64.399999999999636</v>
      </c>
      <c r="N62">
        <v>34.580000000000005</v>
      </c>
      <c r="O62" s="589">
        <v>3.5763888888905058</v>
      </c>
    </row>
    <row r="63" spans="1:15" x14ac:dyDescent="0.2">
      <c r="A63" s="588">
        <v>62</v>
      </c>
      <c r="B63" s="588" t="s">
        <v>96</v>
      </c>
      <c r="C63" s="588">
        <v>1</v>
      </c>
      <c r="D63">
        <v>0.01</v>
      </c>
      <c r="E63">
        <v>0.01</v>
      </c>
      <c r="F63" s="403">
        <v>43497.686111111114</v>
      </c>
      <c r="G63">
        <v>125.099</v>
      </c>
      <c r="H63" s="403">
        <v>43497.686111111114</v>
      </c>
      <c r="I63">
        <v>125.099</v>
      </c>
      <c r="J63" s="403">
        <v>43497.711805555555</v>
      </c>
      <c r="K63">
        <v>125.319</v>
      </c>
      <c r="L63">
        <v>0</v>
      </c>
      <c r="M63">
        <v>22</v>
      </c>
      <c r="N63">
        <v>2.02</v>
      </c>
      <c r="O63" s="589">
        <v>2.569444444088731E-2</v>
      </c>
    </row>
    <row r="64" spans="1:15" x14ac:dyDescent="0.2">
      <c r="A64" s="588">
        <v>63</v>
      </c>
      <c r="B64" s="588" t="s">
        <v>96</v>
      </c>
      <c r="C64" s="588">
        <v>1</v>
      </c>
      <c r="D64">
        <v>0.01</v>
      </c>
      <c r="E64">
        <v>0.01</v>
      </c>
      <c r="F64" s="403">
        <v>43497.712500000001</v>
      </c>
      <c r="G64">
        <v>125.32599999999999</v>
      </c>
      <c r="H64" s="403">
        <v>43497.712500000001</v>
      </c>
      <c r="I64">
        <v>125.32599999999999</v>
      </c>
      <c r="J64" s="403">
        <v>43497.755555555559</v>
      </c>
      <c r="K64">
        <v>125.54600000000001</v>
      </c>
      <c r="L64">
        <v>0</v>
      </c>
      <c r="M64">
        <v>22.000000000001819</v>
      </c>
      <c r="N64">
        <v>2.02</v>
      </c>
      <c r="O64" s="589">
        <v>4.3055555557657499E-2</v>
      </c>
    </row>
    <row r="65" spans="1:15" x14ac:dyDescent="0.2">
      <c r="A65" s="588">
        <v>64</v>
      </c>
      <c r="B65" s="588" t="s">
        <v>96</v>
      </c>
      <c r="C65" s="588">
        <v>2</v>
      </c>
      <c r="D65">
        <v>0.01</v>
      </c>
      <c r="E65">
        <v>0.02</v>
      </c>
      <c r="F65" s="403">
        <v>43497.755555555559</v>
      </c>
      <c r="G65">
        <v>125.563</v>
      </c>
      <c r="H65" s="403">
        <v>43497.986805555556</v>
      </c>
      <c r="I65">
        <v>125.443</v>
      </c>
      <c r="J65" s="403">
        <v>43500.42083333333</v>
      </c>
      <c r="K65">
        <v>125.73699999999999</v>
      </c>
      <c r="L65">
        <v>12.000000000001819</v>
      </c>
      <c r="M65">
        <v>29.399999999999636</v>
      </c>
      <c r="N65">
        <v>4.2200000000000006</v>
      </c>
      <c r="O65" s="589">
        <v>0.6652777777708252</v>
      </c>
    </row>
    <row r="66" spans="1:15" x14ac:dyDescent="0.2">
      <c r="A66" s="588">
        <v>65</v>
      </c>
      <c r="B66" s="588" t="s">
        <v>96</v>
      </c>
      <c r="C66" s="588">
        <v>7</v>
      </c>
      <c r="D66">
        <v>0.1</v>
      </c>
      <c r="E66">
        <v>0.24000000000000002</v>
      </c>
      <c r="F66" s="403">
        <v>43500.421527777777</v>
      </c>
      <c r="G66">
        <v>125.786</v>
      </c>
      <c r="H66" s="403">
        <v>43504.751388888886</v>
      </c>
      <c r="I66">
        <v>124.27500000000001</v>
      </c>
      <c r="J66" s="403">
        <v>43508.761111111111</v>
      </c>
      <c r="K66">
        <v>125.024</v>
      </c>
      <c r="L66">
        <v>151.10000000000036</v>
      </c>
      <c r="M66">
        <v>74.899999999999636</v>
      </c>
      <c r="N66">
        <v>61.28</v>
      </c>
      <c r="O66" s="589">
        <v>6.3395833333343035</v>
      </c>
    </row>
    <row r="67" spans="1:15" x14ac:dyDescent="0.2">
      <c r="A67" s="588">
        <v>66</v>
      </c>
      <c r="B67" s="588" t="s">
        <v>97</v>
      </c>
      <c r="C67" s="588">
        <v>2</v>
      </c>
      <c r="D67">
        <v>0.01</v>
      </c>
      <c r="E67">
        <v>0.02</v>
      </c>
      <c r="F67" s="403">
        <v>43502.380555555559</v>
      </c>
      <c r="G67">
        <v>124.958</v>
      </c>
      <c r="H67" s="403">
        <v>43502.645833333336</v>
      </c>
      <c r="I67">
        <v>125.078</v>
      </c>
      <c r="J67" s="403">
        <v>43503.130555555559</v>
      </c>
      <c r="K67">
        <v>124.78100000000001</v>
      </c>
      <c r="L67">
        <v>12.000000000001819</v>
      </c>
      <c r="M67">
        <v>29.700000000000728</v>
      </c>
      <c r="N67">
        <v>4.2</v>
      </c>
      <c r="O67" s="589">
        <v>0.75</v>
      </c>
    </row>
    <row r="68" spans="1:15" x14ac:dyDescent="0.2">
      <c r="A68" s="588">
        <v>67</v>
      </c>
      <c r="B68" s="588" t="s">
        <v>97</v>
      </c>
      <c r="C68" s="588">
        <v>2</v>
      </c>
      <c r="D68">
        <v>0.01</v>
      </c>
      <c r="E68">
        <v>0.02</v>
      </c>
      <c r="F68" s="403">
        <v>43503.130555555559</v>
      </c>
      <c r="G68">
        <v>124.761</v>
      </c>
      <c r="H68" s="403">
        <v>43503.258333333331</v>
      </c>
      <c r="I68">
        <v>124.881</v>
      </c>
      <c r="J68" s="403">
        <v>43503.509722222225</v>
      </c>
      <c r="K68">
        <v>124.59099999999999</v>
      </c>
      <c r="L68">
        <v>12</v>
      </c>
      <c r="M68">
        <v>29.000000000001819</v>
      </c>
      <c r="N68">
        <v>4.2200000000000006</v>
      </c>
      <c r="O68" s="589">
        <v>0.37916666666569654</v>
      </c>
    </row>
    <row r="69" spans="1:15" x14ac:dyDescent="0.2">
      <c r="A69" s="588">
        <v>68</v>
      </c>
      <c r="B69" s="588" t="s">
        <v>97</v>
      </c>
      <c r="C69" s="588">
        <v>2</v>
      </c>
      <c r="D69">
        <v>0.01</v>
      </c>
      <c r="E69">
        <v>0.02</v>
      </c>
      <c r="F69" s="403">
        <v>43503.510416666664</v>
      </c>
      <c r="G69">
        <v>124.545</v>
      </c>
      <c r="H69" s="403">
        <v>43503.724999999999</v>
      </c>
      <c r="I69">
        <v>124.66500000000001</v>
      </c>
      <c r="J69" s="403">
        <v>43504.17083333333</v>
      </c>
      <c r="K69">
        <v>124.373</v>
      </c>
      <c r="L69">
        <v>12</v>
      </c>
      <c r="M69">
        <v>29.199999999998909</v>
      </c>
      <c r="N69">
        <v>4.2200000000000006</v>
      </c>
      <c r="O69" s="589">
        <v>0.66041666666569654</v>
      </c>
    </row>
    <row r="70" spans="1:15" x14ac:dyDescent="0.2">
      <c r="A70" s="588">
        <v>69</v>
      </c>
      <c r="B70" s="588" t="s">
        <v>97</v>
      </c>
      <c r="C70" s="588">
        <v>3</v>
      </c>
      <c r="D70">
        <v>0.01</v>
      </c>
      <c r="E70">
        <v>0.03</v>
      </c>
      <c r="F70" s="403">
        <v>43504.171527777777</v>
      </c>
      <c r="G70">
        <v>124.346</v>
      </c>
      <c r="H70" s="403">
        <v>43504.550694444442</v>
      </c>
      <c r="I70">
        <v>124.629</v>
      </c>
      <c r="J70" s="403">
        <v>43504.754166666666</v>
      </c>
      <c r="K70">
        <v>124.241</v>
      </c>
      <c r="L70">
        <v>28.299999999999272</v>
      </c>
      <c r="M70">
        <v>38.799999999999272</v>
      </c>
      <c r="N70">
        <v>6.6</v>
      </c>
      <c r="O70" s="589">
        <v>0.58263888888905058</v>
      </c>
    </row>
    <row r="71" spans="1:15" x14ac:dyDescent="0.2">
      <c r="A71" s="588">
        <v>70</v>
      </c>
      <c r="B71" s="588" t="s">
        <v>97</v>
      </c>
      <c r="C71" s="588">
        <v>6</v>
      </c>
      <c r="D71">
        <v>0.06</v>
      </c>
      <c r="E71">
        <v>0.14000000000000001</v>
      </c>
      <c r="F71" s="403">
        <v>43504.765277777777</v>
      </c>
      <c r="G71">
        <v>124.226</v>
      </c>
      <c r="H71" s="403">
        <v>43509.134027777778</v>
      </c>
      <c r="I71">
        <v>125.319</v>
      </c>
      <c r="J71" s="403">
        <v>43511.119444444441</v>
      </c>
      <c r="K71">
        <v>124.672</v>
      </c>
      <c r="L71">
        <v>109.29999999999927</v>
      </c>
      <c r="M71">
        <v>64.700000000000728</v>
      </c>
      <c r="N71">
        <v>34.5</v>
      </c>
      <c r="O71" s="589">
        <v>4.3541666666642413</v>
      </c>
    </row>
    <row r="72" spans="1:15" x14ac:dyDescent="0.2">
      <c r="A72" s="588">
        <v>71</v>
      </c>
      <c r="B72" s="588" t="s">
        <v>96</v>
      </c>
      <c r="C72" s="588">
        <v>1</v>
      </c>
      <c r="D72">
        <v>0.01</v>
      </c>
      <c r="E72">
        <v>0.01</v>
      </c>
      <c r="F72" s="403">
        <v>43508.780555555553</v>
      </c>
      <c r="G72">
        <v>125.10599999999999</v>
      </c>
      <c r="H72" s="403">
        <v>43508.780555555553</v>
      </c>
      <c r="I72">
        <v>125.10599999999999</v>
      </c>
      <c r="J72" s="403">
        <v>43509.134027777778</v>
      </c>
      <c r="K72">
        <v>125.33</v>
      </c>
      <c r="L72">
        <v>0</v>
      </c>
      <c r="M72">
        <v>22.400000000001455</v>
      </c>
      <c r="N72">
        <v>2.0099999999999998</v>
      </c>
      <c r="O72" s="589">
        <v>0.35347222222480923</v>
      </c>
    </row>
    <row r="73" spans="1:15" x14ac:dyDescent="0.2">
      <c r="A73" s="588">
        <v>72</v>
      </c>
      <c r="B73" s="588" t="s">
        <v>96</v>
      </c>
      <c r="C73" s="588">
        <v>5</v>
      </c>
      <c r="D73">
        <v>0.03</v>
      </c>
      <c r="E73">
        <v>0.08</v>
      </c>
      <c r="F73" s="403">
        <v>43509.151388888888</v>
      </c>
      <c r="G73">
        <v>125.34</v>
      </c>
      <c r="H73" s="403">
        <v>43511.146527777775</v>
      </c>
      <c r="I73">
        <v>124.55500000000001</v>
      </c>
      <c r="J73" s="403">
        <v>43514.172222222223</v>
      </c>
      <c r="K73">
        <v>125.14</v>
      </c>
      <c r="L73">
        <v>78.5</v>
      </c>
      <c r="M73">
        <v>58.5</v>
      </c>
      <c r="N73">
        <v>19.02</v>
      </c>
      <c r="O73" s="589">
        <v>3.0208333333357587</v>
      </c>
    </row>
    <row r="74" spans="1:15" x14ac:dyDescent="0.2">
      <c r="A74" s="588">
        <v>73</v>
      </c>
      <c r="B74" s="588" t="s">
        <v>97</v>
      </c>
      <c r="C74" s="588">
        <v>1</v>
      </c>
      <c r="D74">
        <v>0.01</v>
      </c>
      <c r="E74">
        <v>0.01</v>
      </c>
      <c r="F74" s="403">
        <v>43511.120138888888</v>
      </c>
      <c r="G74">
        <v>124.672</v>
      </c>
      <c r="H74" s="403">
        <v>43511.120138888888</v>
      </c>
      <c r="I74">
        <v>124.672</v>
      </c>
      <c r="J74" s="403">
        <v>43511.401388888888</v>
      </c>
      <c r="K74">
        <v>124.452</v>
      </c>
      <c r="L74">
        <v>0</v>
      </c>
      <c r="M74">
        <v>21.999999999998181</v>
      </c>
      <c r="N74">
        <v>2.02</v>
      </c>
      <c r="O74" s="589">
        <v>0.28125</v>
      </c>
    </row>
    <row r="75" spans="1:15" x14ac:dyDescent="0.2">
      <c r="A75" s="588">
        <v>74</v>
      </c>
      <c r="B75" s="588" t="s">
        <v>97</v>
      </c>
      <c r="C75" s="588">
        <v>10</v>
      </c>
      <c r="D75">
        <v>0.61</v>
      </c>
      <c r="E75">
        <v>1.38</v>
      </c>
      <c r="F75" s="403">
        <v>43511.419444444444</v>
      </c>
      <c r="G75">
        <v>124.375</v>
      </c>
      <c r="H75" s="403">
        <v>43525.62777777778</v>
      </c>
      <c r="I75">
        <v>127.343</v>
      </c>
      <c r="J75" s="403">
        <v>43529.804861111108</v>
      </c>
      <c r="K75">
        <v>126.441</v>
      </c>
      <c r="L75">
        <v>296.80000000000109</v>
      </c>
      <c r="M75">
        <v>90.200000000000728</v>
      </c>
      <c r="N75">
        <v>390.74</v>
      </c>
      <c r="O75" s="589">
        <v>12.385416666664241</v>
      </c>
    </row>
    <row r="76" spans="1:15" x14ac:dyDescent="0.2">
      <c r="A76" s="588">
        <v>75</v>
      </c>
      <c r="B76" s="588" t="s">
        <v>96</v>
      </c>
      <c r="C76" s="588">
        <v>3</v>
      </c>
      <c r="D76">
        <v>0.01</v>
      </c>
      <c r="E76">
        <v>0.03</v>
      </c>
      <c r="F76" s="403">
        <v>43514.17291666667</v>
      </c>
      <c r="G76">
        <v>125.155</v>
      </c>
      <c r="H76" s="403">
        <v>43515.148611111108</v>
      </c>
      <c r="I76">
        <v>124.873</v>
      </c>
      <c r="J76" s="403">
        <v>43515.434027777781</v>
      </c>
      <c r="K76">
        <v>125.26300000000001</v>
      </c>
      <c r="L76">
        <v>28.199999999998909</v>
      </c>
      <c r="M76">
        <v>39</v>
      </c>
      <c r="N76">
        <v>6.59</v>
      </c>
      <c r="O76" s="589">
        <v>1.2611111111109494</v>
      </c>
    </row>
    <row r="77" spans="1:15" x14ac:dyDescent="0.2">
      <c r="A77" s="588">
        <v>76</v>
      </c>
      <c r="B77" s="588" t="s">
        <v>96</v>
      </c>
      <c r="C77" s="588">
        <v>4</v>
      </c>
      <c r="D77">
        <v>0.02</v>
      </c>
      <c r="E77">
        <v>0.05</v>
      </c>
      <c r="F77" s="403">
        <v>43515.438194444447</v>
      </c>
      <c r="G77">
        <v>125.378</v>
      </c>
      <c r="H77" s="403">
        <v>43515.570138888892</v>
      </c>
      <c r="I77">
        <v>124.895</v>
      </c>
      <c r="J77" s="403">
        <v>43515.718055555553</v>
      </c>
      <c r="K77">
        <v>125.354</v>
      </c>
      <c r="L77">
        <v>48.299999999999272</v>
      </c>
      <c r="M77">
        <v>45.899999999999636</v>
      </c>
      <c r="N77">
        <v>11.46</v>
      </c>
      <c r="O77" s="589">
        <v>0.27986111110658385</v>
      </c>
    </row>
    <row r="78" spans="1:15" x14ac:dyDescent="0.2">
      <c r="A78" s="588">
        <v>77</v>
      </c>
      <c r="B78" s="588" t="s">
        <v>96</v>
      </c>
      <c r="C78" s="588">
        <v>2</v>
      </c>
      <c r="D78">
        <v>0.01</v>
      </c>
      <c r="E78">
        <v>0.02</v>
      </c>
      <c r="F78" s="403">
        <v>43515.719444444447</v>
      </c>
      <c r="G78">
        <v>125.384</v>
      </c>
      <c r="H78" s="403">
        <v>43515.73333333333</v>
      </c>
      <c r="I78">
        <v>125.264</v>
      </c>
      <c r="J78" s="403">
        <v>43516.119444444441</v>
      </c>
      <c r="K78">
        <v>125.55800000000001</v>
      </c>
      <c r="L78">
        <v>12</v>
      </c>
      <c r="M78">
        <v>29.400000000001455</v>
      </c>
      <c r="N78">
        <v>4.2200000000000006</v>
      </c>
      <c r="O78" s="589">
        <v>0.39999999999417923</v>
      </c>
    </row>
    <row r="79" spans="1:15" x14ac:dyDescent="0.2">
      <c r="A79" s="588">
        <v>78</v>
      </c>
      <c r="B79" s="588" t="s">
        <v>96</v>
      </c>
      <c r="C79" s="588">
        <v>1</v>
      </c>
      <c r="D79">
        <v>0.01</v>
      </c>
      <c r="E79">
        <v>0.01</v>
      </c>
      <c r="F79" s="403">
        <v>43516.121527777781</v>
      </c>
      <c r="G79">
        <v>125.702</v>
      </c>
      <c r="H79" s="403">
        <v>43516.121527777781</v>
      </c>
      <c r="I79">
        <v>125.702</v>
      </c>
      <c r="J79" s="403">
        <v>43516.156944444447</v>
      </c>
      <c r="K79">
        <v>125.922</v>
      </c>
      <c r="L79">
        <v>0</v>
      </c>
      <c r="M79">
        <v>21.999999999998181</v>
      </c>
      <c r="N79">
        <v>2.02</v>
      </c>
      <c r="O79" s="589">
        <v>3.5416666665696539E-2</v>
      </c>
    </row>
    <row r="80" spans="1:15" x14ac:dyDescent="0.2">
      <c r="A80" s="588">
        <v>79</v>
      </c>
      <c r="B80" s="588" t="s">
        <v>96</v>
      </c>
      <c r="C80" s="588">
        <v>1</v>
      </c>
      <c r="D80">
        <v>0.01</v>
      </c>
      <c r="E80">
        <v>0.01</v>
      </c>
      <c r="F80" s="403">
        <v>43516.241666666669</v>
      </c>
      <c r="G80">
        <v>125.676</v>
      </c>
      <c r="H80" s="403">
        <v>43516.241666666669</v>
      </c>
      <c r="I80">
        <v>125.676</v>
      </c>
      <c r="J80" s="403">
        <v>43516.421527777777</v>
      </c>
      <c r="K80">
        <v>125.896</v>
      </c>
      <c r="L80">
        <v>0</v>
      </c>
      <c r="M80">
        <v>22</v>
      </c>
      <c r="N80">
        <v>2.02</v>
      </c>
      <c r="O80" s="589">
        <v>0.17986111110803904</v>
      </c>
    </row>
    <row r="81" spans="1:15" x14ac:dyDescent="0.2">
      <c r="A81" s="588">
        <v>80</v>
      </c>
      <c r="B81" s="588" t="s">
        <v>96</v>
      </c>
      <c r="C81" s="588">
        <v>4</v>
      </c>
      <c r="D81">
        <v>0.02</v>
      </c>
      <c r="E81">
        <v>0.05</v>
      </c>
      <c r="F81" s="403">
        <v>43516.421527777777</v>
      </c>
      <c r="G81">
        <v>125.914</v>
      </c>
      <c r="H81" s="403">
        <v>43517.136805555558</v>
      </c>
      <c r="I81">
        <v>125.428</v>
      </c>
      <c r="J81" s="403">
        <v>43521.771527777775</v>
      </c>
      <c r="K81">
        <v>125.90300000000001</v>
      </c>
      <c r="L81">
        <v>48.600000000000364</v>
      </c>
      <c r="M81">
        <v>47.500000000001819</v>
      </c>
      <c r="N81">
        <v>11.41</v>
      </c>
      <c r="O81" s="589">
        <v>3.3499999999985448</v>
      </c>
    </row>
    <row r="82" spans="1:15" x14ac:dyDescent="0.2">
      <c r="A82" s="588">
        <v>81</v>
      </c>
      <c r="B82" s="588" t="s">
        <v>96</v>
      </c>
      <c r="C82" s="588">
        <v>1</v>
      </c>
      <c r="D82">
        <v>0.01</v>
      </c>
      <c r="E82">
        <v>0.01</v>
      </c>
      <c r="F82" s="403">
        <v>43521.772916666669</v>
      </c>
      <c r="G82">
        <v>125.985</v>
      </c>
      <c r="H82" s="403">
        <v>43521.772916666669</v>
      </c>
      <c r="I82">
        <v>125.985</v>
      </c>
      <c r="J82" s="403">
        <v>43521.825694444444</v>
      </c>
      <c r="K82">
        <v>126.205</v>
      </c>
      <c r="L82">
        <v>0</v>
      </c>
      <c r="M82">
        <v>22</v>
      </c>
      <c r="N82">
        <v>2.02</v>
      </c>
      <c r="O82" s="589">
        <v>5.2777777775190771E-2</v>
      </c>
    </row>
    <row r="83" spans="1:15" x14ac:dyDescent="0.2">
      <c r="A83" s="588">
        <v>82</v>
      </c>
      <c r="B83" s="588" t="s">
        <v>96</v>
      </c>
      <c r="C83" s="588">
        <v>4</v>
      </c>
      <c r="D83">
        <v>0.02</v>
      </c>
      <c r="E83">
        <v>0.05</v>
      </c>
      <c r="F83" s="403">
        <v>43521.825694444444</v>
      </c>
      <c r="G83">
        <v>126.22199999999999</v>
      </c>
      <c r="H83" s="403">
        <v>43522.713194444441</v>
      </c>
      <c r="I83">
        <v>125.739</v>
      </c>
      <c r="J83" s="403">
        <v>43523.713194444441</v>
      </c>
      <c r="K83">
        <v>126.203</v>
      </c>
      <c r="L83">
        <v>48.299999999999272</v>
      </c>
      <c r="M83">
        <v>46.400000000001455</v>
      </c>
      <c r="N83">
        <v>11.43</v>
      </c>
      <c r="O83" s="589">
        <v>1.8874999999970896</v>
      </c>
    </row>
    <row r="84" spans="1:15" x14ac:dyDescent="0.2">
      <c r="A84" s="588">
        <v>83</v>
      </c>
      <c r="B84" s="588" t="s">
        <v>96</v>
      </c>
      <c r="C84" s="588">
        <v>3</v>
      </c>
      <c r="D84">
        <v>0.01</v>
      </c>
      <c r="E84">
        <v>0.03</v>
      </c>
      <c r="F84" s="403">
        <v>43523.713888888888</v>
      </c>
      <c r="G84">
        <v>126.215</v>
      </c>
      <c r="H84" s="403">
        <v>43524.352777777778</v>
      </c>
      <c r="I84">
        <v>125.923</v>
      </c>
      <c r="J84" s="403">
        <v>43524.529861111114</v>
      </c>
      <c r="K84">
        <v>126.322</v>
      </c>
      <c r="L84">
        <v>29.200000000000728</v>
      </c>
      <c r="M84">
        <v>39.900000000001455</v>
      </c>
      <c r="N84">
        <v>6.58</v>
      </c>
      <c r="O84" s="589">
        <v>0.81597222222626442</v>
      </c>
    </row>
    <row r="85" spans="1:15" x14ac:dyDescent="0.2">
      <c r="A85" s="588">
        <v>84</v>
      </c>
      <c r="B85" s="588" t="s">
        <v>96</v>
      </c>
      <c r="C85" s="588">
        <v>1</v>
      </c>
      <c r="D85">
        <v>0.01</v>
      </c>
      <c r="E85">
        <v>0.01</v>
      </c>
      <c r="F85" s="403">
        <v>43524.530555555553</v>
      </c>
      <c r="G85">
        <v>126.31100000000001</v>
      </c>
      <c r="H85" s="403">
        <v>43524.530555555553</v>
      </c>
      <c r="I85">
        <v>126.31100000000001</v>
      </c>
      <c r="J85" s="403">
        <v>43524.686111111114</v>
      </c>
      <c r="K85">
        <v>126.53100000000001</v>
      </c>
      <c r="L85">
        <v>0</v>
      </c>
      <c r="M85">
        <v>22</v>
      </c>
      <c r="N85">
        <v>2.02</v>
      </c>
      <c r="O85" s="589">
        <v>0.15555555556056788</v>
      </c>
    </row>
    <row r="86" spans="1:15" x14ac:dyDescent="0.2">
      <c r="A86" s="588">
        <v>85</v>
      </c>
      <c r="B86" s="588" t="s">
        <v>96</v>
      </c>
      <c r="C86" s="588">
        <v>1</v>
      </c>
      <c r="D86">
        <v>0.01</v>
      </c>
      <c r="E86">
        <v>0.01</v>
      </c>
      <c r="F86" s="403">
        <v>43524.686805555553</v>
      </c>
      <c r="G86">
        <v>126.57</v>
      </c>
      <c r="H86" s="403">
        <v>43524.686805555553</v>
      </c>
      <c r="I86">
        <v>126.57</v>
      </c>
      <c r="J86" s="403">
        <v>43524.746527777781</v>
      </c>
      <c r="K86">
        <v>126.79</v>
      </c>
      <c r="L86">
        <v>0</v>
      </c>
      <c r="M86">
        <v>22</v>
      </c>
      <c r="N86">
        <v>2.02</v>
      </c>
      <c r="O86" s="589">
        <v>5.9722222227719612E-2</v>
      </c>
    </row>
    <row r="87" spans="1:15" x14ac:dyDescent="0.2">
      <c r="A87" s="588">
        <v>86</v>
      </c>
      <c r="B87" s="588" t="s">
        <v>96</v>
      </c>
      <c r="C87" s="588">
        <v>2</v>
      </c>
      <c r="D87">
        <v>0.01</v>
      </c>
      <c r="E87">
        <v>0.02</v>
      </c>
      <c r="F87" s="403">
        <v>43524.74722222222</v>
      </c>
      <c r="G87">
        <v>126.797</v>
      </c>
      <c r="H87" s="403">
        <v>43524.75277777778</v>
      </c>
      <c r="I87">
        <v>126.67700000000001</v>
      </c>
      <c r="J87" s="403">
        <v>43525.145138888889</v>
      </c>
      <c r="K87">
        <v>126.971</v>
      </c>
      <c r="L87">
        <v>11.999999999998181</v>
      </c>
      <c r="M87">
        <v>29.399999999999636</v>
      </c>
      <c r="N87">
        <v>4.2200000000000006</v>
      </c>
      <c r="O87" s="589">
        <v>0.39791666666860692</v>
      </c>
    </row>
    <row r="88" spans="1:15" x14ac:dyDescent="0.2">
      <c r="A88" s="588">
        <v>87</v>
      </c>
      <c r="B88" s="588" t="s">
        <v>96</v>
      </c>
      <c r="C88" s="588">
        <v>1</v>
      </c>
      <c r="D88">
        <v>0.01</v>
      </c>
      <c r="E88">
        <v>0.01</v>
      </c>
      <c r="F88" s="403">
        <v>43525.156944444447</v>
      </c>
      <c r="G88">
        <v>127.021</v>
      </c>
      <c r="H88" s="403">
        <v>43525.156944444447</v>
      </c>
      <c r="I88">
        <v>127.021</v>
      </c>
      <c r="J88" s="403">
        <v>43525.470138888886</v>
      </c>
      <c r="K88">
        <v>127.241</v>
      </c>
      <c r="L88">
        <v>0</v>
      </c>
      <c r="M88">
        <v>22</v>
      </c>
      <c r="N88">
        <v>2.0099999999999998</v>
      </c>
      <c r="O88" s="589">
        <v>0.31319444443943212</v>
      </c>
    </row>
    <row r="89" spans="1:15" x14ac:dyDescent="0.2">
      <c r="A89" s="588">
        <v>88</v>
      </c>
      <c r="B89" s="588" t="s">
        <v>96</v>
      </c>
      <c r="C89" s="588">
        <v>2</v>
      </c>
      <c r="D89">
        <v>0.01</v>
      </c>
      <c r="E89">
        <v>0.02</v>
      </c>
      <c r="F89" s="403">
        <v>43525.470138888886</v>
      </c>
      <c r="G89">
        <v>127.259</v>
      </c>
      <c r="H89" s="403">
        <v>43525.487500000003</v>
      </c>
      <c r="I89">
        <v>127.139</v>
      </c>
      <c r="J89" s="403">
        <v>43525.701388888891</v>
      </c>
      <c r="K89">
        <v>127.429</v>
      </c>
      <c r="L89">
        <v>12</v>
      </c>
      <c r="M89">
        <v>29</v>
      </c>
      <c r="N89">
        <v>4.2200000000000006</v>
      </c>
      <c r="O89" s="589">
        <v>0.23125000000436557</v>
      </c>
    </row>
    <row r="90" spans="1:15" x14ac:dyDescent="0.2">
      <c r="A90" s="588">
        <v>89</v>
      </c>
      <c r="B90" s="588" t="s">
        <v>96</v>
      </c>
      <c r="C90" s="588">
        <v>10</v>
      </c>
      <c r="D90">
        <v>0.61</v>
      </c>
      <c r="E90">
        <v>1.38</v>
      </c>
      <c r="F90" s="403">
        <v>43525.701388888891</v>
      </c>
      <c r="G90">
        <v>127.44799999999999</v>
      </c>
      <c r="H90" s="403">
        <v>43532.316666666666</v>
      </c>
      <c r="I90">
        <v>124.496</v>
      </c>
      <c r="J90" s="403">
        <v>43536.009027777778</v>
      </c>
      <c r="K90">
        <v>125.4</v>
      </c>
      <c r="L90">
        <v>295.19999999999891</v>
      </c>
      <c r="M90">
        <v>90.399999999999636</v>
      </c>
      <c r="N90">
        <v>390.45</v>
      </c>
      <c r="O90" s="589">
        <v>6.3076388888875954</v>
      </c>
    </row>
    <row r="91" spans="1:15" x14ac:dyDescent="0.2">
      <c r="A91" s="588">
        <v>90</v>
      </c>
      <c r="B91" s="588" t="s">
        <v>97</v>
      </c>
      <c r="C91" s="588">
        <v>2</v>
      </c>
      <c r="D91">
        <v>0.01</v>
      </c>
      <c r="E91">
        <v>0.02</v>
      </c>
      <c r="F91" s="403">
        <v>43529.805555555555</v>
      </c>
      <c r="G91">
        <v>126.39</v>
      </c>
      <c r="H91" s="403">
        <v>43529.890972222223</v>
      </c>
      <c r="I91">
        <v>126.511</v>
      </c>
      <c r="J91" s="403">
        <v>43530.243055555555</v>
      </c>
      <c r="K91">
        <v>126.218</v>
      </c>
      <c r="L91">
        <v>12.100000000000364</v>
      </c>
      <c r="M91">
        <v>29.299999999999272</v>
      </c>
      <c r="N91">
        <v>4.2300000000000004</v>
      </c>
      <c r="O91" s="589">
        <v>0.4375</v>
      </c>
    </row>
    <row r="92" spans="1:15" x14ac:dyDescent="0.2">
      <c r="A92" s="588">
        <v>91</v>
      </c>
      <c r="B92" s="588" t="s">
        <v>97</v>
      </c>
      <c r="C92" s="588">
        <v>2</v>
      </c>
      <c r="D92">
        <v>0.01</v>
      </c>
      <c r="E92">
        <v>0.02</v>
      </c>
      <c r="F92" s="403">
        <v>43530.377083333333</v>
      </c>
      <c r="G92">
        <v>126.32299999999999</v>
      </c>
      <c r="H92" s="403">
        <v>43530.433333333334</v>
      </c>
      <c r="I92">
        <v>126.443</v>
      </c>
      <c r="J92" s="403">
        <v>43531.614583333336</v>
      </c>
      <c r="K92">
        <v>126.146</v>
      </c>
      <c r="L92">
        <v>12</v>
      </c>
      <c r="M92">
        <v>29.699999999998909</v>
      </c>
      <c r="N92">
        <v>4.2200000000000006</v>
      </c>
      <c r="O92" s="589">
        <v>1.2375000000029104</v>
      </c>
    </row>
    <row r="93" spans="1:15" x14ac:dyDescent="0.2">
      <c r="A93" s="588">
        <v>92</v>
      </c>
      <c r="B93" s="588" t="s">
        <v>97</v>
      </c>
      <c r="C93" s="588">
        <v>1</v>
      </c>
      <c r="D93">
        <v>0.01</v>
      </c>
      <c r="E93">
        <v>0.01</v>
      </c>
      <c r="F93" s="403">
        <v>43531.623611111114</v>
      </c>
      <c r="G93">
        <v>126.131</v>
      </c>
      <c r="H93" s="403">
        <v>43531.623611111114</v>
      </c>
      <c r="I93">
        <v>126.131</v>
      </c>
      <c r="J93" s="403">
        <v>43531.63958333333</v>
      </c>
      <c r="K93">
        <v>125.911</v>
      </c>
      <c r="L93">
        <v>0</v>
      </c>
      <c r="M93">
        <v>22</v>
      </c>
      <c r="N93">
        <v>2.0099999999999998</v>
      </c>
      <c r="O93" s="589">
        <v>1.597222221607808E-2</v>
      </c>
    </row>
    <row r="94" spans="1:15" x14ac:dyDescent="0.2">
      <c r="A94" s="588">
        <v>93</v>
      </c>
      <c r="B94" s="588" t="s">
        <v>97</v>
      </c>
      <c r="C94" s="588">
        <v>1</v>
      </c>
      <c r="D94">
        <v>0.01</v>
      </c>
      <c r="E94">
        <v>0.01</v>
      </c>
      <c r="F94" s="403">
        <v>43531.650694444441</v>
      </c>
      <c r="G94">
        <v>125.896</v>
      </c>
      <c r="H94" s="403">
        <v>43531.650694444441</v>
      </c>
      <c r="I94">
        <v>125.896</v>
      </c>
      <c r="J94" s="403">
        <v>43531.68472222222</v>
      </c>
      <c r="K94">
        <v>125.676</v>
      </c>
      <c r="L94">
        <v>0</v>
      </c>
      <c r="M94">
        <v>22</v>
      </c>
      <c r="N94">
        <v>2.02</v>
      </c>
      <c r="O94" s="589">
        <v>3.4027777779556345E-2</v>
      </c>
    </row>
    <row r="95" spans="1:15" x14ac:dyDescent="0.2">
      <c r="A95" s="588">
        <v>94</v>
      </c>
      <c r="B95" s="588" t="s">
        <v>97</v>
      </c>
      <c r="C95" s="588">
        <v>1</v>
      </c>
      <c r="D95">
        <v>0.01</v>
      </c>
      <c r="E95">
        <v>0.01</v>
      </c>
      <c r="F95" s="403">
        <v>43531.68472222222</v>
      </c>
      <c r="G95">
        <v>125.65600000000001</v>
      </c>
      <c r="H95" s="403">
        <v>43531.68472222222</v>
      </c>
      <c r="I95">
        <v>125.65600000000001</v>
      </c>
      <c r="J95" s="403">
        <v>43531.695833333331</v>
      </c>
      <c r="K95">
        <v>125.43600000000001</v>
      </c>
      <c r="L95">
        <v>0</v>
      </c>
      <c r="M95">
        <v>22</v>
      </c>
      <c r="N95">
        <v>2.02</v>
      </c>
      <c r="O95" s="589">
        <v>1.1111111110949423E-2</v>
      </c>
    </row>
    <row r="96" spans="1:15" x14ac:dyDescent="0.2">
      <c r="A96" s="588">
        <v>95</v>
      </c>
      <c r="B96" s="588" t="s">
        <v>97</v>
      </c>
      <c r="C96" s="588">
        <v>1</v>
      </c>
      <c r="D96">
        <v>0.01</v>
      </c>
      <c r="E96">
        <v>0.01</v>
      </c>
      <c r="F96" s="403">
        <v>43531.697222222225</v>
      </c>
      <c r="G96">
        <v>125.41200000000001</v>
      </c>
      <c r="H96" s="403">
        <v>43531.697222222225</v>
      </c>
      <c r="I96">
        <v>125.41200000000001</v>
      </c>
      <c r="J96" s="403">
        <v>43531.757638888892</v>
      </c>
      <c r="K96">
        <v>125.19199999999999</v>
      </c>
      <c r="L96">
        <v>0</v>
      </c>
      <c r="M96">
        <v>22.000000000001819</v>
      </c>
      <c r="N96">
        <v>2.02</v>
      </c>
      <c r="O96" s="589">
        <v>6.0416666667151731E-2</v>
      </c>
    </row>
    <row r="97" spans="1:15" x14ac:dyDescent="0.2">
      <c r="A97" s="588">
        <v>96</v>
      </c>
      <c r="B97" s="588" t="s">
        <v>97</v>
      </c>
      <c r="C97" s="588">
        <v>1</v>
      </c>
      <c r="D97">
        <v>0.01</v>
      </c>
      <c r="E97">
        <v>0.01</v>
      </c>
      <c r="F97" s="403">
        <v>43531.775694444441</v>
      </c>
      <c r="G97">
        <v>125.247</v>
      </c>
      <c r="H97" s="403">
        <v>43531.775694444441</v>
      </c>
      <c r="I97">
        <v>125.247</v>
      </c>
      <c r="J97" s="403">
        <v>43531.897916666669</v>
      </c>
      <c r="K97">
        <v>125.027</v>
      </c>
      <c r="L97">
        <v>0</v>
      </c>
      <c r="M97">
        <v>22</v>
      </c>
      <c r="N97">
        <v>2.02</v>
      </c>
      <c r="O97" s="589">
        <v>0.12222222222771961</v>
      </c>
    </row>
    <row r="98" spans="1:15" x14ac:dyDescent="0.2">
      <c r="A98" s="588">
        <v>97</v>
      </c>
      <c r="B98" s="588" t="s">
        <v>97</v>
      </c>
      <c r="C98" s="588">
        <v>1</v>
      </c>
      <c r="D98">
        <v>0.01</v>
      </c>
      <c r="E98">
        <v>0.01</v>
      </c>
      <c r="F98" s="403">
        <v>43531.902083333334</v>
      </c>
      <c r="G98">
        <v>124.964</v>
      </c>
      <c r="H98" s="403">
        <v>43531.902083333334</v>
      </c>
      <c r="I98">
        <v>124.964</v>
      </c>
      <c r="J98" s="403">
        <v>43531.906944444447</v>
      </c>
      <c r="K98">
        <v>124.744</v>
      </c>
      <c r="L98">
        <v>0</v>
      </c>
      <c r="M98">
        <v>22</v>
      </c>
      <c r="N98">
        <v>2.02</v>
      </c>
      <c r="O98" s="589">
        <v>4.8611111124046147E-3</v>
      </c>
    </row>
    <row r="99" spans="1:15" x14ac:dyDescent="0.2">
      <c r="A99" s="588">
        <v>98</v>
      </c>
      <c r="B99" s="588" t="s">
        <v>97</v>
      </c>
      <c r="C99" s="588">
        <v>3</v>
      </c>
      <c r="D99">
        <v>0.01</v>
      </c>
      <c r="E99">
        <v>0.03</v>
      </c>
      <c r="F99" s="403">
        <v>43531.916666666664</v>
      </c>
      <c r="G99">
        <v>124.71899999999999</v>
      </c>
      <c r="H99" s="403">
        <v>43532.077777777777</v>
      </c>
      <c r="I99">
        <v>125.005</v>
      </c>
      <c r="J99" s="403">
        <v>43532.272222222222</v>
      </c>
      <c r="K99">
        <v>124.614</v>
      </c>
      <c r="L99">
        <v>28.600000000000364</v>
      </c>
      <c r="M99">
        <v>39.100000000000364</v>
      </c>
      <c r="N99">
        <v>6.6099999999999994</v>
      </c>
      <c r="O99" s="589">
        <v>0.3555555555576575</v>
      </c>
    </row>
    <row r="100" spans="1:15" x14ac:dyDescent="0.2">
      <c r="A100" s="588">
        <v>99</v>
      </c>
      <c r="B100" s="588" t="s">
        <v>97</v>
      </c>
      <c r="C100" s="588">
        <v>1</v>
      </c>
      <c r="D100">
        <v>0.01</v>
      </c>
      <c r="E100">
        <v>0.01</v>
      </c>
      <c r="F100" s="403">
        <v>43532.273611111108</v>
      </c>
      <c r="G100">
        <v>124.572</v>
      </c>
      <c r="H100" s="403">
        <v>43532.273611111108</v>
      </c>
      <c r="I100">
        <v>124.572</v>
      </c>
      <c r="J100" s="403">
        <v>43532.347222222219</v>
      </c>
      <c r="K100">
        <v>124.352</v>
      </c>
      <c r="L100">
        <v>0</v>
      </c>
      <c r="M100">
        <v>22</v>
      </c>
      <c r="N100">
        <v>2.02</v>
      </c>
      <c r="O100" s="589">
        <v>7.3611111110949423E-2</v>
      </c>
    </row>
    <row r="101" spans="1:15" x14ac:dyDescent="0.2">
      <c r="A101" s="588">
        <v>100</v>
      </c>
      <c r="B101" s="588" t="s">
        <v>97</v>
      </c>
      <c r="C101" s="588">
        <v>8</v>
      </c>
      <c r="D101">
        <v>0.19</v>
      </c>
      <c r="E101">
        <v>0.43000000000000005</v>
      </c>
      <c r="F101" s="403">
        <v>43532.382638888892</v>
      </c>
      <c r="G101">
        <v>124.33199999999999</v>
      </c>
      <c r="H101" s="403">
        <v>43538.219444444447</v>
      </c>
      <c r="I101">
        <v>126.32299999999999</v>
      </c>
      <c r="J101" s="403">
        <v>43546.438888888886</v>
      </c>
      <c r="K101">
        <v>125.488</v>
      </c>
      <c r="L101">
        <v>199.10000000000036</v>
      </c>
      <c r="M101">
        <v>83.5</v>
      </c>
      <c r="N101">
        <v>113.33999999999999</v>
      </c>
      <c r="O101" s="589">
        <v>10.056249999994179</v>
      </c>
    </row>
    <row r="102" spans="1:15" x14ac:dyDescent="0.2">
      <c r="A102" s="588">
        <v>101</v>
      </c>
      <c r="B102" s="588" t="s">
        <v>96</v>
      </c>
      <c r="C102" s="588">
        <v>2</v>
      </c>
      <c r="D102">
        <v>0.01</v>
      </c>
      <c r="E102">
        <v>0.02</v>
      </c>
      <c r="F102" s="403">
        <v>43536.009027777778</v>
      </c>
      <c r="G102">
        <v>125.42</v>
      </c>
      <c r="H102" s="403">
        <v>43536.061111111114</v>
      </c>
      <c r="I102">
        <v>125.3</v>
      </c>
      <c r="J102" s="403">
        <v>43536.451388888891</v>
      </c>
      <c r="K102">
        <v>125.59</v>
      </c>
      <c r="L102">
        <v>12</v>
      </c>
      <c r="M102">
        <v>29</v>
      </c>
      <c r="N102">
        <v>4.2200000000000006</v>
      </c>
      <c r="O102" s="589">
        <v>0.44236111111240461</v>
      </c>
    </row>
    <row r="103" spans="1:15" x14ac:dyDescent="0.2">
      <c r="A103" s="588">
        <v>102</v>
      </c>
      <c r="B103" s="588" t="s">
        <v>96</v>
      </c>
      <c r="C103" s="588">
        <v>4</v>
      </c>
      <c r="D103">
        <v>0.02</v>
      </c>
      <c r="E103">
        <v>0.05</v>
      </c>
      <c r="F103" s="403">
        <v>43536.45208333333</v>
      </c>
      <c r="G103">
        <v>125.61499999999999</v>
      </c>
      <c r="H103" s="403">
        <v>43536.557638888888</v>
      </c>
      <c r="I103">
        <v>125.13</v>
      </c>
      <c r="J103" s="403">
        <v>43536.734027777777</v>
      </c>
      <c r="K103">
        <v>125.59</v>
      </c>
      <c r="L103">
        <v>48.5</v>
      </c>
      <c r="M103">
        <v>46</v>
      </c>
      <c r="N103">
        <v>11.459999999999999</v>
      </c>
      <c r="O103" s="589">
        <v>0.28194444444670808</v>
      </c>
    </row>
    <row r="104" spans="1:15" x14ac:dyDescent="0.2">
      <c r="A104" s="588">
        <v>103</v>
      </c>
      <c r="B104" s="588" t="s">
        <v>96</v>
      </c>
      <c r="C104" s="588">
        <v>2</v>
      </c>
      <c r="D104">
        <v>0.01</v>
      </c>
      <c r="E104">
        <v>0.02</v>
      </c>
      <c r="F104" s="403">
        <v>43536.734722222223</v>
      </c>
      <c r="G104">
        <v>125.611</v>
      </c>
      <c r="H104" s="403">
        <v>43537.1875</v>
      </c>
      <c r="I104">
        <v>125.49</v>
      </c>
      <c r="J104" s="403">
        <v>43537.4375</v>
      </c>
      <c r="K104">
        <v>125.783</v>
      </c>
      <c r="L104">
        <v>12.100000000000364</v>
      </c>
      <c r="M104">
        <v>29.299999999999272</v>
      </c>
      <c r="N104">
        <v>4.21</v>
      </c>
      <c r="O104" s="589">
        <v>0.70277777777664596</v>
      </c>
    </row>
    <row r="105" spans="1:15" x14ac:dyDescent="0.2">
      <c r="A105" s="588">
        <v>104</v>
      </c>
      <c r="B105" s="588" t="s">
        <v>96</v>
      </c>
      <c r="C105" s="588">
        <v>2</v>
      </c>
      <c r="D105">
        <v>0.01</v>
      </c>
      <c r="E105">
        <v>0.02</v>
      </c>
      <c r="F105" s="403">
        <v>43537.438888888886</v>
      </c>
      <c r="G105">
        <v>125.83</v>
      </c>
      <c r="H105" s="403">
        <v>43537.460416666669</v>
      </c>
      <c r="I105">
        <v>125.708</v>
      </c>
      <c r="J105" s="403">
        <v>43537.939583333333</v>
      </c>
      <c r="K105">
        <v>125.999</v>
      </c>
      <c r="L105">
        <v>12.200000000000728</v>
      </c>
      <c r="M105">
        <v>29.100000000000364</v>
      </c>
      <c r="N105">
        <v>4.22</v>
      </c>
      <c r="O105" s="589">
        <v>0.50069444444670808</v>
      </c>
    </row>
    <row r="106" spans="1:15" x14ac:dyDescent="0.2">
      <c r="A106" s="588">
        <v>105</v>
      </c>
      <c r="B106" s="588" t="s">
        <v>96</v>
      </c>
      <c r="C106" s="588">
        <v>1</v>
      </c>
      <c r="D106">
        <v>0.01</v>
      </c>
      <c r="E106">
        <v>0.01</v>
      </c>
      <c r="F106" s="403">
        <v>43537.962500000001</v>
      </c>
      <c r="G106">
        <v>125.985</v>
      </c>
      <c r="H106" s="403">
        <v>43537.962500000001</v>
      </c>
      <c r="I106">
        <v>125.985</v>
      </c>
      <c r="J106" s="403">
        <v>43538.15902777778</v>
      </c>
      <c r="K106">
        <v>126.217</v>
      </c>
      <c r="L106">
        <v>0</v>
      </c>
      <c r="M106">
        <v>23.200000000000728</v>
      </c>
      <c r="N106">
        <v>2</v>
      </c>
      <c r="O106" s="589">
        <v>0.19652777777810115</v>
      </c>
    </row>
    <row r="107" spans="1:15" x14ac:dyDescent="0.2">
      <c r="A107" s="588">
        <v>106</v>
      </c>
      <c r="B107" s="588" t="s">
        <v>96</v>
      </c>
      <c r="C107" s="588">
        <v>1</v>
      </c>
      <c r="D107">
        <v>0.01</v>
      </c>
      <c r="E107">
        <v>0.01</v>
      </c>
      <c r="F107" s="403">
        <v>43538.160416666666</v>
      </c>
      <c r="G107">
        <v>126.267</v>
      </c>
      <c r="H107" s="403">
        <v>43538.160416666666</v>
      </c>
      <c r="I107">
        <v>126.267</v>
      </c>
      <c r="J107" s="403">
        <v>43538.423611111109</v>
      </c>
      <c r="K107">
        <v>126.48699999999999</v>
      </c>
      <c r="L107">
        <v>0</v>
      </c>
      <c r="M107">
        <v>22</v>
      </c>
      <c r="N107">
        <v>2.02</v>
      </c>
      <c r="O107" s="589">
        <v>0.26319444444379769</v>
      </c>
    </row>
    <row r="108" spans="1:15" x14ac:dyDescent="0.2">
      <c r="A108" s="588">
        <v>107</v>
      </c>
      <c r="B108" s="588" t="s">
        <v>96</v>
      </c>
      <c r="C108" s="588">
        <v>4</v>
      </c>
      <c r="D108">
        <v>0.02</v>
      </c>
      <c r="E108">
        <v>0.05</v>
      </c>
      <c r="F108" s="403">
        <v>43538.424305555556</v>
      </c>
      <c r="G108">
        <v>126.515</v>
      </c>
      <c r="H108" s="403">
        <v>43538.677777777775</v>
      </c>
      <c r="I108">
        <v>126.033</v>
      </c>
      <c r="J108" s="403">
        <v>43539.120833333334</v>
      </c>
      <c r="K108">
        <v>126.496</v>
      </c>
      <c r="L108">
        <v>48.200000000000728</v>
      </c>
      <c r="M108">
        <v>46.300000000001091</v>
      </c>
      <c r="N108">
        <v>11.44</v>
      </c>
      <c r="O108" s="589">
        <v>0.69652777777810115</v>
      </c>
    </row>
    <row r="109" spans="1:15" x14ac:dyDescent="0.2">
      <c r="A109" s="588">
        <v>108</v>
      </c>
      <c r="B109" s="588" t="s">
        <v>96</v>
      </c>
      <c r="C109" s="588">
        <v>3</v>
      </c>
      <c r="D109">
        <v>0.01</v>
      </c>
      <c r="E109">
        <v>0.03</v>
      </c>
      <c r="F109" s="403">
        <v>43539.200694444444</v>
      </c>
      <c r="G109">
        <v>126.479</v>
      </c>
      <c r="H109" s="403">
        <v>43539.629166666666</v>
      </c>
      <c r="I109">
        <v>126.163</v>
      </c>
      <c r="J109" s="403">
        <v>43542.407638888886</v>
      </c>
      <c r="K109">
        <v>126.566</v>
      </c>
      <c r="L109">
        <v>31.600000000000364</v>
      </c>
      <c r="M109">
        <v>40.300000000001091</v>
      </c>
      <c r="N109">
        <v>6.58</v>
      </c>
      <c r="O109" s="589">
        <v>1.2069444444423425</v>
      </c>
    </row>
    <row r="110" spans="1:15" x14ac:dyDescent="0.2">
      <c r="A110" s="588">
        <v>109</v>
      </c>
      <c r="B110" s="588" t="s">
        <v>96</v>
      </c>
      <c r="C110" s="588">
        <v>4</v>
      </c>
      <c r="D110">
        <v>0.02</v>
      </c>
      <c r="E110">
        <v>0.05</v>
      </c>
      <c r="F110" s="403">
        <v>43542.408333333333</v>
      </c>
      <c r="G110">
        <v>126.596</v>
      </c>
      <c r="H110" s="403">
        <v>43543.194444444445</v>
      </c>
      <c r="I110">
        <v>126.111</v>
      </c>
      <c r="J110" s="403">
        <v>43543.629861111112</v>
      </c>
      <c r="K110">
        <v>126.57299999999999</v>
      </c>
      <c r="L110">
        <v>48.5</v>
      </c>
      <c r="M110">
        <v>46.199999999998909</v>
      </c>
      <c r="N110">
        <v>11.45</v>
      </c>
      <c r="O110" s="589">
        <v>1.2215277777795563</v>
      </c>
    </row>
    <row r="111" spans="1:15" x14ac:dyDescent="0.2">
      <c r="A111" s="588">
        <v>110</v>
      </c>
      <c r="B111" s="588" t="s">
        <v>96</v>
      </c>
      <c r="C111" s="588">
        <v>2</v>
      </c>
      <c r="D111">
        <v>0.01</v>
      </c>
      <c r="E111">
        <v>0.02</v>
      </c>
      <c r="F111" s="403">
        <v>43543.668749999997</v>
      </c>
      <c r="G111">
        <v>126.458</v>
      </c>
      <c r="H111" s="403">
        <v>43543.78402777778</v>
      </c>
      <c r="I111">
        <v>126.337</v>
      </c>
      <c r="J111" s="403">
        <v>43544.088888888888</v>
      </c>
      <c r="K111">
        <v>126.63200000000001</v>
      </c>
      <c r="L111">
        <v>12.099999999998545</v>
      </c>
      <c r="M111">
        <v>29.5</v>
      </c>
      <c r="N111">
        <v>4.2300000000000004</v>
      </c>
      <c r="O111" s="589">
        <v>0.42013888889050577</v>
      </c>
    </row>
    <row r="112" spans="1:15" x14ac:dyDescent="0.2">
      <c r="A112" s="588">
        <v>111</v>
      </c>
      <c r="B112" s="588" t="s">
        <v>96</v>
      </c>
      <c r="C112" s="588">
        <v>9</v>
      </c>
      <c r="D112">
        <v>0.34</v>
      </c>
      <c r="E112">
        <v>0.77</v>
      </c>
      <c r="F112" s="403">
        <v>43544.120138888888</v>
      </c>
      <c r="G112">
        <v>126.678</v>
      </c>
      <c r="H112" s="403">
        <v>43546.702777777777</v>
      </c>
      <c r="I112">
        <v>124.002</v>
      </c>
      <c r="J112" s="403">
        <v>43550.478472222225</v>
      </c>
      <c r="K112">
        <v>124.827</v>
      </c>
      <c r="L112">
        <v>267.60000000000036</v>
      </c>
      <c r="M112">
        <v>82.500000000001819</v>
      </c>
      <c r="N112">
        <v>195.08</v>
      </c>
      <c r="O112" s="589">
        <v>4.3583333333372138</v>
      </c>
    </row>
    <row r="113" spans="1:15" x14ac:dyDescent="0.2">
      <c r="A113" s="588">
        <v>112</v>
      </c>
      <c r="B113" s="588" t="s">
        <v>97</v>
      </c>
      <c r="C113" s="588">
        <v>2</v>
      </c>
      <c r="D113">
        <v>0.01</v>
      </c>
      <c r="E113">
        <v>0.02</v>
      </c>
      <c r="F113" s="403">
        <v>43546.442361111112</v>
      </c>
      <c r="G113">
        <v>125.161</v>
      </c>
      <c r="H113" s="403">
        <v>43546.443749999999</v>
      </c>
      <c r="I113">
        <v>125.282</v>
      </c>
      <c r="J113" s="403">
        <v>43546.447916666664</v>
      </c>
      <c r="K113">
        <v>124.992</v>
      </c>
      <c r="L113">
        <v>12.099999999998545</v>
      </c>
      <c r="M113">
        <v>28.999999999998181</v>
      </c>
      <c r="N113">
        <v>4.21</v>
      </c>
      <c r="O113" s="589">
        <v>5.5555555518367328E-3</v>
      </c>
    </row>
    <row r="114" spans="1:15" x14ac:dyDescent="0.2">
      <c r="A114" s="588">
        <v>113</v>
      </c>
      <c r="B114" s="588" t="s">
        <v>97</v>
      </c>
      <c r="C114" s="588">
        <v>2</v>
      </c>
      <c r="D114">
        <v>0.01</v>
      </c>
      <c r="E114">
        <v>0.02</v>
      </c>
      <c r="F114" s="403">
        <v>43546.448611111111</v>
      </c>
      <c r="G114">
        <v>124.953</v>
      </c>
      <c r="H114" s="403">
        <v>43546.460416666669</v>
      </c>
      <c r="I114">
        <v>125.07599999999999</v>
      </c>
      <c r="J114" s="403">
        <v>43546.551388888889</v>
      </c>
      <c r="K114">
        <v>124.785</v>
      </c>
      <c r="L114">
        <v>12.299999999997453</v>
      </c>
      <c r="M114">
        <v>29.099999999998545</v>
      </c>
      <c r="N114">
        <v>4.21</v>
      </c>
      <c r="O114" s="589">
        <v>0.10277777777810115</v>
      </c>
    </row>
    <row r="115" spans="1:15" x14ac:dyDescent="0.2">
      <c r="A115" s="588">
        <v>114</v>
      </c>
      <c r="B115" s="588" t="s">
        <v>97</v>
      </c>
      <c r="C115" s="588">
        <v>1</v>
      </c>
      <c r="D115">
        <v>0.01</v>
      </c>
      <c r="E115">
        <v>0.01</v>
      </c>
      <c r="F115" s="403">
        <v>43546.551388888889</v>
      </c>
      <c r="G115">
        <v>124.768</v>
      </c>
      <c r="H115" s="403">
        <v>43546.551388888889</v>
      </c>
      <c r="I115">
        <v>124.768</v>
      </c>
      <c r="J115" s="403">
        <v>43546.59097222222</v>
      </c>
      <c r="K115">
        <v>124.548</v>
      </c>
      <c r="L115">
        <v>0</v>
      </c>
      <c r="M115">
        <v>22</v>
      </c>
      <c r="N115">
        <v>2.02</v>
      </c>
      <c r="O115" s="589">
        <v>3.9583333331393078E-2</v>
      </c>
    </row>
    <row r="116" spans="1:15" x14ac:dyDescent="0.2">
      <c r="A116" s="588">
        <v>115</v>
      </c>
      <c r="B116" s="588" t="s">
        <v>97</v>
      </c>
      <c r="C116" s="588">
        <v>1</v>
      </c>
      <c r="D116">
        <v>0.01</v>
      </c>
      <c r="E116">
        <v>0.01</v>
      </c>
      <c r="F116" s="403">
        <v>43546.622916666667</v>
      </c>
      <c r="G116">
        <v>124.643</v>
      </c>
      <c r="H116" s="403">
        <v>43546.622916666667</v>
      </c>
      <c r="I116">
        <v>124.643</v>
      </c>
      <c r="J116" s="403">
        <v>43546.665277777778</v>
      </c>
      <c r="K116">
        <v>124.423</v>
      </c>
      <c r="L116">
        <v>0</v>
      </c>
      <c r="M116">
        <v>22</v>
      </c>
      <c r="N116">
        <v>2.0099999999999998</v>
      </c>
      <c r="O116" s="589">
        <v>4.2361111110949423E-2</v>
      </c>
    </row>
    <row r="117" spans="1:15" x14ac:dyDescent="0.2">
      <c r="A117" s="588">
        <v>116</v>
      </c>
      <c r="B117" s="588" t="s">
        <v>97</v>
      </c>
      <c r="C117" s="588">
        <v>2</v>
      </c>
      <c r="D117">
        <v>0.01</v>
      </c>
      <c r="E117">
        <v>0.02</v>
      </c>
      <c r="F117" s="403">
        <v>43546.666666666664</v>
      </c>
      <c r="G117">
        <v>124.396</v>
      </c>
      <c r="H117" s="403">
        <v>43546.668055555558</v>
      </c>
      <c r="I117">
        <v>124.51600000000001</v>
      </c>
      <c r="J117" s="403">
        <v>43546.68472222222</v>
      </c>
      <c r="K117">
        <v>124.226</v>
      </c>
      <c r="L117">
        <v>12</v>
      </c>
      <c r="M117">
        <v>29</v>
      </c>
      <c r="N117">
        <v>4.2200000000000006</v>
      </c>
      <c r="O117" s="589">
        <v>1.8055555556202307E-2</v>
      </c>
    </row>
    <row r="118" spans="1:15" x14ac:dyDescent="0.2">
      <c r="A118" s="588">
        <v>117</v>
      </c>
      <c r="B118" s="588" t="s">
        <v>97</v>
      </c>
      <c r="C118" s="588">
        <v>1</v>
      </c>
      <c r="D118">
        <v>0.01</v>
      </c>
      <c r="E118">
        <v>0.01</v>
      </c>
      <c r="F118" s="403">
        <v>43546.685416666667</v>
      </c>
      <c r="G118">
        <v>124.191</v>
      </c>
      <c r="H118" s="403">
        <v>43546.685416666667</v>
      </c>
      <c r="I118">
        <v>124.191</v>
      </c>
      <c r="J118" s="403">
        <v>43546.707638888889</v>
      </c>
      <c r="K118">
        <v>123.971</v>
      </c>
      <c r="L118">
        <v>0</v>
      </c>
      <c r="M118">
        <v>22</v>
      </c>
      <c r="N118">
        <v>2.02</v>
      </c>
      <c r="O118" s="589">
        <v>2.2222222221898846E-2</v>
      </c>
    </row>
    <row r="119" spans="1:15" x14ac:dyDescent="0.2">
      <c r="A119" s="588">
        <v>118</v>
      </c>
      <c r="B119" s="588" t="s">
        <v>97</v>
      </c>
      <c r="C119" s="588">
        <v>5</v>
      </c>
      <c r="D119">
        <v>0.03</v>
      </c>
      <c r="E119">
        <v>0.08</v>
      </c>
      <c r="F119" s="403">
        <v>43546.707638888889</v>
      </c>
      <c r="G119">
        <v>123.953</v>
      </c>
      <c r="H119" s="403">
        <v>43549.459027777775</v>
      </c>
      <c r="I119">
        <v>124.714</v>
      </c>
      <c r="J119" s="403">
        <v>43551.696527777778</v>
      </c>
      <c r="K119">
        <v>124.145</v>
      </c>
      <c r="L119">
        <v>76.099999999998545</v>
      </c>
      <c r="M119">
        <v>56.899999999999636</v>
      </c>
      <c r="N119">
        <v>19.02</v>
      </c>
      <c r="O119" s="589">
        <v>2.9888888888890506</v>
      </c>
    </row>
    <row r="120" spans="1:15" x14ac:dyDescent="0.2">
      <c r="A120" s="588">
        <v>119</v>
      </c>
      <c r="B120" s="588" t="s">
        <v>96</v>
      </c>
      <c r="C120" s="588">
        <v>6</v>
      </c>
      <c r="D120">
        <v>0.06</v>
      </c>
      <c r="E120">
        <v>0.14000000000000001</v>
      </c>
      <c r="F120" s="403">
        <v>43550.520138888889</v>
      </c>
      <c r="G120">
        <v>124.996</v>
      </c>
      <c r="H120" s="403">
        <v>43552.15902777778</v>
      </c>
      <c r="I120">
        <v>123.9</v>
      </c>
      <c r="J120" s="403">
        <v>43553.120833333334</v>
      </c>
      <c r="K120">
        <v>124.54900000000001</v>
      </c>
      <c r="L120">
        <v>109.60000000000036</v>
      </c>
      <c r="M120">
        <v>64.900000000001455</v>
      </c>
      <c r="N120">
        <v>34.549999999999997</v>
      </c>
      <c r="O120" s="589">
        <v>2.6006944444452529</v>
      </c>
    </row>
    <row r="121" spans="1:15" x14ac:dyDescent="0.2">
      <c r="A121" s="588">
        <v>120</v>
      </c>
      <c r="B121" s="588" t="s">
        <v>97</v>
      </c>
      <c r="C121" s="588">
        <v>2</v>
      </c>
      <c r="D121">
        <v>0.01</v>
      </c>
      <c r="E121">
        <v>0.02</v>
      </c>
      <c r="F121" s="403">
        <v>43551.696527777778</v>
      </c>
      <c r="G121">
        <v>124.128</v>
      </c>
      <c r="H121" s="403">
        <v>43551.75277777778</v>
      </c>
      <c r="I121">
        <v>124.249</v>
      </c>
      <c r="J121" s="403">
        <v>43552.140277777777</v>
      </c>
      <c r="K121">
        <v>123.952</v>
      </c>
      <c r="L121">
        <v>12.100000000000364</v>
      </c>
      <c r="M121">
        <v>29.699999999998909</v>
      </c>
      <c r="N121">
        <v>4.1899999999999995</v>
      </c>
      <c r="O121" s="589">
        <v>0.44374999999854481</v>
      </c>
    </row>
    <row r="122" spans="1:15" x14ac:dyDescent="0.2">
      <c r="A122" s="588">
        <v>121</v>
      </c>
      <c r="B122" s="588" t="s">
        <v>97</v>
      </c>
      <c r="C122" s="588">
        <v>2</v>
      </c>
      <c r="D122">
        <v>0.01</v>
      </c>
      <c r="E122">
        <v>0.02</v>
      </c>
      <c r="F122" s="403">
        <v>43552.158333333333</v>
      </c>
      <c r="G122">
        <v>123.929</v>
      </c>
      <c r="H122" s="403">
        <v>43552.219444444447</v>
      </c>
      <c r="I122">
        <v>124.04900000000001</v>
      </c>
      <c r="J122" s="403">
        <v>43552.411805555559</v>
      </c>
      <c r="K122">
        <v>123.759</v>
      </c>
      <c r="L122">
        <v>12.000000000001819</v>
      </c>
      <c r="M122">
        <v>29.000000000001819</v>
      </c>
      <c r="N122">
        <v>4.2200000000000006</v>
      </c>
      <c r="O122" s="589">
        <v>0.25347222222626442</v>
      </c>
    </row>
    <row r="123" spans="1:15" x14ac:dyDescent="0.2">
      <c r="A123" s="588">
        <v>122</v>
      </c>
      <c r="B123" s="588" t="s">
        <v>97</v>
      </c>
      <c r="C123" s="588">
        <v>10</v>
      </c>
      <c r="D123">
        <v>0.61</v>
      </c>
      <c r="E123">
        <v>1.38</v>
      </c>
      <c r="F123" s="403">
        <v>43552.430555555555</v>
      </c>
      <c r="G123">
        <v>123.739</v>
      </c>
      <c r="H123" s="403">
        <v>43567.511111111111</v>
      </c>
      <c r="I123">
        <v>126.697</v>
      </c>
      <c r="J123" s="403">
        <v>43573.421527777777</v>
      </c>
      <c r="K123">
        <v>125.788</v>
      </c>
      <c r="L123">
        <v>295.80000000000109</v>
      </c>
      <c r="M123">
        <v>90.900000000001455</v>
      </c>
      <c r="N123">
        <v>390.01</v>
      </c>
      <c r="O123" s="589">
        <v>14.990972222221899</v>
      </c>
    </row>
    <row r="124" spans="1:15" x14ac:dyDescent="0.2">
      <c r="A124" s="588">
        <v>123</v>
      </c>
      <c r="B124" s="588" t="s">
        <v>96</v>
      </c>
      <c r="C124" s="588">
        <v>3</v>
      </c>
      <c r="D124">
        <v>0.01</v>
      </c>
      <c r="E124">
        <v>0.03</v>
      </c>
      <c r="F124" s="403">
        <v>43553.120833333334</v>
      </c>
      <c r="G124">
        <v>124.566</v>
      </c>
      <c r="H124" s="403">
        <v>43553.274305555555</v>
      </c>
      <c r="I124">
        <v>124.282</v>
      </c>
      <c r="J124" s="403">
        <v>43555.96597222222</v>
      </c>
      <c r="K124">
        <v>124.67</v>
      </c>
      <c r="L124">
        <v>28.400000000001455</v>
      </c>
      <c r="M124">
        <v>38.800000000001091</v>
      </c>
      <c r="N124">
        <v>6.59</v>
      </c>
      <c r="O124" s="589">
        <v>0.84513888888614019</v>
      </c>
    </row>
    <row r="125" spans="1:15" x14ac:dyDescent="0.2">
      <c r="A125" s="588">
        <v>124</v>
      </c>
      <c r="B125" s="588" t="s">
        <v>96</v>
      </c>
      <c r="C125" s="588">
        <v>1</v>
      </c>
      <c r="D125">
        <v>0.01</v>
      </c>
      <c r="E125">
        <v>0.01</v>
      </c>
      <c r="F125" s="403">
        <v>43556.02847222222</v>
      </c>
      <c r="G125">
        <v>124.571</v>
      </c>
      <c r="H125" s="403">
        <v>43556.02847222222</v>
      </c>
      <c r="I125">
        <v>124.571</v>
      </c>
      <c r="J125" s="403">
        <v>43556.159722222219</v>
      </c>
      <c r="K125">
        <v>124.791</v>
      </c>
      <c r="L125">
        <v>0</v>
      </c>
      <c r="M125">
        <v>22</v>
      </c>
      <c r="N125">
        <v>2.02</v>
      </c>
      <c r="O125" s="589">
        <v>0.13124999999854481</v>
      </c>
    </row>
    <row r="126" spans="1:15" x14ac:dyDescent="0.2">
      <c r="A126" s="588">
        <v>125</v>
      </c>
      <c r="B126" s="588" t="s">
        <v>96</v>
      </c>
      <c r="C126" s="588">
        <v>3</v>
      </c>
      <c r="D126">
        <v>0.01</v>
      </c>
      <c r="E126">
        <v>0.03</v>
      </c>
      <c r="F126" s="403">
        <v>43556.160416666666</v>
      </c>
      <c r="G126">
        <v>124.821</v>
      </c>
      <c r="H126" s="403">
        <v>43557.710416666669</v>
      </c>
      <c r="I126">
        <v>124.539</v>
      </c>
      <c r="J126" s="403">
        <v>43558.112500000003</v>
      </c>
      <c r="K126">
        <v>124.934</v>
      </c>
      <c r="L126">
        <v>28.200000000000728</v>
      </c>
      <c r="M126">
        <v>39.5</v>
      </c>
      <c r="N126">
        <v>6.58</v>
      </c>
      <c r="O126" s="589">
        <v>1.9520833333372138</v>
      </c>
    </row>
    <row r="127" spans="1:15" x14ac:dyDescent="0.2">
      <c r="A127" s="588">
        <v>126</v>
      </c>
      <c r="B127" s="588" t="s">
        <v>96</v>
      </c>
      <c r="C127" s="588">
        <v>1</v>
      </c>
      <c r="D127">
        <v>0.01</v>
      </c>
      <c r="E127">
        <v>0.01</v>
      </c>
      <c r="F127" s="403">
        <v>43558.135416666664</v>
      </c>
      <c r="G127">
        <v>125.033</v>
      </c>
      <c r="H127" s="403">
        <v>43558.135416666664</v>
      </c>
      <c r="I127">
        <v>125.033</v>
      </c>
      <c r="J127" s="403">
        <v>43558.40625</v>
      </c>
      <c r="K127">
        <v>125.253</v>
      </c>
      <c r="L127">
        <v>0</v>
      </c>
      <c r="M127">
        <v>22</v>
      </c>
      <c r="N127">
        <v>2.02</v>
      </c>
      <c r="O127" s="589">
        <v>0.27083333333575865</v>
      </c>
    </row>
    <row r="128" spans="1:15" x14ac:dyDescent="0.2">
      <c r="A128" s="588">
        <v>127</v>
      </c>
      <c r="B128" s="588" t="s">
        <v>96</v>
      </c>
      <c r="C128" s="588">
        <v>3</v>
      </c>
      <c r="D128">
        <v>0.01</v>
      </c>
      <c r="E128">
        <v>0.03</v>
      </c>
      <c r="F128" s="403">
        <v>43558.407638888886</v>
      </c>
      <c r="G128">
        <v>125.31399999999999</v>
      </c>
      <c r="H128" s="403">
        <v>43559.484722222223</v>
      </c>
      <c r="I128">
        <v>125.032</v>
      </c>
      <c r="J128" s="403">
        <v>43560.086111111108</v>
      </c>
      <c r="K128">
        <v>125.432</v>
      </c>
      <c r="L128">
        <v>28.200000000000728</v>
      </c>
      <c r="M128">
        <v>40.000000000001819</v>
      </c>
      <c r="N128">
        <v>6.58</v>
      </c>
      <c r="O128" s="589">
        <v>1.6784722222218988</v>
      </c>
    </row>
    <row r="129" spans="1:15" x14ac:dyDescent="0.2">
      <c r="A129" s="588">
        <v>128</v>
      </c>
      <c r="B129" s="588" t="s">
        <v>96</v>
      </c>
      <c r="C129" s="588">
        <v>3</v>
      </c>
      <c r="D129">
        <v>0.01</v>
      </c>
      <c r="E129">
        <v>0.03</v>
      </c>
      <c r="F129" s="403">
        <v>43560.086111111108</v>
      </c>
      <c r="G129">
        <v>125.449</v>
      </c>
      <c r="H129" s="403">
        <v>43563.115972222222</v>
      </c>
      <c r="I129">
        <v>125.16800000000001</v>
      </c>
      <c r="J129" s="403">
        <v>43563.710416666669</v>
      </c>
      <c r="K129">
        <v>125.55800000000001</v>
      </c>
      <c r="L129">
        <v>28.099999999998545</v>
      </c>
      <c r="M129">
        <v>39</v>
      </c>
      <c r="N129">
        <v>6.6</v>
      </c>
      <c r="O129" s="589">
        <v>1.6243055555605679</v>
      </c>
    </row>
    <row r="130" spans="1:15" x14ac:dyDescent="0.2">
      <c r="A130" s="588">
        <v>129</v>
      </c>
      <c r="B130" s="588" t="s">
        <v>96</v>
      </c>
      <c r="C130" s="588">
        <v>5</v>
      </c>
      <c r="D130">
        <v>0.03</v>
      </c>
      <c r="E130">
        <v>0.08</v>
      </c>
      <c r="F130" s="403">
        <v>43563.710416666669</v>
      </c>
      <c r="G130">
        <v>125.575</v>
      </c>
      <c r="H130" s="403">
        <v>43565.660416666666</v>
      </c>
      <c r="I130">
        <v>124.822</v>
      </c>
      <c r="J130" s="403">
        <v>43566.376388888886</v>
      </c>
      <c r="K130">
        <v>125.396</v>
      </c>
      <c r="L130">
        <v>75.299999999999272</v>
      </c>
      <c r="M130">
        <v>57.399999999999636</v>
      </c>
      <c r="N130">
        <v>19</v>
      </c>
      <c r="O130" s="589">
        <v>2.6659722222175333</v>
      </c>
    </row>
    <row r="131" spans="1:15" x14ac:dyDescent="0.2">
      <c r="A131" s="588">
        <v>130</v>
      </c>
      <c r="B131" s="588" t="s">
        <v>96</v>
      </c>
      <c r="C131" s="588">
        <v>2</v>
      </c>
      <c r="D131">
        <v>0.01</v>
      </c>
      <c r="E131">
        <v>0.02</v>
      </c>
      <c r="F131" s="403">
        <v>43566.382638888892</v>
      </c>
      <c r="G131">
        <v>125.46</v>
      </c>
      <c r="H131" s="403">
        <v>43566.411805555559</v>
      </c>
      <c r="I131">
        <v>125.337</v>
      </c>
      <c r="J131" s="403">
        <v>43566.697916666664</v>
      </c>
      <c r="K131">
        <v>125.629</v>
      </c>
      <c r="L131">
        <v>12.299999999999272</v>
      </c>
      <c r="M131">
        <v>29.199999999998909</v>
      </c>
      <c r="N131">
        <v>4.2300000000000004</v>
      </c>
      <c r="O131" s="589">
        <v>0.31527777777228039</v>
      </c>
    </row>
    <row r="132" spans="1:15" x14ac:dyDescent="0.2">
      <c r="A132" s="588">
        <v>131</v>
      </c>
      <c r="B132" s="588" t="s">
        <v>96</v>
      </c>
      <c r="C132" s="588">
        <v>2</v>
      </c>
      <c r="D132">
        <v>0.01</v>
      </c>
      <c r="E132">
        <v>0.02</v>
      </c>
      <c r="F132" s="403">
        <v>43566.699305555558</v>
      </c>
      <c r="G132">
        <v>125.658</v>
      </c>
      <c r="H132" s="403">
        <v>43566.758333333331</v>
      </c>
      <c r="I132">
        <v>125.53700000000001</v>
      </c>
      <c r="J132" s="403">
        <v>43567.106944444444</v>
      </c>
      <c r="K132">
        <v>125.83199999999999</v>
      </c>
      <c r="L132">
        <v>12.099999999998545</v>
      </c>
      <c r="M132">
        <v>29.499999999998181</v>
      </c>
      <c r="N132">
        <v>4.21</v>
      </c>
      <c r="O132" s="589">
        <v>0.40763888888614019</v>
      </c>
    </row>
    <row r="133" spans="1:15" x14ac:dyDescent="0.2">
      <c r="A133" s="588">
        <v>132</v>
      </c>
      <c r="B133" s="588" t="s">
        <v>96</v>
      </c>
      <c r="C133" s="588">
        <v>1</v>
      </c>
      <c r="D133">
        <v>0.01</v>
      </c>
      <c r="E133">
        <v>0.01</v>
      </c>
      <c r="F133" s="403">
        <v>43567.107638888891</v>
      </c>
      <c r="G133">
        <v>125.86</v>
      </c>
      <c r="H133" s="403">
        <v>43567.107638888891</v>
      </c>
      <c r="I133">
        <v>125.86</v>
      </c>
      <c r="J133" s="403">
        <v>43567.119444444441</v>
      </c>
      <c r="K133">
        <v>126.08</v>
      </c>
      <c r="L133">
        <v>0</v>
      </c>
      <c r="M133">
        <v>22</v>
      </c>
      <c r="N133">
        <v>2.02</v>
      </c>
      <c r="O133" s="589">
        <v>1.1805555550381541E-2</v>
      </c>
    </row>
    <row r="134" spans="1:15" x14ac:dyDescent="0.2">
      <c r="A134" s="588">
        <v>133</v>
      </c>
      <c r="B134" s="588" t="s">
        <v>96</v>
      </c>
      <c r="C134" s="588">
        <v>1</v>
      </c>
      <c r="D134">
        <v>0.01</v>
      </c>
      <c r="E134">
        <v>0.01</v>
      </c>
      <c r="F134" s="403">
        <v>43567.119444444441</v>
      </c>
      <c r="G134">
        <v>126.098</v>
      </c>
      <c r="H134" s="403">
        <v>43567.119444444441</v>
      </c>
      <c r="I134">
        <v>126.098</v>
      </c>
      <c r="J134" s="403">
        <v>43567.404861111114</v>
      </c>
      <c r="K134">
        <v>126.318</v>
      </c>
      <c r="L134">
        <v>0</v>
      </c>
      <c r="M134">
        <v>22</v>
      </c>
      <c r="N134">
        <v>2.02</v>
      </c>
      <c r="O134" s="589">
        <v>0.2854166666729725</v>
      </c>
    </row>
    <row r="135" spans="1:15" x14ac:dyDescent="0.2">
      <c r="A135" s="588">
        <v>134</v>
      </c>
      <c r="B135" s="588" t="s">
        <v>96</v>
      </c>
      <c r="C135" s="588">
        <v>1</v>
      </c>
      <c r="D135">
        <v>0.01</v>
      </c>
      <c r="E135">
        <v>0.01</v>
      </c>
      <c r="F135" s="403">
        <v>43567.419444444444</v>
      </c>
      <c r="G135">
        <v>126.387</v>
      </c>
      <c r="H135" s="403">
        <v>43567.419444444444</v>
      </c>
      <c r="I135">
        <v>126.387</v>
      </c>
      <c r="J135" s="403">
        <v>43567.445833333331</v>
      </c>
      <c r="K135">
        <v>126.607</v>
      </c>
      <c r="L135">
        <v>0</v>
      </c>
      <c r="M135">
        <v>22</v>
      </c>
      <c r="N135">
        <v>2.02</v>
      </c>
      <c r="O135" s="589">
        <v>2.6388888887595385E-2</v>
      </c>
    </row>
    <row r="136" spans="1:15" x14ac:dyDescent="0.2">
      <c r="A136" s="588">
        <v>135</v>
      </c>
      <c r="B136" s="588" t="s">
        <v>96</v>
      </c>
      <c r="C136" s="588">
        <v>3</v>
      </c>
      <c r="D136">
        <v>0.01</v>
      </c>
      <c r="E136">
        <v>0.03</v>
      </c>
      <c r="F136" s="403">
        <v>43567.457638888889</v>
      </c>
      <c r="G136">
        <v>126.587</v>
      </c>
      <c r="H136" s="403">
        <v>43571.46875</v>
      </c>
      <c r="I136">
        <v>126.303</v>
      </c>
      <c r="J136" s="403">
        <v>43572.39166666667</v>
      </c>
      <c r="K136">
        <v>126.699</v>
      </c>
      <c r="L136">
        <v>28.400000000001455</v>
      </c>
      <c r="M136">
        <v>39.600000000000364</v>
      </c>
      <c r="N136">
        <v>6.58</v>
      </c>
      <c r="O136" s="589">
        <v>2.9340277777810115</v>
      </c>
    </row>
    <row r="137" spans="1:15" x14ac:dyDescent="0.2">
      <c r="A137" s="588">
        <v>136</v>
      </c>
      <c r="B137" s="588" t="s">
        <v>96</v>
      </c>
      <c r="C137" s="588">
        <v>11</v>
      </c>
      <c r="D137">
        <v>1.1000000000000001</v>
      </c>
      <c r="E137">
        <v>2.48</v>
      </c>
      <c r="F137" s="403">
        <v>43572.482638888891</v>
      </c>
      <c r="G137">
        <v>126.755</v>
      </c>
      <c r="H137" s="403">
        <v>43594.411805555559</v>
      </c>
      <c r="I137">
        <v>122.68600000000001</v>
      </c>
      <c r="J137" s="403">
        <v>43606.706250000003</v>
      </c>
      <c r="K137">
        <v>123.738</v>
      </c>
      <c r="L137">
        <v>406.89999999999964</v>
      </c>
      <c r="M137">
        <v>105.19999999999891</v>
      </c>
      <c r="N137">
        <v>715.90999999999985</v>
      </c>
      <c r="O137" s="589">
        <v>24.223611111112405</v>
      </c>
    </row>
    <row r="138" spans="1:15" x14ac:dyDescent="0.2">
      <c r="A138" s="588">
        <v>137</v>
      </c>
      <c r="B138" s="588" t="s">
        <v>97</v>
      </c>
      <c r="C138" s="588">
        <v>3</v>
      </c>
      <c r="D138">
        <v>0.01</v>
      </c>
      <c r="E138">
        <v>0.03</v>
      </c>
      <c r="F138" s="403">
        <v>43573.422222222223</v>
      </c>
      <c r="G138">
        <v>125.73399999999999</v>
      </c>
      <c r="H138" s="403">
        <v>43577.728472222225</v>
      </c>
      <c r="I138">
        <v>126.018</v>
      </c>
      <c r="J138" s="403">
        <v>43578.124305555553</v>
      </c>
      <c r="K138">
        <v>125.624</v>
      </c>
      <c r="L138">
        <v>28.399999999999636</v>
      </c>
      <c r="M138">
        <v>39.399999999999636</v>
      </c>
      <c r="N138">
        <v>6.59</v>
      </c>
      <c r="O138" s="589">
        <v>2.7020833333299379</v>
      </c>
    </row>
    <row r="139" spans="1:15" x14ac:dyDescent="0.2">
      <c r="A139" s="588">
        <v>138</v>
      </c>
      <c r="B139" s="588" t="s">
        <v>97</v>
      </c>
      <c r="C139" s="588">
        <v>2</v>
      </c>
      <c r="D139">
        <v>0.01</v>
      </c>
      <c r="E139">
        <v>0.02</v>
      </c>
      <c r="F139" s="403">
        <v>43578.357638888891</v>
      </c>
      <c r="G139">
        <v>125.816</v>
      </c>
      <c r="H139" s="403">
        <v>43578.454861111109</v>
      </c>
      <c r="I139">
        <v>125.93600000000001</v>
      </c>
      <c r="J139" s="403">
        <v>43578.615277777775</v>
      </c>
      <c r="K139">
        <v>125.646</v>
      </c>
      <c r="L139">
        <v>12</v>
      </c>
      <c r="M139">
        <v>29</v>
      </c>
      <c r="N139">
        <v>4.2200000000000006</v>
      </c>
      <c r="O139" s="589">
        <v>0.257638888884685</v>
      </c>
    </row>
    <row r="140" spans="1:15" x14ac:dyDescent="0.2">
      <c r="A140" s="588">
        <v>139</v>
      </c>
      <c r="B140" s="588" t="s">
        <v>97</v>
      </c>
      <c r="C140" s="588">
        <v>1</v>
      </c>
      <c r="D140">
        <v>0.01</v>
      </c>
      <c r="E140">
        <v>0.01</v>
      </c>
      <c r="F140" s="403">
        <v>43578.631944444445</v>
      </c>
      <c r="G140">
        <v>125.539</v>
      </c>
      <c r="H140" s="403">
        <v>43578.631944444445</v>
      </c>
      <c r="I140">
        <v>125.539</v>
      </c>
      <c r="J140" s="403">
        <v>43578.689583333333</v>
      </c>
      <c r="K140">
        <v>125.319</v>
      </c>
      <c r="L140">
        <v>0</v>
      </c>
      <c r="M140">
        <v>22</v>
      </c>
      <c r="N140">
        <v>2.0099999999999998</v>
      </c>
      <c r="O140" s="589">
        <v>5.7638888887595385E-2</v>
      </c>
    </row>
    <row r="141" spans="1:15" x14ac:dyDescent="0.2">
      <c r="A141" s="588">
        <v>140</v>
      </c>
      <c r="B141" s="588" t="s">
        <v>97</v>
      </c>
      <c r="C141" s="588">
        <v>2</v>
      </c>
      <c r="D141">
        <v>0.01</v>
      </c>
      <c r="E141">
        <v>0.02</v>
      </c>
      <c r="F141" s="403">
        <v>43578.785416666666</v>
      </c>
      <c r="G141">
        <v>125.354</v>
      </c>
      <c r="H141" s="403">
        <v>43578.884722222225</v>
      </c>
      <c r="I141">
        <v>125.474</v>
      </c>
      <c r="J141" s="403">
        <v>43579.629166666666</v>
      </c>
      <c r="K141">
        <v>125.182</v>
      </c>
      <c r="L141">
        <v>12</v>
      </c>
      <c r="M141">
        <v>29.199999999998909</v>
      </c>
      <c r="N141">
        <v>4.2200000000000006</v>
      </c>
      <c r="O141" s="589">
        <v>0.84375</v>
      </c>
    </row>
    <row r="142" spans="1:15" x14ac:dyDescent="0.2">
      <c r="A142" s="588">
        <v>141</v>
      </c>
      <c r="B142" s="588" t="s">
        <v>97</v>
      </c>
      <c r="C142" s="588">
        <v>2</v>
      </c>
      <c r="D142">
        <v>0.01</v>
      </c>
      <c r="E142">
        <v>0.02</v>
      </c>
      <c r="F142" s="403">
        <v>43579.634722222225</v>
      </c>
      <c r="G142">
        <v>125.10599999999999</v>
      </c>
      <c r="H142" s="403">
        <v>43579.708333333336</v>
      </c>
      <c r="I142">
        <v>125.227</v>
      </c>
      <c r="J142" s="403">
        <v>43579.770833333336</v>
      </c>
      <c r="K142">
        <v>124.937</v>
      </c>
      <c r="L142">
        <v>12.100000000002183</v>
      </c>
      <c r="M142">
        <v>29.000000000001819</v>
      </c>
      <c r="N142">
        <v>4.21</v>
      </c>
      <c r="O142" s="589">
        <v>0.13611111111094942</v>
      </c>
    </row>
    <row r="143" spans="1:15" x14ac:dyDescent="0.2">
      <c r="A143" s="588">
        <v>142</v>
      </c>
      <c r="B143" s="588" t="s">
        <v>97</v>
      </c>
      <c r="C143" s="588">
        <v>3</v>
      </c>
      <c r="D143">
        <v>0.01</v>
      </c>
      <c r="E143">
        <v>0.03</v>
      </c>
      <c r="F143" s="403">
        <v>43579.771527777775</v>
      </c>
      <c r="G143">
        <v>124.935</v>
      </c>
      <c r="H143" s="403">
        <v>43579.863194444442</v>
      </c>
      <c r="I143">
        <v>125.23399999999999</v>
      </c>
      <c r="J143" s="403">
        <v>43580.376388888886</v>
      </c>
      <c r="K143">
        <v>124.828</v>
      </c>
      <c r="L143">
        <v>29.899999999999636</v>
      </c>
      <c r="M143">
        <v>40.599999999998545</v>
      </c>
      <c r="N143">
        <v>6.59</v>
      </c>
      <c r="O143" s="589">
        <v>0.60486111111094942</v>
      </c>
    </row>
    <row r="144" spans="1:15" x14ac:dyDescent="0.2">
      <c r="A144" s="588">
        <v>143</v>
      </c>
      <c r="B144" s="588" t="s">
        <v>97</v>
      </c>
      <c r="C144" s="588">
        <v>1</v>
      </c>
      <c r="D144">
        <v>0.01</v>
      </c>
      <c r="E144">
        <v>0.01</v>
      </c>
      <c r="F144" s="403">
        <v>43580.377083333333</v>
      </c>
      <c r="G144">
        <v>124.803</v>
      </c>
      <c r="H144" s="403">
        <v>43580.377083333333</v>
      </c>
      <c r="I144">
        <v>124.803</v>
      </c>
      <c r="J144" s="403">
        <v>43580.529861111114</v>
      </c>
      <c r="K144">
        <v>124.583</v>
      </c>
      <c r="L144">
        <v>0</v>
      </c>
      <c r="M144">
        <v>22</v>
      </c>
      <c r="N144">
        <v>2.0099999999999998</v>
      </c>
      <c r="O144" s="589">
        <v>0.15277777778101154</v>
      </c>
    </row>
    <row r="145" spans="1:15" x14ac:dyDescent="0.2">
      <c r="A145" s="588">
        <v>144</v>
      </c>
      <c r="B145" s="588" t="s">
        <v>97</v>
      </c>
      <c r="C145" s="588">
        <v>1</v>
      </c>
      <c r="D145">
        <v>0.01</v>
      </c>
      <c r="E145">
        <v>0.01</v>
      </c>
      <c r="F145" s="403">
        <v>43580.554861111108</v>
      </c>
      <c r="G145">
        <v>124.509</v>
      </c>
      <c r="H145" s="403">
        <v>43580.554861111108</v>
      </c>
      <c r="I145">
        <v>124.509</v>
      </c>
      <c r="J145" s="403">
        <v>43580.702777777777</v>
      </c>
      <c r="K145">
        <v>124.289</v>
      </c>
      <c r="L145">
        <v>0</v>
      </c>
      <c r="M145">
        <v>22</v>
      </c>
      <c r="N145">
        <v>2.02</v>
      </c>
      <c r="O145" s="589">
        <v>0.14791666666860692</v>
      </c>
    </row>
    <row r="146" spans="1:15" x14ac:dyDescent="0.2">
      <c r="A146" s="588">
        <v>145</v>
      </c>
      <c r="B146" s="588" t="s">
        <v>97</v>
      </c>
      <c r="C146" s="588">
        <v>5</v>
      </c>
      <c r="D146">
        <v>0.03</v>
      </c>
      <c r="E146">
        <v>0.08</v>
      </c>
      <c r="F146" s="403">
        <v>43580.703472222223</v>
      </c>
      <c r="G146">
        <v>124.265</v>
      </c>
      <c r="H146" s="403">
        <v>43584.775000000001</v>
      </c>
      <c r="I146">
        <v>125.038</v>
      </c>
      <c r="J146" s="403">
        <v>43588.463888888888</v>
      </c>
      <c r="K146">
        <v>124.45099999999999</v>
      </c>
      <c r="L146">
        <v>77.299999999999272</v>
      </c>
      <c r="M146">
        <v>58.700000000000728</v>
      </c>
      <c r="N146">
        <v>18.93</v>
      </c>
      <c r="O146" s="589">
        <v>5.7604166666642413</v>
      </c>
    </row>
    <row r="147" spans="1:15" x14ac:dyDescent="0.2">
      <c r="A147" s="588">
        <v>146</v>
      </c>
      <c r="B147" s="588" t="s">
        <v>97</v>
      </c>
      <c r="C147" s="588">
        <v>2</v>
      </c>
      <c r="D147">
        <v>0.01</v>
      </c>
      <c r="E147">
        <v>0.02</v>
      </c>
      <c r="F147" s="403">
        <v>43588.604861111111</v>
      </c>
      <c r="G147">
        <v>124.34399999999999</v>
      </c>
      <c r="H147" s="403">
        <v>43588.607638888891</v>
      </c>
      <c r="I147">
        <v>124.46599999999999</v>
      </c>
      <c r="J147" s="403">
        <v>43590.958333333336</v>
      </c>
      <c r="K147">
        <v>124.175</v>
      </c>
      <c r="L147">
        <v>12.199999999998909</v>
      </c>
      <c r="M147">
        <v>29.099999999998545</v>
      </c>
      <c r="N147">
        <v>4.22</v>
      </c>
      <c r="O147" s="589">
        <v>0.35347222222480923</v>
      </c>
    </row>
    <row r="148" spans="1:15" x14ac:dyDescent="0.2">
      <c r="A148" s="588">
        <v>147</v>
      </c>
      <c r="B148" s="588" t="s">
        <v>97</v>
      </c>
      <c r="C148" s="588">
        <v>3</v>
      </c>
      <c r="D148">
        <v>0.01</v>
      </c>
      <c r="E148">
        <v>0.03</v>
      </c>
      <c r="F148" s="403">
        <v>43590.979166666664</v>
      </c>
      <c r="G148">
        <v>123.643</v>
      </c>
      <c r="H148" s="403">
        <v>43591.027777777781</v>
      </c>
      <c r="I148">
        <v>124.004</v>
      </c>
      <c r="J148" s="403">
        <v>43591.109027777777</v>
      </c>
      <c r="K148">
        <v>123.589</v>
      </c>
      <c r="L148">
        <v>36.100000000000364</v>
      </c>
      <c r="M148">
        <v>41.5</v>
      </c>
      <c r="N148">
        <v>6.62</v>
      </c>
      <c r="O148" s="589">
        <v>-0.87013888888759539</v>
      </c>
    </row>
    <row r="149" spans="1:15" x14ac:dyDescent="0.2">
      <c r="A149" s="588">
        <v>148</v>
      </c>
      <c r="B149" s="588" t="s">
        <v>97</v>
      </c>
      <c r="C149" s="588">
        <v>4</v>
      </c>
      <c r="D149">
        <v>0.02</v>
      </c>
      <c r="E149">
        <v>0.05</v>
      </c>
      <c r="F149" s="403">
        <v>43591.109027777777</v>
      </c>
      <c r="G149">
        <v>123.571</v>
      </c>
      <c r="H149" s="403">
        <v>43591.291666666664</v>
      </c>
      <c r="I149">
        <v>124.05200000000001</v>
      </c>
      <c r="J149" s="403">
        <v>43592.654166666667</v>
      </c>
      <c r="K149">
        <v>123.59099999999999</v>
      </c>
      <c r="L149">
        <v>48.100000000000364</v>
      </c>
      <c r="M149">
        <v>46.100000000002183</v>
      </c>
      <c r="N149">
        <v>11.48</v>
      </c>
      <c r="O149" s="589">
        <v>1.5451388888905058</v>
      </c>
    </row>
    <row r="150" spans="1:15" x14ac:dyDescent="0.2">
      <c r="A150" s="588">
        <v>149</v>
      </c>
      <c r="B150" s="588" t="s">
        <v>97</v>
      </c>
      <c r="C150" s="588">
        <v>1</v>
      </c>
      <c r="D150">
        <v>0.01</v>
      </c>
      <c r="E150">
        <v>0.01</v>
      </c>
      <c r="F150" s="403">
        <v>43592.65902777778</v>
      </c>
      <c r="G150">
        <v>123.56399999999999</v>
      </c>
      <c r="H150" s="403">
        <v>43592.65902777778</v>
      </c>
      <c r="I150">
        <v>123.56399999999999</v>
      </c>
      <c r="J150" s="403">
        <v>43592.75</v>
      </c>
      <c r="K150">
        <v>123.34399999999999</v>
      </c>
      <c r="L150">
        <v>0</v>
      </c>
      <c r="M150">
        <v>22</v>
      </c>
      <c r="N150">
        <v>2.02</v>
      </c>
      <c r="O150" s="589">
        <v>9.0972222220443655E-2</v>
      </c>
    </row>
    <row r="151" spans="1:15" x14ac:dyDescent="0.2">
      <c r="A151" s="588">
        <v>150</v>
      </c>
      <c r="B151" s="588" t="s">
        <v>97</v>
      </c>
      <c r="C151" s="588">
        <v>2</v>
      </c>
      <c r="D151">
        <v>0.01</v>
      </c>
      <c r="E151">
        <v>0.02</v>
      </c>
      <c r="F151" s="403">
        <v>43592.75</v>
      </c>
      <c r="G151">
        <v>123.327</v>
      </c>
      <c r="H151" s="403">
        <v>43592.936111111114</v>
      </c>
      <c r="I151">
        <v>123.447</v>
      </c>
      <c r="J151" s="403">
        <v>43593.240277777775</v>
      </c>
      <c r="K151">
        <v>123.155</v>
      </c>
      <c r="L151">
        <v>12</v>
      </c>
      <c r="M151">
        <v>29.200000000000728</v>
      </c>
      <c r="N151">
        <v>4.2200000000000006</v>
      </c>
      <c r="O151" s="589">
        <v>0.49027777777519077</v>
      </c>
    </row>
    <row r="152" spans="1:15" x14ac:dyDescent="0.2">
      <c r="A152" s="588">
        <v>151</v>
      </c>
      <c r="B152" s="588" t="s">
        <v>97</v>
      </c>
      <c r="C152" s="588">
        <v>3</v>
      </c>
      <c r="D152">
        <v>0.01</v>
      </c>
      <c r="E152">
        <v>0.03</v>
      </c>
      <c r="F152" s="403">
        <v>43593.240277777775</v>
      </c>
      <c r="G152">
        <v>123.13800000000001</v>
      </c>
      <c r="H152" s="403">
        <v>43593.364583333336</v>
      </c>
      <c r="I152">
        <v>123.42</v>
      </c>
      <c r="J152" s="403">
        <v>43594.103472222225</v>
      </c>
      <c r="K152">
        <v>123.026</v>
      </c>
      <c r="L152">
        <v>28.199999999998909</v>
      </c>
      <c r="M152">
        <v>39.399999999999636</v>
      </c>
      <c r="N152">
        <v>6.5600000000000005</v>
      </c>
      <c r="O152" s="589">
        <v>0.86319444444961846</v>
      </c>
    </row>
    <row r="153" spans="1:15" x14ac:dyDescent="0.2">
      <c r="A153" s="588">
        <v>152</v>
      </c>
      <c r="B153" s="588" t="s">
        <v>97</v>
      </c>
      <c r="C153" s="588">
        <v>2</v>
      </c>
      <c r="D153">
        <v>0.01</v>
      </c>
      <c r="E153">
        <v>0.02</v>
      </c>
      <c r="F153" s="403">
        <v>43594.11041666667</v>
      </c>
      <c r="G153">
        <v>123.002</v>
      </c>
      <c r="H153" s="403">
        <v>43594.128472222219</v>
      </c>
      <c r="I153">
        <v>123.123</v>
      </c>
      <c r="J153" s="403">
        <v>43594.39166666667</v>
      </c>
      <c r="K153">
        <v>122.833</v>
      </c>
      <c r="L153">
        <v>12.100000000002183</v>
      </c>
      <c r="M153">
        <v>29.000000000001819</v>
      </c>
      <c r="N153">
        <v>4.21</v>
      </c>
      <c r="O153" s="589">
        <v>0.28125</v>
      </c>
    </row>
    <row r="154" spans="1:15" x14ac:dyDescent="0.2">
      <c r="A154" s="588">
        <v>153</v>
      </c>
      <c r="B154" s="588" t="s">
        <v>97</v>
      </c>
      <c r="C154" s="588">
        <v>5</v>
      </c>
      <c r="D154">
        <v>0.03</v>
      </c>
      <c r="E154">
        <v>0.08</v>
      </c>
      <c r="F154" s="403">
        <v>43594.425000000003</v>
      </c>
      <c r="G154">
        <v>122.604</v>
      </c>
      <c r="H154" s="403">
        <v>43595.099305555559</v>
      </c>
      <c r="I154">
        <v>123.373</v>
      </c>
      <c r="J154" s="403">
        <v>43598.637499999997</v>
      </c>
      <c r="K154">
        <v>122.803</v>
      </c>
      <c r="L154">
        <v>76.900000000001455</v>
      </c>
      <c r="M154">
        <v>57.000000000001819</v>
      </c>
      <c r="N154">
        <v>19.009999999999998</v>
      </c>
      <c r="O154" s="589">
        <v>2.2124999999941792</v>
      </c>
    </row>
    <row r="155" spans="1:15" x14ac:dyDescent="0.2">
      <c r="A155" s="588">
        <v>154</v>
      </c>
      <c r="B155" s="588" t="s">
        <v>97</v>
      </c>
      <c r="C155" s="588">
        <v>2</v>
      </c>
      <c r="D155">
        <v>0.01</v>
      </c>
      <c r="E155">
        <v>0.02</v>
      </c>
      <c r="F155" s="403">
        <v>43598.638194444444</v>
      </c>
      <c r="G155">
        <v>122.785</v>
      </c>
      <c r="H155" s="403">
        <v>43598.65347222222</v>
      </c>
      <c r="I155">
        <v>122.905</v>
      </c>
      <c r="J155" s="403">
        <v>43598.73541666667</v>
      </c>
      <c r="K155">
        <v>122.61499999999999</v>
      </c>
      <c r="L155">
        <v>12</v>
      </c>
      <c r="M155">
        <v>29</v>
      </c>
      <c r="N155">
        <v>4.2200000000000006</v>
      </c>
      <c r="O155" s="589">
        <v>9.7222222226264421E-2</v>
      </c>
    </row>
    <row r="156" spans="1:15" x14ac:dyDescent="0.2">
      <c r="A156" s="588">
        <v>155</v>
      </c>
      <c r="B156" s="588" t="s">
        <v>97</v>
      </c>
      <c r="C156" s="588">
        <v>5</v>
      </c>
      <c r="D156">
        <v>0.03</v>
      </c>
      <c r="E156">
        <v>0.08</v>
      </c>
      <c r="F156" s="403">
        <v>43598.74722222222</v>
      </c>
      <c r="G156">
        <v>122.554</v>
      </c>
      <c r="H156" s="403">
        <v>43599.383333333331</v>
      </c>
      <c r="I156">
        <v>123.307</v>
      </c>
      <c r="J156" s="403">
        <v>43599.605555555558</v>
      </c>
      <c r="K156">
        <v>122.746</v>
      </c>
      <c r="L156">
        <v>75.300000000001091</v>
      </c>
      <c r="M156">
        <v>56.100000000000364</v>
      </c>
      <c r="N156">
        <v>19.079999999999998</v>
      </c>
      <c r="O156" s="589">
        <v>0.85833333333721384</v>
      </c>
    </row>
    <row r="157" spans="1:15" x14ac:dyDescent="0.2">
      <c r="A157" s="588">
        <v>156</v>
      </c>
      <c r="B157" s="588" t="s">
        <v>97</v>
      </c>
      <c r="C157" s="588">
        <v>3</v>
      </c>
      <c r="D157">
        <v>0.01</v>
      </c>
      <c r="E157">
        <v>0.03</v>
      </c>
      <c r="F157" s="403">
        <v>43599.606249999997</v>
      </c>
      <c r="G157">
        <v>122.736</v>
      </c>
      <c r="H157" s="403">
        <v>43599.82708333333</v>
      </c>
      <c r="I157">
        <v>123.01900000000001</v>
      </c>
      <c r="J157" s="403">
        <v>43600.481944444444</v>
      </c>
      <c r="K157">
        <v>122.629</v>
      </c>
      <c r="L157">
        <v>28.300000000001091</v>
      </c>
      <c r="M157">
        <v>39.000000000001819</v>
      </c>
      <c r="N157">
        <v>6.6</v>
      </c>
      <c r="O157" s="589">
        <v>0.87569444444670808</v>
      </c>
    </row>
    <row r="158" spans="1:15" x14ac:dyDescent="0.2">
      <c r="A158" s="588">
        <v>157</v>
      </c>
      <c r="B158" s="588" t="s">
        <v>97</v>
      </c>
      <c r="C158" s="588">
        <v>1</v>
      </c>
      <c r="D158">
        <v>0.01</v>
      </c>
      <c r="E158">
        <v>0.01</v>
      </c>
      <c r="F158" s="403">
        <v>43600.482638888891</v>
      </c>
      <c r="G158">
        <v>122.598</v>
      </c>
      <c r="H158" s="403">
        <v>43600.482638888891</v>
      </c>
      <c r="I158">
        <v>122.598</v>
      </c>
      <c r="J158" s="403">
        <v>43600.518055555556</v>
      </c>
      <c r="K158">
        <v>122.378</v>
      </c>
      <c r="L158">
        <v>0</v>
      </c>
      <c r="M158">
        <v>22</v>
      </c>
      <c r="N158">
        <v>2.02</v>
      </c>
      <c r="O158" s="589">
        <v>3.5416666665696539E-2</v>
      </c>
    </row>
    <row r="159" spans="1:15" x14ac:dyDescent="0.2">
      <c r="A159" s="588">
        <v>158</v>
      </c>
      <c r="B159" s="588" t="s">
        <v>97</v>
      </c>
      <c r="C159" s="588">
        <v>2</v>
      </c>
      <c r="D159">
        <v>0.01</v>
      </c>
      <c r="E159">
        <v>0.02</v>
      </c>
      <c r="F159" s="403">
        <v>43600.518750000003</v>
      </c>
      <c r="G159">
        <v>122.373</v>
      </c>
      <c r="H159" s="403">
        <v>43600.531944444447</v>
      </c>
      <c r="I159">
        <v>122.494</v>
      </c>
      <c r="J159" s="403">
        <v>43600.583333333336</v>
      </c>
      <c r="K159">
        <v>122.20399999999999</v>
      </c>
      <c r="L159">
        <v>12.099999999998545</v>
      </c>
      <c r="M159">
        <v>29</v>
      </c>
      <c r="N159">
        <v>4.21</v>
      </c>
      <c r="O159" s="589">
        <v>6.4583333332848269E-2</v>
      </c>
    </row>
    <row r="160" spans="1:15" x14ac:dyDescent="0.2">
      <c r="A160" s="588">
        <v>159</v>
      </c>
      <c r="B160" s="588" t="s">
        <v>97</v>
      </c>
      <c r="C160" s="588">
        <v>4</v>
      </c>
      <c r="D160">
        <v>0.02</v>
      </c>
      <c r="E160">
        <v>0.05</v>
      </c>
      <c r="F160" s="403">
        <v>43600.604861111111</v>
      </c>
      <c r="G160">
        <v>122.20099999999999</v>
      </c>
      <c r="H160" s="403">
        <v>43600.680555555555</v>
      </c>
      <c r="I160">
        <v>122.834</v>
      </c>
      <c r="J160" s="403">
        <v>43602.572916666664</v>
      </c>
      <c r="K160">
        <v>122.306</v>
      </c>
      <c r="L160">
        <v>63.300000000001091</v>
      </c>
      <c r="M160">
        <v>52.799999999999272</v>
      </c>
      <c r="N160">
        <v>11.44</v>
      </c>
      <c r="O160" s="589">
        <v>1.9680555555532919</v>
      </c>
    </row>
    <row r="161" spans="1:15" x14ac:dyDescent="0.2">
      <c r="A161" s="588">
        <v>160</v>
      </c>
      <c r="B161" s="588" t="s">
        <v>97</v>
      </c>
      <c r="C161" s="588">
        <v>6</v>
      </c>
      <c r="D161">
        <v>0.06</v>
      </c>
      <c r="E161">
        <v>0.14000000000000001</v>
      </c>
      <c r="F161" s="403">
        <v>43602.573611111111</v>
      </c>
      <c r="G161">
        <v>122.289</v>
      </c>
      <c r="H161" s="403">
        <v>43606.704861111109</v>
      </c>
      <c r="I161">
        <v>123.38500000000001</v>
      </c>
      <c r="J161" s="403">
        <v>43608.380555555559</v>
      </c>
      <c r="K161">
        <v>122.73699999999999</v>
      </c>
      <c r="L161">
        <v>109.60000000000036</v>
      </c>
      <c r="M161">
        <v>64.800000000001091</v>
      </c>
      <c r="N161">
        <v>34.51</v>
      </c>
      <c r="O161" s="589">
        <v>3.8069444444481633</v>
      </c>
    </row>
    <row r="162" spans="1:15" x14ac:dyDescent="0.2">
      <c r="A162" s="588">
        <v>161</v>
      </c>
      <c r="B162" s="588" t="s">
        <v>96</v>
      </c>
      <c r="C162" s="588">
        <v>9</v>
      </c>
      <c r="D162">
        <v>0.34</v>
      </c>
      <c r="E162">
        <v>0.77</v>
      </c>
      <c r="F162" s="403">
        <v>43606.938194444447</v>
      </c>
      <c r="G162">
        <v>123.38500000000001</v>
      </c>
      <c r="H162" s="403">
        <v>43618.958333333336</v>
      </c>
      <c r="I162">
        <v>120.88</v>
      </c>
      <c r="J162" s="403">
        <v>43620.727777777778</v>
      </c>
      <c r="K162">
        <v>121.77500000000001</v>
      </c>
      <c r="L162">
        <v>250.5</v>
      </c>
      <c r="M162">
        <v>89.5</v>
      </c>
      <c r="N162">
        <v>210.57</v>
      </c>
      <c r="O162" s="589">
        <v>9.7895833333313931</v>
      </c>
    </row>
    <row r="163" spans="1:15" x14ac:dyDescent="0.2">
      <c r="A163" s="588">
        <v>162</v>
      </c>
      <c r="B163" s="588" t="s">
        <v>97</v>
      </c>
      <c r="C163" s="588">
        <v>2</v>
      </c>
      <c r="D163">
        <v>0.01</v>
      </c>
      <c r="E163">
        <v>0.02</v>
      </c>
      <c r="F163" s="403">
        <v>43608.384027777778</v>
      </c>
      <c r="G163">
        <v>122.682</v>
      </c>
      <c r="H163" s="403">
        <v>43608.387499999997</v>
      </c>
      <c r="I163">
        <v>122.80200000000001</v>
      </c>
      <c r="J163" s="403">
        <v>43608.493055555555</v>
      </c>
      <c r="K163">
        <v>122.512</v>
      </c>
      <c r="L163">
        <v>12</v>
      </c>
      <c r="M163">
        <v>29</v>
      </c>
      <c r="N163">
        <v>4.2200000000000006</v>
      </c>
      <c r="O163" s="589">
        <v>0.10902777777664596</v>
      </c>
    </row>
    <row r="164" spans="1:15" x14ac:dyDescent="0.2">
      <c r="A164" s="588">
        <v>163</v>
      </c>
      <c r="B164" s="588" t="s">
        <v>97</v>
      </c>
      <c r="C164" s="588">
        <v>2</v>
      </c>
      <c r="D164">
        <v>0.01</v>
      </c>
      <c r="E164">
        <v>0.02</v>
      </c>
      <c r="F164" s="403">
        <v>43608.493055555555</v>
      </c>
      <c r="G164">
        <v>122.494</v>
      </c>
      <c r="H164" s="403">
        <v>43608.554166666669</v>
      </c>
      <c r="I164">
        <v>122.614</v>
      </c>
      <c r="J164" s="403">
        <v>43608.631944444445</v>
      </c>
      <c r="K164">
        <v>122.324</v>
      </c>
      <c r="L164">
        <v>12</v>
      </c>
      <c r="M164">
        <v>29</v>
      </c>
      <c r="N164">
        <v>4.2200000000000006</v>
      </c>
      <c r="O164" s="589">
        <v>0.13888888889050577</v>
      </c>
    </row>
    <row r="165" spans="1:15" x14ac:dyDescent="0.2">
      <c r="A165" s="588">
        <v>164</v>
      </c>
      <c r="B165" s="588" t="s">
        <v>97</v>
      </c>
      <c r="C165" s="588">
        <v>4</v>
      </c>
      <c r="D165">
        <v>0.02</v>
      </c>
      <c r="E165">
        <v>0.05</v>
      </c>
      <c r="F165" s="403">
        <v>43608.633333333331</v>
      </c>
      <c r="G165">
        <v>122.292</v>
      </c>
      <c r="H165" s="403">
        <v>43609.503472222219</v>
      </c>
      <c r="I165">
        <v>122.78100000000001</v>
      </c>
      <c r="J165" s="403">
        <v>43613.381944444445</v>
      </c>
      <c r="K165">
        <v>122.315</v>
      </c>
      <c r="L165">
        <v>48.899999999999636</v>
      </c>
      <c r="M165">
        <v>46.600000000000364</v>
      </c>
      <c r="N165">
        <v>11.420000000000002</v>
      </c>
      <c r="O165" s="589">
        <v>2.7486111111138598</v>
      </c>
    </row>
    <row r="166" spans="1:15" x14ac:dyDescent="0.2">
      <c r="A166" s="588">
        <v>165</v>
      </c>
      <c r="B166" s="588" t="s">
        <v>97</v>
      </c>
      <c r="C166" s="588">
        <v>3</v>
      </c>
      <c r="D166">
        <v>0.01</v>
      </c>
      <c r="E166">
        <v>0.03</v>
      </c>
      <c r="F166" s="403">
        <v>43613.381944444445</v>
      </c>
      <c r="G166">
        <v>122.298</v>
      </c>
      <c r="H166" s="403">
        <v>43613.655555555553</v>
      </c>
      <c r="I166">
        <v>122.583</v>
      </c>
      <c r="J166" s="403">
        <v>43613.883333333331</v>
      </c>
      <c r="K166">
        <v>122.193</v>
      </c>
      <c r="L166">
        <v>28.5</v>
      </c>
      <c r="M166">
        <v>39</v>
      </c>
      <c r="N166">
        <v>6.6</v>
      </c>
      <c r="O166" s="589">
        <v>0.50138888888614019</v>
      </c>
    </row>
    <row r="167" spans="1:15" x14ac:dyDescent="0.2">
      <c r="A167" s="588">
        <v>166</v>
      </c>
      <c r="B167" s="588" t="s">
        <v>97</v>
      </c>
      <c r="C167" s="588">
        <v>2</v>
      </c>
      <c r="D167">
        <v>0.01</v>
      </c>
      <c r="E167">
        <v>0.02</v>
      </c>
      <c r="F167" s="403">
        <v>43614.090277777781</v>
      </c>
      <c r="G167">
        <v>122.09099999999999</v>
      </c>
      <c r="H167" s="403">
        <v>43614.140972222223</v>
      </c>
      <c r="I167">
        <v>122.211</v>
      </c>
      <c r="J167" s="403">
        <v>43614.345138888886</v>
      </c>
      <c r="K167">
        <v>121.92100000000001</v>
      </c>
      <c r="L167">
        <v>12.000000000001819</v>
      </c>
      <c r="M167">
        <v>29</v>
      </c>
      <c r="N167">
        <v>4.2200000000000006</v>
      </c>
      <c r="O167" s="589">
        <v>0.25486111110512866</v>
      </c>
    </row>
    <row r="168" spans="1:15" x14ac:dyDescent="0.2">
      <c r="A168" s="588">
        <v>167</v>
      </c>
      <c r="B168" s="588" t="s">
        <v>97</v>
      </c>
      <c r="C168" s="588">
        <v>2</v>
      </c>
      <c r="D168">
        <v>0.01</v>
      </c>
      <c r="E168">
        <v>0.02</v>
      </c>
      <c r="F168" s="403">
        <v>43614.347916666666</v>
      </c>
      <c r="G168">
        <v>121.877</v>
      </c>
      <c r="H168" s="403">
        <v>43614.507638888892</v>
      </c>
      <c r="I168">
        <v>121.997</v>
      </c>
      <c r="J168" s="403">
        <v>43614.722916666666</v>
      </c>
      <c r="K168">
        <v>121.70699999999999</v>
      </c>
      <c r="L168">
        <v>12.000000000001819</v>
      </c>
      <c r="M168">
        <v>29.000000000001819</v>
      </c>
      <c r="N168">
        <v>4.2200000000000006</v>
      </c>
      <c r="O168" s="589">
        <v>0.375</v>
      </c>
    </row>
    <row r="169" spans="1:15" x14ac:dyDescent="0.2">
      <c r="A169" s="588">
        <v>168</v>
      </c>
      <c r="B169" s="588" t="s">
        <v>97</v>
      </c>
      <c r="C169" s="588">
        <v>4</v>
      </c>
      <c r="D169">
        <v>0.02</v>
      </c>
      <c r="E169">
        <v>0.05</v>
      </c>
      <c r="F169" s="403">
        <v>43614.723611111112</v>
      </c>
      <c r="G169">
        <v>121.69199999999999</v>
      </c>
      <c r="H169" s="403">
        <v>43615.283333333333</v>
      </c>
      <c r="I169">
        <v>122.173</v>
      </c>
      <c r="J169" s="403">
        <v>43616.082638888889</v>
      </c>
      <c r="K169">
        <v>121.708</v>
      </c>
      <c r="L169">
        <v>48.100000000000364</v>
      </c>
      <c r="M169">
        <v>46.5</v>
      </c>
      <c r="N169">
        <v>11.45</v>
      </c>
      <c r="O169" s="589">
        <v>1.359027777776646</v>
      </c>
    </row>
    <row r="170" spans="1:15" x14ac:dyDescent="0.2">
      <c r="A170" s="588">
        <v>169</v>
      </c>
      <c r="B170" s="588" t="s">
        <v>97</v>
      </c>
      <c r="C170" s="588">
        <v>2</v>
      </c>
      <c r="D170">
        <v>0.01</v>
      </c>
      <c r="E170">
        <v>0.02</v>
      </c>
      <c r="F170" s="403">
        <v>43616.084027777775</v>
      </c>
      <c r="G170">
        <v>121.651</v>
      </c>
      <c r="H170" s="403">
        <v>43616.10833333333</v>
      </c>
      <c r="I170">
        <v>121.771</v>
      </c>
      <c r="J170" s="403">
        <v>43616.26458333333</v>
      </c>
      <c r="K170">
        <v>121.48099999999999</v>
      </c>
      <c r="L170">
        <v>12</v>
      </c>
      <c r="M170">
        <v>29.000000000001819</v>
      </c>
      <c r="N170">
        <v>4.2200000000000006</v>
      </c>
      <c r="O170" s="589">
        <v>0.18055555555474712</v>
      </c>
    </row>
    <row r="171" spans="1:15" x14ac:dyDescent="0.2">
      <c r="A171" s="588">
        <v>170</v>
      </c>
      <c r="B171" s="588" t="s">
        <v>97</v>
      </c>
      <c r="C171" s="588">
        <v>1</v>
      </c>
      <c r="D171">
        <v>0.01</v>
      </c>
      <c r="E171">
        <v>0.01</v>
      </c>
      <c r="F171" s="403">
        <v>43616.26666666667</v>
      </c>
      <c r="G171">
        <v>121.444</v>
      </c>
      <c r="H171" s="403">
        <v>43616.26666666667</v>
      </c>
      <c r="I171">
        <v>121.444</v>
      </c>
      <c r="J171" s="403">
        <v>43616.306250000001</v>
      </c>
      <c r="K171">
        <v>121.224</v>
      </c>
      <c r="L171">
        <v>0</v>
      </c>
      <c r="M171">
        <v>22</v>
      </c>
      <c r="N171">
        <v>2.02</v>
      </c>
      <c r="O171" s="589">
        <v>3.9583333331393078E-2</v>
      </c>
    </row>
    <row r="172" spans="1:15" x14ac:dyDescent="0.2">
      <c r="A172" s="588">
        <v>171</v>
      </c>
      <c r="B172" s="588" t="s">
        <v>97</v>
      </c>
      <c r="C172" s="588">
        <v>2</v>
      </c>
      <c r="D172">
        <v>0.01</v>
      </c>
      <c r="E172">
        <v>0.02</v>
      </c>
      <c r="F172" s="403">
        <v>43616.306944444441</v>
      </c>
      <c r="G172">
        <v>121.21</v>
      </c>
      <c r="H172" s="403">
        <v>43616.370833333334</v>
      </c>
      <c r="I172">
        <v>121.33</v>
      </c>
      <c r="J172" s="403">
        <v>43616.706944444442</v>
      </c>
      <c r="K172">
        <v>121.04</v>
      </c>
      <c r="L172">
        <v>12</v>
      </c>
      <c r="M172">
        <v>29</v>
      </c>
      <c r="N172">
        <v>4.2200000000000006</v>
      </c>
      <c r="O172" s="589">
        <v>0.40000000000145519</v>
      </c>
    </row>
    <row r="173" spans="1:15" x14ac:dyDescent="0.2">
      <c r="A173" s="588">
        <v>172</v>
      </c>
      <c r="B173" s="588" t="s">
        <v>97</v>
      </c>
      <c r="C173" s="588">
        <v>2</v>
      </c>
      <c r="D173">
        <v>0.01</v>
      </c>
      <c r="E173">
        <v>0.02</v>
      </c>
      <c r="F173" s="403">
        <v>43616.706944444442</v>
      </c>
      <c r="G173">
        <v>121.023</v>
      </c>
      <c r="H173" s="403">
        <v>43616.722916666666</v>
      </c>
      <c r="I173">
        <v>121.14400000000001</v>
      </c>
      <c r="J173" s="403">
        <v>43619.289583333331</v>
      </c>
      <c r="K173">
        <v>120.851</v>
      </c>
      <c r="L173">
        <v>12.100000000002183</v>
      </c>
      <c r="M173">
        <v>29.300000000001091</v>
      </c>
      <c r="N173">
        <v>4.2300000000000004</v>
      </c>
      <c r="O173" s="589">
        <v>0.58263888888905058</v>
      </c>
    </row>
    <row r="174" spans="1:15" x14ac:dyDescent="0.2">
      <c r="A174" s="588">
        <v>173</v>
      </c>
      <c r="B174" s="588" t="s">
        <v>97</v>
      </c>
      <c r="C174" s="588">
        <v>8</v>
      </c>
      <c r="D174">
        <v>0.19</v>
      </c>
      <c r="E174">
        <v>0.43000000000000005</v>
      </c>
      <c r="F174" s="403">
        <v>43619.290972222225</v>
      </c>
      <c r="G174">
        <v>120.804</v>
      </c>
      <c r="H174" s="403">
        <v>43625.958333333336</v>
      </c>
      <c r="I174">
        <v>122.83499999999999</v>
      </c>
      <c r="J174" s="403">
        <v>43630.467361111114</v>
      </c>
      <c r="K174">
        <v>121.977</v>
      </c>
      <c r="L174">
        <v>203.10000000000036</v>
      </c>
      <c r="M174">
        <v>85.799999999999272</v>
      </c>
      <c r="N174">
        <v>113.69</v>
      </c>
      <c r="O174" s="589">
        <v>9.1763888888890506</v>
      </c>
    </row>
    <row r="175" spans="1:15" x14ac:dyDescent="0.2">
      <c r="A175" s="588">
        <v>174</v>
      </c>
      <c r="B175" s="588" t="s">
        <v>96</v>
      </c>
      <c r="C175" s="588">
        <v>1</v>
      </c>
      <c r="D175">
        <v>0.01</v>
      </c>
      <c r="E175">
        <v>0.01</v>
      </c>
      <c r="F175" s="403">
        <v>43620.786805555559</v>
      </c>
      <c r="G175">
        <v>121.703</v>
      </c>
      <c r="H175" s="403">
        <v>43620.786805555559</v>
      </c>
      <c r="I175">
        <v>121.703</v>
      </c>
      <c r="J175" s="403">
        <v>43621.40625</v>
      </c>
      <c r="K175">
        <v>121.92700000000001</v>
      </c>
      <c r="L175">
        <v>0</v>
      </c>
      <c r="M175">
        <v>22.399999999999636</v>
      </c>
      <c r="N175">
        <v>2.02</v>
      </c>
      <c r="O175" s="589">
        <v>0.61944444444088731</v>
      </c>
    </row>
    <row r="176" spans="1:15" x14ac:dyDescent="0.2">
      <c r="A176" s="588">
        <v>175</v>
      </c>
      <c r="B176" s="588" t="s">
        <v>96</v>
      </c>
      <c r="C176" s="588">
        <v>1</v>
      </c>
      <c r="D176">
        <v>0.01</v>
      </c>
      <c r="E176">
        <v>0.01</v>
      </c>
      <c r="F176" s="403">
        <v>43621.406944444447</v>
      </c>
      <c r="G176">
        <v>121.955</v>
      </c>
      <c r="H176" s="403">
        <v>43621.406944444447</v>
      </c>
      <c r="I176">
        <v>121.955</v>
      </c>
      <c r="J176" s="403">
        <v>43621.45</v>
      </c>
      <c r="K176">
        <v>122.175</v>
      </c>
      <c r="L176">
        <v>0</v>
      </c>
      <c r="M176">
        <v>22</v>
      </c>
      <c r="N176">
        <v>2.02</v>
      </c>
      <c r="O176" s="589">
        <v>4.3055555550381541E-2</v>
      </c>
    </row>
    <row r="177" spans="1:15" x14ac:dyDescent="0.2">
      <c r="A177" s="588">
        <v>176</v>
      </c>
      <c r="B177" s="588" t="s">
        <v>96</v>
      </c>
      <c r="C177" s="588">
        <v>5</v>
      </c>
      <c r="D177">
        <v>0.03</v>
      </c>
      <c r="E177">
        <v>0.08</v>
      </c>
      <c r="F177" s="403">
        <v>43621.469444444447</v>
      </c>
      <c r="G177">
        <v>122.205</v>
      </c>
      <c r="H177" s="403">
        <v>43622.337500000001</v>
      </c>
      <c r="I177">
        <v>121.452</v>
      </c>
      <c r="J177" s="403">
        <v>43622.61041666667</v>
      </c>
      <c r="K177">
        <v>122.02</v>
      </c>
      <c r="L177">
        <v>75.299999999999272</v>
      </c>
      <c r="M177">
        <v>56.799999999999272</v>
      </c>
      <c r="N177">
        <v>19.060000000000002</v>
      </c>
      <c r="O177" s="589">
        <v>1.140972222223354</v>
      </c>
    </row>
    <row r="178" spans="1:15" x14ac:dyDescent="0.2">
      <c r="A178" s="588">
        <v>177</v>
      </c>
      <c r="B178" s="588" t="s">
        <v>96</v>
      </c>
      <c r="C178" s="588">
        <v>2</v>
      </c>
      <c r="D178">
        <v>0.01</v>
      </c>
      <c r="E178">
        <v>0.02</v>
      </c>
      <c r="F178" s="403">
        <v>43622.61041666667</v>
      </c>
      <c r="G178">
        <v>122.03700000000001</v>
      </c>
      <c r="H178" s="403">
        <v>43622.634027777778</v>
      </c>
      <c r="I178">
        <v>121.916</v>
      </c>
      <c r="J178" s="403">
        <v>43622.727777777778</v>
      </c>
      <c r="K178">
        <v>122.20699999999999</v>
      </c>
      <c r="L178">
        <v>12.100000000000364</v>
      </c>
      <c r="M178">
        <v>29.099999999998545</v>
      </c>
      <c r="N178">
        <v>4.2300000000000004</v>
      </c>
      <c r="O178" s="589">
        <v>0.11736111110803904</v>
      </c>
    </row>
    <row r="179" spans="1:15" x14ac:dyDescent="0.2">
      <c r="A179" s="588">
        <v>178</v>
      </c>
      <c r="B179" s="588" t="s">
        <v>96</v>
      </c>
      <c r="C179" s="588">
        <v>1</v>
      </c>
      <c r="D179">
        <v>0.01</v>
      </c>
      <c r="E179">
        <v>0.01</v>
      </c>
      <c r="F179" s="403">
        <v>43622.767361111109</v>
      </c>
      <c r="G179">
        <v>122.196</v>
      </c>
      <c r="H179" s="403">
        <v>43622.767361111109</v>
      </c>
      <c r="I179">
        <v>122.196</v>
      </c>
      <c r="J179" s="403">
        <v>43623.679861111108</v>
      </c>
      <c r="K179">
        <v>122.42</v>
      </c>
      <c r="L179">
        <v>0</v>
      </c>
      <c r="M179">
        <v>22.399999999999636</v>
      </c>
      <c r="N179">
        <v>2.02</v>
      </c>
      <c r="O179" s="589">
        <v>0.91249999999854481</v>
      </c>
    </row>
    <row r="180" spans="1:15" x14ac:dyDescent="0.2">
      <c r="A180" s="588">
        <v>179</v>
      </c>
      <c r="B180" s="588" t="s">
        <v>96</v>
      </c>
      <c r="C180" s="588">
        <v>1</v>
      </c>
      <c r="D180">
        <v>0.01</v>
      </c>
      <c r="E180">
        <v>0.01</v>
      </c>
      <c r="F180" s="403">
        <v>43623.680555555555</v>
      </c>
      <c r="G180">
        <v>122.447</v>
      </c>
      <c r="H180" s="403">
        <v>43623.680555555555</v>
      </c>
      <c r="I180">
        <v>122.447</v>
      </c>
      <c r="J180" s="403">
        <v>43623.832638888889</v>
      </c>
      <c r="K180">
        <v>122.667</v>
      </c>
      <c r="L180">
        <v>0</v>
      </c>
      <c r="M180">
        <v>22</v>
      </c>
      <c r="N180">
        <v>2.0099999999999998</v>
      </c>
      <c r="O180" s="589">
        <v>0.15208333333430346</v>
      </c>
    </row>
    <row r="181" spans="1:15" x14ac:dyDescent="0.2">
      <c r="A181" s="588">
        <v>180</v>
      </c>
      <c r="B181" s="588" t="s">
        <v>96</v>
      </c>
      <c r="C181" s="588">
        <v>2</v>
      </c>
      <c r="D181">
        <v>0.01</v>
      </c>
      <c r="E181">
        <v>0.02</v>
      </c>
      <c r="F181" s="403">
        <v>43623.84652777778</v>
      </c>
      <c r="G181">
        <v>122.702</v>
      </c>
      <c r="H181" s="403">
        <v>43623.885416666664</v>
      </c>
      <c r="I181">
        <v>122.581</v>
      </c>
      <c r="J181" s="403">
        <v>43625.979166666664</v>
      </c>
      <c r="K181">
        <v>122.872</v>
      </c>
      <c r="L181">
        <v>12.100000000000364</v>
      </c>
      <c r="M181">
        <v>29.100000000000364</v>
      </c>
      <c r="N181">
        <v>4.2300000000000004</v>
      </c>
      <c r="O181" s="589">
        <v>0.132638888884685</v>
      </c>
    </row>
    <row r="182" spans="1:15" x14ac:dyDescent="0.2">
      <c r="A182" s="588">
        <v>181</v>
      </c>
      <c r="B182" s="588" t="s">
        <v>96</v>
      </c>
      <c r="C182" s="588">
        <v>2</v>
      </c>
      <c r="D182">
        <v>0.01</v>
      </c>
      <c r="E182">
        <v>0.02</v>
      </c>
      <c r="F182" s="403">
        <v>43626.087500000001</v>
      </c>
      <c r="G182">
        <v>122.83799999999999</v>
      </c>
      <c r="H182" s="403">
        <v>43626.102083333331</v>
      </c>
      <c r="I182">
        <v>122.717</v>
      </c>
      <c r="J182" s="403">
        <v>43627.39166666667</v>
      </c>
      <c r="K182">
        <v>123.012</v>
      </c>
      <c r="L182">
        <v>12.099999999998545</v>
      </c>
      <c r="M182">
        <v>29.5</v>
      </c>
      <c r="N182">
        <v>4.2300000000000004</v>
      </c>
      <c r="O182" s="589">
        <v>1.3041666666686069</v>
      </c>
    </row>
    <row r="183" spans="1:15" x14ac:dyDescent="0.2">
      <c r="A183" s="588">
        <v>182</v>
      </c>
      <c r="B183" s="588" t="s">
        <v>96</v>
      </c>
      <c r="C183" s="588">
        <v>7</v>
      </c>
      <c r="D183">
        <v>0.1</v>
      </c>
      <c r="E183">
        <v>0.24000000000000002</v>
      </c>
      <c r="F183" s="403">
        <v>43627.470138888886</v>
      </c>
      <c r="G183">
        <v>122.995</v>
      </c>
      <c r="H183" s="403">
        <v>43634.42083333333</v>
      </c>
      <c r="I183">
        <v>121.396</v>
      </c>
      <c r="J183" s="403">
        <v>43640.077777777777</v>
      </c>
      <c r="K183">
        <v>122.215</v>
      </c>
      <c r="L183">
        <v>159.89999999999964</v>
      </c>
      <c r="M183">
        <v>81.899999999999636</v>
      </c>
      <c r="N183">
        <v>60.92</v>
      </c>
      <c r="O183" s="589">
        <v>8.6076388888905058</v>
      </c>
    </row>
    <row r="184" spans="1:15" x14ac:dyDescent="0.2">
      <c r="A184" s="588">
        <v>183</v>
      </c>
      <c r="B184" s="588" t="s">
        <v>97</v>
      </c>
      <c r="C184" s="588">
        <v>1</v>
      </c>
      <c r="D184">
        <v>0.01</v>
      </c>
      <c r="E184">
        <v>0.01</v>
      </c>
      <c r="F184" s="403">
        <v>43630.46875</v>
      </c>
      <c r="G184">
        <v>121.922</v>
      </c>
      <c r="H184" s="403">
        <v>43630.46875</v>
      </c>
      <c r="I184">
        <v>121.922</v>
      </c>
      <c r="J184" s="403">
        <v>43630.707638888889</v>
      </c>
      <c r="K184">
        <v>121.702</v>
      </c>
      <c r="L184">
        <v>0</v>
      </c>
      <c r="M184">
        <v>21.999999999998181</v>
      </c>
      <c r="N184">
        <v>2.0099999999999998</v>
      </c>
      <c r="O184" s="589">
        <v>0.23888888888905058</v>
      </c>
    </row>
    <row r="185" spans="1:15" x14ac:dyDescent="0.2">
      <c r="A185" s="588">
        <v>184</v>
      </c>
      <c r="B185" s="588" t="s">
        <v>97</v>
      </c>
      <c r="C185" s="588">
        <v>4</v>
      </c>
      <c r="D185">
        <v>0.02</v>
      </c>
      <c r="E185">
        <v>0.05</v>
      </c>
      <c r="F185" s="403">
        <v>43632.995138888888</v>
      </c>
      <c r="G185">
        <v>121.63200000000001</v>
      </c>
      <c r="H185" s="403">
        <v>43633.688194444447</v>
      </c>
      <c r="I185">
        <v>122.116</v>
      </c>
      <c r="J185" s="403">
        <v>43634.237500000003</v>
      </c>
      <c r="K185">
        <v>121.654</v>
      </c>
      <c r="L185">
        <v>48.399999999999636</v>
      </c>
      <c r="M185">
        <v>46.200000000000728</v>
      </c>
      <c r="N185">
        <v>11.43</v>
      </c>
      <c r="O185" s="589">
        <v>0.242361111115315</v>
      </c>
    </row>
    <row r="186" spans="1:15" x14ac:dyDescent="0.2">
      <c r="A186" s="588">
        <v>185</v>
      </c>
      <c r="B186" s="588" t="s">
        <v>97</v>
      </c>
      <c r="C186" s="588">
        <v>1</v>
      </c>
      <c r="D186">
        <v>0.01</v>
      </c>
      <c r="E186">
        <v>0.01</v>
      </c>
      <c r="F186" s="403">
        <v>43634.302777777775</v>
      </c>
      <c r="G186">
        <v>121.693</v>
      </c>
      <c r="H186" s="403">
        <v>43634.302777777775</v>
      </c>
      <c r="I186">
        <v>121.693</v>
      </c>
      <c r="J186" s="403">
        <v>43634.417361111111</v>
      </c>
      <c r="K186">
        <v>121.473</v>
      </c>
      <c r="L186">
        <v>0</v>
      </c>
      <c r="M186">
        <v>22</v>
      </c>
      <c r="N186">
        <v>2.0099999999999998</v>
      </c>
      <c r="O186" s="589">
        <v>0.11458333333575865</v>
      </c>
    </row>
    <row r="187" spans="1:15" x14ac:dyDescent="0.2">
      <c r="A187" s="588">
        <v>186</v>
      </c>
      <c r="B187" s="588" t="s">
        <v>97</v>
      </c>
      <c r="C187" s="588">
        <v>4</v>
      </c>
      <c r="D187">
        <v>0.02</v>
      </c>
      <c r="E187">
        <v>0.05</v>
      </c>
      <c r="F187" s="403">
        <v>43634.431250000001</v>
      </c>
      <c r="G187">
        <v>121.179</v>
      </c>
      <c r="H187" s="403">
        <v>43636.442361111112</v>
      </c>
      <c r="I187">
        <v>121.71299999999999</v>
      </c>
      <c r="J187" s="403">
        <v>43636.728472222225</v>
      </c>
      <c r="K187">
        <v>121.22799999999999</v>
      </c>
      <c r="L187">
        <v>53.399999999999636</v>
      </c>
      <c r="M187">
        <v>48.5</v>
      </c>
      <c r="N187">
        <v>11.43</v>
      </c>
      <c r="O187" s="589">
        <v>2.297222222223354</v>
      </c>
    </row>
    <row r="188" spans="1:15" x14ac:dyDescent="0.2">
      <c r="A188" s="588">
        <v>187</v>
      </c>
      <c r="B188" s="588" t="s">
        <v>97</v>
      </c>
      <c r="C188" s="588">
        <v>2</v>
      </c>
      <c r="D188">
        <v>0.01</v>
      </c>
      <c r="E188">
        <v>0.02</v>
      </c>
      <c r="F188" s="403">
        <v>43636.729166666664</v>
      </c>
      <c r="G188">
        <v>121.179</v>
      </c>
      <c r="H188" s="403">
        <v>43636.740277777775</v>
      </c>
      <c r="I188">
        <v>121.29900000000001</v>
      </c>
      <c r="J188" s="403">
        <v>43637.204861111109</v>
      </c>
      <c r="K188">
        <v>121.00700000000001</v>
      </c>
      <c r="L188">
        <v>12.000000000001819</v>
      </c>
      <c r="M188">
        <v>29.200000000000728</v>
      </c>
      <c r="N188">
        <v>4.2200000000000006</v>
      </c>
      <c r="O188" s="589">
        <v>0.47569444444525288</v>
      </c>
    </row>
    <row r="189" spans="1:15" x14ac:dyDescent="0.2">
      <c r="A189" s="588">
        <v>188</v>
      </c>
      <c r="B189" s="588" t="s">
        <v>97</v>
      </c>
      <c r="C189" s="588">
        <v>8</v>
      </c>
      <c r="D189">
        <v>0.19</v>
      </c>
      <c r="E189">
        <v>0.43000000000000005</v>
      </c>
      <c r="F189" s="403">
        <v>43637.204861111109</v>
      </c>
      <c r="G189">
        <v>120.99</v>
      </c>
      <c r="H189" s="403">
        <v>43646.997916666667</v>
      </c>
      <c r="I189">
        <v>123.045</v>
      </c>
      <c r="J189" s="403">
        <v>43648.018750000003</v>
      </c>
      <c r="K189">
        <v>122.21899999999999</v>
      </c>
      <c r="L189">
        <v>205.5</v>
      </c>
      <c r="M189">
        <v>82.600000000000364</v>
      </c>
      <c r="N189">
        <v>113.89000000000001</v>
      </c>
      <c r="O189" s="589">
        <v>6.8138888888934162</v>
      </c>
    </row>
    <row r="190" spans="1:15" x14ac:dyDescent="0.2">
      <c r="A190" s="588">
        <v>189</v>
      </c>
      <c r="B190" s="588" t="s">
        <v>96</v>
      </c>
      <c r="C190" s="588">
        <v>1</v>
      </c>
      <c r="D190">
        <v>0.01</v>
      </c>
      <c r="E190">
        <v>0.01</v>
      </c>
      <c r="F190" s="403">
        <v>43640.086805555555</v>
      </c>
      <c r="G190">
        <v>122.235</v>
      </c>
      <c r="H190" s="403">
        <v>43640.086805555555</v>
      </c>
      <c r="I190">
        <v>122.235</v>
      </c>
      <c r="J190" s="403">
        <v>43641.091666666667</v>
      </c>
      <c r="K190">
        <v>122.459</v>
      </c>
      <c r="L190">
        <v>0</v>
      </c>
      <c r="M190">
        <v>22.399999999999636</v>
      </c>
      <c r="N190">
        <v>2.02</v>
      </c>
      <c r="O190" s="589">
        <v>1.0048611111124046</v>
      </c>
    </row>
    <row r="191" spans="1:15" x14ac:dyDescent="0.2">
      <c r="A191" s="588">
        <v>190</v>
      </c>
      <c r="B191" s="588" t="s">
        <v>96</v>
      </c>
      <c r="C191" s="588">
        <v>4</v>
      </c>
      <c r="D191">
        <v>0.02</v>
      </c>
      <c r="E191">
        <v>0.05</v>
      </c>
      <c r="F191" s="403">
        <v>43641.137499999997</v>
      </c>
      <c r="G191">
        <v>122.294</v>
      </c>
      <c r="H191" s="403">
        <v>43641.510416666664</v>
      </c>
      <c r="I191">
        <v>121.812</v>
      </c>
      <c r="J191" s="403">
        <v>43642.462500000001</v>
      </c>
      <c r="K191">
        <v>122.27500000000001</v>
      </c>
      <c r="L191">
        <v>48.200000000000728</v>
      </c>
      <c r="M191">
        <v>46.300000000001091</v>
      </c>
      <c r="N191">
        <v>11.48</v>
      </c>
      <c r="O191" s="589">
        <v>1.3250000000043656</v>
      </c>
    </row>
    <row r="192" spans="1:15" x14ac:dyDescent="0.2">
      <c r="A192" s="588">
        <v>191</v>
      </c>
      <c r="B192" s="588" t="s">
        <v>96</v>
      </c>
      <c r="C192" s="588">
        <v>1</v>
      </c>
      <c r="D192">
        <v>0.01</v>
      </c>
      <c r="E192">
        <v>0.01</v>
      </c>
      <c r="F192" s="403">
        <v>43642.463888888888</v>
      </c>
      <c r="G192">
        <v>122.292</v>
      </c>
      <c r="H192" s="403">
        <v>43642.463888888888</v>
      </c>
      <c r="I192">
        <v>122.292</v>
      </c>
      <c r="J192" s="403">
        <v>43642.728472222225</v>
      </c>
      <c r="K192">
        <v>122.512</v>
      </c>
      <c r="L192">
        <v>0</v>
      </c>
      <c r="M192">
        <v>22</v>
      </c>
      <c r="N192">
        <v>2.02</v>
      </c>
      <c r="O192" s="589">
        <v>0.26458333333721384</v>
      </c>
    </row>
    <row r="193" spans="1:15" x14ac:dyDescent="0.2">
      <c r="A193" s="588">
        <v>192</v>
      </c>
      <c r="B193" s="588" t="s">
        <v>96</v>
      </c>
      <c r="C193" s="588">
        <v>2</v>
      </c>
      <c r="D193">
        <v>0.01</v>
      </c>
      <c r="E193">
        <v>0.02</v>
      </c>
      <c r="F193" s="403">
        <v>43642.734027777777</v>
      </c>
      <c r="G193">
        <v>122.587</v>
      </c>
      <c r="H193" s="403">
        <v>43642.963194444441</v>
      </c>
      <c r="I193">
        <v>122.464</v>
      </c>
      <c r="J193" s="403">
        <v>43643.241666666669</v>
      </c>
      <c r="K193">
        <v>122.768</v>
      </c>
      <c r="L193">
        <v>12.300000000001091</v>
      </c>
      <c r="M193">
        <v>30.399999999999636</v>
      </c>
      <c r="N193">
        <v>4.21</v>
      </c>
      <c r="O193" s="589">
        <v>0.50763888889196096</v>
      </c>
    </row>
    <row r="194" spans="1:15" x14ac:dyDescent="0.2">
      <c r="A194" s="588">
        <v>193</v>
      </c>
      <c r="B194" s="588" t="s">
        <v>96</v>
      </c>
      <c r="C194" s="588">
        <v>3</v>
      </c>
      <c r="D194">
        <v>0.01</v>
      </c>
      <c r="E194">
        <v>0.03</v>
      </c>
      <c r="F194" s="403">
        <v>43643.320833333331</v>
      </c>
      <c r="G194">
        <v>122.745</v>
      </c>
      <c r="H194" s="403">
        <v>43643.72152777778</v>
      </c>
      <c r="I194">
        <v>122.46</v>
      </c>
      <c r="J194" s="403">
        <v>43646.958333333336</v>
      </c>
      <c r="K194">
        <v>122.85299999999999</v>
      </c>
      <c r="L194">
        <v>28.5</v>
      </c>
      <c r="M194">
        <v>39.299999999999272</v>
      </c>
      <c r="N194">
        <v>6.59</v>
      </c>
      <c r="O194" s="589">
        <v>1.6375000000043656</v>
      </c>
    </row>
    <row r="195" spans="1:15" x14ac:dyDescent="0.2">
      <c r="A195" s="588">
        <v>194</v>
      </c>
      <c r="B195" s="588" t="s">
        <v>96</v>
      </c>
      <c r="C195" s="588">
        <v>1</v>
      </c>
      <c r="D195">
        <v>0.01</v>
      </c>
      <c r="E195">
        <v>0.01</v>
      </c>
      <c r="F195" s="403">
        <v>43646.984027777777</v>
      </c>
      <c r="G195">
        <v>123.01300000000001</v>
      </c>
      <c r="H195" s="403">
        <v>43646.984027777777</v>
      </c>
      <c r="I195">
        <v>123.01300000000001</v>
      </c>
      <c r="J195" s="403">
        <v>43647.022222222222</v>
      </c>
      <c r="K195">
        <v>123.23699999999999</v>
      </c>
      <c r="L195">
        <v>0</v>
      </c>
      <c r="M195">
        <v>22.399999999997817</v>
      </c>
      <c r="N195">
        <v>2.0099999999999998</v>
      </c>
      <c r="O195" s="589">
        <v>-0.96180555555474712</v>
      </c>
    </row>
    <row r="196" spans="1:15" x14ac:dyDescent="0.2">
      <c r="A196" s="588">
        <v>195</v>
      </c>
      <c r="B196" s="588" t="s">
        <v>96</v>
      </c>
      <c r="C196" s="588">
        <v>10</v>
      </c>
      <c r="D196">
        <v>0.61</v>
      </c>
      <c r="E196">
        <v>1.38</v>
      </c>
      <c r="F196" s="403">
        <v>43647.022222222222</v>
      </c>
      <c r="G196">
        <v>123.255</v>
      </c>
      <c r="H196" s="403">
        <v>43670.396527777775</v>
      </c>
      <c r="I196">
        <v>120.258</v>
      </c>
      <c r="J196" s="403">
        <v>43671.65902777778</v>
      </c>
      <c r="K196">
        <v>121.21</v>
      </c>
      <c r="L196">
        <v>299.70000000000073</v>
      </c>
      <c r="M196">
        <v>95.200000000000728</v>
      </c>
      <c r="N196">
        <v>389.05000000000007</v>
      </c>
      <c r="O196" s="589">
        <v>18.636805555557657</v>
      </c>
    </row>
    <row r="197" spans="1:15" x14ac:dyDescent="0.2">
      <c r="A197" s="588">
        <v>196</v>
      </c>
      <c r="B197" s="588" t="s">
        <v>97</v>
      </c>
      <c r="C197" s="588">
        <v>3</v>
      </c>
      <c r="D197">
        <v>0.01</v>
      </c>
      <c r="E197">
        <v>0.03</v>
      </c>
      <c r="F197" s="403">
        <v>43648.020138888889</v>
      </c>
      <c r="G197">
        <v>122.188</v>
      </c>
      <c r="H197" s="403">
        <v>43648.493055555555</v>
      </c>
      <c r="I197">
        <v>122.46899999999999</v>
      </c>
      <c r="J197" s="403">
        <v>43648.728472222225</v>
      </c>
      <c r="K197">
        <v>122.08199999999999</v>
      </c>
      <c r="L197">
        <v>28.099999999998545</v>
      </c>
      <c r="M197">
        <v>38.700000000000728</v>
      </c>
      <c r="N197">
        <v>6.59</v>
      </c>
      <c r="O197" s="589">
        <v>0.70833333333575865</v>
      </c>
    </row>
    <row r="198" spans="1:15" x14ac:dyDescent="0.2">
      <c r="A198" s="588">
        <v>197</v>
      </c>
      <c r="B198" s="588" t="s">
        <v>97</v>
      </c>
      <c r="C198" s="588">
        <v>1</v>
      </c>
      <c r="D198">
        <v>0.01</v>
      </c>
      <c r="E198">
        <v>0.01</v>
      </c>
      <c r="F198" s="403">
        <v>43648.729166666664</v>
      </c>
      <c r="G198">
        <v>122.05500000000001</v>
      </c>
      <c r="H198" s="403">
        <v>43648.729166666664</v>
      </c>
      <c r="I198">
        <v>122.05500000000001</v>
      </c>
      <c r="J198" s="403">
        <v>43648.84097222222</v>
      </c>
      <c r="K198">
        <v>121.83499999999999</v>
      </c>
      <c r="L198">
        <v>0</v>
      </c>
      <c r="M198">
        <v>22</v>
      </c>
      <c r="N198">
        <v>2.02</v>
      </c>
      <c r="O198" s="589">
        <v>0.11180555555620231</v>
      </c>
    </row>
    <row r="199" spans="1:15" x14ac:dyDescent="0.2">
      <c r="A199" s="588">
        <v>198</v>
      </c>
      <c r="B199" s="588" t="s">
        <v>97</v>
      </c>
      <c r="C199" s="588">
        <v>1</v>
      </c>
      <c r="D199">
        <v>0.01</v>
      </c>
      <c r="E199">
        <v>0.01</v>
      </c>
      <c r="F199" s="403">
        <v>43648.841666666667</v>
      </c>
      <c r="G199">
        <v>121.82899999999999</v>
      </c>
      <c r="H199" s="403">
        <v>43648.841666666667</v>
      </c>
      <c r="I199">
        <v>121.82899999999999</v>
      </c>
      <c r="J199" s="403">
        <v>43649.121527777781</v>
      </c>
      <c r="K199">
        <v>121.607</v>
      </c>
      <c r="L199">
        <v>0</v>
      </c>
      <c r="M199">
        <v>22.199999999998909</v>
      </c>
      <c r="N199">
        <v>2.02</v>
      </c>
      <c r="O199" s="589">
        <v>0.27986111111385981</v>
      </c>
    </row>
    <row r="200" spans="1:15" x14ac:dyDescent="0.2">
      <c r="A200" s="588">
        <v>199</v>
      </c>
      <c r="B200" s="588" t="s">
        <v>97</v>
      </c>
      <c r="C200" s="588">
        <v>1</v>
      </c>
      <c r="D200">
        <v>0.01</v>
      </c>
      <c r="E200">
        <v>0.01</v>
      </c>
      <c r="F200" s="403">
        <v>43649.12222222222</v>
      </c>
      <c r="G200">
        <v>121.572</v>
      </c>
      <c r="H200" s="403">
        <v>43649.12222222222</v>
      </c>
      <c r="I200">
        <v>121.572</v>
      </c>
      <c r="J200" s="403">
        <v>43649.384027777778</v>
      </c>
      <c r="K200">
        <v>121.352</v>
      </c>
      <c r="L200">
        <v>0</v>
      </c>
      <c r="M200">
        <v>22</v>
      </c>
      <c r="N200">
        <v>2.02</v>
      </c>
      <c r="O200" s="589">
        <v>0.2618055555576575</v>
      </c>
    </row>
    <row r="201" spans="1:15" x14ac:dyDescent="0.2">
      <c r="A201" s="588">
        <v>200</v>
      </c>
      <c r="B201" s="588" t="s">
        <v>97</v>
      </c>
      <c r="C201" s="588">
        <v>5</v>
      </c>
      <c r="D201">
        <v>0.03</v>
      </c>
      <c r="E201">
        <v>0.08</v>
      </c>
      <c r="F201" s="403">
        <v>43649.384722222225</v>
      </c>
      <c r="G201">
        <v>121.331</v>
      </c>
      <c r="H201" s="403">
        <v>43655.11041666667</v>
      </c>
      <c r="I201">
        <v>122.087</v>
      </c>
      <c r="J201" s="403">
        <v>43661.669444444444</v>
      </c>
      <c r="K201">
        <v>121.506</v>
      </c>
      <c r="L201">
        <v>75.600000000000364</v>
      </c>
      <c r="M201">
        <v>58.100000000000364</v>
      </c>
      <c r="N201">
        <v>18.990000000000002</v>
      </c>
      <c r="O201" s="589">
        <v>8.2847222222189885</v>
      </c>
    </row>
    <row r="202" spans="1:15" x14ac:dyDescent="0.2">
      <c r="A202" s="588">
        <v>201</v>
      </c>
      <c r="B202" s="588" t="s">
        <v>97</v>
      </c>
      <c r="C202" s="588">
        <v>2</v>
      </c>
      <c r="D202">
        <v>0.01</v>
      </c>
      <c r="E202">
        <v>0.02</v>
      </c>
      <c r="F202" s="403">
        <v>43661.671527777777</v>
      </c>
      <c r="G202">
        <v>121.473</v>
      </c>
      <c r="H202" s="403">
        <v>43661.706250000003</v>
      </c>
      <c r="I202">
        <v>121.59399999999999</v>
      </c>
      <c r="J202" s="403">
        <v>43662.479861111111</v>
      </c>
      <c r="K202">
        <v>121.301</v>
      </c>
      <c r="L202">
        <v>12.100000000000364</v>
      </c>
      <c r="M202">
        <v>29.299999999999272</v>
      </c>
      <c r="N202">
        <v>4.21</v>
      </c>
      <c r="O202" s="589">
        <v>0.80833333333430346</v>
      </c>
    </row>
    <row r="203" spans="1:15" x14ac:dyDescent="0.2">
      <c r="A203" s="588">
        <v>202</v>
      </c>
      <c r="B203" s="588" t="s">
        <v>97</v>
      </c>
      <c r="C203" s="588">
        <v>3</v>
      </c>
      <c r="D203">
        <v>0.01</v>
      </c>
      <c r="E203">
        <v>0.03</v>
      </c>
      <c r="F203" s="403">
        <v>43662.496527777781</v>
      </c>
      <c r="G203">
        <v>121.215</v>
      </c>
      <c r="H203" s="403">
        <v>43662.706250000003</v>
      </c>
      <c r="I203">
        <v>121.497</v>
      </c>
      <c r="J203" s="403">
        <v>43664.119444444441</v>
      </c>
      <c r="K203">
        <v>121.1</v>
      </c>
      <c r="L203">
        <v>28.200000000000728</v>
      </c>
      <c r="M203">
        <v>39.700000000000728</v>
      </c>
      <c r="N203">
        <v>6.6</v>
      </c>
      <c r="O203" s="589">
        <v>1.6229166666598758</v>
      </c>
    </row>
    <row r="204" spans="1:15" x14ac:dyDescent="0.2">
      <c r="A204" s="588">
        <v>203</v>
      </c>
      <c r="B204" s="588" t="s">
        <v>97</v>
      </c>
      <c r="C204" s="588">
        <v>1</v>
      </c>
      <c r="D204">
        <v>0.01</v>
      </c>
      <c r="E204">
        <v>0.01</v>
      </c>
      <c r="F204" s="403">
        <v>43664.120138888888</v>
      </c>
      <c r="G204">
        <v>121.069</v>
      </c>
      <c r="H204" s="403">
        <v>43664.120138888888</v>
      </c>
      <c r="I204">
        <v>121.069</v>
      </c>
      <c r="J204" s="403">
        <v>43664.522222222222</v>
      </c>
      <c r="K204">
        <v>120.849</v>
      </c>
      <c r="L204">
        <v>0</v>
      </c>
      <c r="M204">
        <v>22</v>
      </c>
      <c r="N204">
        <v>2.02</v>
      </c>
      <c r="O204" s="589">
        <v>0.40208333333430346</v>
      </c>
    </row>
    <row r="205" spans="1:15" x14ac:dyDescent="0.2">
      <c r="A205" s="588">
        <v>204</v>
      </c>
      <c r="B205" s="588" t="s">
        <v>97</v>
      </c>
      <c r="C205" s="588">
        <v>3</v>
      </c>
      <c r="D205">
        <v>0.01</v>
      </c>
      <c r="E205">
        <v>0.03</v>
      </c>
      <c r="F205" s="403">
        <v>43664.522222222222</v>
      </c>
      <c r="G205">
        <v>120.831</v>
      </c>
      <c r="H205" s="403">
        <v>43664.645833333336</v>
      </c>
      <c r="I205">
        <v>121.114</v>
      </c>
      <c r="J205" s="403">
        <v>43669.671527777777</v>
      </c>
      <c r="K205">
        <v>120.71899999999999</v>
      </c>
      <c r="L205">
        <v>28.299999999999272</v>
      </c>
      <c r="M205">
        <v>39.5</v>
      </c>
      <c r="N205">
        <v>6.58</v>
      </c>
      <c r="O205" s="589">
        <v>3.1493055555547471</v>
      </c>
    </row>
    <row r="206" spans="1:15" x14ac:dyDescent="0.2">
      <c r="A206" s="588">
        <v>205</v>
      </c>
      <c r="B206" s="588" t="s">
        <v>97</v>
      </c>
      <c r="C206" s="588">
        <v>1</v>
      </c>
      <c r="D206">
        <v>0.01</v>
      </c>
      <c r="E206">
        <v>0.01</v>
      </c>
      <c r="F206" s="403">
        <v>43669.672222222223</v>
      </c>
      <c r="G206">
        <v>120.679</v>
      </c>
      <c r="H206" s="403">
        <v>43669.672222222223</v>
      </c>
      <c r="I206">
        <v>120.679</v>
      </c>
      <c r="J206" s="403">
        <v>43670.385416666664</v>
      </c>
      <c r="K206">
        <v>120.45699999999999</v>
      </c>
      <c r="L206">
        <v>0</v>
      </c>
      <c r="M206">
        <v>22.200000000000728</v>
      </c>
      <c r="N206">
        <v>2.0099999999999998</v>
      </c>
      <c r="O206" s="589">
        <v>0.71319444444088731</v>
      </c>
    </row>
    <row r="207" spans="1:15" x14ac:dyDescent="0.2">
      <c r="A207" s="588">
        <v>206</v>
      </c>
      <c r="B207" s="588" t="s">
        <v>97</v>
      </c>
      <c r="C207" s="588">
        <v>3</v>
      </c>
      <c r="D207">
        <v>0.01</v>
      </c>
      <c r="E207">
        <v>0.03</v>
      </c>
      <c r="F207" s="403">
        <v>43670.396527777775</v>
      </c>
      <c r="G207">
        <v>120.241</v>
      </c>
      <c r="H207" s="403">
        <v>43670.767361111109</v>
      </c>
      <c r="I207">
        <v>120.52200000000001</v>
      </c>
      <c r="J207" s="403">
        <v>43671.590277777781</v>
      </c>
      <c r="K207">
        <v>120.128</v>
      </c>
      <c r="L207">
        <v>28.100000000000364</v>
      </c>
      <c r="M207">
        <v>39.400000000001455</v>
      </c>
      <c r="N207">
        <v>6.57</v>
      </c>
      <c r="O207" s="589">
        <v>1.1937500000058208</v>
      </c>
    </row>
    <row r="208" spans="1:15" x14ac:dyDescent="0.2">
      <c r="A208" s="588">
        <v>207</v>
      </c>
      <c r="B208" s="588" t="s">
        <v>97</v>
      </c>
      <c r="C208" s="588">
        <v>6</v>
      </c>
      <c r="D208">
        <v>0.06</v>
      </c>
      <c r="E208">
        <v>0.14000000000000001</v>
      </c>
      <c r="F208" s="403">
        <v>43671.590277777781</v>
      </c>
      <c r="G208">
        <v>120.111</v>
      </c>
      <c r="H208" s="403">
        <v>43671.662499999999</v>
      </c>
      <c r="I208">
        <v>121.285</v>
      </c>
      <c r="J208" s="403">
        <v>43677.864583333336</v>
      </c>
      <c r="K208">
        <v>120.628</v>
      </c>
      <c r="L208">
        <v>117.39999999999964</v>
      </c>
      <c r="M208">
        <v>65.700000000000728</v>
      </c>
      <c r="N208">
        <v>34.590000000000003</v>
      </c>
      <c r="O208" s="589">
        <v>4.2743055555547471</v>
      </c>
    </row>
    <row r="209" spans="1:15" x14ac:dyDescent="0.2">
      <c r="A209" s="588">
        <v>208</v>
      </c>
      <c r="B209" s="588" t="s">
        <v>96</v>
      </c>
      <c r="C209" s="588">
        <v>3</v>
      </c>
      <c r="D209">
        <v>0.01</v>
      </c>
      <c r="E209">
        <v>0.03</v>
      </c>
      <c r="F209" s="403">
        <v>43671.65902777778</v>
      </c>
      <c r="G209">
        <v>121.229</v>
      </c>
      <c r="H209" s="403">
        <v>43672.529166666667</v>
      </c>
      <c r="I209">
        <v>120.94799999999999</v>
      </c>
      <c r="J209" s="403">
        <v>43676.087500000001</v>
      </c>
      <c r="K209">
        <v>121.346</v>
      </c>
      <c r="L209">
        <v>28.100000000000364</v>
      </c>
      <c r="M209">
        <v>39.800000000001091</v>
      </c>
      <c r="N209">
        <v>6.57</v>
      </c>
      <c r="O209" s="589">
        <v>2.4284722222218988</v>
      </c>
    </row>
    <row r="210" spans="1:15" x14ac:dyDescent="0.2">
      <c r="A210" s="588">
        <v>209</v>
      </c>
      <c r="B210" s="588" t="s">
        <v>96</v>
      </c>
      <c r="C210" s="588">
        <v>11</v>
      </c>
      <c r="D210">
        <v>1.1000000000000001</v>
      </c>
      <c r="E210">
        <v>2.48</v>
      </c>
      <c r="F210" s="403">
        <v>43676.088888888888</v>
      </c>
      <c r="G210">
        <v>121.384</v>
      </c>
      <c r="H210" s="403">
        <v>43682.148611111108</v>
      </c>
      <c r="I210">
        <v>117.93</v>
      </c>
      <c r="J210" s="403">
        <v>43682.795138888891</v>
      </c>
      <c r="K210">
        <v>118.848</v>
      </c>
      <c r="L210">
        <v>345.39999999999964</v>
      </c>
      <c r="M210">
        <v>91.799999999999272</v>
      </c>
      <c r="N210">
        <v>726.58</v>
      </c>
      <c r="O210" s="589">
        <v>4.7062500000029104</v>
      </c>
    </row>
    <row r="211" spans="1:15" x14ac:dyDescent="0.2">
      <c r="A211" s="588">
        <v>210</v>
      </c>
      <c r="B211" s="588" t="s">
        <v>97</v>
      </c>
      <c r="C211" s="588">
        <v>2</v>
      </c>
      <c r="D211">
        <v>0.01</v>
      </c>
      <c r="E211">
        <v>0.02</v>
      </c>
      <c r="F211" s="403">
        <v>43677.868055555555</v>
      </c>
      <c r="G211">
        <v>120.521</v>
      </c>
      <c r="H211" s="403">
        <v>43677.872916666667</v>
      </c>
      <c r="I211">
        <v>120.64100000000001</v>
      </c>
      <c r="J211" s="403">
        <v>43678.518750000003</v>
      </c>
      <c r="K211">
        <v>120.34399999999999</v>
      </c>
      <c r="L211">
        <v>12</v>
      </c>
      <c r="M211">
        <v>29.700000000000728</v>
      </c>
      <c r="N211">
        <v>4.2</v>
      </c>
      <c r="O211" s="589">
        <v>0.65069444444816327</v>
      </c>
    </row>
    <row r="212" spans="1:15" x14ac:dyDescent="0.2">
      <c r="A212" s="588">
        <v>211</v>
      </c>
      <c r="B212" s="588" t="s">
        <v>97</v>
      </c>
      <c r="C212" s="588">
        <v>1</v>
      </c>
      <c r="D212">
        <v>0.01</v>
      </c>
      <c r="E212">
        <v>0.01</v>
      </c>
      <c r="F212" s="403">
        <v>43678.523611111108</v>
      </c>
      <c r="G212">
        <v>120.26900000000001</v>
      </c>
      <c r="H212" s="403">
        <v>43678.523611111108</v>
      </c>
      <c r="I212">
        <v>120.26900000000001</v>
      </c>
      <c r="J212" s="403">
        <v>43678.613194444442</v>
      </c>
      <c r="K212">
        <v>120.04900000000001</v>
      </c>
      <c r="L212">
        <v>0</v>
      </c>
      <c r="M212">
        <v>22</v>
      </c>
      <c r="N212">
        <v>2.02</v>
      </c>
      <c r="O212" s="589">
        <v>8.9583333334303461E-2</v>
      </c>
    </row>
    <row r="213" spans="1:15" x14ac:dyDescent="0.2">
      <c r="A213" s="588">
        <v>212</v>
      </c>
      <c r="B213" s="588" t="s">
        <v>97</v>
      </c>
      <c r="C213" s="588">
        <v>1</v>
      </c>
      <c r="D213">
        <v>0.01</v>
      </c>
      <c r="E213">
        <v>0.01</v>
      </c>
      <c r="F213" s="403">
        <v>43678.614583333336</v>
      </c>
      <c r="G213">
        <v>120.00700000000001</v>
      </c>
      <c r="H213" s="403">
        <v>43678.614583333336</v>
      </c>
      <c r="I213">
        <v>120.00700000000001</v>
      </c>
      <c r="J213" s="403">
        <v>43678.623611111114</v>
      </c>
      <c r="K213">
        <v>119.78700000000001</v>
      </c>
      <c r="L213">
        <v>0</v>
      </c>
      <c r="M213">
        <v>22</v>
      </c>
      <c r="N213">
        <v>2.02</v>
      </c>
      <c r="O213" s="589">
        <v>9.0277777781011537E-3</v>
      </c>
    </row>
    <row r="214" spans="1:15" x14ac:dyDescent="0.2">
      <c r="A214" s="588">
        <v>213</v>
      </c>
      <c r="B214" s="588" t="s">
        <v>97</v>
      </c>
      <c r="C214" s="588">
        <v>1</v>
      </c>
      <c r="D214">
        <v>0.01</v>
      </c>
      <c r="E214">
        <v>0.01</v>
      </c>
      <c r="F214" s="403">
        <v>43678.629861111112</v>
      </c>
      <c r="G214">
        <v>119.798</v>
      </c>
      <c r="H214" s="403">
        <v>43678.629861111112</v>
      </c>
      <c r="I214">
        <v>119.798</v>
      </c>
      <c r="J214" s="403">
        <v>43678.703472222223</v>
      </c>
      <c r="K214">
        <v>119.578</v>
      </c>
      <c r="L214">
        <v>0</v>
      </c>
      <c r="M214">
        <v>21.999999999998181</v>
      </c>
      <c r="N214">
        <v>2.02</v>
      </c>
      <c r="O214" s="589">
        <v>7.3611111110949423E-2</v>
      </c>
    </row>
    <row r="215" spans="1:15" x14ac:dyDescent="0.2">
      <c r="A215" s="588">
        <v>214</v>
      </c>
      <c r="B215" s="588" t="s">
        <v>97</v>
      </c>
      <c r="C215" s="588">
        <v>2</v>
      </c>
      <c r="D215">
        <v>0.01</v>
      </c>
      <c r="E215">
        <v>0.02</v>
      </c>
      <c r="F215" s="403">
        <v>43678.720833333333</v>
      </c>
      <c r="G215">
        <v>119.685</v>
      </c>
      <c r="H215" s="403">
        <v>43678.731249999997</v>
      </c>
      <c r="I215">
        <v>119.806</v>
      </c>
      <c r="J215" s="403">
        <v>43678.811805555553</v>
      </c>
      <c r="K215">
        <v>119.51600000000001</v>
      </c>
      <c r="L215">
        <v>12.100000000000364</v>
      </c>
      <c r="M215">
        <v>29</v>
      </c>
      <c r="N215">
        <v>4.21</v>
      </c>
      <c r="O215" s="589">
        <v>9.0972222220443655E-2</v>
      </c>
    </row>
    <row r="216" spans="1:15" x14ac:dyDescent="0.2">
      <c r="A216" s="588">
        <v>215</v>
      </c>
      <c r="B216" s="588" t="s">
        <v>97</v>
      </c>
      <c r="C216" s="588">
        <v>1</v>
      </c>
      <c r="D216">
        <v>0.01</v>
      </c>
      <c r="E216">
        <v>0.01</v>
      </c>
      <c r="F216" s="403">
        <v>43678.8125</v>
      </c>
      <c r="G216">
        <v>119.489</v>
      </c>
      <c r="H216" s="403">
        <v>43678.8125</v>
      </c>
      <c r="I216">
        <v>119.489</v>
      </c>
      <c r="J216" s="403">
        <v>43678.820138888892</v>
      </c>
      <c r="K216">
        <v>119.26900000000001</v>
      </c>
      <c r="L216">
        <v>0</v>
      </c>
      <c r="M216">
        <v>21.999999999998181</v>
      </c>
      <c r="N216">
        <v>2.02</v>
      </c>
      <c r="O216" s="589">
        <v>7.6388888919609599E-3</v>
      </c>
    </row>
    <row r="217" spans="1:15" x14ac:dyDescent="0.2">
      <c r="A217" s="588">
        <v>216</v>
      </c>
      <c r="B217" s="588" t="s">
        <v>97</v>
      </c>
      <c r="C217" s="588">
        <v>1</v>
      </c>
      <c r="D217">
        <v>0.01</v>
      </c>
      <c r="E217">
        <v>0.01</v>
      </c>
      <c r="F217" s="403">
        <v>43678.820833333331</v>
      </c>
      <c r="G217">
        <v>119.264</v>
      </c>
      <c r="H217" s="403">
        <v>43678.820833333331</v>
      </c>
      <c r="I217">
        <v>119.264</v>
      </c>
      <c r="J217" s="403">
        <v>43678.831250000003</v>
      </c>
      <c r="K217">
        <v>119.044</v>
      </c>
      <c r="L217">
        <v>0</v>
      </c>
      <c r="M217">
        <v>22</v>
      </c>
      <c r="N217">
        <v>2.0099999999999998</v>
      </c>
      <c r="O217" s="589">
        <v>1.0416666671517305E-2</v>
      </c>
    </row>
    <row r="218" spans="1:15" x14ac:dyDescent="0.2">
      <c r="A218" s="588">
        <v>217</v>
      </c>
      <c r="B218" s="588" t="s">
        <v>97</v>
      </c>
      <c r="C218" s="588">
        <v>2</v>
      </c>
      <c r="D218">
        <v>0.01</v>
      </c>
      <c r="E218">
        <v>0.02</v>
      </c>
      <c r="F218" s="403">
        <v>43678.842361111114</v>
      </c>
      <c r="G218">
        <v>118.959</v>
      </c>
      <c r="H218" s="403">
        <v>43678.847222222219</v>
      </c>
      <c r="I218">
        <v>119.13500000000001</v>
      </c>
      <c r="J218" s="403">
        <v>43679.120138888888</v>
      </c>
      <c r="K218">
        <v>118.815</v>
      </c>
      <c r="L218">
        <v>17.600000000000364</v>
      </c>
      <c r="M218">
        <v>32</v>
      </c>
      <c r="N218">
        <v>4.21</v>
      </c>
      <c r="O218" s="589">
        <v>0.27777777777373558</v>
      </c>
    </row>
    <row r="219" spans="1:15" x14ac:dyDescent="0.2">
      <c r="A219" s="588">
        <v>218</v>
      </c>
      <c r="B219" s="588" t="s">
        <v>97</v>
      </c>
      <c r="C219" s="588">
        <v>1</v>
      </c>
      <c r="D219">
        <v>0.01</v>
      </c>
      <c r="E219">
        <v>0.01</v>
      </c>
      <c r="F219" s="403">
        <v>43679.120138888888</v>
      </c>
      <c r="G219">
        <v>118.798</v>
      </c>
      <c r="H219" s="403">
        <v>43679.120138888888</v>
      </c>
      <c r="I219">
        <v>118.798</v>
      </c>
      <c r="J219" s="403">
        <v>43679.138194444444</v>
      </c>
      <c r="K219">
        <v>118.578</v>
      </c>
      <c r="L219">
        <v>0</v>
      </c>
      <c r="M219">
        <v>21.999999999998181</v>
      </c>
      <c r="N219">
        <v>2.02</v>
      </c>
      <c r="O219" s="589">
        <v>1.8055555556202307E-2</v>
      </c>
    </row>
    <row r="220" spans="1:15" x14ac:dyDescent="0.2">
      <c r="A220" s="588">
        <v>219</v>
      </c>
      <c r="B220" s="588" t="s">
        <v>97</v>
      </c>
      <c r="C220" s="588">
        <v>3</v>
      </c>
      <c r="D220">
        <v>0.01</v>
      </c>
      <c r="E220">
        <v>0.03</v>
      </c>
      <c r="F220" s="403">
        <v>43679.138888888891</v>
      </c>
      <c r="G220">
        <v>118.518</v>
      </c>
      <c r="H220" s="403">
        <v>43679.162499999999</v>
      </c>
      <c r="I220">
        <v>118.79900000000001</v>
      </c>
      <c r="J220" s="403">
        <v>43679.604166666664</v>
      </c>
      <c r="K220">
        <v>118.41200000000001</v>
      </c>
      <c r="L220">
        <v>28.100000000002183</v>
      </c>
      <c r="M220">
        <v>38.700000000000728</v>
      </c>
      <c r="N220">
        <v>6.59</v>
      </c>
      <c r="O220" s="589">
        <v>0.46527777777373558</v>
      </c>
    </row>
    <row r="221" spans="1:15" x14ac:dyDescent="0.2">
      <c r="A221" s="588">
        <v>220</v>
      </c>
      <c r="B221" s="588" t="s">
        <v>97</v>
      </c>
      <c r="C221" s="588">
        <v>3</v>
      </c>
      <c r="D221">
        <v>0.01</v>
      </c>
      <c r="E221">
        <v>0.03</v>
      </c>
      <c r="F221" s="403">
        <v>43679.607638888891</v>
      </c>
      <c r="G221">
        <v>118.40600000000001</v>
      </c>
      <c r="H221" s="403">
        <v>43679.625694444447</v>
      </c>
      <c r="I221">
        <v>118.794</v>
      </c>
      <c r="J221" s="403">
        <v>43679.69027777778</v>
      </c>
      <c r="K221">
        <v>118.337</v>
      </c>
      <c r="L221">
        <v>38.799999999999272</v>
      </c>
      <c r="M221">
        <v>45.699999999998909</v>
      </c>
      <c r="N221">
        <v>6.59</v>
      </c>
      <c r="O221" s="589">
        <v>8.2638888889050577E-2</v>
      </c>
    </row>
    <row r="222" spans="1:15" x14ac:dyDescent="0.2">
      <c r="A222" s="588">
        <v>221</v>
      </c>
      <c r="B222" s="588" t="s">
        <v>97</v>
      </c>
      <c r="C222" s="588">
        <v>2</v>
      </c>
      <c r="D222">
        <v>0.01</v>
      </c>
      <c r="E222">
        <v>0.02</v>
      </c>
      <c r="F222" s="403">
        <v>43679.70208333333</v>
      </c>
      <c r="G222">
        <v>118.378</v>
      </c>
      <c r="H222" s="403">
        <v>43679.727777777778</v>
      </c>
      <c r="I222">
        <v>118.498</v>
      </c>
      <c r="J222" s="403">
        <v>43682.094444444447</v>
      </c>
      <c r="K222">
        <v>118.206</v>
      </c>
      <c r="L222">
        <v>12.000000000001819</v>
      </c>
      <c r="M222">
        <v>29.200000000000728</v>
      </c>
      <c r="N222">
        <v>4.2200000000000006</v>
      </c>
      <c r="O222" s="589">
        <v>0.39236111111677019</v>
      </c>
    </row>
    <row r="223" spans="1:15" x14ac:dyDescent="0.2">
      <c r="A223" s="588">
        <v>222</v>
      </c>
      <c r="B223" s="588" t="s">
        <v>97</v>
      </c>
      <c r="C223" s="588">
        <v>2</v>
      </c>
      <c r="D223">
        <v>0.01</v>
      </c>
      <c r="E223">
        <v>0.02</v>
      </c>
      <c r="F223" s="403">
        <v>43682.094444444447</v>
      </c>
      <c r="G223">
        <v>118.188</v>
      </c>
      <c r="H223" s="403">
        <v>43682.104861111111</v>
      </c>
      <c r="I223">
        <v>118.30800000000001</v>
      </c>
      <c r="J223" s="403">
        <v>43682.138194444444</v>
      </c>
      <c r="K223">
        <v>118.018</v>
      </c>
      <c r="L223">
        <v>12</v>
      </c>
      <c r="M223">
        <v>29.000000000001819</v>
      </c>
      <c r="N223">
        <v>4.2200000000000006</v>
      </c>
      <c r="O223" s="589">
        <v>4.3749999997089617E-2</v>
      </c>
    </row>
    <row r="224" spans="1:15" x14ac:dyDescent="0.2">
      <c r="A224" s="588">
        <v>223</v>
      </c>
      <c r="B224" s="588" t="s">
        <v>97</v>
      </c>
      <c r="C224" s="588">
        <v>1</v>
      </c>
      <c r="D224">
        <v>0.01</v>
      </c>
      <c r="E224">
        <v>0.01</v>
      </c>
      <c r="F224" s="403">
        <v>43682.138888888891</v>
      </c>
      <c r="G224">
        <v>117.995</v>
      </c>
      <c r="H224" s="403">
        <v>43682.138888888891</v>
      </c>
      <c r="I224">
        <v>117.995</v>
      </c>
      <c r="J224" s="403">
        <v>43682.15</v>
      </c>
      <c r="K224">
        <v>117.77500000000001</v>
      </c>
      <c r="L224">
        <v>0</v>
      </c>
      <c r="M224">
        <v>22</v>
      </c>
      <c r="N224">
        <v>2.02</v>
      </c>
      <c r="O224" s="589">
        <v>1.1111111110949423E-2</v>
      </c>
    </row>
    <row r="225" spans="1:15" x14ac:dyDescent="0.2">
      <c r="A225" s="588">
        <v>224</v>
      </c>
      <c r="B225" s="588" t="s">
        <v>97</v>
      </c>
      <c r="C225" s="588">
        <v>7</v>
      </c>
      <c r="D225">
        <v>0.1</v>
      </c>
      <c r="E225">
        <v>0.24000000000000002</v>
      </c>
      <c r="F225" s="403">
        <v>43682.15</v>
      </c>
      <c r="G225">
        <v>117.758</v>
      </c>
      <c r="H225" s="403">
        <v>43683.13958333333</v>
      </c>
      <c r="I225">
        <v>119.40900000000001</v>
      </c>
      <c r="J225" s="403">
        <v>43684.581944444442</v>
      </c>
      <c r="K225">
        <v>118.601</v>
      </c>
      <c r="L225">
        <v>165.10000000000218</v>
      </c>
      <c r="M225">
        <v>80.800000000001091</v>
      </c>
      <c r="N225">
        <v>61.529999999999994</v>
      </c>
      <c r="O225" s="589">
        <v>2.4319444444408873</v>
      </c>
    </row>
    <row r="226" spans="1:15" x14ac:dyDescent="0.2">
      <c r="A226" s="588">
        <v>225</v>
      </c>
      <c r="B226" s="588" t="s">
        <v>96</v>
      </c>
      <c r="C226" s="588">
        <v>3</v>
      </c>
      <c r="D226">
        <v>0.01</v>
      </c>
      <c r="E226">
        <v>0.03</v>
      </c>
      <c r="F226" s="403">
        <v>43682.838194444441</v>
      </c>
      <c r="G226">
        <v>118.80800000000001</v>
      </c>
      <c r="H226" s="403">
        <v>43682.999305555553</v>
      </c>
      <c r="I226">
        <v>118.46</v>
      </c>
      <c r="J226" s="403">
        <v>43683.10833333333</v>
      </c>
      <c r="K226">
        <v>118.895</v>
      </c>
      <c r="L226">
        <v>34.800000000001091</v>
      </c>
      <c r="M226">
        <v>43.5</v>
      </c>
      <c r="N226">
        <v>6.59</v>
      </c>
      <c r="O226" s="589">
        <v>0.27013888888905058</v>
      </c>
    </row>
    <row r="227" spans="1:15" x14ac:dyDescent="0.2">
      <c r="A227" s="588">
        <v>226</v>
      </c>
      <c r="B227" s="588" t="s">
        <v>96</v>
      </c>
      <c r="C227" s="588">
        <v>1</v>
      </c>
      <c r="D227">
        <v>0.01</v>
      </c>
      <c r="E227">
        <v>0.01</v>
      </c>
      <c r="F227" s="403">
        <v>43683.113888888889</v>
      </c>
      <c r="G227">
        <v>119.024</v>
      </c>
      <c r="H227" s="403">
        <v>43683.113888888889</v>
      </c>
      <c r="I227">
        <v>119.024</v>
      </c>
      <c r="J227" s="403">
        <v>43683.135416666664</v>
      </c>
      <c r="K227">
        <v>119.244</v>
      </c>
      <c r="L227">
        <v>0</v>
      </c>
      <c r="M227">
        <v>22</v>
      </c>
      <c r="N227">
        <v>2.02</v>
      </c>
      <c r="O227" s="589">
        <v>2.1527777775190771E-2</v>
      </c>
    </row>
    <row r="228" spans="1:15" x14ac:dyDescent="0.2">
      <c r="A228" s="588">
        <v>227</v>
      </c>
      <c r="B228" s="588" t="s">
        <v>96</v>
      </c>
      <c r="C228" s="588">
        <v>1</v>
      </c>
      <c r="D228">
        <v>0.01</v>
      </c>
      <c r="E228">
        <v>0.01</v>
      </c>
      <c r="F228" s="403">
        <v>43683.23541666667</v>
      </c>
      <c r="G228">
        <v>119.30500000000001</v>
      </c>
      <c r="H228" s="403">
        <v>43683.23541666667</v>
      </c>
      <c r="I228">
        <v>119.30500000000001</v>
      </c>
      <c r="J228" s="403">
        <v>43683.251388888886</v>
      </c>
      <c r="K228">
        <v>119.52500000000001</v>
      </c>
      <c r="L228">
        <v>0</v>
      </c>
      <c r="M228">
        <v>22</v>
      </c>
      <c r="N228">
        <v>2.02</v>
      </c>
      <c r="O228" s="589">
        <v>1.597222221607808E-2</v>
      </c>
    </row>
    <row r="229" spans="1:15" x14ac:dyDescent="0.2">
      <c r="A229" s="588">
        <v>228</v>
      </c>
      <c r="B229" s="588" t="s">
        <v>96</v>
      </c>
      <c r="C229" s="588">
        <v>1</v>
      </c>
      <c r="D229">
        <v>0.01</v>
      </c>
      <c r="E229">
        <v>0.01</v>
      </c>
      <c r="F229" s="403">
        <v>43683.252083333333</v>
      </c>
      <c r="G229">
        <v>119.619</v>
      </c>
      <c r="H229" s="403">
        <v>43683.252083333333</v>
      </c>
      <c r="I229">
        <v>119.619</v>
      </c>
      <c r="J229" s="403">
        <v>43683.254861111112</v>
      </c>
      <c r="K229">
        <v>119.839</v>
      </c>
      <c r="L229">
        <v>0</v>
      </c>
      <c r="M229">
        <v>22</v>
      </c>
      <c r="N229">
        <v>2.02</v>
      </c>
      <c r="O229" s="589">
        <v>2.7777777795563452E-3</v>
      </c>
    </row>
    <row r="230" spans="1:15" x14ac:dyDescent="0.2">
      <c r="A230" s="588">
        <v>229</v>
      </c>
      <c r="B230" s="588" t="s">
        <v>96</v>
      </c>
      <c r="C230" s="588">
        <v>8</v>
      </c>
      <c r="D230">
        <v>0.19</v>
      </c>
      <c r="E230">
        <v>0.43000000000000005</v>
      </c>
      <c r="F230" s="403">
        <v>43683.255555555559</v>
      </c>
      <c r="G230">
        <v>119.774</v>
      </c>
      <c r="H230" s="403">
        <v>43689.418749999997</v>
      </c>
      <c r="I230">
        <v>117.785</v>
      </c>
      <c r="J230" s="403">
        <v>43690.656944444447</v>
      </c>
      <c r="K230">
        <v>118.61</v>
      </c>
      <c r="L230">
        <v>198.89999999999964</v>
      </c>
      <c r="M230">
        <v>82.5</v>
      </c>
      <c r="N230">
        <v>114.14000000000001</v>
      </c>
      <c r="O230" s="589">
        <v>5.4013888888875954</v>
      </c>
    </row>
    <row r="231" spans="1:15" x14ac:dyDescent="0.2">
      <c r="A231" s="588">
        <v>230</v>
      </c>
      <c r="B231" s="588" t="s">
        <v>97</v>
      </c>
      <c r="C231" s="588">
        <v>4</v>
      </c>
      <c r="D231">
        <v>0.02</v>
      </c>
      <c r="E231">
        <v>0.05</v>
      </c>
      <c r="F231" s="403">
        <v>43684.582638888889</v>
      </c>
      <c r="G231">
        <v>118.56699999999999</v>
      </c>
      <c r="H231" s="403">
        <v>43684.840277777781</v>
      </c>
      <c r="I231">
        <v>119.071</v>
      </c>
      <c r="J231" s="403">
        <v>43685.572916666664</v>
      </c>
      <c r="K231">
        <v>118.601</v>
      </c>
      <c r="L231">
        <v>50.400000000001455</v>
      </c>
      <c r="M231">
        <v>47</v>
      </c>
      <c r="N231">
        <v>11.42</v>
      </c>
      <c r="O231" s="589">
        <v>0.99027777777519077</v>
      </c>
    </row>
    <row r="232" spans="1:15" x14ac:dyDescent="0.2">
      <c r="A232" s="588">
        <v>231</v>
      </c>
      <c r="B232" s="588" t="s">
        <v>97</v>
      </c>
      <c r="C232" s="588">
        <v>4</v>
      </c>
      <c r="D232">
        <v>0.02</v>
      </c>
      <c r="E232">
        <v>0.05</v>
      </c>
      <c r="F232" s="403">
        <v>43685.572916666664</v>
      </c>
      <c r="G232">
        <v>118.584</v>
      </c>
      <c r="H232" s="403">
        <v>43685.631249999999</v>
      </c>
      <c r="I232">
        <v>119.149</v>
      </c>
      <c r="J232" s="403">
        <v>43685.660416666666</v>
      </c>
      <c r="K232">
        <v>118.65600000000001</v>
      </c>
      <c r="L232">
        <v>56.5</v>
      </c>
      <c r="M232">
        <v>49.299999999999272</v>
      </c>
      <c r="N232">
        <v>11.479999999999999</v>
      </c>
      <c r="O232" s="589">
        <v>8.7500000001455192E-2</v>
      </c>
    </row>
    <row r="233" spans="1:15" x14ac:dyDescent="0.2">
      <c r="A233" s="588">
        <v>232</v>
      </c>
      <c r="B233" s="588" t="s">
        <v>97</v>
      </c>
      <c r="C233" s="588">
        <v>2</v>
      </c>
      <c r="D233">
        <v>0.01</v>
      </c>
      <c r="E233">
        <v>0.02</v>
      </c>
      <c r="F233" s="403">
        <v>43685.684027777781</v>
      </c>
      <c r="G233">
        <v>118.834</v>
      </c>
      <c r="H233" s="403">
        <v>43685.692361111112</v>
      </c>
      <c r="I233">
        <v>118.955</v>
      </c>
      <c r="J233" s="403">
        <v>43685.839583333334</v>
      </c>
      <c r="K233">
        <v>118.66500000000001</v>
      </c>
      <c r="L233">
        <v>12.100000000000364</v>
      </c>
      <c r="M233">
        <v>29</v>
      </c>
      <c r="N233">
        <v>4.21</v>
      </c>
      <c r="O233" s="589">
        <v>0.15555555555329192</v>
      </c>
    </row>
    <row r="234" spans="1:15" x14ac:dyDescent="0.2">
      <c r="A234" s="588">
        <v>233</v>
      </c>
      <c r="B234" s="588" t="s">
        <v>97</v>
      </c>
      <c r="C234" s="588">
        <v>1</v>
      </c>
      <c r="D234">
        <v>0.01</v>
      </c>
      <c r="E234">
        <v>0.01</v>
      </c>
      <c r="F234" s="403">
        <v>43685.840277777781</v>
      </c>
      <c r="G234">
        <v>118.626</v>
      </c>
      <c r="H234" s="403">
        <v>43685.840277777781</v>
      </c>
      <c r="I234">
        <v>118.626</v>
      </c>
      <c r="J234" s="403">
        <v>43685.964583333334</v>
      </c>
      <c r="K234">
        <v>118.40600000000001</v>
      </c>
      <c r="L234">
        <v>0</v>
      </c>
      <c r="M234">
        <v>22</v>
      </c>
      <c r="N234">
        <v>2.02</v>
      </c>
      <c r="O234" s="589">
        <v>0.12430555555329192</v>
      </c>
    </row>
    <row r="235" spans="1:15" x14ac:dyDescent="0.2">
      <c r="A235" s="588">
        <v>234</v>
      </c>
      <c r="B235" s="588" t="s">
        <v>97</v>
      </c>
      <c r="C235" s="588">
        <v>3</v>
      </c>
      <c r="D235">
        <v>0.01</v>
      </c>
      <c r="E235">
        <v>0.03</v>
      </c>
      <c r="F235" s="403">
        <v>43685.965277777781</v>
      </c>
      <c r="G235">
        <v>118.35599999999999</v>
      </c>
      <c r="H235" s="403">
        <v>43686.121527777781</v>
      </c>
      <c r="I235">
        <v>118.63800000000001</v>
      </c>
      <c r="J235" s="403">
        <v>43686.699305555558</v>
      </c>
      <c r="K235">
        <v>118.248</v>
      </c>
      <c r="L235">
        <v>28.200000000002547</v>
      </c>
      <c r="M235">
        <v>39</v>
      </c>
      <c r="N235">
        <v>6.6099999999999994</v>
      </c>
      <c r="O235" s="589">
        <v>0.73402777777664596</v>
      </c>
    </row>
    <row r="236" spans="1:15" x14ac:dyDescent="0.2">
      <c r="A236" s="588">
        <v>235</v>
      </c>
      <c r="B236" s="588" t="s">
        <v>97</v>
      </c>
      <c r="C236" s="588">
        <v>1</v>
      </c>
      <c r="D236">
        <v>0.01</v>
      </c>
      <c r="E236">
        <v>0.01</v>
      </c>
      <c r="F236" s="403">
        <v>43686.710416666669</v>
      </c>
      <c r="G236">
        <v>118.322</v>
      </c>
      <c r="H236" s="403">
        <v>43686.710416666669</v>
      </c>
      <c r="I236">
        <v>118.322</v>
      </c>
      <c r="J236" s="403">
        <v>43689.0625</v>
      </c>
      <c r="K236">
        <v>118.1</v>
      </c>
      <c r="L236">
        <v>0</v>
      </c>
      <c r="M236">
        <v>22.200000000000728</v>
      </c>
      <c r="N236">
        <v>2.0099999999999998</v>
      </c>
      <c r="O236" s="589">
        <v>0.35208333333139308</v>
      </c>
    </row>
    <row r="237" spans="1:15" x14ac:dyDescent="0.2">
      <c r="A237" s="588">
        <v>236</v>
      </c>
      <c r="B237" s="588" t="s">
        <v>97</v>
      </c>
      <c r="C237" s="588">
        <v>2</v>
      </c>
      <c r="D237">
        <v>0.01</v>
      </c>
      <c r="E237">
        <v>0.02</v>
      </c>
      <c r="F237" s="403">
        <v>43689.072916666664</v>
      </c>
      <c r="G237">
        <v>118.075</v>
      </c>
      <c r="H237" s="403">
        <v>43689.1</v>
      </c>
      <c r="I237">
        <v>118.196</v>
      </c>
      <c r="J237" s="403">
        <v>43689.396527777775</v>
      </c>
      <c r="K237">
        <v>117.90600000000001</v>
      </c>
      <c r="L237">
        <v>12.100000000000364</v>
      </c>
      <c r="M237">
        <v>29</v>
      </c>
      <c r="N237">
        <v>4.21</v>
      </c>
      <c r="O237" s="589">
        <v>0.32361111111094942</v>
      </c>
    </row>
    <row r="238" spans="1:15" x14ac:dyDescent="0.2">
      <c r="A238" s="588">
        <v>237</v>
      </c>
      <c r="B238" s="588" t="s">
        <v>97</v>
      </c>
      <c r="C238" s="588">
        <v>1</v>
      </c>
      <c r="D238">
        <v>0.01</v>
      </c>
      <c r="E238">
        <v>0.01</v>
      </c>
      <c r="F238" s="403">
        <v>43689.408333333333</v>
      </c>
      <c r="G238">
        <v>117.85299999999999</v>
      </c>
      <c r="H238" s="403">
        <v>43689.408333333333</v>
      </c>
      <c r="I238">
        <v>117.85299999999999</v>
      </c>
      <c r="J238" s="403">
        <v>43689.422222222223</v>
      </c>
      <c r="K238">
        <v>117.633</v>
      </c>
      <c r="L238">
        <v>0</v>
      </c>
      <c r="M238">
        <v>22</v>
      </c>
      <c r="N238">
        <v>2.02</v>
      </c>
      <c r="O238" s="589">
        <v>1.3888888890505768E-2</v>
      </c>
    </row>
    <row r="239" spans="1:15" x14ac:dyDescent="0.2">
      <c r="A239" s="588">
        <v>238</v>
      </c>
      <c r="B239" s="588" t="s">
        <v>97</v>
      </c>
      <c r="C239" s="588">
        <v>7</v>
      </c>
      <c r="D239">
        <v>0.1</v>
      </c>
      <c r="E239">
        <v>0.24000000000000002</v>
      </c>
      <c r="F239" s="403">
        <v>43689.42291666667</v>
      </c>
      <c r="G239">
        <v>117.59099999999999</v>
      </c>
      <c r="H239" s="403">
        <v>43690.686111111114</v>
      </c>
      <c r="I239">
        <v>119.373</v>
      </c>
      <c r="J239" s="403">
        <v>43691.55</v>
      </c>
      <c r="K239">
        <v>118.571</v>
      </c>
      <c r="L239">
        <v>178.20000000000255</v>
      </c>
      <c r="M239">
        <v>80.200000000000728</v>
      </c>
      <c r="N239">
        <v>61.489999999999995</v>
      </c>
      <c r="O239" s="589">
        <v>2.1270833333328483</v>
      </c>
    </row>
    <row r="240" spans="1:15" x14ac:dyDescent="0.2">
      <c r="A240" s="588">
        <v>239</v>
      </c>
      <c r="B240" s="588" t="s">
        <v>96</v>
      </c>
      <c r="C240" s="588">
        <v>2</v>
      </c>
      <c r="D240">
        <v>0.01</v>
      </c>
      <c r="E240">
        <v>0.02</v>
      </c>
      <c r="F240" s="403">
        <v>43690.666666666664</v>
      </c>
      <c r="G240">
        <v>119.18</v>
      </c>
      <c r="H240" s="403">
        <v>43690.668055555558</v>
      </c>
      <c r="I240">
        <v>118.937</v>
      </c>
      <c r="J240" s="403">
        <v>43690.679861111108</v>
      </c>
      <c r="K240">
        <v>119.289</v>
      </c>
      <c r="L240">
        <v>24.300000000001091</v>
      </c>
      <c r="M240">
        <v>35.200000000000728</v>
      </c>
      <c r="N240">
        <v>4.2200000000000006</v>
      </c>
      <c r="O240" s="589">
        <v>1.3194444443797693E-2</v>
      </c>
    </row>
    <row r="241" spans="1:15" x14ac:dyDescent="0.2">
      <c r="A241" s="588">
        <v>240</v>
      </c>
      <c r="B241" s="588" t="s">
        <v>96</v>
      </c>
      <c r="C241" s="588">
        <v>1</v>
      </c>
      <c r="D241">
        <v>0.01</v>
      </c>
      <c r="E241">
        <v>0.01</v>
      </c>
      <c r="F241" s="403">
        <v>43690.679861111108</v>
      </c>
      <c r="G241">
        <v>119.307</v>
      </c>
      <c r="H241" s="403">
        <v>43690.679861111108</v>
      </c>
      <c r="I241">
        <v>119.307</v>
      </c>
      <c r="J241" s="403">
        <v>43690.686805555553</v>
      </c>
      <c r="K241">
        <v>119.527</v>
      </c>
      <c r="L241">
        <v>0</v>
      </c>
      <c r="M241">
        <v>22</v>
      </c>
      <c r="N241">
        <v>2.02</v>
      </c>
      <c r="O241" s="589">
        <v>6.9444444452528842E-3</v>
      </c>
    </row>
    <row r="242" spans="1:15" x14ac:dyDescent="0.2">
      <c r="A242" s="588">
        <v>241</v>
      </c>
      <c r="B242" s="588" t="s">
        <v>96</v>
      </c>
      <c r="C242" s="588">
        <v>7</v>
      </c>
      <c r="D242">
        <v>0.1</v>
      </c>
      <c r="E242">
        <v>0.24000000000000002</v>
      </c>
      <c r="F242" s="403">
        <v>43690.70416666667</v>
      </c>
      <c r="G242">
        <v>119.32599999999999</v>
      </c>
      <c r="H242" s="403">
        <v>43691.756944444445</v>
      </c>
      <c r="I242">
        <v>117.818</v>
      </c>
      <c r="J242" s="403">
        <v>43692.359722222223</v>
      </c>
      <c r="K242">
        <v>118.56399999999999</v>
      </c>
      <c r="L242">
        <v>150.79999999999927</v>
      </c>
      <c r="M242">
        <v>74.600000000000364</v>
      </c>
      <c r="N242">
        <v>61.33</v>
      </c>
      <c r="O242" s="589">
        <v>1.6555555555532919</v>
      </c>
    </row>
    <row r="243" spans="1:15" x14ac:dyDescent="0.2">
      <c r="A243" s="588">
        <v>242</v>
      </c>
      <c r="B243" s="588" t="s">
        <v>97</v>
      </c>
      <c r="C243" s="588">
        <v>1</v>
      </c>
      <c r="D243">
        <v>0.01</v>
      </c>
      <c r="E243">
        <v>0.01</v>
      </c>
      <c r="F243" s="403">
        <v>43691.556250000001</v>
      </c>
      <c r="G243">
        <v>118.583</v>
      </c>
      <c r="H243" s="403">
        <v>43691.556250000001</v>
      </c>
      <c r="I243">
        <v>118.583</v>
      </c>
      <c r="J243" s="403">
        <v>43691.569444444445</v>
      </c>
      <c r="K243">
        <v>118.363</v>
      </c>
      <c r="L243">
        <v>0</v>
      </c>
      <c r="M243">
        <v>22</v>
      </c>
      <c r="N243">
        <v>2.02</v>
      </c>
      <c r="O243" s="589">
        <v>1.3194444443797693E-2</v>
      </c>
    </row>
    <row r="244" spans="1:15" x14ac:dyDescent="0.2">
      <c r="A244" s="588">
        <v>243</v>
      </c>
      <c r="B244" s="588" t="s">
        <v>97</v>
      </c>
      <c r="C244" s="588">
        <v>2</v>
      </c>
      <c r="D244">
        <v>0.01</v>
      </c>
      <c r="E244">
        <v>0.02</v>
      </c>
      <c r="F244" s="403">
        <v>43691.570138888892</v>
      </c>
      <c r="G244">
        <v>118.32299999999999</v>
      </c>
      <c r="H244" s="403">
        <v>43691.581944444442</v>
      </c>
      <c r="I244">
        <v>118.444</v>
      </c>
      <c r="J244" s="403">
        <v>43691.674305555556</v>
      </c>
      <c r="K244">
        <v>118.154</v>
      </c>
      <c r="L244">
        <v>12.100000000000364</v>
      </c>
      <c r="M244">
        <v>29</v>
      </c>
      <c r="N244">
        <v>4.21</v>
      </c>
      <c r="O244" s="589">
        <v>0.10416666666424135</v>
      </c>
    </row>
    <row r="245" spans="1:15" x14ac:dyDescent="0.2">
      <c r="A245" s="588">
        <v>244</v>
      </c>
      <c r="B245" s="588" t="s">
        <v>97</v>
      </c>
      <c r="C245" s="588">
        <v>1</v>
      </c>
      <c r="D245">
        <v>0.01</v>
      </c>
      <c r="E245">
        <v>0.01</v>
      </c>
      <c r="F245" s="403">
        <v>43691.675000000003</v>
      </c>
      <c r="G245">
        <v>118.111</v>
      </c>
      <c r="H245" s="403">
        <v>43691.675000000003</v>
      </c>
      <c r="I245">
        <v>118.111</v>
      </c>
      <c r="J245" s="403">
        <v>43691.709722222222</v>
      </c>
      <c r="K245">
        <v>117.89100000000001</v>
      </c>
      <c r="L245">
        <v>0</v>
      </c>
      <c r="M245">
        <v>22</v>
      </c>
      <c r="N245">
        <v>2.02</v>
      </c>
      <c r="O245" s="589">
        <v>3.4722222218988463E-2</v>
      </c>
    </row>
    <row r="246" spans="1:15" x14ac:dyDescent="0.2">
      <c r="A246" s="588">
        <v>245</v>
      </c>
      <c r="B246" s="588" t="s">
        <v>97</v>
      </c>
      <c r="C246" s="588">
        <v>4</v>
      </c>
      <c r="D246">
        <v>0.02</v>
      </c>
      <c r="E246">
        <v>0.05</v>
      </c>
      <c r="F246" s="403">
        <v>43691.711805555555</v>
      </c>
      <c r="G246">
        <v>117.858</v>
      </c>
      <c r="H246" s="403">
        <v>43692.365277777775</v>
      </c>
      <c r="I246">
        <v>118.495</v>
      </c>
      <c r="J246" s="403">
        <v>43692.526388888888</v>
      </c>
      <c r="K246">
        <v>117.941</v>
      </c>
      <c r="L246">
        <v>63.699999999998909</v>
      </c>
      <c r="M246">
        <v>55.399999999999636</v>
      </c>
      <c r="N246">
        <v>11.46</v>
      </c>
      <c r="O246" s="589">
        <v>0.81458333333284827</v>
      </c>
    </row>
    <row r="247" spans="1:15" x14ac:dyDescent="0.2">
      <c r="A247" s="588">
        <v>246</v>
      </c>
      <c r="B247" s="588" t="s">
        <v>96</v>
      </c>
      <c r="C247" s="588">
        <v>4</v>
      </c>
      <c r="D247">
        <v>0.02</v>
      </c>
      <c r="E247">
        <v>0.05</v>
      </c>
      <c r="F247" s="403">
        <v>43692.371527777781</v>
      </c>
      <c r="G247">
        <v>118.623</v>
      </c>
      <c r="H247" s="403">
        <v>43692.461111111108</v>
      </c>
      <c r="I247">
        <v>118.039</v>
      </c>
      <c r="J247" s="403">
        <v>43692.561805555553</v>
      </c>
      <c r="K247">
        <v>118.557</v>
      </c>
      <c r="L247">
        <v>58.400000000001455</v>
      </c>
      <c r="M247">
        <v>51.800000000001091</v>
      </c>
      <c r="N247">
        <v>11.469999999999999</v>
      </c>
      <c r="O247" s="589">
        <v>0.19027777777228039</v>
      </c>
    </row>
    <row r="248" spans="1:15" x14ac:dyDescent="0.2">
      <c r="A248" s="588">
        <v>247</v>
      </c>
      <c r="B248" s="588" t="s">
        <v>97</v>
      </c>
      <c r="C248" s="588">
        <v>4</v>
      </c>
      <c r="D248">
        <v>0.02</v>
      </c>
      <c r="E248">
        <v>0.05</v>
      </c>
      <c r="F248" s="403">
        <v>43692.527083333334</v>
      </c>
      <c r="G248">
        <v>117.932</v>
      </c>
      <c r="H248" s="403">
        <v>43692.584722222222</v>
      </c>
      <c r="I248">
        <v>118.504</v>
      </c>
      <c r="J248" s="403">
        <v>43692.654166666667</v>
      </c>
      <c r="K248">
        <v>118.009</v>
      </c>
      <c r="L248">
        <v>57.199999999998909</v>
      </c>
      <c r="M248">
        <v>49.5</v>
      </c>
      <c r="N248">
        <v>11.5</v>
      </c>
      <c r="O248" s="589">
        <v>0.12708333333284827</v>
      </c>
    </row>
    <row r="249" spans="1:15" x14ac:dyDescent="0.2">
      <c r="A249" s="588">
        <v>248</v>
      </c>
      <c r="B249" s="588" t="s">
        <v>96</v>
      </c>
      <c r="C249" s="588">
        <v>1</v>
      </c>
      <c r="D249">
        <v>0.01</v>
      </c>
      <c r="E249">
        <v>0.01</v>
      </c>
      <c r="F249" s="403">
        <v>43692.573611111111</v>
      </c>
      <c r="G249">
        <v>118.30500000000001</v>
      </c>
      <c r="H249" s="403">
        <v>43692.573611111111</v>
      </c>
      <c r="I249">
        <v>118.30500000000001</v>
      </c>
      <c r="J249" s="403">
        <v>43692.584722222222</v>
      </c>
      <c r="K249">
        <v>118.52500000000001</v>
      </c>
      <c r="L249">
        <v>0</v>
      </c>
      <c r="M249">
        <v>22</v>
      </c>
      <c r="N249">
        <v>2.02</v>
      </c>
      <c r="O249" s="589">
        <v>1.1111111110949423E-2</v>
      </c>
    </row>
    <row r="250" spans="1:15" x14ac:dyDescent="0.2">
      <c r="A250" s="588">
        <v>249</v>
      </c>
      <c r="B250" s="588" t="s">
        <v>96</v>
      </c>
      <c r="C250" s="588">
        <v>5</v>
      </c>
      <c r="D250">
        <v>0.03</v>
      </c>
      <c r="E250">
        <v>0.08</v>
      </c>
      <c r="F250" s="403">
        <v>43692.585416666669</v>
      </c>
      <c r="G250">
        <v>118.488</v>
      </c>
      <c r="H250" s="403">
        <v>43692.768055555556</v>
      </c>
      <c r="I250">
        <v>117.733</v>
      </c>
      <c r="J250" s="403">
        <v>43696.424305555556</v>
      </c>
      <c r="K250">
        <v>118.301</v>
      </c>
      <c r="L250">
        <v>75.499999999998181</v>
      </c>
      <c r="M250">
        <v>56.799999999999272</v>
      </c>
      <c r="N250">
        <v>18.990000000000002</v>
      </c>
      <c r="O250" s="589">
        <v>1.8388888888875954</v>
      </c>
    </row>
    <row r="251" spans="1:15" x14ac:dyDescent="0.2">
      <c r="A251" s="588">
        <v>250</v>
      </c>
      <c r="B251" s="588" t="s">
        <v>97</v>
      </c>
      <c r="C251" s="588">
        <v>1</v>
      </c>
      <c r="D251">
        <v>0.01</v>
      </c>
      <c r="E251">
        <v>0.01</v>
      </c>
      <c r="F251" s="403">
        <v>43692.679861111108</v>
      </c>
      <c r="G251">
        <v>117.94</v>
      </c>
      <c r="H251" s="403">
        <v>43692.679861111108</v>
      </c>
      <c r="I251">
        <v>117.94</v>
      </c>
      <c r="J251" s="403">
        <v>43692.821527777778</v>
      </c>
      <c r="K251">
        <v>117.72</v>
      </c>
      <c r="L251">
        <v>0</v>
      </c>
      <c r="M251">
        <v>22</v>
      </c>
      <c r="N251">
        <v>2.02</v>
      </c>
      <c r="O251" s="589">
        <v>0.14166666667006211</v>
      </c>
    </row>
    <row r="252" spans="1:15" x14ac:dyDescent="0.2">
      <c r="A252" s="588">
        <v>251</v>
      </c>
      <c r="B252" s="588" t="s">
        <v>97</v>
      </c>
      <c r="C252" s="588">
        <v>3</v>
      </c>
      <c r="D252">
        <v>0.01</v>
      </c>
      <c r="E252">
        <v>0.03</v>
      </c>
      <c r="F252" s="403">
        <v>43692.822222222225</v>
      </c>
      <c r="G252">
        <v>117.72799999999999</v>
      </c>
      <c r="H252" s="403">
        <v>43693.468055555553</v>
      </c>
      <c r="I252">
        <v>118.01</v>
      </c>
      <c r="J252" s="403">
        <v>43693.672222222223</v>
      </c>
      <c r="K252">
        <v>117.62</v>
      </c>
      <c r="L252">
        <v>28.200000000000728</v>
      </c>
      <c r="M252">
        <v>39</v>
      </c>
      <c r="N252">
        <v>6.6099999999999994</v>
      </c>
      <c r="O252" s="589">
        <v>0.84999999999854481</v>
      </c>
    </row>
    <row r="253" spans="1:15" x14ac:dyDescent="0.2">
      <c r="A253" s="588">
        <v>252</v>
      </c>
      <c r="B253" s="588" t="s">
        <v>97</v>
      </c>
      <c r="C253" s="588">
        <v>2</v>
      </c>
      <c r="D253">
        <v>0.01</v>
      </c>
      <c r="E253">
        <v>0.02</v>
      </c>
      <c r="F253" s="403">
        <v>43693.702777777777</v>
      </c>
      <c r="G253">
        <v>118.033</v>
      </c>
      <c r="H253" s="403">
        <v>43693.707638888889</v>
      </c>
      <c r="I253">
        <v>118.15300000000001</v>
      </c>
      <c r="J253" s="403">
        <v>43693.761805555558</v>
      </c>
      <c r="K253">
        <v>117.863</v>
      </c>
      <c r="L253">
        <v>12.000000000001819</v>
      </c>
      <c r="M253">
        <v>29.000000000001819</v>
      </c>
      <c r="N253">
        <v>4.2200000000000006</v>
      </c>
      <c r="O253" s="589">
        <v>5.9027777781011537E-2</v>
      </c>
    </row>
    <row r="254" spans="1:15" x14ac:dyDescent="0.2">
      <c r="A254" s="588">
        <v>253</v>
      </c>
      <c r="B254" s="588" t="s">
        <v>97</v>
      </c>
      <c r="C254" s="588">
        <v>4</v>
      </c>
      <c r="D254">
        <v>0.02</v>
      </c>
      <c r="E254">
        <v>0.05</v>
      </c>
      <c r="F254" s="403">
        <v>43693.761805555558</v>
      </c>
      <c r="G254">
        <v>117.846</v>
      </c>
      <c r="H254" s="403">
        <v>43696.425694444442</v>
      </c>
      <c r="I254">
        <v>118.331</v>
      </c>
      <c r="J254" s="403">
        <v>43697.428472222222</v>
      </c>
      <c r="K254">
        <v>117.86799999999999</v>
      </c>
      <c r="L254">
        <v>48.5</v>
      </c>
      <c r="M254">
        <v>46.300000000001091</v>
      </c>
      <c r="N254">
        <v>11.42</v>
      </c>
      <c r="O254" s="589">
        <v>1.6666666666642413</v>
      </c>
    </row>
    <row r="255" spans="1:15" x14ac:dyDescent="0.2">
      <c r="A255" s="588">
        <v>254</v>
      </c>
      <c r="B255" s="588" t="s">
        <v>96</v>
      </c>
      <c r="C255" s="588">
        <v>4</v>
      </c>
      <c r="D255">
        <v>0.02</v>
      </c>
      <c r="E255">
        <v>0.05</v>
      </c>
      <c r="F255" s="403">
        <v>43696.424305555556</v>
      </c>
      <c r="G255">
        <v>118.318</v>
      </c>
      <c r="H255" s="403">
        <v>43697.46875</v>
      </c>
      <c r="I255">
        <v>117.837</v>
      </c>
      <c r="J255" s="403">
        <v>43698.438194444447</v>
      </c>
      <c r="K255">
        <v>118.301</v>
      </c>
      <c r="L255">
        <v>48.099999999998545</v>
      </c>
      <c r="M255">
        <v>46.399999999999636</v>
      </c>
      <c r="N255">
        <v>11.43</v>
      </c>
      <c r="O255" s="589">
        <v>2.0138888888905058</v>
      </c>
    </row>
    <row r="256" spans="1:15" x14ac:dyDescent="0.2">
      <c r="A256" s="588">
        <v>255</v>
      </c>
      <c r="B256" s="588" t="s">
        <v>97</v>
      </c>
      <c r="C256" s="588">
        <v>1</v>
      </c>
      <c r="D256">
        <v>0.01</v>
      </c>
      <c r="E256">
        <v>0.01</v>
      </c>
      <c r="F256" s="403">
        <v>43697.429166666669</v>
      </c>
      <c r="G256">
        <v>117.834</v>
      </c>
      <c r="H256" s="403">
        <v>43697.429166666669</v>
      </c>
      <c r="I256">
        <v>117.834</v>
      </c>
      <c r="J256" s="403">
        <v>43697.631944444445</v>
      </c>
      <c r="K256">
        <v>117.614</v>
      </c>
      <c r="L256">
        <v>0</v>
      </c>
      <c r="M256">
        <v>22</v>
      </c>
      <c r="N256">
        <v>2.02</v>
      </c>
      <c r="O256" s="589">
        <v>0.20277777777664596</v>
      </c>
    </row>
    <row r="257" spans="1:15" x14ac:dyDescent="0.2">
      <c r="A257" s="588">
        <v>256</v>
      </c>
      <c r="B257" s="588" t="s">
        <v>97</v>
      </c>
      <c r="C257" s="588">
        <v>4</v>
      </c>
      <c r="D257">
        <v>0.02</v>
      </c>
      <c r="E257">
        <v>0.05</v>
      </c>
      <c r="F257" s="403">
        <v>43697.631944444445</v>
      </c>
      <c r="G257">
        <v>117.59099999999999</v>
      </c>
      <c r="H257" s="403">
        <v>43698.164583333331</v>
      </c>
      <c r="I257">
        <v>118.09</v>
      </c>
      <c r="J257" s="403">
        <v>43700.709027777775</v>
      </c>
      <c r="K257">
        <v>117.614</v>
      </c>
      <c r="L257">
        <v>49.900000000001455</v>
      </c>
      <c r="M257">
        <v>47.600000000000364</v>
      </c>
      <c r="N257">
        <v>11.440000000000001</v>
      </c>
      <c r="O257" s="589">
        <v>3.0770833333299379</v>
      </c>
    </row>
    <row r="258" spans="1:15" x14ac:dyDescent="0.2">
      <c r="A258" s="588">
        <v>257</v>
      </c>
      <c r="B258" s="588" t="s">
        <v>96</v>
      </c>
      <c r="C258" s="588">
        <v>7</v>
      </c>
      <c r="D258">
        <v>0.1</v>
      </c>
      <c r="E258">
        <v>0.24000000000000002</v>
      </c>
      <c r="F258" s="403">
        <v>43698.445833333331</v>
      </c>
      <c r="G258">
        <v>118.328</v>
      </c>
      <c r="H258" s="403">
        <v>43703.01666666667</v>
      </c>
      <c r="I258">
        <v>116.708</v>
      </c>
      <c r="J258" s="403">
        <v>43703.200694444444</v>
      </c>
      <c r="K258">
        <v>117.48399999999999</v>
      </c>
      <c r="L258">
        <v>162.00000000000182</v>
      </c>
      <c r="M258">
        <v>77.600000000000364</v>
      </c>
      <c r="N258">
        <v>61.5</v>
      </c>
      <c r="O258" s="589">
        <v>2.7548611111124046</v>
      </c>
    </row>
    <row r="259" spans="1:15" x14ac:dyDescent="0.2">
      <c r="A259" s="588">
        <v>258</v>
      </c>
      <c r="B259" s="588" t="s">
        <v>97</v>
      </c>
      <c r="C259" s="588">
        <v>2</v>
      </c>
      <c r="D259">
        <v>0.01</v>
      </c>
      <c r="E259">
        <v>0.02</v>
      </c>
      <c r="F259" s="403">
        <v>43700.714583333334</v>
      </c>
      <c r="G259">
        <v>117.47199999999999</v>
      </c>
      <c r="H259" s="403">
        <v>43700.724305555559</v>
      </c>
      <c r="I259">
        <v>117.593</v>
      </c>
      <c r="J259" s="403">
        <v>43700.75</v>
      </c>
      <c r="K259">
        <v>117.303</v>
      </c>
      <c r="L259">
        <v>12.100000000002183</v>
      </c>
      <c r="M259">
        <v>29.000000000001819</v>
      </c>
      <c r="N259">
        <v>4.21</v>
      </c>
      <c r="O259" s="589">
        <v>3.5416666665696539E-2</v>
      </c>
    </row>
    <row r="260" spans="1:15" x14ac:dyDescent="0.2">
      <c r="A260" s="588">
        <v>259</v>
      </c>
      <c r="B260" s="588" t="s">
        <v>97</v>
      </c>
      <c r="C260" s="588">
        <v>2</v>
      </c>
      <c r="D260">
        <v>0.01</v>
      </c>
      <c r="E260">
        <v>0.02</v>
      </c>
      <c r="F260" s="403">
        <v>43700.754861111112</v>
      </c>
      <c r="G260">
        <v>117.357</v>
      </c>
      <c r="H260" s="403">
        <v>43700.759027777778</v>
      </c>
      <c r="I260">
        <v>117.477</v>
      </c>
      <c r="J260" s="403">
        <v>43702.958333333336</v>
      </c>
      <c r="K260">
        <v>117.187</v>
      </c>
      <c r="L260">
        <v>12</v>
      </c>
      <c r="M260">
        <v>29.000000000001819</v>
      </c>
      <c r="N260">
        <v>4.2200000000000006</v>
      </c>
      <c r="O260" s="589">
        <v>0.20347222222335404</v>
      </c>
    </row>
    <row r="261" spans="1:15" x14ac:dyDescent="0.2">
      <c r="A261" s="588">
        <v>260</v>
      </c>
      <c r="B261" s="588" t="s">
        <v>97</v>
      </c>
      <c r="C261" s="588">
        <v>1</v>
      </c>
      <c r="D261">
        <v>0.01</v>
      </c>
      <c r="E261">
        <v>0.01</v>
      </c>
      <c r="F261" s="403">
        <v>43702.967361111114</v>
      </c>
      <c r="G261">
        <v>116.971</v>
      </c>
      <c r="H261" s="403">
        <v>43702.967361111114</v>
      </c>
      <c r="I261">
        <v>116.971</v>
      </c>
      <c r="J261" s="403">
        <v>43703.01666666667</v>
      </c>
      <c r="K261">
        <v>116.749</v>
      </c>
      <c r="L261">
        <v>0</v>
      </c>
      <c r="M261">
        <v>22.200000000000728</v>
      </c>
      <c r="N261">
        <v>2.0099999999999998</v>
      </c>
      <c r="O261" s="589">
        <v>-0.95069444444379769</v>
      </c>
    </row>
    <row r="262" spans="1:15" x14ac:dyDescent="0.2">
      <c r="A262" s="588">
        <v>261</v>
      </c>
      <c r="B262" s="588" t="s">
        <v>97</v>
      </c>
      <c r="C262" s="588">
        <v>6</v>
      </c>
      <c r="D262">
        <v>0.06</v>
      </c>
      <c r="E262">
        <v>0.14000000000000001</v>
      </c>
      <c r="F262" s="403">
        <v>43703.01666666667</v>
      </c>
      <c r="G262">
        <v>116.73</v>
      </c>
      <c r="H262" s="403">
        <v>43703.622916666667</v>
      </c>
      <c r="I262">
        <v>117.827</v>
      </c>
      <c r="J262" s="403">
        <v>43705.106944444444</v>
      </c>
      <c r="K262">
        <v>117.185</v>
      </c>
      <c r="L262">
        <v>109.70000000000073</v>
      </c>
      <c r="M262">
        <v>64.200000000000728</v>
      </c>
      <c r="N262">
        <v>34.67</v>
      </c>
      <c r="O262" s="589">
        <v>2.0902777777737356</v>
      </c>
    </row>
    <row r="263" spans="1:15" x14ac:dyDescent="0.2">
      <c r="A263" s="588">
        <v>262</v>
      </c>
      <c r="B263" s="588" t="s">
        <v>96</v>
      </c>
      <c r="C263" s="588">
        <v>3</v>
      </c>
      <c r="D263">
        <v>0.01</v>
      </c>
      <c r="E263">
        <v>0.03</v>
      </c>
      <c r="F263" s="403">
        <v>43703.224999999999</v>
      </c>
      <c r="G263">
        <v>117.539</v>
      </c>
      <c r="H263" s="403">
        <v>43703.308333333334</v>
      </c>
      <c r="I263">
        <v>117.258</v>
      </c>
      <c r="J263" s="403">
        <v>43703.37222222222</v>
      </c>
      <c r="K263">
        <v>117.645</v>
      </c>
      <c r="L263">
        <v>28.100000000000364</v>
      </c>
      <c r="M263">
        <v>38.700000000000728</v>
      </c>
      <c r="N263">
        <v>6.59</v>
      </c>
      <c r="O263" s="589">
        <v>0.14722222222189885</v>
      </c>
    </row>
    <row r="264" spans="1:15" x14ac:dyDescent="0.2">
      <c r="A264" s="588">
        <v>263</v>
      </c>
      <c r="B264" s="588" t="s">
        <v>96</v>
      </c>
      <c r="C264" s="588">
        <v>2</v>
      </c>
      <c r="D264">
        <v>0.01</v>
      </c>
      <c r="E264">
        <v>0.02</v>
      </c>
      <c r="F264" s="403">
        <v>43703.376388888886</v>
      </c>
      <c r="G264">
        <v>117.721</v>
      </c>
      <c r="H264" s="403">
        <v>43703.39166666667</v>
      </c>
      <c r="I264">
        <v>117.577</v>
      </c>
      <c r="J264" s="403">
        <v>43703.622916666667</v>
      </c>
      <c r="K264">
        <v>117.879</v>
      </c>
      <c r="L264">
        <v>14.399999999999636</v>
      </c>
      <c r="M264">
        <v>30.199999999998909</v>
      </c>
      <c r="N264">
        <v>4.22</v>
      </c>
      <c r="O264" s="589">
        <v>0.24652777778101154</v>
      </c>
    </row>
    <row r="265" spans="1:15" x14ac:dyDescent="0.2">
      <c r="A265" s="588">
        <v>264</v>
      </c>
      <c r="B265" s="588" t="s">
        <v>96</v>
      </c>
      <c r="C265" s="588">
        <v>4</v>
      </c>
      <c r="D265">
        <v>0.02</v>
      </c>
      <c r="E265">
        <v>0.05</v>
      </c>
      <c r="F265" s="403">
        <v>43703.756944444445</v>
      </c>
      <c r="G265">
        <v>117.85599999999999</v>
      </c>
      <c r="H265" s="403">
        <v>43704.229166666664</v>
      </c>
      <c r="I265">
        <v>117.375</v>
      </c>
      <c r="J265" s="403">
        <v>43706.692361111112</v>
      </c>
      <c r="K265">
        <v>117.851</v>
      </c>
      <c r="L265">
        <v>48.099999999998545</v>
      </c>
      <c r="M265">
        <v>47.600000000000364</v>
      </c>
      <c r="N265">
        <v>11.370000000000001</v>
      </c>
      <c r="O265" s="589">
        <v>2.9354166666671517</v>
      </c>
    </row>
    <row r="266" spans="1:15" x14ac:dyDescent="0.2">
      <c r="A266" s="588">
        <v>265</v>
      </c>
      <c r="B266" s="588" t="s">
        <v>97</v>
      </c>
      <c r="C266" s="588">
        <v>4</v>
      </c>
      <c r="D266">
        <v>0.02</v>
      </c>
      <c r="E266">
        <v>0.05</v>
      </c>
      <c r="F266" s="403">
        <v>43705.427083333336</v>
      </c>
      <c r="G266">
        <v>117.259</v>
      </c>
      <c r="H266" s="403">
        <v>43706.45416666667</v>
      </c>
      <c r="I266">
        <v>117.75</v>
      </c>
      <c r="J266" s="403">
        <v>43707.589583333334</v>
      </c>
      <c r="K266">
        <v>117.28100000000001</v>
      </c>
      <c r="L266">
        <v>49.100000000000364</v>
      </c>
      <c r="M266">
        <v>46.899999999999636</v>
      </c>
      <c r="N266">
        <v>11.440000000000001</v>
      </c>
      <c r="O266" s="589">
        <v>2.1624999999985448</v>
      </c>
    </row>
    <row r="267" spans="1:15" x14ac:dyDescent="0.2">
      <c r="A267" s="588">
        <v>266</v>
      </c>
      <c r="B267" s="588" t="s">
        <v>96</v>
      </c>
      <c r="C267" s="588">
        <v>8</v>
      </c>
      <c r="D267">
        <v>0.19</v>
      </c>
      <c r="E267">
        <v>0.43000000000000005</v>
      </c>
      <c r="F267" s="403">
        <v>43706.725694444445</v>
      </c>
      <c r="G267">
        <v>117.871</v>
      </c>
      <c r="H267" s="403">
        <v>43711.412499999999</v>
      </c>
      <c r="I267">
        <v>115.88200000000001</v>
      </c>
      <c r="J267" s="403">
        <v>43712.397916666669</v>
      </c>
      <c r="K267">
        <v>116.70099999999999</v>
      </c>
      <c r="L267">
        <v>198.89999999999964</v>
      </c>
      <c r="M267">
        <v>81.899999999997817</v>
      </c>
      <c r="N267">
        <v>114.14000000000001</v>
      </c>
      <c r="O267" s="589">
        <v>3.672222222223354</v>
      </c>
    </row>
    <row r="268" spans="1:15" x14ac:dyDescent="0.2">
      <c r="A268" s="588">
        <v>267</v>
      </c>
      <c r="B268" s="588" t="s">
        <v>97</v>
      </c>
      <c r="C268" s="588">
        <v>1</v>
      </c>
      <c r="D268">
        <v>0.01</v>
      </c>
      <c r="E268">
        <v>0.01</v>
      </c>
      <c r="F268" s="403">
        <v>43707.590277777781</v>
      </c>
      <c r="G268">
        <v>117.26600000000001</v>
      </c>
      <c r="H268" s="403">
        <v>43707.590277777781</v>
      </c>
      <c r="I268">
        <v>117.26600000000001</v>
      </c>
      <c r="J268" s="403">
        <v>43707.705555555556</v>
      </c>
      <c r="K268">
        <v>117.04600000000001</v>
      </c>
      <c r="L268">
        <v>0</v>
      </c>
      <c r="M268">
        <v>22</v>
      </c>
      <c r="N268">
        <v>2.02</v>
      </c>
      <c r="O268" s="589">
        <v>0.11527777777519077</v>
      </c>
    </row>
    <row r="269" spans="1:15" x14ac:dyDescent="0.2">
      <c r="A269" s="588">
        <v>268</v>
      </c>
      <c r="B269" s="588" t="s">
        <v>97</v>
      </c>
      <c r="C269" s="588">
        <v>1</v>
      </c>
      <c r="D269">
        <v>0.01</v>
      </c>
      <c r="E269">
        <v>0.01</v>
      </c>
      <c r="F269" s="403">
        <v>43707.706944444442</v>
      </c>
      <c r="G269">
        <v>116.93600000000001</v>
      </c>
      <c r="H269" s="403">
        <v>43707.706944444442</v>
      </c>
      <c r="I269">
        <v>116.93600000000001</v>
      </c>
      <c r="J269" s="403">
        <v>43707.713194444441</v>
      </c>
      <c r="K269">
        <v>116.71599999999999</v>
      </c>
      <c r="L269">
        <v>0</v>
      </c>
      <c r="M269">
        <v>22.000000000001819</v>
      </c>
      <c r="N269">
        <v>2.02</v>
      </c>
      <c r="O269" s="589">
        <v>6.2499999985448085E-3</v>
      </c>
    </row>
    <row r="270" spans="1:15" x14ac:dyDescent="0.2">
      <c r="A270" s="588">
        <v>269</v>
      </c>
      <c r="B270" s="588" t="s">
        <v>97</v>
      </c>
      <c r="C270" s="588">
        <v>2</v>
      </c>
      <c r="D270">
        <v>0.01</v>
      </c>
      <c r="E270">
        <v>0.02</v>
      </c>
      <c r="F270" s="403">
        <v>43707.720833333333</v>
      </c>
      <c r="G270">
        <v>116.73</v>
      </c>
      <c r="H270" s="403">
        <v>43707.729166666664</v>
      </c>
      <c r="I270">
        <v>116.851</v>
      </c>
      <c r="J270" s="403">
        <v>43709.959027777775</v>
      </c>
      <c r="K270">
        <v>116.56100000000001</v>
      </c>
      <c r="L270">
        <v>12.100000000000364</v>
      </c>
      <c r="M270">
        <v>29</v>
      </c>
      <c r="N270">
        <v>4.21</v>
      </c>
      <c r="O270" s="589">
        <v>0.2381944444423425</v>
      </c>
    </row>
    <row r="271" spans="1:15" x14ac:dyDescent="0.2">
      <c r="A271" s="588">
        <v>270</v>
      </c>
      <c r="B271" s="588" t="s">
        <v>97</v>
      </c>
      <c r="C271" s="588">
        <v>3</v>
      </c>
      <c r="D271">
        <v>0.01</v>
      </c>
      <c r="E271">
        <v>0.03</v>
      </c>
      <c r="F271" s="403">
        <v>43709.969444444447</v>
      </c>
      <c r="G271">
        <v>116.452</v>
      </c>
      <c r="H271" s="403">
        <v>43710.15625</v>
      </c>
      <c r="I271">
        <v>116.738</v>
      </c>
      <c r="J271" s="403">
        <v>43711.126388888886</v>
      </c>
      <c r="K271">
        <v>116.346</v>
      </c>
      <c r="L271">
        <v>28.599999999998545</v>
      </c>
      <c r="M271">
        <v>39.199999999998909</v>
      </c>
      <c r="N271">
        <v>6.59</v>
      </c>
      <c r="O271" s="589">
        <v>0.15694444443943212</v>
      </c>
    </row>
    <row r="272" spans="1:15" x14ac:dyDescent="0.2">
      <c r="A272" s="588">
        <v>271</v>
      </c>
      <c r="B272" s="588" t="s">
        <v>97</v>
      </c>
      <c r="C272" s="588">
        <v>1</v>
      </c>
      <c r="D272">
        <v>0.01</v>
      </c>
      <c r="E272">
        <v>0.01</v>
      </c>
      <c r="F272" s="403">
        <v>43711.12777777778</v>
      </c>
      <c r="G272">
        <v>116.325</v>
      </c>
      <c r="H272" s="403">
        <v>43711.12777777778</v>
      </c>
      <c r="I272">
        <v>116.325</v>
      </c>
      <c r="J272" s="403">
        <v>43711.381944444445</v>
      </c>
      <c r="K272">
        <v>116.105</v>
      </c>
      <c r="L272">
        <v>0</v>
      </c>
      <c r="M272">
        <v>22</v>
      </c>
      <c r="N272">
        <v>2.0099999999999998</v>
      </c>
      <c r="O272" s="589">
        <v>0.25416666666569654</v>
      </c>
    </row>
    <row r="273" spans="1:15" x14ac:dyDescent="0.2">
      <c r="A273" s="588">
        <v>272</v>
      </c>
      <c r="B273" s="588" t="s">
        <v>97</v>
      </c>
      <c r="C273" s="588">
        <v>10</v>
      </c>
      <c r="D273">
        <v>0.61</v>
      </c>
      <c r="E273">
        <v>1.38</v>
      </c>
      <c r="F273" s="403">
        <v>43711.382638888892</v>
      </c>
      <c r="G273">
        <v>116.09099999999999</v>
      </c>
      <c r="H273" s="403">
        <v>43719.25277777778</v>
      </c>
      <c r="I273">
        <v>119.07899999999999</v>
      </c>
      <c r="J273" s="403">
        <v>43720.577777777777</v>
      </c>
      <c r="K273">
        <v>118.17400000000001</v>
      </c>
      <c r="L273">
        <v>298.80000000000109</v>
      </c>
      <c r="M273">
        <v>90.499999999998181</v>
      </c>
      <c r="N273">
        <v>390.52</v>
      </c>
      <c r="O273" s="589">
        <v>7.195138888884685</v>
      </c>
    </row>
    <row r="274" spans="1:15" x14ac:dyDescent="0.2">
      <c r="A274" s="588">
        <v>273</v>
      </c>
      <c r="B274" s="588" t="s">
        <v>96</v>
      </c>
      <c r="C274" s="588">
        <v>1</v>
      </c>
      <c r="D274">
        <v>0.01</v>
      </c>
      <c r="E274">
        <v>0.01</v>
      </c>
      <c r="F274" s="403">
        <v>43712.398611111108</v>
      </c>
      <c r="G274">
        <v>116.744</v>
      </c>
      <c r="H274" s="403">
        <v>43712.398611111108</v>
      </c>
      <c r="I274">
        <v>116.744</v>
      </c>
      <c r="J274" s="403">
        <v>43712.461805555555</v>
      </c>
      <c r="K274">
        <v>116.964</v>
      </c>
      <c r="L274">
        <v>0</v>
      </c>
      <c r="M274">
        <v>22</v>
      </c>
      <c r="N274">
        <v>2.0099999999999998</v>
      </c>
      <c r="O274" s="589">
        <v>6.3194444446708076E-2</v>
      </c>
    </row>
    <row r="275" spans="1:15" x14ac:dyDescent="0.2">
      <c r="A275" s="588">
        <v>274</v>
      </c>
      <c r="B275" s="588" t="s">
        <v>96</v>
      </c>
      <c r="C275" s="588">
        <v>1</v>
      </c>
      <c r="D275">
        <v>0.01</v>
      </c>
      <c r="E275">
        <v>0.01</v>
      </c>
      <c r="F275" s="403">
        <v>43712.461805555555</v>
      </c>
      <c r="G275">
        <v>116.982</v>
      </c>
      <c r="H275" s="403">
        <v>43712.461805555555</v>
      </c>
      <c r="I275">
        <v>116.982</v>
      </c>
      <c r="J275" s="403">
        <v>43712.732638888891</v>
      </c>
      <c r="K275">
        <v>117.202</v>
      </c>
      <c r="L275">
        <v>0</v>
      </c>
      <c r="M275">
        <v>22</v>
      </c>
      <c r="N275">
        <v>2.02</v>
      </c>
      <c r="O275" s="589">
        <v>0.27083333333575865</v>
      </c>
    </row>
    <row r="276" spans="1:15" x14ac:dyDescent="0.2">
      <c r="A276" s="588">
        <v>275</v>
      </c>
      <c r="B276" s="588" t="s">
        <v>96</v>
      </c>
      <c r="C276" s="588">
        <v>1</v>
      </c>
      <c r="D276">
        <v>0.01</v>
      </c>
      <c r="E276">
        <v>0.01</v>
      </c>
      <c r="F276" s="403">
        <v>43712.73333333333</v>
      </c>
      <c r="G276">
        <v>117.214</v>
      </c>
      <c r="H276" s="403">
        <v>43712.73333333333</v>
      </c>
      <c r="I276">
        <v>117.214</v>
      </c>
      <c r="J276" s="403">
        <v>43713.089583333334</v>
      </c>
      <c r="K276">
        <v>117.446</v>
      </c>
      <c r="L276">
        <v>0</v>
      </c>
      <c r="M276">
        <v>23.200000000000728</v>
      </c>
      <c r="N276">
        <v>2.0099999999999998</v>
      </c>
      <c r="O276" s="589">
        <v>0.35625000000436557</v>
      </c>
    </row>
    <row r="277" spans="1:15" x14ac:dyDescent="0.2">
      <c r="A277" s="588">
        <v>276</v>
      </c>
      <c r="B277" s="588" t="s">
        <v>96</v>
      </c>
      <c r="C277" s="588">
        <v>3</v>
      </c>
      <c r="D277">
        <v>0.01</v>
      </c>
      <c r="E277">
        <v>0.03</v>
      </c>
      <c r="F277" s="403">
        <v>43713.147222222222</v>
      </c>
      <c r="G277">
        <v>117.61199999999999</v>
      </c>
      <c r="H277" s="403">
        <v>43713.361111111109</v>
      </c>
      <c r="I277">
        <v>117.33</v>
      </c>
      <c r="J277" s="403">
        <v>43713.502083333333</v>
      </c>
      <c r="K277">
        <v>117.718</v>
      </c>
      <c r="L277">
        <v>28.199999999998909</v>
      </c>
      <c r="M277">
        <v>38.800000000001091</v>
      </c>
      <c r="N277">
        <v>6.6</v>
      </c>
      <c r="O277" s="589">
        <v>0.35486111111094942</v>
      </c>
    </row>
    <row r="278" spans="1:15" x14ac:dyDescent="0.2">
      <c r="A278" s="588">
        <v>277</v>
      </c>
      <c r="B278" s="588" t="s">
        <v>96</v>
      </c>
      <c r="C278" s="588">
        <v>1</v>
      </c>
      <c r="D278">
        <v>0.01</v>
      </c>
      <c r="E278">
        <v>0.01</v>
      </c>
      <c r="F278" s="403">
        <v>43713.50277777778</v>
      </c>
      <c r="G278">
        <v>117.71899999999999</v>
      </c>
      <c r="H278" s="403">
        <v>43713.50277777778</v>
      </c>
      <c r="I278">
        <v>117.71899999999999</v>
      </c>
      <c r="J278" s="403">
        <v>43713.552777777775</v>
      </c>
      <c r="K278">
        <v>117.93899999999999</v>
      </c>
      <c r="L278">
        <v>0</v>
      </c>
      <c r="M278">
        <v>22</v>
      </c>
      <c r="N278">
        <v>2.02</v>
      </c>
      <c r="O278" s="589">
        <v>4.9999999995634425E-2</v>
      </c>
    </row>
    <row r="279" spans="1:15" x14ac:dyDescent="0.2">
      <c r="A279" s="588">
        <v>278</v>
      </c>
      <c r="B279" s="588" t="s">
        <v>96</v>
      </c>
      <c r="C279" s="588">
        <v>1</v>
      </c>
      <c r="D279">
        <v>0.01</v>
      </c>
      <c r="E279">
        <v>0.01</v>
      </c>
      <c r="F279" s="403">
        <v>43713.554166666669</v>
      </c>
      <c r="G279">
        <v>117.974</v>
      </c>
      <c r="H279" s="403">
        <v>43713.554166666669</v>
      </c>
      <c r="I279">
        <v>117.974</v>
      </c>
      <c r="J279" s="403">
        <v>43713.601388888892</v>
      </c>
      <c r="K279">
        <v>118.194</v>
      </c>
      <c r="L279">
        <v>0</v>
      </c>
      <c r="M279">
        <v>22</v>
      </c>
      <c r="N279">
        <v>2.02</v>
      </c>
      <c r="O279" s="589">
        <v>4.7222222223354038E-2</v>
      </c>
    </row>
    <row r="280" spans="1:15" x14ac:dyDescent="0.2">
      <c r="A280" s="588">
        <v>279</v>
      </c>
      <c r="B280" s="588" t="s">
        <v>96</v>
      </c>
      <c r="C280" s="588">
        <v>2</v>
      </c>
      <c r="D280">
        <v>0.01</v>
      </c>
      <c r="E280">
        <v>0.02</v>
      </c>
      <c r="F280" s="403">
        <v>43713.611805555556</v>
      </c>
      <c r="G280">
        <v>118.26300000000001</v>
      </c>
      <c r="H280" s="403">
        <v>43713.617361111108</v>
      </c>
      <c r="I280">
        <v>118.142</v>
      </c>
      <c r="J280" s="403">
        <v>43713.652083333334</v>
      </c>
      <c r="K280">
        <v>118.43300000000001</v>
      </c>
      <c r="L280">
        <v>12.100000000002183</v>
      </c>
      <c r="M280">
        <v>29.100000000002183</v>
      </c>
      <c r="N280">
        <v>4.2300000000000004</v>
      </c>
      <c r="O280" s="589">
        <v>4.0277777778101154E-2</v>
      </c>
    </row>
    <row r="281" spans="1:15" x14ac:dyDescent="0.2">
      <c r="A281" s="588">
        <v>280</v>
      </c>
      <c r="B281" s="588" t="s">
        <v>96</v>
      </c>
      <c r="C281" s="588">
        <v>4</v>
      </c>
      <c r="D281">
        <v>0.02</v>
      </c>
      <c r="E281">
        <v>0.05</v>
      </c>
      <c r="F281" s="403">
        <v>43713.652083333334</v>
      </c>
      <c r="G281">
        <v>118.45</v>
      </c>
      <c r="H281" s="403">
        <v>43713.968055555553</v>
      </c>
      <c r="I281">
        <v>117.96899999999999</v>
      </c>
      <c r="J281" s="403">
        <v>43717.705555555556</v>
      </c>
      <c r="K281">
        <v>118.43600000000001</v>
      </c>
      <c r="L281">
        <v>48.100000000000364</v>
      </c>
      <c r="M281">
        <v>46.700000000000728</v>
      </c>
      <c r="N281">
        <v>11.46</v>
      </c>
      <c r="O281" s="589">
        <v>2.0534722222218988</v>
      </c>
    </row>
    <row r="282" spans="1:15" x14ac:dyDescent="0.2">
      <c r="A282" s="588">
        <v>281</v>
      </c>
      <c r="B282" s="588" t="s">
        <v>96</v>
      </c>
      <c r="C282" s="588">
        <v>1</v>
      </c>
      <c r="D282">
        <v>0.01</v>
      </c>
      <c r="E282">
        <v>0.01</v>
      </c>
      <c r="F282" s="403">
        <v>43717.706944444442</v>
      </c>
      <c r="G282">
        <v>118.47</v>
      </c>
      <c r="H282" s="403">
        <v>43717.706944444442</v>
      </c>
      <c r="I282">
        <v>118.47</v>
      </c>
      <c r="J282" s="403">
        <v>43718.138194444444</v>
      </c>
      <c r="K282">
        <v>118.694</v>
      </c>
      <c r="L282">
        <v>0</v>
      </c>
      <c r="M282">
        <v>22.399999999999636</v>
      </c>
      <c r="N282">
        <v>2.02</v>
      </c>
      <c r="O282" s="589">
        <v>0.43125000000145519</v>
      </c>
    </row>
    <row r="283" spans="1:15" x14ac:dyDescent="0.2">
      <c r="A283" s="588">
        <v>282</v>
      </c>
      <c r="B283" s="588" t="s">
        <v>96</v>
      </c>
      <c r="C283" s="588">
        <v>3</v>
      </c>
      <c r="D283">
        <v>0.01</v>
      </c>
      <c r="E283">
        <v>0.03</v>
      </c>
      <c r="F283" s="403">
        <v>43718.353472222225</v>
      </c>
      <c r="G283">
        <v>118.575</v>
      </c>
      <c r="H283" s="403">
        <v>43718.680555555555</v>
      </c>
      <c r="I283">
        <v>118.294</v>
      </c>
      <c r="J283" s="403">
        <v>43718.874305555553</v>
      </c>
      <c r="K283">
        <v>118.681</v>
      </c>
      <c r="L283">
        <v>28.100000000000364</v>
      </c>
      <c r="M283">
        <v>38.700000000000728</v>
      </c>
      <c r="N283">
        <v>6.6099999999999994</v>
      </c>
      <c r="O283" s="589">
        <v>0.52083333332848269</v>
      </c>
    </row>
    <row r="284" spans="1:15" x14ac:dyDescent="0.2">
      <c r="A284" s="588">
        <v>283</v>
      </c>
      <c r="B284" s="588" t="s">
        <v>96</v>
      </c>
      <c r="C284" s="588">
        <v>1</v>
      </c>
      <c r="D284">
        <v>0.01</v>
      </c>
      <c r="E284">
        <v>0.01</v>
      </c>
      <c r="F284" s="403">
        <v>43718.887499999997</v>
      </c>
      <c r="G284">
        <v>118.691</v>
      </c>
      <c r="H284" s="403">
        <v>43718.887499999997</v>
      </c>
      <c r="I284">
        <v>118.691</v>
      </c>
      <c r="J284" s="403">
        <v>43719.095833333333</v>
      </c>
      <c r="K284">
        <v>118.91500000000001</v>
      </c>
      <c r="L284">
        <v>0</v>
      </c>
      <c r="M284">
        <v>22.399999999999636</v>
      </c>
      <c r="N284">
        <v>2.0099999999999998</v>
      </c>
      <c r="O284" s="589">
        <v>0.20833333333575865</v>
      </c>
    </row>
    <row r="285" spans="1:15" x14ac:dyDescent="0.2">
      <c r="A285" s="588">
        <v>284</v>
      </c>
      <c r="B285" s="588" t="s">
        <v>96</v>
      </c>
      <c r="C285" s="588">
        <v>2</v>
      </c>
      <c r="D285">
        <v>0.01</v>
      </c>
      <c r="E285">
        <v>0.02</v>
      </c>
      <c r="F285" s="403">
        <v>43719.103472222225</v>
      </c>
      <c r="G285">
        <v>118.95699999999999</v>
      </c>
      <c r="H285" s="403">
        <v>43719.12777777778</v>
      </c>
      <c r="I285">
        <v>118.837</v>
      </c>
      <c r="J285" s="403">
        <v>43719.253472222219</v>
      </c>
      <c r="K285">
        <v>119.127</v>
      </c>
      <c r="L285">
        <v>11.999999999998181</v>
      </c>
      <c r="M285">
        <v>28.999999999998181</v>
      </c>
      <c r="N285">
        <v>4.2200000000000006</v>
      </c>
      <c r="O285" s="589">
        <v>0.14999999999417923</v>
      </c>
    </row>
    <row r="286" spans="1:15" x14ac:dyDescent="0.2">
      <c r="A286" s="588">
        <v>285</v>
      </c>
      <c r="B286" s="588" t="s">
        <v>96</v>
      </c>
      <c r="C286" s="588">
        <v>5</v>
      </c>
      <c r="D286">
        <v>0.03</v>
      </c>
      <c r="E286">
        <v>0.08</v>
      </c>
      <c r="F286" s="403">
        <v>43719.254166666666</v>
      </c>
      <c r="G286">
        <v>119.145</v>
      </c>
      <c r="H286" s="403">
        <v>43719.672222222223</v>
      </c>
      <c r="I286">
        <v>118.39100000000001</v>
      </c>
      <c r="J286" s="403">
        <v>43720.074305555558</v>
      </c>
      <c r="K286">
        <v>118.964</v>
      </c>
      <c r="L286">
        <v>75.399999999999636</v>
      </c>
      <c r="M286">
        <v>57.299999999999272</v>
      </c>
      <c r="N286">
        <v>19.010000000000002</v>
      </c>
      <c r="O286" s="589">
        <v>0.82013888889196096</v>
      </c>
    </row>
    <row r="287" spans="1:15" x14ac:dyDescent="0.2">
      <c r="A287" s="588">
        <v>286</v>
      </c>
      <c r="B287" s="588" t="s">
        <v>96</v>
      </c>
      <c r="C287" s="588">
        <v>2</v>
      </c>
      <c r="D287">
        <v>0.01</v>
      </c>
      <c r="E287">
        <v>0.02</v>
      </c>
      <c r="F287" s="403">
        <v>43720.082638888889</v>
      </c>
      <c r="G287">
        <v>118.996</v>
      </c>
      <c r="H287" s="403">
        <v>43720.572222222225</v>
      </c>
      <c r="I287">
        <v>118.876</v>
      </c>
      <c r="J287" s="403">
        <v>43720.572916666664</v>
      </c>
      <c r="K287">
        <v>119.166</v>
      </c>
      <c r="L287">
        <v>12</v>
      </c>
      <c r="M287">
        <v>29</v>
      </c>
      <c r="N287">
        <v>4.2200000000000006</v>
      </c>
      <c r="O287" s="589">
        <v>0.49027777777519077</v>
      </c>
    </row>
    <row r="288" spans="1:15" x14ac:dyDescent="0.2">
      <c r="A288" s="588">
        <v>287</v>
      </c>
      <c r="B288" s="588" t="s">
        <v>97</v>
      </c>
      <c r="C288" s="588">
        <v>2</v>
      </c>
      <c r="D288">
        <v>0.01</v>
      </c>
      <c r="E288">
        <v>0.02</v>
      </c>
      <c r="F288" s="403">
        <v>43720.591666666667</v>
      </c>
      <c r="G288">
        <v>118.07</v>
      </c>
      <c r="H288" s="403">
        <v>43720.595833333333</v>
      </c>
      <c r="I288">
        <v>118.19</v>
      </c>
      <c r="J288" s="403">
        <v>43720.606944444444</v>
      </c>
      <c r="K288">
        <v>117.9</v>
      </c>
      <c r="L288">
        <v>12</v>
      </c>
      <c r="M288">
        <v>29</v>
      </c>
      <c r="N288">
        <v>4.2200000000000006</v>
      </c>
      <c r="O288" s="589">
        <v>1.5277777776645962E-2</v>
      </c>
    </row>
    <row r="289" spans="1:15" x14ac:dyDescent="0.2">
      <c r="A289" s="588">
        <v>288</v>
      </c>
      <c r="B289" s="588" t="s">
        <v>96</v>
      </c>
      <c r="C289" s="588">
        <v>4</v>
      </c>
      <c r="D289">
        <v>0.02</v>
      </c>
      <c r="E289">
        <v>0.05</v>
      </c>
      <c r="F289" s="403">
        <v>43720.59375</v>
      </c>
      <c r="G289">
        <v>118.14</v>
      </c>
      <c r="H289" s="403">
        <v>43720.611111111109</v>
      </c>
      <c r="I289">
        <v>117.657</v>
      </c>
      <c r="J289" s="403">
        <v>43720.636111111111</v>
      </c>
      <c r="K289">
        <v>118.116</v>
      </c>
      <c r="L289">
        <v>48.300000000001091</v>
      </c>
      <c r="M289">
        <v>45.900000000001455</v>
      </c>
      <c r="N289">
        <v>11.46</v>
      </c>
      <c r="O289" s="589">
        <v>4.2361111110949423E-2</v>
      </c>
    </row>
    <row r="290" spans="1:15" x14ac:dyDescent="0.2">
      <c r="A290" s="588">
        <v>289</v>
      </c>
      <c r="B290" s="588" t="s">
        <v>97</v>
      </c>
      <c r="C290" s="588">
        <v>1</v>
      </c>
      <c r="D290">
        <v>0.01</v>
      </c>
      <c r="E290">
        <v>0.01</v>
      </c>
      <c r="F290" s="403">
        <v>43720.606944444444</v>
      </c>
      <c r="G290">
        <v>117.88200000000001</v>
      </c>
      <c r="H290" s="403">
        <v>43720.606944444444</v>
      </c>
      <c r="I290">
        <v>117.88200000000001</v>
      </c>
      <c r="J290" s="403">
        <v>43720.611111111109</v>
      </c>
      <c r="K290">
        <v>117.66200000000001</v>
      </c>
      <c r="L290">
        <v>0</v>
      </c>
      <c r="M290">
        <v>22</v>
      </c>
      <c r="N290">
        <v>2.02</v>
      </c>
      <c r="O290" s="589">
        <v>4.166666665696539E-3</v>
      </c>
    </row>
    <row r="291" spans="1:15" x14ac:dyDescent="0.2">
      <c r="A291" s="588">
        <v>290</v>
      </c>
      <c r="B291" s="588" t="s">
        <v>97</v>
      </c>
      <c r="C291" s="588">
        <v>8</v>
      </c>
      <c r="D291">
        <v>0.19</v>
      </c>
      <c r="E291">
        <v>0.43000000000000005</v>
      </c>
      <c r="F291" s="403">
        <v>43720.611805555556</v>
      </c>
      <c r="G291">
        <v>117.657</v>
      </c>
      <c r="H291" s="403">
        <v>43720.800694444442</v>
      </c>
      <c r="I291">
        <v>119.818</v>
      </c>
      <c r="J291" s="403">
        <v>43724.540972222225</v>
      </c>
      <c r="K291">
        <v>118.97499999999999</v>
      </c>
      <c r="L291">
        <v>216.10000000000036</v>
      </c>
      <c r="M291">
        <v>84.299999999999272</v>
      </c>
      <c r="N291">
        <v>114.38</v>
      </c>
      <c r="O291" s="589">
        <v>1.9291666666686069</v>
      </c>
    </row>
    <row r="292" spans="1:15" x14ac:dyDescent="0.2">
      <c r="A292" s="588">
        <v>291</v>
      </c>
      <c r="B292" s="588" t="s">
        <v>96</v>
      </c>
      <c r="C292" s="588">
        <v>1</v>
      </c>
      <c r="D292">
        <v>0.01</v>
      </c>
      <c r="E292">
        <v>0.01</v>
      </c>
      <c r="F292" s="403">
        <v>43720.651388888888</v>
      </c>
      <c r="G292">
        <v>118.402</v>
      </c>
      <c r="H292" s="403">
        <v>43720.651388888888</v>
      </c>
      <c r="I292">
        <v>118.402</v>
      </c>
      <c r="J292" s="403">
        <v>43720.655555555553</v>
      </c>
      <c r="K292">
        <v>118.622</v>
      </c>
      <c r="L292">
        <v>0</v>
      </c>
      <c r="M292">
        <v>22</v>
      </c>
      <c r="N292">
        <v>2.02</v>
      </c>
      <c r="O292" s="589">
        <v>4.166666665696539E-3</v>
      </c>
    </row>
    <row r="293" spans="1:15" x14ac:dyDescent="0.2">
      <c r="A293" s="588">
        <v>292</v>
      </c>
      <c r="B293" s="588" t="s">
        <v>96</v>
      </c>
      <c r="C293" s="588">
        <v>1</v>
      </c>
      <c r="D293">
        <v>0.01</v>
      </c>
      <c r="E293">
        <v>0.01</v>
      </c>
      <c r="F293" s="403">
        <v>43720.655555555553</v>
      </c>
      <c r="G293">
        <v>118.64100000000001</v>
      </c>
      <c r="H293" s="403">
        <v>43720.655555555553</v>
      </c>
      <c r="I293">
        <v>118.64100000000001</v>
      </c>
      <c r="J293" s="403">
        <v>43720.656944444447</v>
      </c>
      <c r="K293">
        <v>118.861</v>
      </c>
      <c r="L293">
        <v>0</v>
      </c>
      <c r="M293">
        <v>22</v>
      </c>
      <c r="N293">
        <v>2.02</v>
      </c>
      <c r="O293" s="589">
        <v>1.3888888934161514E-3</v>
      </c>
    </row>
    <row r="294" spans="1:15" x14ac:dyDescent="0.2">
      <c r="A294" s="588">
        <v>293</v>
      </c>
      <c r="B294" s="588" t="s">
        <v>96</v>
      </c>
      <c r="C294" s="588">
        <v>2</v>
      </c>
      <c r="D294">
        <v>0.01</v>
      </c>
      <c r="E294">
        <v>0.02</v>
      </c>
      <c r="F294" s="403">
        <v>43720.65902777778</v>
      </c>
      <c r="G294">
        <v>118.95</v>
      </c>
      <c r="H294" s="403">
        <v>43720.661111111112</v>
      </c>
      <c r="I294">
        <v>118.80800000000001</v>
      </c>
      <c r="J294" s="403">
        <v>43720.673611111109</v>
      </c>
      <c r="K294">
        <v>119.10899999999999</v>
      </c>
      <c r="L294">
        <v>14.199999999998909</v>
      </c>
      <c r="M294">
        <v>30.099999999998545</v>
      </c>
      <c r="N294">
        <v>4.22</v>
      </c>
      <c r="O294" s="589">
        <v>1.4583333329937886E-2</v>
      </c>
    </row>
    <row r="295" spans="1:15" x14ac:dyDescent="0.2">
      <c r="A295" s="588">
        <v>294</v>
      </c>
      <c r="B295" s="588" t="s">
        <v>96</v>
      </c>
      <c r="C295" s="588">
        <v>3</v>
      </c>
      <c r="D295">
        <v>0.01</v>
      </c>
      <c r="E295">
        <v>0.03</v>
      </c>
      <c r="F295" s="403">
        <v>43720.686111111114</v>
      </c>
      <c r="G295">
        <v>119.276</v>
      </c>
      <c r="H295" s="403">
        <v>43720.709722222222</v>
      </c>
      <c r="I295">
        <v>118.96899999999999</v>
      </c>
      <c r="J295" s="403">
        <v>43720.737500000003</v>
      </c>
      <c r="K295">
        <v>119.374</v>
      </c>
      <c r="L295">
        <v>30.700000000000728</v>
      </c>
      <c r="M295">
        <v>40.5</v>
      </c>
      <c r="N295">
        <v>6.6</v>
      </c>
      <c r="O295" s="589">
        <v>5.1388888889050577E-2</v>
      </c>
    </row>
    <row r="296" spans="1:15" x14ac:dyDescent="0.2">
      <c r="A296" s="588">
        <v>295</v>
      </c>
      <c r="B296" s="588" t="s">
        <v>96</v>
      </c>
      <c r="C296" s="588">
        <v>1</v>
      </c>
      <c r="D296">
        <v>0.01</v>
      </c>
      <c r="E296">
        <v>0.01</v>
      </c>
      <c r="F296" s="403">
        <v>43720.740972222222</v>
      </c>
      <c r="G296">
        <v>119.495</v>
      </c>
      <c r="H296" s="403">
        <v>43720.740972222222</v>
      </c>
      <c r="I296">
        <v>119.495</v>
      </c>
      <c r="J296" s="403">
        <v>43720.745833333334</v>
      </c>
      <c r="K296">
        <v>119.715</v>
      </c>
      <c r="L296">
        <v>0</v>
      </c>
      <c r="M296">
        <v>22</v>
      </c>
      <c r="N296">
        <v>2.02</v>
      </c>
      <c r="O296" s="589">
        <v>4.8611111124046147E-3</v>
      </c>
    </row>
    <row r="297" spans="1:15" x14ac:dyDescent="0.2">
      <c r="A297" s="588">
        <v>296</v>
      </c>
      <c r="B297" s="588" t="s">
        <v>96</v>
      </c>
      <c r="C297" s="588">
        <v>3</v>
      </c>
      <c r="D297">
        <v>0.01</v>
      </c>
      <c r="E297">
        <v>0.03</v>
      </c>
      <c r="F297" s="403">
        <v>43720.745833333334</v>
      </c>
      <c r="G297">
        <v>119.733</v>
      </c>
      <c r="H297" s="403">
        <v>43720.752083333333</v>
      </c>
      <c r="I297">
        <v>119.45099999999999</v>
      </c>
      <c r="J297" s="403">
        <v>43721.375</v>
      </c>
      <c r="K297">
        <v>119.843</v>
      </c>
      <c r="L297">
        <v>28.200000000002547</v>
      </c>
      <c r="M297">
        <v>39.200000000002547</v>
      </c>
      <c r="N297">
        <v>6.6099999999999994</v>
      </c>
      <c r="O297" s="589">
        <v>0.62916666666569654</v>
      </c>
    </row>
    <row r="298" spans="1:15" x14ac:dyDescent="0.2">
      <c r="A298" s="588">
        <v>297</v>
      </c>
      <c r="B298" s="588" t="s">
        <v>96</v>
      </c>
      <c r="C298" s="588">
        <v>6</v>
      </c>
      <c r="D298">
        <v>0.06</v>
      </c>
      <c r="E298">
        <v>0.14000000000000001</v>
      </c>
      <c r="F298" s="403">
        <v>43721.37777777778</v>
      </c>
      <c r="G298">
        <v>119.884</v>
      </c>
      <c r="H298" s="403">
        <v>43724.70416666667</v>
      </c>
      <c r="I298">
        <v>118.76600000000001</v>
      </c>
      <c r="J298" s="403">
        <v>43725.652777777781</v>
      </c>
      <c r="K298">
        <v>119.413</v>
      </c>
      <c r="L298">
        <v>111.79999999999927</v>
      </c>
      <c r="M298">
        <v>64.699999999998909</v>
      </c>
      <c r="N298">
        <v>34.549999999999997</v>
      </c>
      <c r="O298" s="589">
        <v>2.2750000000014552</v>
      </c>
    </row>
    <row r="299" spans="1:15" x14ac:dyDescent="0.2">
      <c r="A299" s="588">
        <v>298</v>
      </c>
      <c r="B299" s="588" t="s">
        <v>97</v>
      </c>
      <c r="C299" s="588">
        <v>1</v>
      </c>
      <c r="D299">
        <v>0.01</v>
      </c>
      <c r="E299">
        <v>0.01</v>
      </c>
      <c r="F299" s="403">
        <v>43724.55</v>
      </c>
      <c r="G299">
        <v>118.961</v>
      </c>
      <c r="H299" s="403">
        <v>43724.55</v>
      </c>
      <c r="I299">
        <v>118.961</v>
      </c>
      <c r="J299" s="403">
        <v>43724.706250000003</v>
      </c>
      <c r="K299">
        <v>118.741</v>
      </c>
      <c r="L299">
        <v>0</v>
      </c>
      <c r="M299">
        <v>22</v>
      </c>
      <c r="N299">
        <v>2.02</v>
      </c>
      <c r="O299" s="589">
        <v>0.15625</v>
      </c>
    </row>
    <row r="300" spans="1:15" x14ac:dyDescent="0.2">
      <c r="A300" s="588">
        <v>299</v>
      </c>
      <c r="B300" s="588" t="s">
        <v>97</v>
      </c>
      <c r="C300" s="588">
        <v>6</v>
      </c>
      <c r="D300">
        <v>0.06</v>
      </c>
      <c r="E300">
        <v>0.14000000000000001</v>
      </c>
      <c r="F300" s="403">
        <v>43724.711111111108</v>
      </c>
      <c r="G300">
        <v>118.714</v>
      </c>
      <c r="H300" s="403">
        <v>43726.175000000003</v>
      </c>
      <c r="I300">
        <v>119.80800000000001</v>
      </c>
      <c r="J300" s="403">
        <v>43727.163888888892</v>
      </c>
      <c r="K300">
        <v>119.163</v>
      </c>
      <c r="L300">
        <v>109.40000000000146</v>
      </c>
      <c r="M300">
        <v>64.500000000001819</v>
      </c>
      <c r="N300">
        <v>34.6</v>
      </c>
      <c r="O300" s="589">
        <v>2.4527777777839219</v>
      </c>
    </row>
    <row r="301" spans="1:15" x14ac:dyDescent="0.2">
      <c r="A301" s="588">
        <v>300</v>
      </c>
      <c r="B301" s="588" t="s">
        <v>96</v>
      </c>
      <c r="C301" s="588">
        <v>1</v>
      </c>
      <c r="D301">
        <v>0.01</v>
      </c>
      <c r="E301">
        <v>0.01</v>
      </c>
      <c r="F301" s="403">
        <v>43725.654166666667</v>
      </c>
      <c r="G301">
        <v>119.447</v>
      </c>
      <c r="H301" s="403">
        <v>43725.654166666667</v>
      </c>
      <c r="I301">
        <v>119.447</v>
      </c>
      <c r="J301" s="403">
        <v>43725.801388888889</v>
      </c>
      <c r="K301">
        <v>119.667</v>
      </c>
      <c r="L301">
        <v>0</v>
      </c>
      <c r="M301">
        <v>22</v>
      </c>
      <c r="N301">
        <v>2.02</v>
      </c>
      <c r="O301" s="589">
        <v>0.14722222222189885</v>
      </c>
    </row>
    <row r="302" spans="1:15" x14ac:dyDescent="0.2">
      <c r="A302" s="588">
        <v>301</v>
      </c>
      <c r="B302" s="588" t="s">
        <v>96</v>
      </c>
      <c r="C302" s="588">
        <v>9</v>
      </c>
      <c r="D302">
        <v>0.34</v>
      </c>
      <c r="E302">
        <v>0.77</v>
      </c>
      <c r="F302" s="403">
        <v>43726.378472222219</v>
      </c>
      <c r="G302">
        <v>119.685</v>
      </c>
      <c r="H302" s="403">
        <v>43741.577777777777</v>
      </c>
      <c r="I302">
        <v>117.209</v>
      </c>
      <c r="J302" s="403">
        <v>43748.15</v>
      </c>
      <c r="K302">
        <v>118.122</v>
      </c>
      <c r="L302">
        <v>247.60000000000036</v>
      </c>
      <c r="M302">
        <v>91.300000000001091</v>
      </c>
      <c r="N302">
        <v>208.74999999999997</v>
      </c>
      <c r="O302" s="589">
        <v>15.771527777782467</v>
      </c>
    </row>
    <row r="303" spans="1:15" x14ac:dyDescent="0.2">
      <c r="A303" s="588">
        <v>302</v>
      </c>
      <c r="B303" s="588" t="s">
        <v>97</v>
      </c>
      <c r="C303" s="588">
        <v>2</v>
      </c>
      <c r="D303">
        <v>0.01</v>
      </c>
      <c r="E303">
        <v>0.02</v>
      </c>
      <c r="F303" s="403">
        <v>43727.163888888892</v>
      </c>
      <c r="G303">
        <v>119.146</v>
      </c>
      <c r="H303" s="403">
        <v>43727.172222222223</v>
      </c>
      <c r="I303">
        <v>119.26600000000001</v>
      </c>
      <c r="J303" s="403">
        <v>43727.244444444441</v>
      </c>
      <c r="K303">
        <v>118.976</v>
      </c>
      <c r="L303">
        <v>12</v>
      </c>
      <c r="M303">
        <v>29</v>
      </c>
      <c r="N303">
        <v>4.2200000000000006</v>
      </c>
      <c r="O303" s="589">
        <v>8.055555554892635E-2</v>
      </c>
    </row>
    <row r="304" spans="1:15" x14ac:dyDescent="0.2">
      <c r="A304" s="588">
        <v>303</v>
      </c>
      <c r="B304" s="588" t="s">
        <v>97</v>
      </c>
      <c r="C304" s="588">
        <v>4</v>
      </c>
      <c r="D304">
        <v>0.02</v>
      </c>
      <c r="E304">
        <v>0.05</v>
      </c>
      <c r="F304" s="403">
        <v>43727.247916666667</v>
      </c>
      <c r="G304">
        <v>118.974</v>
      </c>
      <c r="H304" s="403">
        <v>43727.417361111111</v>
      </c>
      <c r="I304">
        <v>119.456</v>
      </c>
      <c r="J304" s="403">
        <v>43728.619444444441</v>
      </c>
      <c r="K304">
        <v>118.995</v>
      </c>
      <c r="L304">
        <v>48.200000000000728</v>
      </c>
      <c r="M304">
        <v>46.100000000000364</v>
      </c>
      <c r="N304">
        <v>11.45</v>
      </c>
      <c r="O304" s="589">
        <v>1.3715277777737356</v>
      </c>
    </row>
    <row r="305" spans="1:15" x14ac:dyDescent="0.2">
      <c r="A305" s="588">
        <v>304</v>
      </c>
      <c r="B305" s="588" t="s">
        <v>97</v>
      </c>
      <c r="C305" s="588">
        <v>1</v>
      </c>
      <c r="D305">
        <v>0.01</v>
      </c>
      <c r="E305">
        <v>0.01</v>
      </c>
      <c r="F305" s="403">
        <v>43728.67083333333</v>
      </c>
      <c r="G305">
        <v>119.005</v>
      </c>
      <c r="H305" s="403">
        <v>43728.67083333333</v>
      </c>
      <c r="I305">
        <v>119.005</v>
      </c>
      <c r="J305" s="403">
        <v>43728.708333333336</v>
      </c>
      <c r="K305">
        <v>118.785</v>
      </c>
      <c r="L305">
        <v>0</v>
      </c>
      <c r="M305">
        <v>22</v>
      </c>
      <c r="N305">
        <v>2.02</v>
      </c>
      <c r="O305" s="589">
        <v>3.7500000005820766E-2</v>
      </c>
    </row>
    <row r="306" spans="1:15" x14ac:dyDescent="0.2">
      <c r="A306" s="588">
        <v>305</v>
      </c>
      <c r="B306" s="588" t="s">
        <v>97</v>
      </c>
      <c r="C306" s="588">
        <v>2</v>
      </c>
      <c r="D306">
        <v>0.01</v>
      </c>
      <c r="E306">
        <v>0.02</v>
      </c>
      <c r="F306" s="403">
        <v>43728.708333333336</v>
      </c>
      <c r="G306">
        <v>118.768</v>
      </c>
      <c r="H306" s="403">
        <v>43728.716666666667</v>
      </c>
      <c r="I306">
        <v>118.88800000000001</v>
      </c>
      <c r="J306" s="403">
        <v>43728.84097222222</v>
      </c>
      <c r="K306">
        <v>118.598</v>
      </c>
      <c r="L306">
        <v>12.000000000001819</v>
      </c>
      <c r="M306">
        <v>29.000000000001819</v>
      </c>
      <c r="N306">
        <v>4.21</v>
      </c>
      <c r="O306" s="589">
        <v>0.132638888884685</v>
      </c>
    </row>
    <row r="307" spans="1:15" x14ac:dyDescent="0.2">
      <c r="A307" s="588">
        <v>306</v>
      </c>
      <c r="B307" s="588" t="s">
        <v>97</v>
      </c>
      <c r="C307" s="588">
        <v>2</v>
      </c>
      <c r="D307">
        <v>0.01</v>
      </c>
      <c r="E307">
        <v>0.02</v>
      </c>
      <c r="F307" s="403">
        <v>43728.875694444447</v>
      </c>
      <c r="G307">
        <v>118.563</v>
      </c>
      <c r="H307" s="403">
        <v>43730.969444444447</v>
      </c>
      <c r="I307">
        <v>118.68300000000001</v>
      </c>
      <c r="J307" s="403">
        <v>43731.395138888889</v>
      </c>
      <c r="K307">
        <v>118.39100000000001</v>
      </c>
      <c r="L307">
        <v>12</v>
      </c>
      <c r="M307">
        <v>29.200000000000728</v>
      </c>
      <c r="N307">
        <v>4.21</v>
      </c>
      <c r="O307" s="589">
        <v>0.5194444444423425</v>
      </c>
    </row>
    <row r="308" spans="1:15" x14ac:dyDescent="0.2">
      <c r="A308" s="588">
        <v>307</v>
      </c>
      <c r="B308" s="588" t="s">
        <v>97</v>
      </c>
      <c r="C308" s="588">
        <v>1</v>
      </c>
      <c r="D308">
        <v>0.01</v>
      </c>
      <c r="E308">
        <v>0.01</v>
      </c>
      <c r="F308" s="403">
        <v>43731.395833333336</v>
      </c>
      <c r="G308">
        <v>118.363</v>
      </c>
      <c r="H308" s="403">
        <v>43731.395833333336</v>
      </c>
      <c r="I308">
        <v>118.363</v>
      </c>
      <c r="J308" s="403">
        <v>43731.397916666669</v>
      </c>
      <c r="K308">
        <v>118.143</v>
      </c>
      <c r="L308">
        <v>0</v>
      </c>
      <c r="M308">
        <v>22</v>
      </c>
      <c r="N308">
        <v>2.02</v>
      </c>
      <c r="O308" s="589">
        <v>2.0833333328482695E-3</v>
      </c>
    </row>
    <row r="309" spans="1:15" x14ac:dyDescent="0.2">
      <c r="A309" s="588">
        <v>308</v>
      </c>
      <c r="B309" s="588" t="s">
        <v>97</v>
      </c>
      <c r="C309" s="588">
        <v>2</v>
      </c>
      <c r="D309">
        <v>0.01</v>
      </c>
      <c r="E309">
        <v>0.02</v>
      </c>
      <c r="F309" s="403">
        <v>43731.415277777778</v>
      </c>
      <c r="G309">
        <v>117.97</v>
      </c>
      <c r="H309" s="403">
        <v>43731.424305555556</v>
      </c>
      <c r="I309">
        <v>118.09</v>
      </c>
      <c r="J309" s="403">
        <v>43731.45</v>
      </c>
      <c r="K309">
        <v>117.8</v>
      </c>
      <c r="L309">
        <v>12</v>
      </c>
      <c r="M309">
        <v>29</v>
      </c>
      <c r="N309">
        <v>4.21</v>
      </c>
      <c r="O309" s="589">
        <v>3.4722222218988463E-2</v>
      </c>
    </row>
    <row r="310" spans="1:15" x14ac:dyDescent="0.2">
      <c r="A310" s="588">
        <v>309</v>
      </c>
      <c r="B310" s="588" t="s">
        <v>97</v>
      </c>
      <c r="C310" s="588">
        <v>4</v>
      </c>
      <c r="D310">
        <v>0.02</v>
      </c>
      <c r="E310">
        <v>0.05</v>
      </c>
      <c r="F310" s="403">
        <v>43731.475694444445</v>
      </c>
      <c r="G310">
        <v>117.813</v>
      </c>
      <c r="H310" s="403">
        <v>43732.06527777778</v>
      </c>
      <c r="I310">
        <v>118.29600000000001</v>
      </c>
      <c r="J310" s="403">
        <v>43733.119444444441</v>
      </c>
      <c r="K310">
        <v>117.833</v>
      </c>
      <c r="L310">
        <v>48.299999999999272</v>
      </c>
      <c r="M310">
        <v>46.300000000001091</v>
      </c>
      <c r="N310">
        <v>11.42</v>
      </c>
      <c r="O310" s="589">
        <v>1.6437499999956344</v>
      </c>
    </row>
    <row r="311" spans="1:15" x14ac:dyDescent="0.2">
      <c r="A311" s="588">
        <v>310</v>
      </c>
      <c r="B311" s="588" t="s">
        <v>97</v>
      </c>
      <c r="C311" s="588">
        <v>3</v>
      </c>
      <c r="D311">
        <v>0.01</v>
      </c>
      <c r="E311">
        <v>0.03</v>
      </c>
      <c r="F311" s="403">
        <v>43733.119444444441</v>
      </c>
      <c r="G311">
        <v>117.816</v>
      </c>
      <c r="H311" s="403">
        <v>43733.195833333331</v>
      </c>
      <c r="I311">
        <v>118.09699999999999</v>
      </c>
      <c r="J311" s="403">
        <v>43734.440972222219</v>
      </c>
      <c r="K311">
        <v>117.703</v>
      </c>
      <c r="L311">
        <v>28.099999999998545</v>
      </c>
      <c r="M311">
        <v>39.399999999997817</v>
      </c>
      <c r="N311">
        <v>6.5600000000000005</v>
      </c>
      <c r="O311" s="589">
        <v>1.3215277777781012</v>
      </c>
    </row>
    <row r="312" spans="1:15" x14ac:dyDescent="0.2">
      <c r="A312" s="588">
        <v>311</v>
      </c>
      <c r="B312" s="588" t="s">
        <v>97</v>
      </c>
      <c r="C312" s="588">
        <v>2</v>
      </c>
      <c r="D312">
        <v>0.01</v>
      </c>
      <c r="E312">
        <v>0.02</v>
      </c>
      <c r="F312" s="403">
        <v>43734.440972222219</v>
      </c>
      <c r="G312">
        <v>117.68600000000001</v>
      </c>
      <c r="H312" s="403">
        <v>43734.599305555559</v>
      </c>
      <c r="I312">
        <v>117.812</v>
      </c>
      <c r="J312" s="403">
        <v>43735.109027777777</v>
      </c>
      <c r="K312">
        <v>117.517</v>
      </c>
      <c r="L312">
        <v>12.599999999998545</v>
      </c>
      <c r="M312">
        <v>29.5</v>
      </c>
      <c r="N312">
        <v>4.22</v>
      </c>
      <c r="O312" s="589">
        <v>0.6680555555576575</v>
      </c>
    </row>
    <row r="313" spans="1:15" x14ac:dyDescent="0.2">
      <c r="A313" s="588">
        <v>312</v>
      </c>
      <c r="B313" s="588" t="s">
        <v>97</v>
      </c>
      <c r="C313" s="588">
        <v>5</v>
      </c>
      <c r="D313">
        <v>0.03</v>
      </c>
      <c r="E313">
        <v>0.08</v>
      </c>
      <c r="F313" s="403">
        <v>43735.109722222223</v>
      </c>
      <c r="G313">
        <v>117.48699999999999</v>
      </c>
      <c r="H313" s="403">
        <v>43735.539583333331</v>
      </c>
      <c r="I313">
        <v>118.242</v>
      </c>
      <c r="J313" s="403">
        <v>43738.592361111114</v>
      </c>
      <c r="K313">
        <v>117.679</v>
      </c>
      <c r="L313">
        <v>75.500000000001819</v>
      </c>
      <c r="M313">
        <v>56.300000000001091</v>
      </c>
      <c r="N313">
        <v>19.079999999999998</v>
      </c>
      <c r="O313" s="589">
        <v>1.4826388888905058</v>
      </c>
    </row>
    <row r="314" spans="1:15" x14ac:dyDescent="0.2">
      <c r="A314" s="588">
        <v>313</v>
      </c>
      <c r="B314" s="588" t="s">
        <v>97</v>
      </c>
      <c r="C314" s="588">
        <v>4</v>
      </c>
      <c r="D314">
        <v>0.02</v>
      </c>
      <c r="E314">
        <v>0.05</v>
      </c>
      <c r="F314" s="403">
        <v>43738.593055555553</v>
      </c>
      <c r="G314">
        <v>117.633</v>
      </c>
      <c r="H314" s="403">
        <v>43739.445833333331</v>
      </c>
      <c r="I314">
        <v>118.116</v>
      </c>
      <c r="J314" s="403">
        <v>43740.381944444445</v>
      </c>
      <c r="K314">
        <v>117.65300000000001</v>
      </c>
      <c r="L314">
        <v>48.300000000001091</v>
      </c>
      <c r="M314">
        <v>46.299999999999272</v>
      </c>
      <c r="N314">
        <v>11.43</v>
      </c>
      <c r="O314" s="589">
        <v>1.788888888891961</v>
      </c>
    </row>
    <row r="315" spans="1:15" x14ac:dyDescent="0.2">
      <c r="A315" s="588">
        <v>314</v>
      </c>
      <c r="B315" s="588" t="s">
        <v>97</v>
      </c>
      <c r="C315" s="588">
        <v>1</v>
      </c>
      <c r="D315">
        <v>0.01</v>
      </c>
      <c r="E315">
        <v>0.01</v>
      </c>
      <c r="F315" s="403">
        <v>43740.381944444445</v>
      </c>
      <c r="G315">
        <v>117.63500000000001</v>
      </c>
      <c r="H315" s="403">
        <v>43740.381944444445</v>
      </c>
      <c r="I315">
        <v>117.63500000000001</v>
      </c>
      <c r="J315" s="403">
        <v>43740.447916666664</v>
      </c>
      <c r="K315">
        <v>117.41500000000001</v>
      </c>
      <c r="L315">
        <v>0</v>
      </c>
      <c r="M315">
        <v>22</v>
      </c>
      <c r="N315">
        <v>2.02</v>
      </c>
      <c r="O315" s="589">
        <v>6.5972222218988463E-2</v>
      </c>
    </row>
    <row r="316" spans="1:15" x14ac:dyDescent="0.2">
      <c r="A316" s="588">
        <v>315</v>
      </c>
      <c r="B316" s="588" t="s">
        <v>97</v>
      </c>
      <c r="C316" s="588">
        <v>2</v>
      </c>
      <c r="D316">
        <v>0.01</v>
      </c>
      <c r="E316">
        <v>0.02</v>
      </c>
      <c r="F316" s="403">
        <v>43740.447916666664</v>
      </c>
      <c r="G316">
        <v>117.39700000000001</v>
      </c>
      <c r="H316" s="403">
        <v>43740.495138888888</v>
      </c>
      <c r="I316">
        <v>117.518</v>
      </c>
      <c r="J316" s="403">
        <v>43741.577777777777</v>
      </c>
      <c r="K316">
        <v>117.221</v>
      </c>
      <c r="L316">
        <v>12.099999999998545</v>
      </c>
      <c r="M316">
        <v>29.699999999998909</v>
      </c>
      <c r="N316">
        <v>4.21</v>
      </c>
      <c r="O316" s="589">
        <v>1.1298611111124046</v>
      </c>
    </row>
    <row r="317" spans="1:15" x14ac:dyDescent="0.2">
      <c r="A317" s="588">
        <v>316</v>
      </c>
      <c r="B317" s="588" t="s">
        <v>97</v>
      </c>
      <c r="C317" s="588">
        <v>5</v>
      </c>
      <c r="D317">
        <v>0.03</v>
      </c>
      <c r="E317">
        <v>0.08</v>
      </c>
      <c r="F317" s="403">
        <v>43741.57916666667</v>
      </c>
      <c r="G317">
        <v>117.16200000000001</v>
      </c>
      <c r="H317" s="403">
        <v>43746.334722222222</v>
      </c>
      <c r="I317">
        <v>117.919</v>
      </c>
      <c r="J317" s="403">
        <v>43746.638194444444</v>
      </c>
      <c r="K317">
        <v>117.355</v>
      </c>
      <c r="L317">
        <v>75.699999999998909</v>
      </c>
      <c r="M317">
        <v>56.399999999999636</v>
      </c>
      <c r="N317">
        <v>19.059999999999999</v>
      </c>
      <c r="O317" s="589">
        <v>3.0590277777737356</v>
      </c>
    </row>
    <row r="318" spans="1:15" x14ac:dyDescent="0.2">
      <c r="A318" s="588">
        <v>317</v>
      </c>
      <c r="B318" s="588" t="s">
        <v>97</v>
      </c>
      <c r="C318" s="588">
        <v>11</v>
      </c>
      <c r="D318">
        <v>1.1000000000000001</v>
      </c>
      <c r="E318">
        <v>2.48</v>
      </c>
      <c r="F318" s="403">
        <v>43746.667361111111</v>
      </c>
      <c r="G318">
        <v>117.324</v>
      </c>
      <c r="H318" s="403">
        <v>43755.480555555558</v>
      </c>
      <c r="I318">
        <v>120.84399999999999</v>
      </c>
      <c r="J318" s="403">
        <v>43782.59652777778</v>
      </c>
      <c r="K318">
        <v>119.849</v>
      </c>
      <c r="L318">
        <v>352</v>
      </c>
      <c r="M318">
        <v>99.5</v>
      </c>
      <c r="N318">
        <v>714.63</v>
      </c>
      <c r="O318" s="589">
        <v>25.929166666668607</v>
      </c>
    </row>
    <row r="319" spans="1:15" x14ac:dyDescent="0.2">
      <c r="A319" s="588">
        <v>318</v>
      </c>
      <c r="B319" s="588" t="s">
        <v>96</v>
      </c>
      <c r="C319" s="588">
        <v>2</v>
      </c>
      <c r="D319">
        <v>0.01</v>
      </c>
      <c r="E319">
        <v>0.02</v>
      </c>
      <c r="F319" s="403">
        <v>43748.151388888888</v>
      </c>
      <c r="G319">
        <v>118.258</v>
      </c>
      <c r="H319" s="403">
        <v>43748.196527777778</v>
      </c>
      <c r="I319">
        <v>118.137</v>
      </c>
      <c r="J319" s="403">
        <v>43748.379166666666</v>
      </c>
      <c r="K319">
        <v>118.428</v>
      </c>
      <c r="L319">
        <v>12.099999999998545</v>
      </c>
      <c r="M319">
        <v>29.099999999998545</v>
      </c>
      <c r="N319">
        <v>4.2300000000000004</v>
      </c>
      <c r="O319" s="589">
        <v>0.22777777777810115</v>
      </c>
    </row>
    <row r="320" spans="1:15" x14ac:dyDescent="0.2">
      <c r="A320" s="588">
        <v>319</v>
      </c>
      <c r="B320" s="588" t="s">
        <v>96</v>
      </c>
      <c r="C320" s="588">
        <v>2</v>
      </c>
      <c r="D320">
        <v>0.01</v>
      </c>
      <c r="E320">
        <v>0.02</v>
      </c>
      <c r="F320" s="403">
        <v>43748.379861111112</v>
      </c>
      <c r="G320">
        <v>118.423</v>
      </c>
      <c r="H320" s="403">
        <v>43748.398611111108</v>
      </c>
      <c r="I320">
        <v>118.303</v>
      </c>
      <c r="J320" s="403">
        <v>43748.60833333333</v>
      </c>
      <c r="K320">
        <v>118.593</v>
      </c>
      <c r="L320">
        <v>12</v>
      </c>
      <c r="M320">
        <v>29.000000000001819</v>
      </c>
      <c r="N320">
        <v>4.2200000000000006</v>
      </c>
      <c r="O320" s="589">
        <v>0.22847222221753327</v>
      </c>
    </row>
    <row r="321" spans="1:15" x14ac:dyDescent="0.2">
      <c r="A321" s="588">
        <v>320</v>
      </c>
      <c r="B321" s="588" t="s">
        <v>96</v>
      </c>
      <c r="C321" s="588">
        <v>1</v>
      </c>
      <c r="D321">
        <v>0.01</v>
      </c>
      <c r="E321">
        <v>0.01</v>
      </c>
      <c r="F321" s="403">
        <v>43748.609027777777</v>
      </c>
      <c r="G321">
        <v>118.60599999999999</v>
      </c>
      <c r="H321" s="403">
        <v>43748.609027777777</v>
      </c>
      <c r="I321">
        <v>118.60599999999999</v>
      </c>
      <c r="J321" s="403">
        <v>43748.660416666666</v>
      </c>
      <c r="K321">
        <v>118.82599999999999</v>
      </c>
      <c r="L321">
        <v>0</v>
      </c>
      <c r="M321">
        <v>22</v>
      </c>
      <c r="N321">
        <v>2.02</v>
      </c>
      <c r="O321" s="589">
        <v>5.1388888889050577E-2</v>
      </c>
    </row>
    <row r="322" spans="1:15" x14ac:dyDescent="0.2">
      <c r="A322" s="588">
        <v>321</v>
      </c>
      <c r="B322" s="588" t="s">
        <v>96</v>
      </c>
      <c r="C322" s="588">
        <v>1</v>
      </c>
      <c r="D322">
        <v>0.01</v>
      </c>
      <c r="E322">
        <v>0.01</v>
      </c>
      <c r="F322" s="403">
        <v>43748.675694444442</v>
      </c>
      <c r="G322">
        <v>118.834</v>
      </c>
      <c r="H322" s="403">
        <v>43748.675694444442</v>
      </c>
      <c r="I322">
        <v>118.834</v>
      </c>
      <c r="J322" s="403">
        <v>43749.464583333334</v>
      </c>
      <c r="K322">
        <v>119.05800000000001</v>
      </c>
      <c r="L322">
        <v>0</v>
      </c>
      <c r="M322">
        <v>22.400000000001455</v>
      </c>
      <c r="N322">
        <v>2.02</v>
      </c>
      <c r="O322" s="589">
        <v>0.78888888889196096</v>
      </c>
    </row>
    <row r="323" spans="1:15" x14ac:dyDescent="0.2">
      <c r="A323" s="588">
        <v>322</v>
      </c>
      <c r="B323" s="588" t="s">
        <v>96</v>
      </c>
      <c r="C323" s="588">
        <v>1</v>
      </c>
      <c r="D323">
        <v>0.01</v>
      </c>
      <c r="E323">
        <v>0.01</v>
      </c>
      <c r="F323" s="403">
        <v>43749.465277777781</v>
      </c>
      <c r="G323">
        <v>119.062</v>
      </c>
      <c r="H323" s="403">
        <v>43749.465277777781</v>
      </c>
      <c r="I323">
        <v>119.062</v>
      </c>
      <c r="J323" s="403">
        <v>43749.507638888892</v>
      </c>
      <c r="K323">
        <v>119.282</v>
      </c>
      <c r="L323">
        <v>0</v>
      </c>
      <c r="M323">
        <v>22</v>
      </c>
      <c r="N323">
        <v>2.02</v>
      </c>
      <c r="O323" s="589">
        <v>4.2361111110949423E-2</v>
      </c>
    </row>
    <row r="324" spans="1:15" x14ac:dyDescent="0.2">
      <c r="A324" s="588">
        <v>323</v>
      </c>
      <c r="B324" s="588" t="s">
        <v>96</v>
      </c>
      <c r="C324" s="588">
        <v>1</v>
      </c>
      <c r="D324">
        <v>0.01</v>
      </c>
      <c r="E324">
        <v>0.01</v>
      </c>
      <c r="F324" s="403">
        <v>43749.507638888892</v>
      </c>
      <c r="G324">
        <v>119.29900000000001</v>
      </c>
      <c r="H324" s="403">
        <v>43749.507638888892</v>
      </c>
      <c r="I324">
        <v>119.29900000000001</v>
      </c>
      <c r="J324" s="403">
        <v>43749.544444444444</v>
      </c>
      <c r="K324">
        <v>119.51900000000001</v>
      </c>
      <c r="L324">
        <v>0</v>
      </c>
      <c r="M324">
        <v>22</v>
      </c>
      <c r="N324">
        <v>2.0099999999999998</v>
      </c>
      <c r="O324" s="589">
        <v>3.6805555551836733E-2</v>
      </c>
    </row>
    <row r="325" spans="1:15" x14ac:dyDescent="0.2">
      <c r="A325" s="588">
        <v>324</v>
      </c>
      <c r="B325" s="588" t="s">
        <v>96</v>
      </c>
      <c r="C325" s="588">
        <v>1</v>
      </c>
      <c r="D325">
        <v>0.01</v>
      </c>
      <c r="E325">
        <v>0.01</v>
      </c>
      <c r="F325" s="403">
        <v>43749.554861111108</v>
      </c>
      <c r="G325">
        <v>119.70699999999999</v>
      </c>
      <c r="H325" s="403">
        <v>43749.554861111108</v>
      </c>
      <c r="I325">
        <v>119.70699999999999</v>
      </c>
      <c r="J325" s="403">
        <v>43749.65902777778</v>
      </c>
      <c r="K325">
        <v>119.92700000000001</v>
      </c>
      <c r="L325">
        <v>0</v>
      </c>
      <c r="M325">
        <v>22.000000000001819</v>
      </c>
      <c r="N325">
        <v>2.02</v>
      </c>
      <c r="O325" s="589">
        <v>0.10416666667151731</v>
      </c>
    </row>
    <row r="326" spans="1:15" x14ac:dyDescent="0.2">
      <c r="A326" s="588">
        <v>325</v>
      </c>
      <c r="B326" s="588" t="s">
        <v>96</v>
      </c>
      <c r="C326" s="588">
        <v>5</v>
      </c>
      <c r="D326">
        <v>0.03</v>
      </c>
      <c r="E326">
        <v>0.08</v>
      </c>
      <c r="F326" s="403">
        <v>43749.680555555555</v>
      </c>
      <c r="G326">
        <v>119.928</v>
      </c>
      <c r="H326" s="403">
        <v>43753.482638888891</v>
      </c>
      <c r="I326">
        <v>119.17400000000001</v>
      </c>
      <c r="J326" s="403">
        <v>43753.688888888886</v>
      </c>
      <c r="K326">
        <v>119.738</v>
      </c>
      <c r="L326">
        <v>75.399999999997817</v>
      </c>
      <c r="M326">
        <v>56.399999999997817</v>
      </c>
      <c r="N326">
        <v>19.04</v>
      </c>
      <c r="O326" s="589">
        <v>2.0083333333313931</v>
      </c>
    </row>
    <row r="327" spans="1:15" x14ac:dyDescent="0.2">
      <c r="A327" s="588">
        <v>326</v>
      </c>
      <c r="B327" s="588" t="s">
        <v>96</v>
      </c>
      <c r="C327" s="588">
        <v>1</v>
      </c>
      <c r="D327">
        <v>0.01</v>
      </c>
      <c r="E327">
        <v>0.01</v>
      </c>
      <c r="F327" s="403">
        <v>43753.688888888886</v>
      </c>
      <c r="G327">
        <v>119.759</v>
      </c>
      <c r="H327" s="403">
        <v>43753.688888888886</v>
      </c>
      <c r="I327">
        <v>119.759</v>
      </c>
      <c r="J327" s="403">
        <v>43753.70416666667</v>
      </c>
      <c r="K327">
        <v>119.979</v>
      </c>
      <c r="L327">
        <v>0</v>
      </c>
      <c r="M327">
        <v>22</v>
      </c>
      <c r="N327">
        <v>2.0099999999999998</v>
      </c>
      <c r="O327" s="589">
        <v>1.527777778392192E-2</v>
      </c>
    </row>
    <row r="328" spans="1:15" x14ac:dyDescent="0.2">
      <c r="A328" s="588">
        <v>327</v>
      </c>
      <c r="B328" s="588" t="s">
        <v>96</v>
      </c>
      <c r="C328" s="588">
        <v>2</v>
      </c>
      <c r="D328">
        <v>0.01</v>
      </c>
      <c r="E328">
        <v>0.02</v>
      </c>
      <c r="F328" s="403">
        <v>43753.704861111109</v>
      </c>
      <c r="G328">
        <v>120.017</v>
      </c>
      <c r="H328" s="403">
        <v>43754.109027777777</v>
      </c>
      <c r="I328">
        <v>119.896</v>
      </c>
      <c r="J328" s="403">
        <v>43754.34375</v>
      </c>
      <c r="K328">
        <v>120.18899999999999</v>
      </c>
      <c r="L328">
        <v>12.099999999998545</v>
      </c>
      <c r="M328">
        <v>29.299999999999272</v>
      </c>
      <c r="N328">
        <v>4.2300000000000004</v>
      </c>
      <c r="O328" s="589">
        <v>0.63888888889050577</v>
      </c>
    </row>
    <row r="329" spans="1:15" x14ac:dyDescent="0.2">
      <c r="A329" s="588">
        <v>328</v>
      </c>
      <c r="B329" s="588" t="s">
        <v>96</v>
      </c>
      <c r="C329" s="588">
        <v>3</v>
      </c>
      <c r="D329">
        <v>0.01</v>
      </c>
      <c r="E329">
        <v>0.03</v>
      </c>
      <c r="F329" s="403">
        <v>43754.351388888892</v>
      </c>
      <c r="G329">
        <v>120.208</v>
      </c>
      <c r="H329" s="403">
        <v>43754.395833333336</v>
      </c>
      <c r="I329">
        <v>119.866</v>
      </c>
      <c r="J329" s="403">
        <v>43754.729861111111</v>
      </c>
      <c r="K329">
        <v>120.29300000000001</v>
      </c>
      <c r="L329">
        <v>34.199999999998909</v>
      </c>
      <c r="M329">
        <v>42.700000000000728</v>
      </c>
      <c r="N329">
        <v>6.6</v>
      </c>
      <c r="O329" s="589">
        <v>0.37847222221898846</v>
      </c>
    </row>
    <row r="330" spans="1:15" x14ac:dyDescent="0.2">
      <c r="A330" s="588">
        <v>329</v>
      </c>
      <c r="B330" s="588" t="s">
        <v>96</v>
      </c>
      <c r="C330" s="588">
        <v>2</v>
      </c>
      <c r="D330">
        <v>0.01</v>
      </c>
      <c r="E330">
        <v>0.02</v>
      </c>
      <c r="F330" s="403">
        <v>43754.821527777778</v>
      </c>
      <c r="G330">
        <v>120.43600000000001</v>
      </c>
      <c r="H330" s="403">
        <v>43754.833333333336</v>
      </c>
      <c r="I330">
        <v>120.315</v>
      </c>
      <c r="J330" s="403">
        <v>43755.442361111112</v>
      </c>
      <c r="K330">
        <v>120.61799999999999</v>
      </c>
      <c r="L330">
        <v>12.100000000000364</v>
      </c>
      <c r="M330">
        <v>30.299999999999272</v>
      </c>
      <c r="N330">
        <v>4.21</v>
      </c>
      <c r="O330" s="589">
        <v>0.62083333333430346</v>
      </c>
    </row>
    <row r="331" spans="1:15" x14ac:dyDescent="0.2">
      <c r="A331" s="588">
        <v>330</v>
      </c>
      <c r="B331" s="588" t="s">
        <v>96</v>
      </c>
      <c r="C331" s="588">
        <v>1</v>
      </c>
      <c r="D331">
        <v>0.01</v>
      </c>
      <c r="E331">
        <v>0.01</v>
      </c>
      <c r="F331" s="403">
        <v>43755.442361111112</v>
      </c>
      <c r="G331">
        <v>120.637</v>
      </c>
      <c r="H331" s="403">
        <v>43755.442361111112</v>
      </c>
      <c r="I331">
        <v>120.637</v>
      </c>
      <c r="J331" s="403">
        <v>43755.479861111111</v>
      </c>
      <c r="K331">
        <v>120.857</v>
      </c>
      <c r="L331">
        <v>0</v>
      </c>
      <c r="M331">
        <v>22</v>
      </c>
      <c r="N331">
        <v>2.02</v>
      </c>
      <c r="O331" s="589">
        <v>3.7499999998544808E-2</v>
      </c>
    </row>
    <row r="332" spans="1:15" x14ac:dyDescent="0.2">
      <c r="A332" s="588">
        <v>331</v>
      </c>
      <c r="B332" s="588" t="s">
        <v>96</v>
      </c>
      <c r="C332" s="588">
        <v>1</v>
      </c>
      <c r="D332">
        <v>0.01</v>
      </c>
      <c r="E332">
        <v>0.01</v>
      </c>
      <c r="F332" s="403">
        <v>43755.48333333333</v>
      </c>
      <c r="G332">
        <v>121.02</v>
      </c>
      <c r="H332" s="403">
        <v>43755.48333333333</v>
      </c>
      <c r="I332">
        <v>121.02</v>
      </c>
      <c r="J332" s="403">
        <v>43755.484722222223</v>
      </c>
      <c r="K332">
        <v>121.24</v>
      </c>
      <c r="L332">
        <v>0</v>
      </c>
      <c r="M332">
        <v>22</v>
      </c>
      <c r="N332">
        <v>2.0099999999999998</v>
      </c>
      <c r="O332" s="589">
        <v>1.3888888934161514E-3</v>
      </c>
    </row>
    <row r="333" spans="1:15" x14ac:dyDescent="0.2">
      <c r="A333" s="588">
        <v>332</v>
      </c>
      <c r="B333" s="588" t="s">
        <v>96</v>
      </c>
      <c r="C333" s="588">
        <v>4</v>
      </c>
      <c r="D333">
        <v>0.02</v>
      </c>
      <c r="E333">
        <v>0.05</v>
      </c>
      <c r="F333" s="403">
        <v>43755.489583333336</v>
      </c>
      <c r="G333">
        <v>121.18300000000001</v>
      </c>
      <c r="H333" s="403">
        <v>43755.595138888886</v>
      </c>
      <c r="I333">
        <v>120.699</v>
      </c>
      <c r="J333" s="403">
        <v>43759.402777777781</v>
      </c>
      <c r="K333">
        <v>121.167</v>
      </c>
      <c r="L333">
        <v>48.400000000001455</v>
      </c>
      <c r="M333">
        <v>46.800000000001091</v>
      </c>
      <c r="N333">
        <v>11.45</v>
      </c>
      <c r="O333" s="589">
        <v>1.9131944444452529</v>
      </c>
    </row>
    <row r="334" spans="1:15" x14ac:dyDescent="0.2">
      <c r="A334" s="588">
        <v>333</v>
      </c>
      <c r="B334" s="588" t="s">
        <v>96</v>
      </c>
      <c r="C334" s="588">
        <v>1</v>
      </c>
      <c r="D334">
        <v>0.01</v>
      </c>
      <c r="E334">
        <v>0.01</v>
      </c>
      <c r="F334" s="403">
        <v>43759.40347222222</v>
      </c>
      <c r="G334">
        <v>121.202</v>
      </c>
      <c r="H334" s="403">
        <v>43759.40347222222</v>
      </c>
      <c r="I334">
        <v>121.202</v>
      </c>
      <c r="J334" s="403">
        <v>43759.430555555555</v>
      </c>
      <c r="K334">
        <v>121.422</v>
      </c>
      <c r="L334">
        <v>0</v>
      </c>
      <c r="M334">
        <v>21.999999999998181</v>
      </c>
      <c r="N334">
        <v>2.02</v>
      </c>
      <c r="O334" s="589">
        <v>2.7083333334303461E-2</v>
      </c>
    </row>
    <row r="335" spans="1:15" x14ac:dyDescent="0.2">
      <c r="A335" s="588">
        <v>334</v>
      </c>
      <c r="B335" s="588" t="s">
        <v>96</v>
      </c>
      <c r="C335" s="588">
        <v>5</v>
      </c>
      <c r="D335">
        <v>0.03</v>
      </c>
      <c r="E335">
        <v>0.08</v>
      </c>
      <c r="F335" s="403">
        <v>43759.434027777781</v>
      </c>
      <c r="G335">
        <v>121.455</v>
      </c>
      <c r="H335" s="403">
        <v>43760.856249999997</v>
      </c>
      <c r="I335">
        <v>120.702</v>
      </c>
      <c r="J335" s="403">
        <v>43762.385416666664</v>
      </c>
      <c r="K335">
        <v>121.28100000000001</v>
      </c>
      <c r="L335">
        <v>75.299999999999272</v>
      </c>
      <c r="M335">
        <v>57.899999999999636</v>
      </c>
      <c r="N335">
        <v>19</v>
      </c>
      <c r="O335" s="589">
        <v>2.9513888888832298</v>
      </c>
    </row>
    <row r="336" spans="1:15" x14ac:dyDescent="0.2">
      <c r="A336" s="588">
        <v>335</v>
      </c>
      <c r="B336" s="588" t="s">
        <v>96</v>
      </c>
      <c r="C336" s="588">
        <v>4</v>
      </c>
      <c r="D336">
        <v>0.02</v>
      </c>
      <c r="E336">
        <v>0.05</v>
      </c>
      <c r="F336" s="403">
        <v>43762.409722222219</v>
      </c>
      <c r="G336">
        <v>121.131</v>
      </c>
      <c r="H336" s="403">
        <v>43762.659722222219</v>
      </c>
      <c r="I336">
        <v>120.631</v>
      </c>
      <c r="J336" s="403">
        <v>43768.52847222222</v>
      </c>
      <c r="K336">
        <v>121.11199999999999</v>
      </c>
      <c r="L336">
        <v>50</v>
      </c>
      <c r="M336">
        <v>48.099999999998545</v>
      </c>
      <c r="N336">
        <v>11.43</v>
      </c>
      <c r="O336" s="589">
        <v>4.1187500000014552</v>
      </c>
    </row>
    <row r="337" spans="1:15" x14ac:dyDescent="0.2">
      <c r="A337" s="588">
        <v>336</v>
      </c>
      <c r="B337" s="588" t="s">
        <v>96</v>
      </c>
      <c r="C337" s="588">
        <v>1</v>
      </c>
      <c r="D337">
        <v>0.01</v>
      </c>
      <c r="E337">
        <v>0.01</v>
      </c>
      <c r="F337" s="403">
        <v>43768.623611111114</v>
      </c>
      <c r="G337">
        <v>121.004</v>
      </c>
      <c r="H337" s="403">
        <v>43768.623611111114</v>
      </c>
      <c r="I337">
        <v>121.004</v>
      </c>
      <c r="J337" s="403">
        <v>43768.869444444441</v>
      </c>
      <c r="K337">
        <v>121.224</v>
      </c>
      <c r="L337">
        <v>0</v>
      </c>
      <c r="M337">
        <v>22</v>
      </c>
      <c r="N337">
        <v>2.02</v>
      </c>
      <c r="O337" s="589">
        <v>0.2458333333270275</v>
      </c>
    </row>
    <row r="338" spans="1:15" x14ac:dyDescent="0.2">
      <c r="A338" s="588">
        <v>337</v>
      </c>
      <c r="B338" s="588" t="s">
        <v>96</v>
      </c>
      <c r="C338" s="588">
        <v>5</v>
      </c>
      <c r="D338">
        <v>0.03</v>
      </c>
      <c r="E338">
        <v>0.08</v>
      </c>
      <c r="F338" s="403">
        <v>43768.87777777778</v>
      </c>
      <c r="G338">
        <v>121.288</v>
      </c>
      <c r="H338" s="403">
        <v>43769.666666666664</v>
      </c>
      <c r="I338">
        <v>120.51600000000001</v>
      </c>
      <c r="J338" s="403">
        <v>43773.59097222222</v>
      </c>
      <c r="K338">
        <v>121.09399999999999</v>
      </c>
      <c r="L338">
        <v>77.199999999998909</v>
      </c>
      <c r="M338">
        <v>57.799999999999272</v>
      </c>
      <c r="N338">
        <v>19.02</v>
      </c>
      <c r="O338" s="589">
        <v>2.7131944444408873</v>
      </c>
    </row>
    <row r="339" spans="1:15" x14ac:dyDescent="0.2">
      <c r="A339" s="588">
        <v>338</v>
      </c>
      <c r="B339" s="588" t="s">
        <v>96</v>
      </c>
      <c r="C339" s="588">
        <v>3</v>
      </c>
      <c r="D339">
        <v>0.01</v>
      </c>
      <c r="E339">
        <v>0.03</v>
      </c>
      <c r="F339" s="403">
        <v>43773.591666666667</v>
      </c>
      <c r="G339">
        <v>121.11499999999999</v>
      </c>
      <c r="H339" s="403">
        <v>43773.981249999997</v>
      </c>
      <c r="I339">
        <v>120.834</v>
      </c>
      <c r="J339" s="403">
        <v>43774.424305555556</v>
      </c>
      <c r="K339">
        <v>121.22499999999999</v>
      </c>
      <c r="L339">
        <v>28.100000000000364</v>
      </c>
      <c r="M339">
        <v>39.100000000000364</v>
      </c>
      <c r="N339">
        <v>6.57</v>
      </c>
      <c r="O339" s="589">
        <v>0.83263888888905058</v>
      </c>
    </row>
    <row r="340" spans="1:15" x14ac:dyDescent="0.2">
      <c r="A340" s="588">
        <v>339</v>
      </c>
      <c r="B340" s="588" t="s">
        <v>96</v>
      </c>
      <c r="C340" s="588">
        <v>5</v>
      </c>
      <c r="D340">
        <v>0.03</v>
      </c>
      <c r="E340">
        <v>0.08</v>
      </c>
      <c r="F340" s="403">
        <v>43774.425000000003</v>
      </c>
      <c r="G340">
        <v>121.246</v>
      </c>
      <c r="H340" s="403">
        <v>43775.834722222222</v>
      </c>
      <c r="I340">
        <v>120.488</v>
      </c>
      <c r="J340" s="403">
        <v>43776.536805555559</v>
      </c>
      <c r="K340">
        <v>121.066</v>
      </c>
      <c r="L340">
        <v>75.800000000001091</v>
      </c>
      <c r="M340">
        <v>57.800000000001091</v>
      </c>
      <c r="N340">
        <v>19.02</v>
      </c>
      <c r="O340" s="589">
        <v>2.1118055555562023</v>
      </c>
    </row>
    <row r="341" spans="1:15" x14ac:dyDescent="0.2">
      <c r="A341" s="588">
        <v>340</v>
      </c>
      <c r="B341" s="588" t="s">
        <v>96</v>
      </c>
      <c r="C341" s="588">
        <v>7</v>
      </c>
      <c r="D341">
        <v>0.1</v>
      </c>
      <c r="E341">
        <v>0.24000000000000002</v>
      </c>
      <c r="F341" s="403">
        <v>43776.589583333334</v>
      </c>
      <c r="G341">
        <v>120.943</v>
      </c>
      <c r="H341" s="403">
        <v>43783.779166666667</v>
      </c>
      <c r="I341">
        <v>119.36199999999999</v>
      </c>
      <c r="J341" s="403">
        <v>43784.711805555555</v>
      </c>
      <c r="K341">
        <v>120.122</v>
      </c>
      <c r="L341">
        <v>158.10000000000036</v>
      </c>
      <c r="M341">
        <v>76.000000000001819</v>
      </c>
      <c r="N341">
        <v>61.44</v>
      </c>
      <c r="O341" s="589">
        <v>6.1222222222204437</v>
      </c>
    </row>
    <row r="342" spans="1:15" x14ac:dyDescent="0.2">
      <c r="A342" s="588">
        <v>341</v>
      </c>
      <c r="B342" s="588" t="s">
        <v>97</v>
      </c>
      <c r="C342" s="588">
        <v>1</v>
      </c>
      <c r="D342">
        <v>0.01</v>
      </c>
      <c r="E342">
        <v>0.01</v>
      </c>
      <c r="F342" s="403">
        <v>43782.611805555556</v>
      </c>
      <c r="G342">
        <v>119.753</v>
      </c>
      <c r="H342" s="403">
        <v>43782.611805555556</v>
      </c>
      <c r="I342">
        <v>119.753</v>
      </c>
      <c r="J342" s="403">
        <v>43783.387499999997</v>
      </c>
      <c r="K342">
        <v>119.526</v>
      </c>
      <c r="L342">
        <v>0</v>
      </c>
      <c r="M342">
        <v>22.699999999998909</v>
      </c>
      <c r="N342">
        <v>2.0099999999999998</v>
      </c>
      <c r="O342" s="589">
        <v>0.77569444444088731</v>
      </c>
    </row>
    <row r="343" spans="1:15" x14ac:dyDescent="0.2">
      <c r="A343" s="588">
        <v>342</v>
      </c>
      <c r="B343" s="588" t="s">
        <v>97</v>
      </c>
      <c r="C343" s="588">
        <v>2</v>
      </c>
      <c r="D343">
        <v>0.01</v>
      </c>
      <c r="E343">
        <v>0.02</v>
      </c>
      <c r="F343" s="403">
        <v>43783.388194444444</v>
      </c>
      <c r="G343">
        <v>119.51900000000001</v>
      </c>
      <c r="H343" s="403">
        <v>43783.398611111108</v>
      </c>
      <c r="I343">
        <v>119.64</v>
      </c>
      <c r="J343" s="403">
        <v>43783.779166666667</v>
      </c>
      <c r="K343">
        <v>119.35</v>
      </c>
      <c r="L343">
        <v>12.099999999998545</v>
      </c>
      <c r="M343">
        <v>29</v>
      </c>
      <c r="N343">
        <v>4.21</v>
      </c>
      <c r="O343" s="589">
        <v>0.39097222222335404</v>
      </c>
    </row>
    <row r="344" spans="1:15" x14ac:dyDescent="0.2">
      <c r="A344" s="588">
        <v>343</v>
      </c>
      <c r="B344" s="588" t="s">
        <v>97</v>
      </c>
      <c r="C344" s="588">
        <v>6</v>
      </c>
      <c r="D344">
        <v>0.06</v>
      </c>
      <c r="E344">
        <v>0.14000000000000001</v>
      </c>
      <c r="F344" s="403">
        <v>43783.780555555553</v>
      </c>
      <c r="G344">
        <v>119.303</v>
      </c>
      <c r="H344" s="403">
        <v>43787.243055555555</v>
      </c>
      <c r="I344">
        <v>120.39700000000001</v>
      </c>
      <c r="J344" s="403">
        <v>43791.892361111109</v>
      </c>
      <c r="K344">
        <v>119.746</v>
      </c>
      <c r="L344">
        <v>109.40000000000146</v>
      </c>
      <c r="M344">
        <v>65.100000000000364</v>
      </c>
      <c r="N344">
        <v>34.519999999999996</v>
      </c>
      <c r="O344" s="589">
        <v>6.1118055555562023</v>
      </c>
    </row>
    <row r="345" spans="1:15" x14ac:dyDescent="0.2">
      <c r="A345" s="588">
        <v>344</v>
      </c>
      <c r="B345" s="588" t="s">
        <v>96</v>
      </c>
      <c r="C345" s="588">
        <v>1</v>
      </c>
      <c r="D345">
        <v>0.01</v>
      </c>
      <c r="E345">
        <v>0.01</v>
      </c>
      <c r="F345" s="403">
        <v>43784.724305555559</v>
      </c>
      <c r="G345">
        <v>120.211</v>
      </c>
      <c r="H345" s="403">
        <v>43784.724305555559</v>
      </c>
      <c r="I345">
        <v>120.211</v>
      </c>
      <c r="J345" s="403">
        <v>43787.381944444445</v>
      </c>
      <c r="K345">
        <v>120.435</v>
      </c>
      <c r="L345">
        <v>0</v>
      </c>
      <c r="M345">
        <v>22.399999999999636</v>
      </c>
      <c r="N345">
        <v>2.02</v>
      </c>
      <c r="O345" s="589">
        <v>0.65763888888614019</v>
      </c>
    </row>
    <row r="346" spans="1:15" x14ac:dyDescent="0.2">
      <c r="A346" s="588">
        <v>345</v>
      </c>
      <c r="B346" s="588" t="s">
        <v>96</v>
      </c>
      <c r="C346" s="588">
        <v>1</v>
      </c>
      <c r="D346">
        <v>0.01</v>
      </c>
      <c r="E346">
        <v>0.01</v>
      </c>
      <c r="F346" s="403">
        <v>43787.382638888892</v>
      </c>
      <c r="G346">
        <v>120.444</v>
      </c>
      <c r="H346" s="403">
        <v>43787.382638888892</v>
      </c>
      <c r="I346">
        <v>120.444</v>
      </c>
      <c r="J346" s="403">
        <v>43787.505555555559</v>
      </c>
      <c r="K346">
        <v>120.664</v>
      </c>
      <c r="L346">
        <v>0</v>
      </c>
      <c r="M346">
        <v>22</v>
      </c>
      <c r="N346">
        <v>2.02</v>
      </c>
      <c r="O346" s="589">
        <v>0.12291666666715173</v>
      </c>
    </row>
    <row r="347" spans="1:15" x14ac:dyDescent="0.2">
      <c r="A347" s="588">
        <v>346</v>
      </c>
      <c r="B347" s="588" t="s">
        <v>96</v>
      </c>
      <c r="C347" s="588">
        <v>5</v>
      </c>
      <c r="D347">
        <v>0.03</v>
      </c>
      <c r="E347">
        <v>0.08</v>
      </c>
      <c r="F347" s="403">
        <v>43787.511805555558</v>
      </c>
      <c r="G347">
        <v>120.67</v>
      </c>
      <c r="H347" s="403">
        <v>43789.425000000003</v>
      </c>
      <c r="I347">
        <v>119.91800000000001</v>
      </c>
      <c r="J347" s="403">
        <v>43790.629861111112</v>
      </c>
      <c r="K347">
        <v>120.495</v>
      </c>
      <c r="L347">
        <v>75.199999999998909</v>
      </c>
      <c r="M347">
        <v>57.699999999998909</v>
      </c>
      <c r="N347">
        <v>19.010000000000002</v>
      </c>
      <c r="O347" s="589">
        <v>3.1180555555547471</v>
      </c>
    </row>
    <row r="348" spans="1:15" x14ac:dyDescent="0.2">
      <c r="A348" s="588">
        <v>347</v>
      </c>
      <c r="B348" s="588" t="s">
        <v>96</v>
      </c>
      <c r="C348" s="588">
        <v>1</v>
      </c>
      <c r="D348">
        <v>0.01</v>
      </c>
      <c r="E348">
        <v>0.01</v>
      </c>
      <c r="F348" s="403">
        <v>43790.880555555559</v>
      </c>
      <c r="G348">
        <v>120.131</v>
      </c>
      <c r="H348" s="403">
        <v>43790.880555555559</v>
      </c>
      <c r="I348">
        <v>120.131</v>
      </c>
      <c r="J348" s="403">
        <v>43791.4375</v>
      </c>
      <c r="K348">
        <v>120.355</v>
      </c>
      <c r="L348">
        <v>0</v>
      </c>
      <c r="M348">
        <v>22.399999999999636</v>
      </c>
      <c r="N348">
        <v>2.0099999999999998</v>
      </c>
      <c r="O348" s="589">
        <v>0.55694444444088731</v>
      </c>
    </row>
    <row r="349" spans="1:15" x14ac:dyDescent="0.2">
      <c r="A349" s="588">
        <v>348</v>
      </c>
      <c r="B349" s="588" t="s">
        <v>96</v>
      </c>
      <c r="C349" s="588">
        <v>4</v>
      </c>
      <c r="D349">
        <v>0.02</v>
      </c>
      <c r="E349">
        <v>0.05</v>
      </c>
      <c r="F349" s="403">
        <v>43791.438194444447</v>
      </c>
      <c r="G349">
        <v>120.42</v>
      </c>
      <c r="H349" s="403">
        <v>43791.745833333334</v>
      </c>
      <c r="I349">
        <v>119.86799999999999</v>
      </c>
      <c r="J349" s="403">
        <v>43796.81527777778</v>
      </c>
      <c r="K349">
        <v>120.367</v>
      </c>
      <c r="L349">
        <v>55.200000000000728</v>
      </c>
      <c r="M349">
        <v>49.900000000001455</v>
      </c>
      <c r="N349">
        <v>11.42</v>
      </c>
      <c r="O349" s="589">
        <v>3.3770833333328483</v>
      </c>
    </row>
    <row r="350" spans="1:15" x14ac:dyDescent="0.2">
      <c r="A350" s="588">
        <v>349</v>
      </c>
      <c r="B350" s="588" t="s">
        <v>97</v>
      </c>
      <c r="C350" s="588">
        <v>6</v>
      </c>
      <c r="D350">
        <v>0.06</v>
      </c>
      <c r="E350">
        <v>0.14000000000000001</v>
      </c>
      <c r="F350" s="403">
        <v>43794.001388888886</v>
      </c>
      <c r="G350">
        <v>119.669</v>
      </c>
      <c r="H350" s="403">
        <v>43801.001388888886</v>
      </c>
      <c r="I350">
        <v>120.765</v>
      </c>
      <c r="J350" s="403">
        <v>43803.400694444441</v>
      </c>
      <c r="K350">
        <v>120.116</v>
      </c>
      <c r="L350">
        <v>109.60000000000036</v>
      </c>
      <c r="M350">
        <v>64.899999999999636</v>
      </c>
      <c r="N350">
        <v>34.479999999999997</v>
      </c>
      <c r="O350" s="589">
        <v>7.3993055555547471</v>
      </c>
    </row>
    <row r="351" spans="1:15" x14ac:dyDescent="0.2">
      <c r="A351" s="588">
        <v>350</v>
      </c>
      <c r="B351" s="588" t="s">
        <v>96</v>
      </c>
      <c r="C351" s="588">
        <v>2</v>
      </c>
      <c r="D351">
        <v>0.01</v>
      </c>
      <c r="E351">
        <v>0.02</v>
      </c>
      <c r="F351" s="403">
        <v>43796.916666666664</v>
      </c>
      <c r="G351">
        <v>120.605</v>
      </c>
      <c r="H351" s="403">
        <v>43796.996527777781</v>
      </c>
      <c r="I351">
        <v>120.48399999999999</v>
      </c>
      <c r="J351" s="403">
        <v>43801.094444444447</v>
      </c>
      <c r="K351">
        <v>120.795</v>
      </c>
      <c r="L351">
        <v>12.100000000000364</v>
      </c>
      <c r="M351">
        <v>31.100000000000364</v>
      </c>
      <c r="N351">
        <v>4.1899999999999995</v>
      </c>
      <c r="O351" s="589">
        <v>2.1777777777824667</v>
      </c>
    </row>
    <row r="352" spans="1:15" x14ac:dyDescent="0.2">
      <c r="A352" s="588">
        <v>351</v>
      </c>
      <c r="B352" s="588" t="s">
        <v>96</v>
      </c>
      <c r="C352" s="588">
        <v>2</v>
      </c>
      <c r="D352">
        <v>0.01</v>
      </c>
      <c r="E352">
        <v>0.02</v>
      </c>
      <c r="F352" s="403">
        <v>43801.418749999997</v>
      </c>
      <c r="G352">
        <v>120.813</v>
      </c>
      <c r="H352" s="403">
        <v>43801.5625</v>
      </c>
      <c r="I352">
        <v>120.693</v>
      </c>
      <c r="J352" s="403">
        <v>43801.675000000003</v>
      </c>
      <c r="K352">
        <v>120.983</v>
      </c>
      <c r="L352">
        <v>12.000000000001819</v>
      </c>
      <c r="M352">
        <v>29.000000000001819</v>
      </c>
      <c r="N352">
        <v>4.2200000000000006</v>
      </c>
      <c r="O352" s="589">
        <v>0.25625000000582077</v>
      </c>
    </row>
    <row r="353" spans="1:15" x14ac:dyDescent="0.2">
      <c r="A353" s="588">
        <v>352</v>
      </c>
      <c r="B353" s="588" t="s">
        <v>96</v>
      </c>
      <c r="C353" s="588">
        <v>5</v>
      </c>
      <c r="D353">
        <v>0.03</v>
      </c>
      <c r="E353">
        <v>0.08</v>
      </c>
      <c r="F353" s="403">
        <v>43801.675000000003</v>
      </c>
      <c r="G353">
        <v>121</v>
      </c>
      <c r="H353" s="403">
        <v>43803.125694444447</v>
      </c>
      <c r="I353">
        <v>120.248</v>
      </c>
      <c r="J353" s="403">
        <v>43804.459722222222</v>
      </c>
      <c r="K353">
        <v>120.824</v>
      </c>
      <c r="L353">
        <v>75.199999999998909</v>
      </c>
      <c r="M353">
        <v>57.599999999998545</v>
      </c>
      <c r="N353">
        <v>19.009999999999998</v>
      </c>
      <c r="O353" s="589">
        <v>2.7847222222189885</v>
      </c>
    </row>
    <row r="354" spans="1:15" x14ac:dyDescent="0.2">
      <c r="A354" s="588">
        <v>353</v>
      </c>
      <c r="B354" s="588" t="s">
        <v>97</v>
      </c>
      <c r="C354" s="588">
        <v>4</v>
      </c>
      <c r="D354">
        <v>0.02</v>
      </c>
      <c r="E354">
        <v>0.05</v>
      </c>
      <c r="F354" s="403">
        <v>43803.42083333333</v>
      </c>
      <c r="G354">
        <v>120.15</v>
      </c>
      <c r="H354" s="403">
        <v>43803.677083333336</v>
      </c>
      <c r="I354">
        <v>120.691</v>
      </c>
      <c r="J354" s="403">
        <v>43805.732638888891</v>
      </c>
      <c r="K354">
        <v>120.2</v>
      </c>
      <c r="L354">
        <v>54.100000000000364</v>
      </c>
      <c r="M354">
        <v>49.100000000000364</v>
      </c>
      <c r="N354">
        <v>11.42</v>
      </c>
      <c r="O354" s="589">
        <v>2.3118055555605679</v>
      </c>
    </row>
    <row r="355" spans="1:15" x14ac:dyDescent="0.2">
      <c r="A355" s="588">
        <v>354</v>
      </c>
      <c r="B355" s="588" t="s">
        <v>96</v>
      </c>
      <c r="C355" s="588">
        <v>5</v>
      </c>
      <c r="D355">
        <v>0.03</v>
      </c>
      <c r="E355">
        <v>0.08</v>
      </c>
      <c r="F355" s="403">
        <v>43804.459722222222</v>
      </c>
      <c r="G355">
        <v>120.842</v>
      </c>
      <c r="H355" s="403">
        <v>43805.739583333336</v>
      </c>
      <c r="I355">
        <v>120.08</v>
      </c>
      <c r="J355" s="403">
        <v>43809.929861111108</v>
      </c>
      <c r="K355">
        <v>120.655</v>
      </c>
      <c r="L355">
        <v>76.200000000000728</v>
      </c>
      <c r="M355">
        <v>57.5</v>
      </c>
      <c r="N355">
        <v>19.059999999999999</v>
      </c>
      <c r="O355" s="589">
        <v>3.4701388888861402</v>
      </c>
    </row>
    <row r="356" spans="1:15" x14ac:dyDescent="0.2">
      <c r="A356" s="588">
        <v>355</v>
      </c>
      <c r="B356" s="588" t="s">
        <v>97</v>
      </c>
      <c r="C356" s="588">
        <v>8</v>
      </c>
      <c r="D356">
        <v>0.19</v>
      </c>
      <c r="E356">
        <v>0.43000000000000005</v>
      </c>
      <c r="F356" s="403">
        <v>43805.738888888889</v>
      </c>
      <c r="G356">
        <v>120.099</v>
      </c>
      <c r="H356" s="403">
        <v>43812.002083333333</v>
      </c>
      <c r="I356">
        <v>122.185</v>
      </c>
      <c r="J356" s="403">
        <v>43819.635416666664</v>
      </c>
      <c r="K356">
        <v>121.303</v>
      </c>
      <c r="L356">
        <v>208.60000000000036</v>
      </c>
      <c r="M356">
        <v>88.200000000000728</v>
      </c>
      <c r="N356">
        <v>113.57999999999998</v>
      </c>
      <c r="O356" s="589">
        <v>9.8965277777751908</v>
      </c>
    </row>
    <row r="357" spans="1:15" x14ac:dyDescent="0.2">
      <c r="A357" s="588">
        <v>356</v>
      </c>
      <c r="B357" s="588" t="s">
        <v>96</v>
      </c>
      <c r="C357" s="588">
        <v>2</v>
      </c>
      <c r="D357">
        <v>0.01</v>
      </c>
      <c r="E357">
        <v>0.02</v>
      </c>
      <c r="F357" s="403">
        <v>43810.009722222225</v>
      </c>
      <c r="G357">
        <v>120.655</v>
      </c>
      <c r="H357" s="403">
        <v>43810.388194444444</v>
      </c>
      <c r="I357">
        <v>120.535</v>
      </c>
      <c r="J357" s="403">
        <v>43810.909722222219</v>
      </c>
      <c r="K357">
        <v>120.825</v>
      </c>
      <c r="L357">
        <v>12</v>
      </c>
      <c r="M357">
        <v>29</v>
      </c>
      <c r="N357">
        <v>4.21</v>
      </c>
      <c r="O357" s="589">
        <v>0.89999999999417923</v>
      </c>
    </row>
    <row r="358" spans="1:15" x14ac:dyDescent="0.2">
      <c r="A358" s="588">
        <v>357</v>
      </c>
      <c r="B358" s="588" t="s">
        <v>96</v>
      </c>
      <c r="C358" s="588">
        <v>1</v>
      </c>
      <c r="D358">
        <v>0.01</v>
      </c>
      <c r="E358">
        <v>0.01</v>
      </c>
      <c r="F358" s="403">
        <v>43810.909722222219</v>
      </c>
      <c r="G358">
        <v>120.842</v>
      </c>
      <c r="H358" s="403">
        <v>43810.909722222219</v>
      </c>
      <c r="I358">
        <v>120.842</v>
      </c>
      <c r="J358" s="403">
        <v>43811.651388888888</v>
      </c>
      <c r="K358">
        <v>121.074</v>
      </c>
      <c r="L358">
        <v>0</v>
      </c>
      <c r="M358">
        <v>23.199999999998909</v>
      </c>
      <c r="N358">
        <v>2.0099999999999998</v>
      </c>
      <c r="O358" s="589">
        <v>0.74166666666860692</v>
      </c>
    </row>
    <row r="359" spans="1:15" x14ac:dyDescent="0.2">
      <c r="A359" s="588">
        <v>358</v>
      </c>
      <c r="B359" s="588" t="s">
        <v>96</v>
      </c>
      <c r="C359" s="588">
        <v>2</v>
      </c>
      <c r="D359">
        <v>0.01</v>
      </c>
      <c r="E359">
        <v>0.02</v>
      </c>
      <c r="F359" s="403">
        <v>43811.652083333334</v>
      </c>
      <c r="G359">
        <v>121.11199999999999</v>
      </c>
      <c r="H359" s="403">
        <v>43811.656944444447</v>
      </c>
      <c r="I359">
        <v>120.992</v>
      </c>
      <c r="J359" s="403">
        <v>43811.708333333336</v>
      </c>
      <c r="K359">
        <v>121.282</v>
      </c>
      <c r="L359">
        <v>11.999999999998181</v>
      </c>
      <c r="M359">
        <v>28.999999999998181</v>
      </c>
      <c r="N359">
        <v>4.2200000000000006</v>
      </c>
      <c r="O359" s="589">
        <v>5.6250000001455192E-2</v>
      </c>
    </row>
    <row r="360" spans="1:15" x14ac:dyDescent="0.2">
      <c r="A360" s="588">
        <v>359</v>
      </c>
      <c r="B360" s="588" t="s">
        <v>96</v>
      </c>
      <c r="C360" s="588">
        <v>1</v>
      </c>
      <c r="D360">
        <v>0.01</v>
      </c>
      <c r="E360">
        <v>0.01</v>
      </c>
      <c r="F360" s="403">
        <v>43811.709722222222</v>
      </c>
      <c r="G360">
        <v>121.352</v>
      </c>
      <c r="H360" s="403">
        <v>43811.709722222222</v>
      </c>
      <c r="I360">
        <v>121.352</v>
      </c>
      <c r="J360" s="403">
        <v>43811.920138888891</v>
      </c>
      <c r="K360">
        <v>121.572</v>
      </c>
      <c r="L360">
        <v>0</v>
      </c>
      <c r="M360">
        <v>22</v>
      </c>
      <c r="N360">
        <v>2.02</v>
      </c>
      <c r="O360" s="589">
        <v>0.21041666666860692</v>
      </c>
    </row>
    <row r="361" spans="1:15" x14ac:dyDescent="0.2">
      <c r="A361" s="588">
        <v>360</v>
      </c>
      <c r="B361" s="588" t="s">
        <v>96</v>
      </c>
      <c r="C361" s="588">
        <v>1</v>
      </c>
      <c r="D361">
        <v>0.01</v>
      </c>
      <c r="E361">
        <v>0.01</v>
      </c>
      <c r="F361" s="403">
        <v>43811.92083333333</v>
      </c>
      <c r="G361">
        <v>121.596</v>
      </c>
      <c r="H361" s="403">
        <v>43811.92083333333</v>
      </c>
      <c r="I361">
        <v>121.596</v>
      </c>
      <c r="J361" s="403">
        <v>43812</v>
      </c>
      <c r="K361">
        <v>121.816</v>
      </c>
      <c r="L361">
        <v>0</v>
      </c>
      <c r="M361">
        <v>22</v>
      </c>
      <c r="N361">
        <v>1.98</v>
      </c>
      <c r="O361" s="589">
        <v>7.9166666670062114E-2</v>
      </c>
    </row>
    <row r="362" spans="1:15" x14ac:dyDescent="0.2">
      <c r="A362" s="588">
        <v>361</v>
      </c>
      <c r="B362" s="588" t="s">
        <v>96</v>
      </c>
      <c r="C362" s="588">
        <v>2</v>
      </c>
      <c r="D362">
        <v>0.01</v>
      </c>
      <c r="E362">
        <v>0.02</v>
      </c>
      <c r="F362" s="403">
        <v>43812.011805555558</v>
      </c>
      <c r="G362">
        <v>122.38200000000001</v>
      </c>
      <c r="H362" s="403">
        <v>43812.086111111108</v>
      </c>
      <c r="I362">
        <v>122.26</v>
      </c>
      <c r="J362" s="403">
        <v>43812.427083333336</v>
      </c>
      <c r="K362">
        <v>122.551</v>
      </c>
      <c r="L362">
        <v>12.200000000000728</v>
      </c>
      <c r="M362">
        <v>29.100000000000364</v>
      </c>
      <c r="N362">
        <v>4.22</v>
      </c>
      <c r="O362" s="589">
        <v>0.41527777777810115</v>
      </c>
    </row>
    <row r="363" spans="1:15" x14ac:dyDescent="0.2">
      <c r="A363" s="588">
        <v>362</v>
      </c>
      <c r="B363" s="588" t="s">
        <v>96</v>
      </c>
      <c r="C363" s="588">
        <v>5</v>
      </c>
      <c r="D363">
        <v>0.03</v>
      </c>
      <c r="E363">
        <v>0.08</v>
      </c>
      <c r="F363" s="403">
        <v>43812.427777777775</v>
      </c>
      <c r="G363">
        <v>122.57899999999999</v>
      </c>
      <c r="H363" s="403">
        <v>43812.734722222223</v>
      </c>
      <c r="I363">
        <v>121.723</v>
      </c>
      <c r="J363" s="403">
        <v>43816.563194444447</v>
      </c>
      <c r="K363">
        <v>122.31699999999999</v>
      </c>
      <c r="L363">
        <v>85.600000000000364</v>
      </c>
      <c r="M363">
        <v>59.399999999999636</v>
      </c>
      <c r="N363">
        <v>18.990000000000002</v>
      </c>
      <c r="O363" s="589">
        <v>2.1354166666715173</v>
      </c>
    </row>
    <row r="364" spans="1:15" x14ac:dyDescent="0.2">
      <c r="A364" s="588">
        <v>363</v>
      </c>
      <c r="B364" s="588" t="s">
        <v>96</v>
      </c>
      <c r="C364" s="588">
        <v>6</v>
      </c>
      <c r="D364">
        <v>0.06</v>
      </c>
      <c r="E364">
        <v>0.14000000000000001</v>
      </c>
      <c r="F364" s="403">
        <v>43816.564583333333</v>
      </c>
      <c r="G364">
        <v>122.346</v>
      </c>
      <c r="H364" s="403">
        <v>43819.642361111109</v>
      </c>
      <c r="I364">
        <v>121.251</v>
      </c>
      <c r="J364" s="403">
        <v>43826.380555555559</v>
      </c>
      <c r="K364">
        <v>121.923</v>
      </c>
      <c r="L364">
        <v>109.5</v>
      </c>
      <c r="M364">
        <v>67.199999999998909</v>
      </c>
      <c r="N364">
        <v>34.230000000000004</v>
      </c>
      <c r="O364" s="589">
        <v>7.8159722222262644</v>
      </c>
    </row>
    <row r="365" spans="1:15" x14ac:dyDescent="0.2">
      <c r="A365" s="588">
        <v>364</v>
      </c>
      <c r="B365" s="588" t="s">
        <v>97</v>
      </c>
      <c r="C365" s="588">
        <v>1</v>
      </c>
      <c r="D365">
        <v>0.01</v>
      </c>
      <c r="E365">
        <v>0.01</v>
      </c>
      <c r="F365" s="403">
        <v>43819.636805555558</v>
      </c>
      <c r="G365">
        <v>121.26</v>
      </c>
      <c r="H365" s="403">
        <v>43819.636805555558</v>
      </c>
      <c r="I365">
        <v>121.26</v>
      </c>
      <c r="J365" s="403">
        <v>43824.399305555555</v>
      </c>
      <c r="K365">
        <v>121.033</v>
      </c>
      <c r="L365">
        <v>0</v>
      </c>
      <c r="M365">
        <v>22.700000000000728</v>
      </c>
      <c r="N365">
        <v>2.0099999999999998</v>
      </c>
      <c r="O365" s="589">
        <v>2.7624999999970896</v>
      </c>
    </row>
    <row r="366" spans="1:15" x14ac:dyDescent="0.2">
      <c r="A366" s="588">
        <v>365</v>
      </c>
      <c r="B366" s="588" t="s">
        <v>96</v>
      </c>
      <c r="C366" s="588">
        <v>1</v>
      </c>
      <c r="D366">
        <v>0.01</v>
      </c>
      <c r="E366">
        <v>0.01</v>
      </c>
      <c r="F366" s="403">
        <v>43826.40347222222</v>
      </c>
      <c r="G366">
        <v>121.988</v>
      </c>
      <c r="H366" s="403">
        <v>43826.40347222222</v>
      </c>
      <c r="I366">
        <v>121.988</v>
      </c>
      <c r="J366" s="403">
        <v>43826.588888888888</v>
      </c>
      <c r="K366">
        <v>122.208</v>
      </c>
      <c r="L366">
        <v>0</v>
      </c>
      <c r="M366">
        <v>22</v>
      </c>
      <c r="N366">
        <v>2.02</v>
      </c>
      <c r="O366" s="589">
        <v>0.18541666666715173</v>
      </c>
    </row>
    <row r="367" spans="1:15" x14ac:dyDescent="0.2">
      <c r="A367" s="588">
        <v>366</v>
      </c>
      <c r="B367" s="588" t="s">
        <v>96</v>
      </c>
      <c r="C367" s="588">
        <v>1</v>
      </c>
      <c r="D367">
        <v>0.01</v>
      </c>
      <c r="E367">
        <v>0.01</v>
      </c>
      <c r="F367" s="403">
        <v>43826.588888888888</v>
      </c>
      <c r="G367">
        <v>122.22799999999999</v>
      </c>
      <c r="H367" s="403">
        <v>43826.588888888888</v>
      </c>
      <c r="I367">
        <v>122.22799999999999</v>
      </c>
      <c r="J367" s="403">
        <v>43826.740277777775</v>
      </c>
      <c r="K367">
        <v>122.44799999999999</v>
      </c>
      <c r="L367">
        <v>0</v>
      </c>
      <c r="M367">
        <v>22</v>
      </c>
      <c r="N367">
        <v>2.0099999999999998</v>
      </c>
      <c r="O367" s="589">
        <v>0.15138888888759539</v>
      </c>
    </row>
    <row r="368" spans="1:15" x14ac:dyDescent="0.2">
      <c r="A368" s="588"/>
      <c r="B368" s="588"/>
      <c r="C368" s="588"/>
    </row>
    <row r="369" spans="1:3" x14ac:dyDescent="0.2">
      <c r="A369" s="588"/>
      <c r="B369" s="588"/>
      <c r="C369" s="588"/>
    </row>
    <row r="370" spans="1:3" x14ac:dyDescent="0.2">
      <c r="A370" s="588"/>
      <c r="B370" s="588"/>
      <c r="C370" s="588"/>
    </row>
    <row r="371" spans="1:3" x14ac:dyDescent="0.2">
      <c r="A371" s="588"/>
      <c r="B371" s="588"/>
      <c r="C371" s="588"/>
    </row>
    <row r="372" spans="1:3" x14ac:dyDescent="0.2">
      <c r="A372" s="588"/>
      <c r="B372" s="588"/>
      <c r="C372" s="588"/>
    </row>
    <row r="373" spans="1:3" x14ac:dyDescent="0.2">
      <c r="A373" s="588"/>
      <c r="B373" s="588"/>
      <c r="C373" s="588"/>
    </row>
    <row r="374" spans="1:3" x14ac:dyDescent="0.2">
      <c r="A374" s="588"/>
      <c r="B374" s="588"/>
      <c r="C374" s="588"/>
    </row>
    <row r="375" spans="1:3" x14ac:dyDescent="0.2">
      <c r="A375" s="588"/>
      <c r="B375" s="588"/>
      <c r="C375" s="588"/>
    </row>
    <row r="376" spans="1:3" x14ac:dyDescent="0.2">
      <c r="A376" s="588"/>
      <c r="B376" s="588"/>
      <c r="C376" s="588"/>
    </row>
    <row r="377" spans="1:3" x14ac:dyDescent="0.2">
      <c r="A377" s="588"/>
      <c r="B377" s="588"/>
      <c r="C377" s="588"/>
    </row>
    <row r="378" spans="1:3" x14ac:dyDescent="0.2">
      <c r="A378" s="588"/>
      <c r="B378" s="588"/>
      <c r="C378" s="588"/>
    </row>
    <row r="379" spans="1:3" x14ac:dyDescent="0.2">
      <c r="A379" s="588"/>
      <c r="B379" s="588"/>
      <c r="C379" s="588"/>
    </row>
    <row r="380" spans="1:3" x14ac:dyDescent="0.2">
      <c r="A380" s="588"/>
      <c r="B380" s="588"/>
      <c r="C380" s="588"/>
    </row>
    <row r="381" spans="1:3" x14ac:dyDescent="0.2">
      <c r="A381" s="588"/>
      <c r="B381" s="588"/>
      <c r="C381" s="588"/>
    </row>
    <row r="382" spans="1:3" x14ac:dyDescent="0.2">
      <c r="A382" s="588"/>
      <c r="B382" s="588"/>
      <c r="C382" s="588"/>
    </row>
    <row r="383" spans="1:3" x14ac:dyDescent="0.2">
      <c r="A383" s="588"/>
      <c r="B383" s="588"/>
      <c r="C383" s="588"/>
    </row>
    <row r="384" spans="1:3" x14ac:dyDescent="0.2">
      <c r="A384" s="588"/>
      <c r="B384" s="588"/>
      <c r="C384" s="588"/>
    </row>
    <row r="385" spans="1:3" x14ac:dyDescent="0.2">
      <c r="A385" s="588"/>
      <c r="B385" s="588"/>
      <c r="C385" s="588"/>
    </row>
    <row r="386" spans="1:3" x14ac:dyDescent="0.2">
      <c r="A386" s="588"/>
      <c r="B386" s="588"/>
      <c r="C386" s="588"/>
    </row>
    <row r="387" spans="1:3" x14ac:dyDescent="0.2">
      <c r="A387" s="588"/>
      <c r="B387" s="588"/>
      <c r="C387" s="588"/>
    </row>
    <row r="388" spans="1:3" x14ac:dyDescent="0.2">
      <c r="A388" s="588"/>
      <c r="B388" s="588"/>
      <c r="C388" s="588"/>
    </row>
    <row r="389" spans="1:3" x14ac:dyDescent="0.2">
      <c r="A389" s="588"/>
      <c r="B389" s="588"/>
      <c r="C389" s="588"/>
    </row>
    <row r="390" spans="1:3" x14ac:dyDescent="0.2">
      <c r="A390" s="588"/>
      <c r="B390" s="588"/>
      <c r="C390" s="588"/>
    </row>
    <row r="391" spans="1:3" x14ac:dyDescent="0.2">
      <c r="A391" s="588"/>
      <c r="B391" s="588"/>
      <c r="C391" s="588"/>
    </row>
    <row r="392" spans="1:3" x14ac:dyDescent="0.2">
      <c r="A392" s="588"/>
      <c r="B392" s="588"/>
      <c r="C392" s="588"/>
    </row>
    <row r="393" spans="1:3" x14ac:dyDescent="0.2">
      <c r="A393" s="588"/>
      <c r="B393" s="588"/>
      <c r="C393" s="588"/>
    </row>
    <row r="394" spans="1:3" x14ac:dyDescent="0.2">
      <c r="A394" s="588"/>
      <c r="B394" s="588"/>
      <c r="C394" s="588"/>
    </row>
    <row r="395" spans="1:3" x14ac:dyDescent="0.2">
      <c r="A395" s="588"/>
      <c r="B395" s="588"/>
      <c r="C395" s="588"/>
    </row>
    <row r="396" spans="1:3" x14ac:dyDescent="0.2">
      <c r="A396" s="588"/>
      <c r="B396" s="588"/>
      <c r="C396" s="588"/>
    </row>
    <row r="397" spans="1:3" x14ac:dyDescent="0.2">
      <c r="A397" s="588"/>
      <c r="B397" s="588"/>
      <c r="C397" s="588"/>
    </row>
    <row r="398" spans="1:3" x14ac:dyDescent="0.2">
      <c r="A398" s="588"/>
      <c r="B398" s="588"/>
      <c r="C398" s="588"/>
    </row>
    <row r="399" spans="1:3" x14ac:dyDescent="0.2">
      <c r="A399" s="588"/>
      <c r="B399" s="588"/>
      <c r="C399" s="588"/>
    </row>
    <row r="400" spans="1:3" x14ac:dyDescent="0.2">
      <c r="A400" s="588"/>
      <c r="B400" s="588"/>
      <c r="C400" s="588"/>
    </row>
    <row r="401" spans="1:3" x14ac:dyDescent="0.2">
      <c r="A401" s="588"/>
      <c r="B401" s="588"/>
      <c r="C401" s="588"/>
    </row>
    <row r="402" spans="1:3" x14ac:dyDescent="0.2">
      <c r="A402" s="588"/>
      <c r="B402" s="588"/>
      <c r="C402" s="588"/>
    </row>
    <row r="403" spans="1:3" x14ac:dyDescent="0.2">
      <c r="A403" s="588"/>
      <c r="B403" s="588"/>
      <c r="C403" s="588"/>
    </row>
    <row r="404" spans="1:3" x14ac:dyDescent="0.2">
      <c r="A404" s="588"/>
      <c r="B404" s="588"/>
      <c r="C404" s="588"/>
    </row>
    <row r="405" spans="1:3" x14ac:dyDescent="0.2">
      <c r="A405" s="588"/>
      <c r="B405" s="588"/>
      <c r="C405" s="588"/>
    </row>
    <row r="406" spans="1:3" x14ac:dyDescent="0.2">
      <c r="A406" s="588"/>
      <c r="B406" s="588"/>
      <c r="C406" s="588"/>
    </row>
    <row r="407" spans="1:3" x14ac:dyDescent="0.2">
      <c r="A407" s="588"/>
      <c r="B407" s="588"/>
      <c r="C407" s="588"/>
    </row>
    <row r="408" spans="1:3" x14ac:dyDescent="0.2">
      <c r="A408" s="588"/>
      <c r="B408" s="588"/>
      <c r="C408" s="588"/>
    </row>
    <row r="409" spans="1:3" x14ac:dyDescent="0.2">
      <c r="A409" s="588"/>
      <c r="B409" s="588"/>
      <c r="C409" s="588"/>
    </row>
    <row r="410" spans="1:3" x14ac:dyDescent="0.2">
      <c r="A410" s="588"/>
      <c r="B410" s="588"/>
      <c r="C410" s="588"/>
    </row>
    <row r="411" spans="1:3" x14ac:dyDescent="0.2">
      <c r="A411" s="588"/>
      <c r="B411" s="588"/>
      <c r="C411" s="588"/>
    </row>
    <row r="412" spans="1:3" x14ac:dyDescent="0.2">
      <c r="A412" s="588"/>
      <c r="B412" s="588"/>
      <c r="C412" s="588"/>
    </row>
    <row r="413" spans="1:3" x14ac:dyDescent="0.2">
      <c r="A413" s="588"/>
      <c r="B413" s="588"/>
      <c r="C413" s="588"/>
    </row>
    <row r="414" spans="1:3" x14ac:dyDescent="0.2">
      <c r="A414" s="588"/>
      <c r="B414" s="588"/>
      <c r="C414" s="588"/>
    </row>
    <row r="415" spans="1:3" x14ac:dyDescent="0.2">
      <c r="A415" s="588"/>
      <c r="B415" s="588"/>
      <c r="C415" s="588"/>
    </row>
    <row r="416" spans="1:3" x14ac:dyDescent="0.2">
      <c r="A416" s="588"/>
      <c r="B416" s="588"/>
      <c r="C416" s="588"/>
    </row>
    <row r="417" spans="1:3" x14ac:dyDescent="0.2">
      <c r="A417" s="588"/>
      <c r="B417" s="588"/>
      <c r="C417" s="588"/>
    </row>
    <row r="418" spans="1:3" x14ac:dyDescent="0.2">
      <c r="A418" s="588"/>
      <c r="B418" s="588"/>
      <c r="C418" s="588"/>
    </row>
    <row r="419" spans="1:3" x14ac:dyDescent="0.2">
      <c r="A419" s="588"/>
      <c r="B419" s="588"/>
      <c r="C419" s="588"/>
    </row>
    <row r="420" spans="1:3" x14ac:dyDescent="0.2">
      <c r="A420" s="588"/>
      <c r="B420" s="588"/>
      <c r="C420" s="588"/>
    </row>
    <row r="421" spans="1:3" x14ac:dyDescent="0.2">
      <c r="A421" s="588"/>
      <c r="B421" s="588"/>
      <c r="C421" s="588"/>
    </row>
    <row r="422" spans="1:3" x14ac:dyDescent="0.2">
      <c r="A422" s="588"/>
      <c r="B422" s="588"/>
      <c r="C422" s="588"/>
    </row>
    <row r="423" spans="1:3" x14ac:dyDescent="0.2">
      <c r="A423" s="588"/>
      <c r="B423" s="588"/>
      <c r="C423" s="588"/>
    </row>
    <row r="424" spans="1:3" x14ac:dyDescent="0.2">
      <c r="A424" s="588"/>
      <c r="B424" s="588"/>
      <c r="C424" s="588"/>
    </row>
    <row r="425" spans="1:3" x14ac:dyDescent="0.2">
      <c r="A425" s="588"/>
      <c r="B425" s="588"/>
      <c r="C425" s="588"/>
    </row>
    <row r="426" spans="1:3" x14ac:dyDescent="0.2">
      <c r="A426" s="588"/>
      <c r="B426" s="588"/>
      <c r="C426" s="588"/>
    </row>
    <row r="427" spans="1:3" x14ac:dyDescent="0.2">
      <c r="A427" s="588"/>
      <c r="B427" s="588"/>
      <c r="C427" s="588"/>
    </row>
    <row r="428" spans="1:3" x14ac:dyDescent="0.2">
      <c r="A428" s="588"/>
      <c r="B428" s="588"/>
      <c r="C428" s="588"/>
    </row>
    <row r="429" spans="1:3" x14ac:dyDescent="0.2">
      <c r="A429" s="588"/>
      <c r="B429" s="588"/>
      <c r="C429" s="588"/>
    </row>
    <row r="430" spans="1:3" x14ac:dyDescent="0.2">
      <c r="A430" s="588"/>
      <c r="B430" s="588"/>
      <c r="C430" s="588"/>
    </row>
    <row r="431" spans="1:3" x14ac:dyDescent="0.2">
      <c r="A431" s="588"/>
      <c r="B431" s="588"/>
      <c r="C431" s="588"/>
    </row>
    <row r="432" spans="1:3" x14ac:dyDescent="0.2">
      <c r="A432" s="588"/>
      <c r="B432" s="588"/>
      <c r="C432" s="588"/>
    </row>
    <row r="433" spans="1:3" x14ac:dyDescent="0.2">
      <c r="A433" s="588"/>
      <c r="B433" s="588"/>
      <c r="C433" s="588"/>
    </row>
    <row r="434" spans="1:3" x14ac:dyDescent="0.2">
      <c r="A434" s="588"/>
      <c r="B434" s="588"/>
      <c r="C434" s="588"/>
    </row>
    <row r="435" spans="1:3" x14ac:dyDescent="0.2">
      <c r="A435" s="588"/>
      <c r="B435" s="588"/>
      <c r="C435" s="588"/>
    </row>
    <row r="436" spans="1:3" x14ac:dyDescent="0.2">
      <c r="A436" s="588"/>
      <c r="B436" s="588"/>
      <c r="C436" s="588"/>
    </row>
    <row r="437" spans="1:3" x14ac:dyDescent="0.2">
      <c r="A437" s="588"/>
      <c r="B437" s="588"/>
      <c r="C437" s="588"/>
    </row>
    <row r="438" spans="1:3" x14ac:dyDescent="0.2">
      <c r="A438" s="588"/>
      <c r="B438" s="588"/>
      <c r="C438" s="588"/>
    </row>
    <row r="439" spans="1:3" x14ac:dyDescent="0.2">
      <c r="A439" s="588"/>
      <c r="B439" s="588"/>
      <c r="C439" s="588"/>
    </row>
    <row r="440" spans="1:3" x14ac:dyDescent="0.2">
      <c r="A440" s="588"/>
      <c r="B440" s="588"/>
      <c r="C440" s="588"/>
    </row>
    <row r="441" spans="1:3" x14ac:dyDescent="0.2">
      <c r="A441" s="588"/>
      <c r="B441" s="588"/>
      <c r="C441" s="588"/>
    </row>
    <row r="442" spans="1:3" x14ac:dyDescent="0.2">
      <c r="A442" s="588"/>
      <c r="B442" s="588"/>
      <c r="C442" s="588"/>
    </row>
    <row r="443" spans="1:3" x14ac:dyDescent="0.2">
      <c r="A443" s="588"/>
      <c r="B443" s="588"/>
      <c r="C443" s="588"/>
    </row>
    <row r="444" spans="1:3" x14ac:dyDescent="0.2">
      <c r="A444" s="588"/>
      <c r="B444" s="588"/>
      <c r="C444" s="588"/>
    </row>
    <row r="445" spans="1:3" x14ac:dyDescent="0.2">
      <c r="A445" s="588"/>
      <c r="B445" s="588"/>
      <c r="C445" s="588"/>
    </row>
    <row r="446" spans="1:3" x14ac:dyDescent="0.2">
      <c r="A446" s="588"/>
      <c r="B446" s="588"/>
      <c r="C446" s="588"/>
    </row>
    <row r="447" spans="1:3" x14ac:dyDescent="0.2">
      <c r="A447" s="588"/>
      <c r="B447" s="588"/>
      <c r="C447" s="588"/>
    </row>
    <row r="448" spans="1:3" x14ac:dyDescent="0.2">
      <c r="A448" s="588"/>
      <c r="B448" s="588"/>
      <c r="C448" s="588"/>
    </row>
    <row r="449" spans="1:3" x14ac:dyDescent="0.2">
      <c r="A449" s="588"/>
      <c r="B449" s="588"/>
      <c r="C449" s="588"/>
    </row>
    <row r="450" spans="1:3" x14ac:dyDescent="0.2">
      <c r="A450" s="588"/>
      <c r="B450" s="588"/>
      <c r="C450" s="588"/>
    </row>
    <row r="451" spans="1:3" x14ac:dyDescent="0.2">
      <c r="A451" s="588"/>
      <c r="B451" s="588"/>
      <c r="C451" s="588"/>
    </row>
    <row r="452" spans="1:3" x14ac:dyDescent="0.2">
      <c r="A452" s="588"/>
      <c r="B452" s="588"/>
      <c r="C452" s="588"/>
    </row>
    <row r="453" spans="1:3" x14ac:dyDescent="0.2">
      <c r="A453" s="588"/>
      <c r="B453" s="588"/>
      <c r="C453" s="588"/>
    </row>
    <row r="454" spans="1:3" x14ac:dyDescent="0.2">
      <c r="A454" s="588"/>
      <c r="B454" s="588"/>
      <c r="C454" s="588"/>
    </row>
    <row r="455" spans="1:3" x14ac:dyDescent="0.2">
      <c r="A455" s="588"/>
      <c r="B455" s="588"/>
      <c r="C455" s="588"/>
    </row>
    <row r="456" spans="1:3" x14ac:dyDescent="0.2">
      <c r="A456" s="588"/>
      <c r="B456" s="588"/>
      <c r="C456" s="588"/>
    </row>
    <row r="457" spans="1:3" x14ac:dyDescent="0.2">
      <c r="A457" s="588"/>
      <c r="B457" s="588"/>
      <c r="C457" s="588"/>
    </row>
    <row r="458" spans="1:3" x14ac:dyDescent="0.2">
      <c r="A458" s="588"/>
      <c r="B458" s="588"/>
      <c r="C458" s="588"/>
    </row>
    <row r="459" spans="1:3" x14ac:dyDescent="0.2">
      <c r="A459" s="588"/>
      <c r="B459" s="588"/>
      <c r="C459" s="588"/>
    </row>
    <row r="460" spans="1:3" x14ac:dyDescent="0.2">
      <c r="A460" s="588"/>
      <c r="B460" s="588"/>
      <c r="C460" s="588"/>
    </row>
    <row r="461" spans="1:3" x14ac:dyDescent="0.2">
      <c r="A461" s="588"/>
      <c r="B461" s="588"/>
      <c r="C461" s="588"/>
    </row>
    <row r="462" spans="1:3" x14ac:dyDescent="0.2">
      <c r="A462" s="588"/>
      <c r="B462" s="588"/>
      <c r="C462" s="588"/>
    </row>
    <row r="463" spans="1:3" x14ac:dyDescent="0.2">
      <c r="A463" s="588"/>
      <c r="B463" s="588"/>
      <c r="C463" s="588"/>
    </row>
    <row r="464" spans="1:3" x14ac:dyDescent="0.2">
      <c r="A464" s="588"/>
      <c r="B464" s="588"/>
      <c r="C464" s="588"/>
    </row>
    <row r="465" spans="1:3" x14ac:dyDescent="0.2">
      <c r="A465" s="588"/>
      <c r="B465" s="588"/>
      <c r="C465" s="588"/>
    </row>
    <row r="466" spans="1:3" x14ac:dyDescent="0.2">
      <c r="A466" s="588"/>
      <c r="B466" s="588"/>
      <c r="C466" s="588"/>
    </row>
    <row r="467" spans="1:3" x14ac:dyDescent="0.2">
      <c r="A467" s="588"/>
      <c r="B467" s="588"/>
      <c r="C467" s="588"/>
    </row>
    <row r="468" spans="1:3" x14ac:dyDescent="0.2">
      <c r="A468" s="588"/>
      <c r="B468" s="588"/>
      <c r="C468" s="588"/>
    </row>
    <row r="469" spans="1:3" x14ac:dyDescent="0.2">
      <c r="A469" s="588"/>
      <c r="B469" s="588"/>
      <c r="C469" s="588"/>
    </row>
    <row r="470" spans="1:3" x14ac:dyDescent="0.2">
      <c r="A470" s="588"/>
      <c r="B470" s="588"/>
      <c r="C470" s="588"/>
    </row>
    <row r="471" spans="1:3" x14ac:dyDescent="0.2">
      <c r="A471" s="588"/>
      <c r="B471" s="588"/>
      <c r="C471" s="588"/>
    </row>
    <row r="472" spans="1:3" x14ac:dyDescent="0.2">
      <c r="A472" s="588"/>
      <c r="B472" s="588"/>
      <c r="C472" s="588"/>
    </row>
    <row r="473" spans="1:3" x14ac:dyDescent="0.2">
      <c r="A473" s="588"/>
      <c r="B473" s="588"/>
      <c r="C473" s="588"/>
    </row>
    <row r="474" spans="1:3" x14ac:dyDescent="0.2">
      <c r="A474" s="588"/>
      <c r="B474" s="588"/>
      <c r="C474" s="588"/>
    </row>
    <row r="475" spans="1:3" x14ac:dyDescent="0.2">
      <c r="A475" s="588"/>
      <c r="B475" s="588"/>
      <c r="C475" s="588"/>
    </row>
    <row r="476" spans="1:3" x14ac:dyDescent="0.2">
      <c r="A476" s="588"/>
      <c r="B476" s="588"/>
      <c r="C476" s="588"/>
    </row>
    <row r="477" spans="1:3" x14ac:dyDescent="0.2">
      <c r="A477" s="588"/>
      <c r="B477" s="588"/>
      <c r="C477" s="588"/>
    </row>
    <row r="478" spans="1:3" x14ac:dyDescent="0.2">
      <c r="A478" s="588"/>
      <c r="B478" s="588"/>
      <c r="C478" s="588"/>
    </row>
    <row r="479" spans="1:3" x14ac:dyDescent="0.2">
      <c r="A479" s="588"/>
      <c r="B479" s="588"/>
      <c r="C479" s="588"/>
    </row>
    <row r="480" spans="1:3" x14ac:dyDescent="0.2">
      <c r="A480" s="588"/>
      <c r="B480" s="588"/>
      <c r="C480" s="588"/>
    </row>
    <row r="481" spans="1:3" x14ac:dyDescent="0.2">
      <c r="A481" s="588"/>
      <c r="B481" s="588"/>
      <c r="C481" s="588"/>
    </row>
    <row r="482" spans="1:3" x14ac:dyDescent="0.2">
      <c r="A482" s="588"/>
      <c r="B482" s="588"/>
      <c r="C482" s="588"/>
    </row>
    <row r="483" spans="1:3" x14ac:dyDescent="0.2">
      <c r="A483" s="588"/>
      <c r="B483" s="588"/>
      <c r="C483" s="588"/>
    </row>
    <row r="484" spans="1:3" x14ac:dyDescent="0.2">
      <c r="A484" s="588"/>
      <c r="B484" s="588"/>
      <c r="C484" s="588"/>
    </row>
    <row r="485" spans="1:3" x14ac:dyDescent="0.2">
      <c r="A485" s="588"/>
      <c r="B485" s="588"/>
      <c r="C485" s="588"/>
    </row>
    <row r="486" spans="1:3" x14ac:dyDescent="0.2">
      <c r="A486" s="588"/>
      <c r="B486" s="588"/>
      <c r="C486" s="588"/>
    </row>
    <row r="487" spans="1:3" x14ac:dyDescent="0.2">
      <c r="A487" s="588"/>
      <c r="B487" s="588"/>
      <c r="C487" s="588"/>
    </row>
    <row r="488" spans="1:3" x14ac:dyDescent="0.2">
      <c r="A488" s="588"/>
      <c r="B488" s="588"/>
      <c r="C488" s="588"/>
    </row>
    <row r="489" spans="1:3" x14ac:dyDescent="0.2">
      <c r="A489" s="588"/>
      <c r="B489" s="588"/>
      <c r="C489" s="588"/>
    </row>
    <row r="490" spans="1:3" x14ac:dyDescent="0.2">
      <c r="A490" s="588"/>
      <c r="B490" s="588"/>
      <c r="C490" s="588"/>
    </row>
    <row r="491" spans="1:3" x14ac:dyDescent="0.2">
      <c r="A491" s="588"/>
      <c r="B491" s="588"/>
      <c r="C491" s="588"/>
    </row>
    <row r="492" spans="1:3" x14ac:dyDescent="0.2">
      <c r="A492" s="588"/>
      <c r="B492" s="588"/>
      <c r="C492" s="588"/>
    </row>
    <row r="493" spans="1:3" x14ac:dyDescent="0.2">
      <c r="A493" s="588"/>
      <c r="B493" s="588"/>
      <c r="C493" s="588"/>
    </row>
    <row r="494" spans="1:3" x14ac:dyDescent="0.2">
      <c r="A494" s="588"/>
      <c r="B494" s="588"/>
      <c r="C494" s="588"/>
    </row>
    <row r="495" spans="1:3" x14ac:dyDescent="0.2">
      <c r="A495" s="588"/>
      <c r="B495" s="588"/>
      <c r="C495" s="588"/>
    </row>
    <row r="496" spans="1:3" x14ac:dyDescent="0.2">
      <c r="A496" s="588"/>
      <c r="B496" s="588"/>
      <c r="C496" s="588"/>
    </row>
    <row r="497" spans="1:3" x14ac:dyDescent="0.2">
      <c r="A497" s="588"/>
      <c r="B497" s="588"/>
      <c r="C497" s="588"/>
    </row>
    <row r="498" spans="1:3" x14ac:dyDescent="0.2">
      <c r="A498" s="588"/>
      <c r="B498" s="588"/>
      <c r="C498" s="588"/>
    </row>
    <row r="499" spans="1:3" x14ac:dyDescent="0.2">
      <c r="A499" s="588"/>
      <c r="B499" s="588"/>
      <c r="C499" s="588"/>
    </row>
    <row r="500" spans="1:3" x14ac:dyDescent="0.2">
      <c r="A500" s="588"/>
      <c r="B500" s="588"/>
      <c r="C500" s="588"/>
    </row>
    <row r="501" spans="1:3" x14ac:dyDescent="0.2">
      <c r="A501" s="588"/>
      <c r="B501" s="588"/>
      <c r="C501" s="588"/>
    </row>
    <row r="502" spans="1:3" x14ac:dyDescent="0.2">
      <c r="A502" s="588"/>
      <c r="B502" s="588"/>
      <c r="C502" s="588"/>
    </row>
    <row r="503" spans="1:3" x14ac:dyDescent="0.2">
      <c r="A503" s="588"/>
      <c r="B503" s="588"/>
      <c r="C503" s="588"/>
    </row>
    <row r="504" spans="1:3" x14ac:dyDescent="0.2">
      <c r="A504" s="588"/>
      <c r="B504" s="588"/>
      <c r="C504" s="588"/>
    </row>
    <row r="505" spans="1:3" x14ac:dyDescent="0.2">
      <c r="A505" s="588"/>
      <c r="B505" s="588"/>
      <c r="C505" s="588"/>
    </row>
    <row r="506" spans="1:3" x14ac:dyDescent="0.2">
      <c r="A506" s="588"/>
      <c r="B506" s="588"/>
      <c r="C506" s="588"/>
    </row>
    <row r="507" spans="1:3" x14ac:dyDescent="0.2">
      <c r="A507" s="588"/>
      <c r="B507" s="588"/>
      <c r="C507" s="588"/>
    </row>
    <row r="508" spans="1:3" x14ac:dyDescent="0.2">
      <c r="A508" s="588"/>
      <c r="B508" s="588"/>
      <c r="C508" s="588"/>
    </row>
    <row r="509" spans="1:3" x14ac:dyDescent="0.2">
      <c r="A509" s="588"/>
      <c r="B509" s="588"/>
      <c r="C509" s="588"/>
    </row>
    <row r="510" spans="1:3" x14ac:dyDescent="0.2">
      <c r="A510" s="588"/>
      <c r="B510" s="588"/>
      <c r="C510" s="588"/>
    </row>
    <row r="511" spans="1:3" x14ac:dyDescent="0.2">
      <c r="A511" s="588"/>
      <c r="B511" s="588"/>
      <c r="C511" s="588"/>
    </row>
    <row r="512" spans="1:3" x14ac:dyDescent="0.2">
      <c r="A512" s="588"/>
      <c r="B512" s="588"/>
      <c r="C512" s="588"/>
    </row>
    <row r="513" spans="1:3" x14ac:dyDescent="0.2">
      <c r="A513" s="588"/>
      <c r="B513" s="588"/>
      <c r="C513" s="588"/>
    </row>
    <row r="514" spans="1:3" x14ac:dyDescent="0.2">
      <c r="A514" s="588"/>
      <c r="B514" s="588"/>
      <c r="C514" s="588"/>
    </row>
    <row r="515" spans="1:3" x14ac:dyDescent="0.2">
      <c r="A515" s="588"/>
      <c r="B515" s="588"/>
      <c r="C515" s="588"/>
    </row>
    <row r="516" spans="1:3" x14ac:dyDescent="0.2">
      <c r="A516" s="588"/>
      <c r="B516" s="588"/>
      <c r="C516" s="588"/>
    </row>
    <row r="517" spans="1:3" x14ac:dyDescent="0.2">
      <c r="A517" s="588"/>
      <c r="B517" s="588"/>
      <c r="C517" s="588"/>
    </row>
    <row r="518" spans="1:3" x14ac:dyDescent="0.2">
      <c r="A518" s="588"/>
      <c r="B518" s="588"/>
      <c r="C518" s="588"/>
    </row>
    <row r="519" spans="1:3" x14ac:dyDescent="0.2">
      <c r="A519" s="588"/>
      <c r="B519" s="588"/>
      <c r="C519" s="588"/>
    </row>
    <row r="520" spans="1:3" x14ac:dyDescent="0.2">
      <c r="A520" s="588"/>
      <c r="B520" s="588"/>
      <c r="C520" s="588"/>
    </row>
    <row r="521" spans="1:3" x14ac:dyDescent="0.2">
      <c r="A521" s="588"/>
      <c r="B521" s="588"/>
      <c r="C521" s="588"/>
    </row>
    <row r="522" spans="1:3" x14ac:dyDescent="0.2">
      <c r="A522" s="588"/>
      <c r="B522" s="588"/>
      <c r="C522" s="588"/>
    </row>
    <row r="523" spans="1:3" x14ac:dyDescent="0.2">
      <c r="A523" s="588"/>
      <c r="B523" s="588"/>
      <c r="C523" s="588"/>
    </row>
    <row r="524" spans="1:3" x14ac:dyDescent="0.2">
      <c r="A524" s="588"/>
      <c r="B524" s="588"/>
      <c r="C524" s="588"/>
    </row>
    <row r="525" spans="1:3" x14ac:dyDescent="0.2">
      <c r="A525" s="588"/>
      <c r="B525" s="588"/>
      <c r="C525" s="588"/>
    </row>
    <row r="526" spans="1:3" x14ac:dyDescent="0.2">
      <c r="A526" s="588"/>
      <c r="B526" s="588"/>
      <c r="C526" s="588"/>
    </row>
    <row r="527" spans="1:3" x14ac:dyDescent="0.2">
      <c r="A527" s="588"/>
      <c r="B527" s="588"/>
      <c r="C527" s="588"/>
    </row>
    <row r="528" spans="1:3" x14ac:dyDescent="0.2">
      <c r="A528" s="588"/>
      <c r="B528" s="588"/>
      <c r="C528" s="588"/>
    </row>
    <row r="529" spans="1:3" x14ac:dyDescent="0.2">
      <c r="A529" s="588"/>
      <c r="B529" s="588"/>
      <c r="C529" s="588"/>
    </row>
    <row r="530" spans="1:3" x14ac:dyDescent="0.2">
      <c r="A530" s="588"/>
      <c r="B530" s="588"/>
      <c r="C530" s="588"/>
    </row>
    <row r="531" spans="1:3" x14ac:dyDescent="0.2">
      <c r="A531" s="588"/>
      <c r="B531" s="588"/>
      <c r="C531" s="588"/>
    </row>
    <row r="532" spans="1:3" x14ac:dyDescent="0.2">
      <c r="A532" s="588"/>
      <c r="B532" s="588"/>
      <c r="C532" s="588"/>
    </row>
    <row r="533" spans="1:3" x14ac:dyDescent="0.2">
      <c r="A533" s="588"/>
      <c r="B533" s="588"/>
      <c r="C533" s="588"/>
    </row>
    <row r="534" spans="1:3" x14ac:dyDescent="0.2">
      <c r="A534" s="588"/>
      <c r="B534" s="588"/>
      <c r="C534" s="588"/>
    </row>
    <row r="535" spans="1:3" x14ac:dyDescent="0.2">
      <c r="A535" s="588"/>
      <c r="B535" s="588"/>
      <c r="C535" s="588"/>
    </row>
    <row r="536" spans="1:3" x14ac:dyDescent="0.2">
      <c r="A536" s="588"/>
      <c r="B536" s="588"/>
      <c r="C536" s="588"/>
    </row>
    <row r="537" spans="1:3" x14ac:dyDescent="0.2">
      <c r="A537" s="588"/>
      <c r="B537" s="588"/>
      <c r="C537" s="588"/>
    </row>
    <row r="538" spans="1:3" x14ac:dyDescent="0.2">
      <c r="A538" s="588"/>
      <c r="B538" s="588"/>
      <c r="C538" s="588"/>
    </row>
    <row r="539" spans="1:3" x14ac:dyDescent="0.2">
      <c r="A539" s="588"/>
      <c r="B539" s="588"/>
      <c r="C539" s="588"/>
    </row>
    <row r="540" spans="1:3" x14ac:dyDescent="0.2">
      <c r="A540" s="588"/>
      <c r="B540" s="588"/>
      <c r="C540" s="588"/>
    </row>
    <row r="541" spans="1:3" x14ac:dyDescent="0.2">
      <c r="A541" s="588"/>
      <c r="B541" s="588"/>
      <c r="C541" s="588"/>
    </row>
    <row r="542" spans="1:3" x14ac:dyDescent="0.2">
      <c r="A542" s="588"/>
      <c r="B542" s="588"/>
      <c r="C542" s="588"/>
    </row>
    <row r="543" spans="1:3" x14ac:dyDescent="0.2">
      <c r="A543" s="588"/>
      <c r="B543" s="588"/>
      <c r="C543" s="588"/>
    </row>
    <row r="544" spans="1:3" x14ac:dyDescent="0.2">
      <c r="A544" s="588"/>
      <c r="B544" s="588"/>
      <c r="C544" s="588"/>
    </row>
    <row r="545" spans="1:3" x14ac:dyDescent="0.2">
      <c r="A545" s="588"/>
      <c r="B545" s="588"/>
      <c r="C545" s="588"/>
    </row>
    <row r="546" spans="1:3" x14ac:dyDescent="0.2">
      <c r="A546" s="588"/>
      <c r="B546" s="588"/>
      <c r="C546" s="588"/>
    </row>
    <row r="547" spans="1:3" x14ac:dyDescent="0.2">
      <c r="A547" s="588"/>
      <c r="B547" s="588"/>
      <c r="C547" s="588"/>
    </row>
    <row r="548" spans="1:3" x14ac:dyDescent="0.2">
      <c r="A548" s="588"/>
      <c r="B548" s="588"/>
      <c r="C548" s="588"/>
    </row>
    <row r="549" spans="1:3" x14ac:dyDescent="0.2">
      <c r="A549" s="588"/>
      <c r="B549" s="588"/>
      <c r="C549" s="588"/>
    </row>
    <row r="550" spans="1:3" x14ac:dyDescent="0.2">
      <c r="A550" s="588"/>
      <c r="B550" s="588"/>
      <c r="C550" s="588"/>
    </row>
    <row r="551" spans="1:3" x14ac:dyDescent="0.2">
      <c r="A551" s="588"/>
      <c r="B551" s="588"/>
      <c r="C551" s="588"/>
    </row>
    <row r="552" spans="1:3" x14ac:dyDescent="0.2">
      <c r="A552" s="588"/>
      <c r="B552" s="588"/>
      <c r="C552" s="588"/>
    </row>
    <row r="553" spans="1:3" x14ac:dyDescent="0.2">
      <c r="A553" s="588"/>
      <c r="B553" s="588"/>
      <c r="C553" s="588"/>
    </row>
    <row r="554" spans="1:3" x14ac:dyDescent="0.2">
      <c r="A554" s="588"/>
      <c r="B554" s="588"/>
      <c r="C554" s="588"/>
    </row>
    <row r="555" spans="1:3" x14ac:dyDescent="0.2">
      <c r="A555" s="588"/>
      <c r="B555" s="588"/>
      <c r="C555" s="588"/>
    </row>
    <row r="556" spans="1:3" x14ac:dyDescent="0.2">
      <c r="A556" s="588"/>
      <c r="B556" s="588"/>
      <c r="C556" s="588"/>
    </row>
    <row r="557" spans="1:3" x14ac:dyDescent="0.2">
      <c r="A557" s="588"/>
      <c r="B557" s="588"/>
      <c r="C557" s="588"/>
    </row>
    <row r="558" spans="1:3" x14ac:dyDescent="0.2">
      <c r="A558" s="588"/>
      <c r="B558" s="588"/>
      <c r="C558" s="588"/>
    </row>
    <row r="559" spans="1:3" x14ac:dyDescent="0.2">
      <c r="A559" s="588"/>
      <c r="B559" s="588"/>
      <c r="C559" s="588"/>
    </row>
    <row r="560" spans="1:3" x14ac:dyDescent="0.2">
      <c r="A560" s="588"/>
      <c r="B560" s="588"/>
      <c r="C560" s="588"/>
    </row>
    <row r="561" spans="1:3" x14ac:dyDescent="0.2">
      <c r="A561" s="588"/>
      <c r="B561" s="588"/>
      <c r="C561" s="588"/>
    </row>
    <row r="562" spans="1:3" x14ac:dyDescent="0.2">
      <c r="A562" s="588"/>
      <c r="B562" s="588"/>
      <c r="C562" s="588"/>
    </row>
    <row r="563" spans="1:3" x14ac:dyDescent="0.2">
      <c r="A563" s="588"/>
      <c r="B563" s="588"/>
      <c r="C563" s="588"/>
    </row>
    <row r="564" spans="1:3" x14ac:dyDescent="0.2">
      <c r="A564" s="588"/>
      <c r="B564" s="588"/>
      <c r="C564" s="588"/>
    </row>
    <row r="565" spans="1:3" x14ac:dyDescent="0.2">
      <c r="A565" s="588"/>
      <c r="B565" s="588"/>
      <c r="C565" s="588"/>
    </row>
    <row r="566" spans="1:3" x14ac:dyDescent="0.2">
      <c r="A566" s="588"/>
      <c r="B566" s="588"/>
      <c r="C566" s="588"/>
    </row>
    <row r="567" spans="1:3" x14ac:dyDescent="0.2">
      <c r="A567" s="588"/>
      <c r="B567" s="588"/>
      <c r="C567" s="588"/>
    </row>
    <row r="568" spans="1:3" x14ac:dyDescent="0.2">
      <c r="A568" s="588"/>
      <c r="B568" s="588"/>
      <c r="C568" s="588"/>
    </row>
    <row r="569" spans="1:3" x14ac:dyDescent="0.2">
      <c r="A569" s="588"/>
      <c r="B569" s="588"/>
      <c r="C569" s="588"/>
    </row>
    <row r="570" spans="1:3" x14ac:dyDescent="0.2">
      <c r="A570" s="588"/>
      <c r="B570" s="588"/>
      <c r="C570" s="588"/>
    </row>
    <row r="571" spans="1:3" x14ac:dyDescent="0.2">
      <c r="A571" s="588"/>
      <c r="B571" s="588"/>
      <c r="C571" s="588"/>
    </row>
    <row r="572" spans="1:3" x14ac:dyDescent="0.2">
      <c r="A572" s="588"/>
      <c r="B572" s="588"/>
      <c r="C572" s="588"/>
    </row>
    <row r="573" spans="1:3" x14ac:dyDescent="0.2">
      <c r="A573" s="588"/>
      <c r="B573" s="588"/>
      <c r="C573" s="588"/>
    </row>
    <row r="574" spans="1:3" x14ac:dyDescent="0.2">
      <c r="A574" s="588"/>
      <c r="B574" s="588"/>
      <c r="C574" s="588"/>
    </row>
    <row r="575" spans="1:3" x14ac:dyDescent="0.2">
      <c r="A575" s="588"/>
      <c r="B575" s="588"/>
      <c r="C575" s="588"/>
    </row>
    <row r="576" spans="1:3" x14ac:dyDescent="0.2">
      <c r="A576" s="588"/>
      <c r="B576" s="588"/>
      <c r="C576" s="588"/>
    </row>
    <row r="577" spans="1:3" x14ac:dyDescent="0.2">
      <c r="A577" s="588"/>
      <c r="B577" s="588"/>
      <c r="C577" s="588"/>
    </row>
    <row r="578" spans="1:3" x14ac:dyDescent="0.2">
      <c r="A578" s="588"/>
      <c r="B578" s="588"/>
      <c r="C578" s="588"/>
    </row>
    <row r="579" spans="1:3" x14ac:dyDescent="0.2">
      <c r="A579" s="588"/>
      <c r="B579" s="588"/>
      <c r="C579" s="588"/>
    </row>
    <row r="580" spans="1:3" x14ac:dyDescent="0.2">
      <c r="A580" s="588"/>
      <c r="B580" s="588"/>
      <c r="C580" s="588"/>
    </row>
    <row r="581" spans="1:3" x14ac:dyDescent="0.2">
      <c r="A581" s="588"/>
      <c r="B581" s="588"/>
      <c r="C581" s="588"/>
    </row>
    <row r="582" spans="1:3" x14ac:dyDescent="0.2">
      <c r="A582" s="588"/>
      <c r="B582" s="588"/>
      <c r="C582" s="588"/>
    </row>
    <row r="583" spans="1:3" x14ac:dyDescent="0.2">
      <c r="A583" s="588"/>
      <c r="B583" s="588"/>
      <c r="C583" s="588"/>
    </row>
    <row r="584" spans="1:3" x14ac:dyDescent="0.2">
      <c r="A584" s="588"/>
      <c r="B584" s="588"/>
      <c r="C584" s="588"/>
    </row>
    <row r="585" spans="1:3" x14ac:dyDescent="0.2">
      <c r="A585" s="588"/>
      <c r="B585" s="588"/>
      <c r="C585" s="588"/>
    </row>
    <row r="586" spans="1:3" x14ac:dyDescent="0.2">
      <c r="A586" s="588"/>
      <c r="B586" s="588"/>
      <c r="C586" s="588"/>
    </row>
    <row r="587" spans="1:3" x14ac:dyDescent="0.2">
      <c r="A587" s="588"/>
      <c r="B587" s="588"/>
      <c r="C587" s="588"/>
    </row>
    <row r="588" spans="1:3" x14ac:dyDescent="0.2">
      <c r="A588" s="588"/>
      <c r="B588" s="588"/>
      <c r="C588" s="588"/>
    </row>
    <row r="589" spans="1:3" x14ac:dyDescent="0.2">
      <c r="A589" s="588"/>
      <c r="B589" s="588"/>
      <c r="C589" s="588"/>
    </row>
    <row r="590" spans="1:3" x14ac:dyDescent="0.2">
      <c r="A590" s="588"/>
      <c r="B590" s="588"/>
      <c r="C590" s="588"/>
    </row>
    <row r="591" spans="1:3" x14ac:dyDescent="0.2">
      <c r="A591" s="588"/>
      <c r="B591" s="588"/>
      <c r="C591" s="588"/>
    </row>
    <row r="592" spans="1:3" x14ac:dyDescent="0.2">
      <c r="A592" s="588"/>
      <c r="B592" s="588"/>
      <c r="C592" s="588"/>
    </row>
    <row r="593" spans="1:3" x14ac:dyDescent="0.2">
      <c r="A593" s="588"/>
      <c r="B593" s="588"/>
      <c r="C593" s="588"/>
    </row>
    <row r="594" spans="1:3" x14ac:dyDescent="0.2">
      <c r="A594" s="588"/>
      <c r="B594" s="588"/>
      <c r="C594" s="588"/>
    </row>
    <row r="595" spans="1:3" x14ac:dyDescent="0.2">
      <c r="A595" s="588"/>
      <c r="B595" s="588"/>
      <c r="C595" s="588"/>
    </row>
    <row r="596" spans="1:3" x14ac:dyDescent="0.2">
      <c r="A596" s="588"/>
      <c r="B596" s="588"/>
      <c r="C596" s="588"/>
    </row>
    <row r="597" spans="1:3" x14ac:dyDescent="0.2">
      <c r="A597" s="588"/>
      <c r="B597" s="588"/>
      <c r="C597" s="588"/>
    </row>
    <row r="598" spans="1:3" x14ac:dyDescent="0.2">
      <c r="A598" s="588"/>
      <c r="B598" s="588"/>
      <c r="C598" s="588"/>
    </row>
    <row r="599" spans="1:3" x14ac:dyDescent="0.2">
      <c r="A599" s="588"/>
      <c r="B599" s="588"/>
      <c r="C599" s="588"/>
    </row>
    <row r="600" spans="1:3" x14ac:dyDescent="0.2">
      <c r="A600" s="588"/>
      <c r="B600" s="588"/>
      <c r="C600" s="588"/>
    </row>
    <row r="601" spans="1:3" x14ac:dyDescent="0.2">
      <c r="A601" s="588"/>
      <c r="B601" s="588"/>
      <c r="C601" s="588"/>
    </row>
    <row r="602" spans="1:3" x14ac:dyDescent="0.2">
      <c r="A602" s="588"/>
      <c r="B602" s="588"/>
      <c r="C602" s="588"/>
    </row>
    <row r="603" spans="1:3" x14ac:dyDescent="0.2">
      <c r="A603" s="588"/>
      <c r="B603" s="588"/>
      <c r="C603" s="588"/>
    </row>
    <row r="604" spans="1:3" x14ac:dyDescent="0.2">
      <c r="A604" s="588"/>
      <c r="B604" s="588"/>
      <c r="C604" s="588"/>
    </row>
    <row r="605" spans="1:3" x14ac:dyDescent="0.2">
      <c r="A605" s="588"/>
      <c r="B605" s="588"/>
      <c r="C605" s="588"/>
    </row>
    <row r="606" spans="1:3" x14ac:dyDescent="0.2">
      <c r="A606" s="588"/>
      <c r="B606" s="588"/>
      <c r="C606" s="588"/>
    </row>
    <row r="607" spans="1:3" x14ac:dyDescent="0.2">
      <c r="A607" s="588"/>
      <c r="B607" s="588"/>
      <c r="C607" s="588"/>
    </row>
    <row r="608" spans="1:3" x14ac:dyDescent="0.2">
      <c r="A608" s="588"/>
      <c r="B608" s="588"/>
      <c r="C608" s="588"/>
    </row>
    <row r="609" spans="1:3" x14ac:dyDescent="0.2">
      <c r="A609" s="588"/>
      <c r="B609" s="588"/>
      <c r="C609" s="588"/>
    </row>
    <row r="610" spans="1:3" x14ac:dyDescent="0.2">
      <c r="A610" s="588"/>
      <c r="B610" s="588"/>
      <c r="C610" s="588"/>
    </row>
    <row r="611" spans="1:3" x14ac:dyDescent="0.2">
      <c r="A611" s="588"/>
      <c r="B611" s="588"/>
      <c r="C611" s="588"/>
    </row>
    <row r="612" spans="1:3" x14ac:dyDescent="0.2">
      <c r="A612" s="588"/>
      <c r="B612" s="588"/>
      <c r="C612" s="588"/>
    </row>
    <row r="613" spans="1:3" x14ac:dyDescent="0.2">
      <c r="A613" s="588"/>
      <c r="B613" s="588"/>
      <c r="C613" s="588"/>
    </row>
    <row r="614" spans="1:3" x14ac:dyDescent="0.2">
      <c r="A614" s="588"/>
      <c r="B614" s="588"/>
      <c r="C614" s="588"/>
    </row>
    <row r="615" spans="1:3" x14ac:dyDescent="0.2">
      <c r="A615" s="588"/>
      <c r="B615" s="588"/>
      <c r="C615" s="588"/>
    </row>
    <row r="616" spans="1:3" x14ac:dyDescent="0.2">
      <c r="A616" s="588"/>
      <c r="B616" s="588"/>
      <c r="C616" s="588"/>
    </row>
    <row r="617" spans="1:3" x14ac:dyDescent="0.2">
      <c r="A617" s="588"/>
      <c r="B617" s="588"/>
      <c r="C617" s="588"/>
    </row>
    <row r="618" spans="1:3" x14ac:dyDescent="0.2">
      <c r="A618" s="588"/>
      <c r="B618" s="588"/>
      <c r="C618" s="588"/>
    </row>
    <row r="619" spans="1:3" x14ac:dyDescent="0.2">
      <c r="A619" s="588"/>
      <c r="B619" s="588"/>
      <c r="C619" s="588"/>
    </row>
    <row r="620" spans="1:3" x14ac:dyDescent="0.2">
      <c r="A620" s="588"/>
      <c r="B620" s="588"/>
      <c r="C620" s="588"/>
    </row>
    <row r="621" spans="1:3" x14ac:dyDescent="0.2">
      <c r="A621" s="588"/>
      <c r="B621" s="588"/>
      <c r="C621" s="588"/>
    </row>
    <row r="622" spans="1:3" x14ac:dyDescent="0.2">
      <c r="A622" s="588"/>
      <c r="B622" s="588"/>
      <c r="C622" s="588"/>
    </row>
    <row r="623" spans="1:3" x14ac:dyDescent="0.2">
      <c r="A623" s="588"/>
      <c r="B623" s="588"/>
      <c r="C623" s="588"/>
    </row>
    <row r="624" spans="1:3" x14ac:dyDescent="0.2">
      <c r="A624" s="588"/>
      <c r="B624" s="588"/>
      <c r="C624" s="588"/>
    </row>
    <row r="625" spans="1:3" x14ac:dyDescent="0.2">
      <c r="A625" s="588"/>
      <c r="B625" s="588"/>
      <c r="C625" s="588"/>
    </row>
    <row r="626" spans="1:3" x14ac:dyDescent="0.2">
      <c r="A626" s="588"/>
      <c r="B626" s="588"/>
      <c r="C626" s="588"/>
    </row>
    <row r="627" spans="1:3" x14ac:dyDescent="0.2">
      <c r="A627" s="588"/>
      <c r="B627" s="588"/>
      <c r="C627" s="588"/>
    </row>
    <row r="628" spans="1:3" x14ac:dyDescent="0.2">
      <c r="A628" s="588"/>
      <c r="B628" s="588"/>
      <c r="C628" s="588"/>
    </row>
    <row r="629" spans="1:3" x14ac:dyDescent="0.2">
      <c r="A629" s="588"/>
      <c r="B629" s="588"/>
      <c r="C629" s="588"/>
    </row>
    <row r="630" spans="1:3" x14ac:dyDescent="0.2">
      <c r="A630" s="588"/>
      <c r="B630" s="588"/>
      <c r="C630" s="588"/>
    </row>
    <row r="631" spans="1:3" x14ac:dyDescent="0.2">
      <c r="A631" s="588"/>
      <c r="B631" s="588"/>
      <c r="C631" s="588"/>
    </row>
    <row r="632" spans="1:3" x14ac:dyDescent="0.2">
      <c r="A632" s="588"/>
      <c r="B632" s="588"/>
      <c r="C632" s="588"/>
    </row>
    <row r="633" spans="1:3" x14ac:dyDescent="0.2">
      <c r="A633" s="588"/>
      <c r="B633" s="588"/>
      <c r="C633" s="588"/>
    </row>
    <row r="634" spans="1:3" x14ac:dyDescent="0.2">
      <c r="A634" s="588"/>
      <c r="B634" s="588"/>
      <c r="C634" s="588"/>
    </row>
    <row r="635" spans="1:3" x14ac:dyDescent="0.2">
      <c r="A635" s="588"/>
      <c r="B635" s="588"/>
      <c r="C635" s="588"/>
    </row>
    <row r="636" spans="1:3" x14ac:dyDescent="0.2">
      <c r="A636" s="588"/>
      <c r="B636" s="588"/>
      <c r="C636" s="588"/>
    </row>
    <row r="637" spans="1:3" x14ac:dyDescent="0.2">
      <c r="A637" s="588"/>
      <c r="B637" s="588"/>
      <c r="C637" s="588"/>
    </row>
    <row r="638" spans="1:3" x14ac:dyDescent="0.2">
      <c r="A638" s="588"/>
      <c r="B638" s="588"/>
      <c r="C638" s="588"/>
    </row>
    <row r="639" spans="1:3" x14ac:dyDescent="0.2">
      <c r="A639" s="588"/>
      <c r="B639" s="588"/>
      <c r="C639" s="588"/>
    </row>
    <row r="640" spans="1:3" x14ac:dyDescent="0.2">
      <c r="A640" s="588"/>
      <c r="B640" s="588"/>
      <c r="C640" s="588"/>
    </row>
    <row r="641" spans="1:3" x14ac:dyDescent="0.2">
      <c r="A641" s="588"/>
      <c r="B641" s="588"/>
      <c r="C641" s="588"/>
    </row>
    <row r="642" spans="1:3" x14ac:dyDescent="0.2">
      <c r="A642" s="588"/>
      <c r="B642" s="588"/>
      <c r="C642" s="588"/>
    </row>
    <row r="643" spans="1:3" x14ac:dyDescent="0.2">
      <c r="A643" s="588"/>
      <c r="B643" s="588"/>
      <c r="C643" s="588"/>
    </row>
    <row r="644" spans="1:3" x14ac:dyDescent="0.2">
      <c r="A644" s="588"/>
      <c r="B644" s="588"/>
      <c r="C644" s="588"/>
    </row>
    <row r="645" spans="1:3" x14ac:dyDescent="0.2">
      <c r="A645" s="588"/>
      <c r="B645" s="588"/>
      <c r="C645" s="588"/>
    </row>
    <row r="646" spans="1:3" x14ac:dyDescent="0.2">
      <c r="A646" s="588"/>
      <c r="B646" s="588"/>
      <c r="C646" s="588"/>
    </row>
    <row r="647" spans="1:3" x14ac:dyDescent="0.2">
      <c r="A647" s="588"/>
      <c r="B647" s="588"/>
      <c r="C647" s="588"/>
    </row>
    <row r="648" spans="1:3" x14ac:dyDescent="0.2">
      <c r="A648" s="588"/>
      <c r="B648" s="588"/>
      <c r="C648" s="588"/>
    </row>
    <row r="649" spans="1:3" x14ac:dyDescent="0.2">
      <c r="A649" s="588"/>
      <c r="B649" s="588"/>
      <c r="C649" s="588"/>
    </row>
    <row r="650" spans="1:3" x14ac:dyDescent="0.2">
      <c r="A650" s="588"/>
      <c r="B650" s="588"/>
      <c r="C650" s="588"/>
    </row>
    <row r="651" spans="1:3" x14ac:dyDescent="0.2">
      <c r="A651" s="588"/>
      <c r="B651" s="588"/>
      <c r="C651" s="588"/>
    </row>
    <row r="652" spans="1:3" x14ac:dyDescent="0.2">
      <c r="A652" s="588"/>
      <c r="B652" s="588"/>
      <c r="C652" s="588"/>
    </row>
    <row r="653" spans="1:3" x14ac:dyDescent="0.2">
      <c r="A653" s="588"/>
      <c r="B653" s="588"/>
      <c r="C653" s="588"/>
    </row>
    <row r="654" spans="1:3" x14ac:dyDescent="0.2">
      <c r="A654" s="588"/>
      <c r="B654" s="588"/>
      <c r="C654" s="588"/>
    </row>
    <row r="655" spans="1:3" x14ac:dyDescent="0.2">
      <c r="A655" s="588"/>
      <c r="B655" s="588"/>
      <c r="C655" s="588"/>
    </row>
    <row r="656" spans="1:3" x14ac:dyDescent="0.2">
      <c r="A656" s="588"/>
      <c r="B656" s="588"/>
      <c r="C656" s="588"/>
    </row>
    <row r="657" spans="1:3" x14ac:dyDescent="0.2">
      <c r="A657" s="588"/>
      <c r="B657" s="588"/>
      <c r="C657" s="588"/>
    </row>
    <row r="658" spans="1:3" x14ac:dyDescent="0.2">
      <c r="A658" s="588"/>
      <c r="B658" s="588"/>
      <c r="C658" s="588"/>
    </row>
    <row r="659" spans="1:3" x14ac:dyDescent="0.2">
      <c r="A659" s="588"/>
      <c r="B659" s="588"/>
      <c r="C659" s="588"/>
    </row>
    <row r="660" spans="1:3" x14ac:dyDescent="0.2">
      <c r="A660" s="588"/>
      <c r="B660" s="588"/>
      <c r="C660" s="588"/>
    </row>
    <row r="661" spans="1:3" x14ac:dyDescent="0.2">
      <c r="A661" s="588"/>
      <c r="B661" s="588"/>
      <c r="C661" s="588"/>
    </row>
    <row r="662" spans="1:3" x14ac:dyDescent="0.2">
      <c r="A662" s="588"/>
      <c r="B662" s="588"/>
      <c r="C662" s="588"/>
    </row>
    <row r="663" spans="1:3" x14ac:dyDescent="0.2">
      <c r="A663" s="588"/>
      <c r="B663" s="588"/>
      <c r="C663" s="588"/>
    </row>
    <row r="664" spans="1:3" x14ac:dyDescent="0.2">
      <c r="A664" s="588"/>
      <c r="B664" s="588"/>
      <c r="C664" s="588"/>
    </row>
    <row r="665" spans="1:3" x14ac:dyDescent="0.2">
      <c r="A665" s="588"/>
      <c r="B665" s="588"/>
      <c r="C665" s="588"/>
    </row>
    <row r="666" spans="1:3" x14ac:dyDescent="0.2">
      <c r="A666" s="588"/>
      <c r="B666" s="588"/>
      <c r="C666" s="588"/>
    </row>
    <row r="667" spans="1:3" x14ac:dyDescent="0.2">
      <c r="A667" s="588"/>
      <c r="B667" s="588"/>
      <c r="C667" s="588"/>
    </row>
    <row r="668" spans="1:3" x14ac:dyDescent="0.2">
      <c r="A668" s="588"/>
      <c r="B668" s="588"/>
      <c r="C668" s="588"/>
    </row>
    <row r="669" spans="1:3" x14ac:dyDescent="0.2">
      <c r="A669" s="588"/>
      <c r="B669" s="588"/>
      <c r="C669" s="588"/>
    </row>
    <row r="670" spans="1:3" x14ac:dyDescent="0.2">
      <c r="A670" s="588"/>
      <c r="B670" s="588"/>
      <c r="C670" s="588"/>
    </row>
    <row r="671" spans="1:3" x14ac:dyDescent="0.2">
      <c r="A671" s="588"/>
      <c r="B671" s="588"/>
      <c r="C671" s="588"/>
    </row>
    <row r="672" spans="1:3" x14ac:dyDescent="0.2">
      <c r="A672" s="588"/>
      <c r="B672" s="588"/>
      <c r="C672" s="588"/>
    </row>
    <row r="673" spans="1:3" x14ac:dyDescent="0.2">
      <c r="A673" s="588"/>
      <c r="B673" s="588"/>
      <c r="C673" s="588"/>
    </row>
    <row r="674" spans="1:3" x14ac:dyDescent="0.2">
      <c r="A674" s="588"/>
      <c r="B674" s="588"/>
      <c r="C674" s="588"/>
    </row>
    <row r="675" spans="1:3" x14ac:dyDescent="0.2">
      <c r="A675" s="588"/>
      <c r="B675" s="588"/>
      <c r="C675" s="588"/>
    </row>
    <row r="676" spans="1:3" x14ac:dyDescent="0.2">
      <c r="A676" s="588"/>
      <c r="B676" s="588"/>
      <c r="C676" s="588"/>
    </row>
    <row r="677" spans="1:3" x14ac:dyDescent="0.2">
      <c r="A677" s="588"/>
      <c r="B677" s="588"/>
      <c r="C677" s="588"/>
    </row>
    <row r="678" spans="1:3" x14ac:dyDescent="0.2">
      <c r="A678" s="588"/>
      <c r="B678" s="588"/>
      <c r="C678" s="588"/>
    </row>
    <row r="679" spans="1:3" x14ac:dyDescent="0.2">
      <c r="A679" s="588"/>
      <c r="B679" s="588"/>
      <c r="C679" s="588"/>
    </row>
    <row r="680" spans="1:3" x14ac:dyDescent="0.2">
      <c r="A680" s="588"/>
      <c r="B680" s="588"/>
      <c r="C680" s="588"/>
    </row>
    <row r="681" spans="1:3" x14ac:dyDescent="0.2">
      <c r="A681" s="588"/>
      <c r="B681" s="588"/>
      <c r="C681" s="588"/>
    </row>
    <row r="682" spans="1:3" x14ac:dyDescent="0.2">
      <c r="A682" s="588"/>
      <c r="B682" s="588"/>
      <c r="C682" s="588"/>
    </row>
    <row r="683" spans="1:3" x14ac:dyDescent="0.2">
      <c r="A683" s="588"/>
      <c r="B683" s="588"/>
      <c r="C683" s="588"/>
    </row>
    <row r="684" spans="1:3" x14ac:dyDescent="0.2">
      <c r="A684" s="588"/>
      <c r="B684" s="588"/>
      <c r="C684" s="588"/>
    </row>
    <row r="685" spans="1:3" x14ac:dyDescent="0.2">
      <c r="A685" s="588"/>
      <c r="B685" s="588"/>
      <c r="C685" s="588"/>
    </row>
    <row r="686" spans="1:3" x14ac:dyDescent="0.2">
      <c r="A686" s="588"/>
      <c r="B686" s="588"/>
      <c r="C686" s="588"/>
    </row>
    <row r="687" spans="1:3" x14ac:dyDescent="0.2">
      <c r="A687" s="588"/>
      <c r="B687" s="588"/>
      <c r="C687" s="588"/>
    </row>
    <row r="688" spans="1:3" x14ac:dyDescent="0.2">
      <c r="A688" s="588"/>
      <c r="B688" s="588"/>
      <c r="C688" s="588"/>
    </row>
    <row r="689" spans="1:3" x14ac:dyDescent="0.2">
      <c r="A689" s="588"/>
      <c r="B689" s="588"/>
      <c r="C689" s="588"/>
    </row>
    <row r="690" spans="1:3" x14ac:dyDescent="0.2">
      <c r="A690" s="588"/>
      <c r="B690" s="588"/>
      <c r="C690" s="588"/>
    </row>
    <row r="691" spans="1:3" x14ac:dyDescent="0.2">
      <c r="A691" s="588"/>
      <c r="B691" s="588"/>
      <c r="C691" s="588"/>
    </row>
    <row r="692" spans="1:3" x14ac:dyDescent="0.2">
      <c r="A692" s="588"/>
      <c r="B692" s="588"/>
      <c r="C692" s="588"/>
    </row>
    <row r="693" spans="1:3" x14ac:dyDescent="0.2">
      <c r="A693" s="588"/>
      <c r="B693" s="588"/>
      <c r="C693" s="588"/>
    </row>
    <row r="694" spans="1:3" x14ac:dyDescent="0.2">
      <c r="A694" s="588"/>
      <c r="B694" s="588"/>
      <c r="C694" s="588"/>
    </row>
    <row r="695" spans="1:3" x14ac:dyDescent="0.2">
      <c r="A695" s="588"/>
      <c r="B695" s="588"/>
      <c r="C695" s="588"/>
    </row>
    <row r="696" spans="1:3" x14ac:dyDescent="0.2">
      <c r="A696" s="552"/>
      <c r="B696" s="552"/>
      <c r="C696" s="552"/>
    </row>
    <row r="697" spans="1:3" x14ac:dyDescent="0.2">
      <c r="A697" s="552"/>
      <c r="B697" s="552"/>
      <c r="C697" s="552"/>
    </row>
    <row r="698" spans="1:3" x14ac:dyDescent="0.2">
      <c r="A698" s="552"/>
      <c r="B698" s="552"/>
      <c r="C698" s="552"/>
    </row>
    <row r="699" spans="1:3" x14ac:dyDescent="0.2">
      <c r="A699" s="552"/>
      <c r="B699" s="552"/>
      <c r="C699" s="552"/>
    </row>
    <row r="700" spans="1:3" x14ac:dyDescent="0.2">
      <c r="A700" s="552"/>
      <c r="B700" s="552"/>
      <c r="C700" s="552"/>
    </row>
    <row r="701" spans="1:3" x14ac:dyDescent="0.2">
      <c r="A701" s="552"/>
      <c r="B701" s="552"/>
      <c r="C701" s="552"/>
    </row>
    <row r="702" spans="1:3" x14ac:dyDescent="0.2">
      <c r="A702" s="552"/>
      <c r="B702" s="552"/>
      <c r="C702" s="552"/>
    </row>
    <row r="703" spans="1:3" x14ac:dyDescent="0.2">
      <c r="A703" s="552"/>
      <c r="B703" s="552"/>
      <c r="C703" s="552"/>
    </row>
    <row r="704" spans="1:3" x14ac:dyDescent="0.2">
      <c r="A704" s="552"/>
      <c r="B704" s="552"/>
      <c r="C704" s="552"/>
    </row>
    <row r="705" spans="1:3" x14ac:dyDescent="0.2">
      <c r="A705" s="552"/>
      <c r="B705" s="552"/>
      <c r="C705" s="552"/>
    </row>
    <row r="706" spans="1:3" x14ac:dyDescent="0.2">
      <c r="A706" s="552"/>
      <c r="B706" s="552"/>
      <c r="C706" s="552"/>
    </row>
    <row r="707" spans="1:3" x14ac:dyDescent="0.2">
      <c r="A707" s="552"/>
      <c r="B707" s="552"/>
      <c r="C707" s="552"/>
    </row>
    <row r="708" spans="1:3" x14ac:dyDescent="0.2">
      <c r="A708" s="552"/>
      <c r="B708" s="552"/>
      <c r="C708" s="552"/>
    </row>
    <row r="709" spans="1:3" x14ac:dyDescent="0.2">
      <c r="A709" s="552"/>
      <c r="B709" s="552"/>
      <c r="C709" s="552"/>
    </row>
    <row r="710" spans="1:3" x14ac:dyDescent="0.2">
      <c r="A710" s="552"/>
      <c r="B710" s="552"/>
      <c r="C710" s="552"/>
    </row>
    <row r="711" spans="1:3" x14ac:dyDescent="0.2">
      <c r="A711" s="552"/>
      <c r="B711" s="552"/>
      <c r="C711" s="552"/>
    </row>
    <row r="712" spans="1:3" x14ac:dyDescent="0.2">
      <c r="A712" s="552"/>
      <c r="B712" s="552"/>
      <c r="C712" s="552"/>
    </row>
    <row r="713" spans="1:3" x14ac:dyDescent="0.2">
      <c r="A713" s="552"/>
      <c r="B713" s="552"/>
      <c r="C713" s="552"/>
    </row>
    <row r="714" spans="1:3" x14ac:dyDescent="0.2">
      <c r="A714" s="552"/>
      <c r="B714" s="552"/>
      <c r="C714" s="552"/>
    </row>
    <row r="715" spans="1:3" x14ac:dyDescent="0.2">
      <c r="A715" s="552"/>
      <c r="B715" s="552"/>
      <c r="C715" s="552"/>
    </row>
    <row r="716" spans="1:3" x14ac:dyDescent="0.2">
      <c r="A716" s="552"/>
      <c r="B716" s="552"/>
      <c r="C716" s="552"/>
    </row>
    <row r="717" spans="1:3" x14ac:dyDescent="0.2">
      <c r="A717" s="552"/>
      <c r="B717" s="552"/>
      <c r="C717" s="552"/>
    </row>
    <row r="718" spans="1:3" x14ac:dyDescent="0.2">
      <c r="A718" s="552"/>
      <c r="B718" s="552"/>
      <c r="C718" s="552"/>
    </row>
    <row r="719" spans="1:3" x14ac:dyDescent="0.2">
      <c r="A719" s="552"/>
      <c r="B719" s="552"/>
      <c r="C719" s="552"/>
    </row>
    <row r="720" spans="1:3" x14ac:dyDescent="0.2">
      <c r="A720" s="552"/>
      <c r="B720" s="552"/>
      <c r="C720" s="552"/>
    </row>
    <row r="721" spans="1:3" x14ac:dyDescent="0.2">
      <c r="A721" s="552"/>
      <c r="B721" s="552"/>
      <c r="C721" s="552"/>
    </row>
    <row r="722" spans="1:3" x14ac:dyDescent="0.2">
      <c r="A722" s="552"/>
      <c r="B722" s="552"/>
      <c r="C722" s="552"/>
    </row>
  </sheetData>
  <autoFilter ref="A1:O93" xr:uid="{00000000-0009-0000-0000-00000F000000}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 x14ac:dyDescent="0.2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 x14ac:dyDescent="0.2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 x14ac:dyDescent="0.2">
      <c r="A4" s="552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 x14ac:dyDescent="0.2">
      <c r="A5" s="552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 x14ac:dyDescent="0.2">
      <c r="A6" s="552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 x14ac:dyDescent="0.2">
      <c r="A7" s="552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 x14ac:dyDescent="0.2">
      <c r="A8" s="552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 x14ac:dyDescent="0.2">
      <c r="A9" s="552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 x14ac:dyDescent="0.2">
      <c r="A10" s="552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 x14ac:dyDescent="0.2">
      <c r="A11" s="552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 x14ac:dyDescent="0.2">
      <c r="A12" s="552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 x14ac:dyDescent="0.2">
      <c r="A13" s="552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 x14ac:dyDescent="0.2">
      <c r="A14" s="552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 x14ac:dyDescent="0.2">
      <c r="A15" s="552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 x14ac:dyDescent="0.2">
      <c r="A16" s="552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 x14ac:dyDescent="0.2">
      <c r="A17" s="552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 x14ac:dyDescent="0.2">
      <c r="A18" s="552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 x14ac:dyDescent="0.2">
      <c r="A19" s="552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 x14ac:dyDescent="0.2">
      <c r="A20" s="552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 x14ac:dyDescent="0.2">
      <c r="A21" s="552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 x14ac:dyDescent="0.2">
      <c r="A22" s="552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 x14ac:dyDescent="0.2">
      <c r="A23" s="552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 x14ac:dyDescent="0.2">
      <c r="A24" s="552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 x14ac:dyDescent="0.2">
      <c r="A25" s="552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 x14ac:dyDescent="0.2">
      <c r="A26" s="552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 x14ac:dyDescent="0.2">
      <c r="A27" s="552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 x14ac:dyDescent="0.2">
      <c r="A28" s="552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 x14ac:dyDescent="0.2">
      <c r="A29" s="552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 x14ac:dyDescent="0.2">
      <c r="A30" s="552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 x14ac:dyDescent="0.2">
      <c r="A31" s="552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 x14ac:dyDescent="0.2">
      <c r="A32" s="552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 x14ac:dyDescent="0.2">
      <c r="A33" s="552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 x14ac:dyDescent="0.2">
      <c r="A34" s="552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 x14ac:dyDescent="0.2">
      <c r="A35" s="552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 x14ac:dyDescent="0.2">
      <c r="A36" s="552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 x14ac:dyDescent="0.2">
      <c r="A37" s="552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 x14ac:dyDescent="0.2">
      <c r="A38" s="552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 x14ac:dyDescent="0.2">
      <c r="A39" s="552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 x14ac:dyDescent="0.2">
      <c r="A40" s="552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 x14ac:dyDescent="0.2">
      <c r="A41" s="552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 x14ac:dyDescent="0.2">
      <c r="A42" s="552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 x14ac:dyDescent="0.2">
      <c r="A43" s="552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 x14ac:dyDescent="0.2">
      <c r="A44" s="552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 x14ac:dyDescent="0.2">
      <c r="A45" s="552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 x14ac:dyDescent="0.2">
      <c r="A46" s="552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 x14ac:dyDescent="0.2">
      <c r="A47" s="552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 x14ac:dyDescent="0.2">
      <c r="A48" s="552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 x14ac:dyDescent="0.2">
      <c r="A49" s="552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 x14ac:dyDescent="0.2">
      <c r="A50" s="552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 x14ac:dyDescent="0.2">
      <c r="A51" s="552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 x14ac:dyDescent="0.2">
      <c r="A52" s="552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 x14ac:dyDescent="0.2">
      <c r="A53" s="552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 x14ac:dyDescent="0.2">
      <c r="A54" s="552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 x14ac:dyDescent="0.2">
      <c r="A55" s="552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 x14ac:dyDescent="0.2">
      <c r="A56" s="552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 x14ac:dyDescent="0.2">
      <c r="A57" s="552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 x14ac:dyDescent="0.2">
      <c r="A58" s="552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 x14ac:dyDescent="0.2">
      <c r="A59" s="552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 x14ac:dyDescent="0.2">
      <c r="A60" s="552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 x14ac:dyDescent="0.2">
      <c r="A61" s="552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 x14ac:dyDescent="0.2">
      <c r="A62" s="552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 x14ac:dyDescent="0.2">
      <c r="A63" s="552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 x14ac:dyDescent="0.2">
      <c r="A64" s="552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 x14ac:dyDescent="0.2">
      <c r="A65" s="552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 x14ac:dyDescent="0.2">
      <c r="A66" s="552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 x14ac:dyDescent="0.2">
      <c r="A67" s="552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 x14ac:dyDescent="0.2">
      <c r="A68" s="552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 x14ac:dyDescent="0.2">
      <c r="A69" s="552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 x14ac:dyDescent="0.2">
      <c r="A70" s="552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 x14ac:dyDescent="0.2">
      <c r="A71" s="552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 x14ac:dyDescent="0.2">
      <c r="A72" s="552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 x14ac:dyDescent="0.2">
      <c r="A73" s="552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 x14ac:dyDescent="0.2">
      <c r="A74" s="552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 x14ac:dyDescent="0.2">
      <c r="A75" s="552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 x14ac:dyDescent="0.2">
      <c r="A76" s="552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 x14ac:dyDescent="0.2">
      <c r="A77" s="552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 x14ac:dyDescent="0.2">
      <c r="A78" s="552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 x14ac:dyDescent="0.2">
      <c r="A79" s="552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 x14ac:dyDescent="0.2">
      <c r="A80" s="552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 x14ac:dyDescent="0.2">
      <c r="A81" s="552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 x14ac:dyDescent="0.2">
      <c r="A82" s="552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 x14ac:dyDescent="0.2">
      <c r="A83" s="552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 x14ac:dyDescent="0.2">
      <c r="A84" s="552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 x14ac:dyDescent="0.2">
      <c r="A85" s="552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 x14ac:dyDescent="0.2">
      <c r="A86" s="552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 x14ac:dyDescent="0.2">
      <c r="A87" s="552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 x14ac:dyDescent="0.2">
      <c r="A88" s="552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 x14ac:dyDescent="0.2">
      <c r="A89" s="552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 x14ac:dyDescent="0.2">
      <c r="A90" s="552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 x14ac:dyDescent="0.2">
      <c r="A91" s="552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 x14ac:dyDescent="0.2">
      <c r="A92" s="552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 x14ac:dyDescent="0.2">
      <c r="A93" s="552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 x14ac:dyDescent="0.2">
      <c r="A94" s="552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 x14ac:dyDescent="0.2">
      <c r="A95" s="552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 x14ac:dyDescent="0.2">
      <c r="A96" s="552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 x14ac:dyDescent="0.2">
      <c r="A97" s="552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 x14ac:dyDescent="0.2">
      <c r="A98" s="552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 x14ac:dyDescent="0.2">
      <c r="A99" s="552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 x14ac:dyDescent="0.2">
      <c r="A100" s="552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 x14ac:dyDescent="0.2">
      <c r="A101" s="552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 x14ac:dyDescent="0.2">
      <c r="A102" s="552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 x14ac:dyDescent="0.2">
      <c r="A103" s="552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 x14ac:dyDescent="0.2">
      <c r="A104" s="552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 x14ac:dyDescent="0.2">
      <c r="A105" s="552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 x14ac:dyDescent="0.2">
      <c r="A106" s="552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 x14ac:dyDescent="0.2">
      <c r="A107" s="552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 x14ac:dyDescent="0.2">
      <c r="A108" s="552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 x14ac:dyDescent="0.2">
      <c r="A109" s="552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 x14ac:dyDescent="0.2">
      <c r="A110" s="552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 x14ac:dyDescent="0.2">
      <c r="A111" s="552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 x14ac:dyDescent="0.2">
      <c r="A112" s="552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 x14ac:dyDescent="0.2">
      <c r="A113" s="552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 x14ac:dyDescent="0.2">
      <c r="A114" s="552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 x14ac:dyDescent="0.2">
      <c r="A115" s="552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 x14ac:dyDescent="0.2">
      <c r="A116" s="552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 x14ac:dyDescent="0.2">
      <c r="A117" s="552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 x14ac:dyDescent="0.2">
      <c r="A118" s="552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 x14ac:dyDescent="0.2">
      <c r="A119" s="552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 x14ac:dyDescent="0.2">
      <c r="A120" s="552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 x14ac:dyDescent="0.2">
      <c r="A121" s="552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 x14ac:dyDescent="0.2">
      <c r="A122" s="552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 x14ac:dyDescent="0.2">
      <c r="A123" s="552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 x14ac:dyDescent="0.2">
      <c r="A124" s="552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 x14ac:dyDescent="0.2">
      <c r="A125" s="552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 x14ac:dyDescent="0.2">
      <c r="A126" s="552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 x14ac:dyDescent="0.2">
      <c r="A127" s="552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 x14ac:dyDescent="0.2">
      <c r="A128" s="552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 x14ac:dyDescent="0.2">
      <c r="A129" s="552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 x14ac:dyDescent="0.2">
      <c r="A130" s="552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 x14ac:dyDescent="0.2">
      <c r="A131" s="552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 x14ac:dyDescent="0.2">
      <c r="A132" s="552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 x14ac:dyDescent="0.2">
      <c r="A133" s="552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 x14ac:dyDescent="0.2">
      <c r="A134" s="552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 x14ac:dyDescent="0.2">
      <c r="A135" s="552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 x14ac:dyDescent="0.2">
      <c r="A136" s="552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 x14ac:dyDescent="0.2">
      <c r="A137" s="552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 x14ac:dyDescent="0.2">
      <c r="A138" s="552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 x14ac:dyDescent="0.2">
      <c r="A139" s="552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 x14ac:dyDescent="0.2">
      <c r="A140" s="552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 x14ac:dyDescent="0.2">
      <c r="A141" s="552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 x14ac:dyDescent="0.2">
      <c r="A142" s="552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 x14ac:dyDescent="0.2">
      <c r="A143" s="552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 x14ac:dyDescent="0.2">
      <c r="A144" s="552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 x14ac:dyDescent="0.2">
      <c r="A145" s="552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 x14ac:dyDescent="0.2">
      <c r="A146" s="552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 x14ac:dyDescent="0.2">
      <c r="A147" s="552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 x14ac:dyDescent="0.2">
      <c r="A148" s="552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 x14ac:dyDescent="0.2">
      <c r="A149" s="552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 x14ac:dyDescent="0.2">
      <c r="A150" s="552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 x14ac:dyDescent="0.2">
      <c r="A151" s="552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 x14ac:dyDescent="0.2">
      <c r="A152" s="552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 x14ac:dyDescent="0.2">
      <c r="A153" s="552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 x14ac:dyDescent="0.2">
      <c r="A154" s="552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 x14ac:dyDescent="0.2">
      <c r="A155" s="552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 x14ac:dyDescent="0.2">
      <c r="A156" s="552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 x14ac:dyDescent="0.2">
      <c r="A157" s="552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 x14ac:dyDescent="0.2">
      <c r="A158" s="552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 x14ac:dyDescent="0.2">
      <c r="A159" s="552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 x14ac:dyDescent="0.2">
      <c r="A160" s="552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 x14ac:dyDescent="0.2">
      <c r="A161" s="552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 x14ac:dyDescent="0.2">
      <c r="A162" s="552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 x14ac:dyDescent="0.2">
      <c r="A163" s="552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 x14ac:dyDescent="0.2">
      <c r="A164" s="552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 x14ac:dyDescent="0.2">
      <c r="A165" s="552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 x14ac:dyDescent="0.2">
      <c r="A166" s="552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 x14ac:dyDescent="0.2">
      <c r="A167" s="552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 x14ac:dyDescent="0.2">
      <c r="A168" s="552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 x14ac:dyDescent="0.2">
      <c r="A169" s="552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 x14ac:dyDescent="0.2">
      <c r="A170" s="552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 x14ac:dyDescent="0.2">
      <c r="A171" s="552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 x14ac:dyDescent="0.2">
      <c r="A172" s="552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 x14ac:dyDescent="0.2">
      <c r="A173" s="552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 x14ac:dyDescent="0.2">
      <c r="A174" s="552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 x14ac:dyDescent="0.2">
      <c r="A175" s="552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 x14ac:dyDescent="0.2">
      <c r="A176" s="552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 x14ac:dyDescent="0.2">
      <c r="A177" s="552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 x14ac:dyDescent="0.2">
      <c r="A178" s="552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 x14ac:dyDescent="0.2">
      <c r="A179" s="552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 x14ac:dyDescent="0.2">
      <c r="A180" s="552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 x14ac:dyDescent="0.2">
      <c r="A181" s="552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 x14ac:dyDescent="0.2">
      <c r="A182" s="552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 x14ac:dyDescent="0.2">
      <c r="A183" s="552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 x14ac:dyDescent="0.2">
      <c r="A184" s="552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 x14ac:dyDescent="0.2">
      <c r="A185" s="552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 x14ac:dyDescent="0.2">
      <c r="A186" s="552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 x14ac:dyDescent="0.2">
      <c r="A187" s="552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 x14ac:dyDescent="0.2">
      <c r="A188" s="552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 x14ac:dyDescent="0.2">
      <c r="A189" s="552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 x14ac:dyDescent="0.2">
      <c r="A190" s="552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 x14ac:dyDescent="0.2">
      <c r="A191" s="552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 x14ac:dyDescent="0.2">
      <c r="A192" s="552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 x14ac:dyDescent="0.2">
      <c r="A193" s="552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 x14ac:dyDescent="0.2">
      <c r="A194" s="552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 x14ac:dyDescent="0.2">
      <c r="A195" s="552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 x14ac:dyDescent="0.2">
      <c r="A196" s="552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 x14ac:dyDescent="0.2">
      <c r="A197" s="552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 x14ac:dyDescent="0.2">
      <c r="A198" s="552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 x14ac:dyDescent="0.2">
      <c r="A199" s="552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 x14ac:dyDescent="0.2">
      <c r="A200" s="552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 x14ac:dyDescent="0.2">
      <c r="A201" s="552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 x14ac:dyDescent="0.2">
      <c r="A202" s="552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 x14ac:dyDescent="0.2">
      <c r="A203" s="552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 x14ac:dyDescent="0.2">
      <c r="A204" s="552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 x14ac:dyDescent="0.2">
      <c r="A205" s="552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 x14ac:dyDescent="0.2">
      <c r="A206" s="552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 x14ac:dyDescent="0.2">
      <c r="A207" s="552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 x14ac:dyDescent="0.2">
      <c r="A208" s="552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 x14ac:dyDescent="0.2">
      <c r="A209" s="552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 x14ac:dyDescent="0.2">
      <c r="A210" s="552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 x14ac:dyDescent="0.2">
      <c r="A211" s="552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 x14ac:dyDescent="0.2">
      <c r="A212" s="552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 x14ac:dyDescent="0.2">
      <c r="A213" s="552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 x14ac:dyDescent="0.2">
      <c r="A214" s="552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 x14ac:dyDescent="0.2">
      <c r="A215" s="552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 x14ac:dyDescent="0.2">
      <c r="A216" s="552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 x14ac:dyDescent="0.2">
      <c r="A217" s="552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 x14ac:dyDescent="0.2">
      <c r="A218" s="552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 x14ac:dyDescent="0.2">
      <c r="A219" s="552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 x14ac:dyDescent="0.2">
      <c r="A220" s="552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 x14ac:dyDescent="0.2">
      <c r="A221" s="552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 x14ac:dyDescent="0.2">
      <c r="A222" s="552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 x14ac:dyDescent="0.2">
      <c r="A223" s="552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 x14ac:dyDescent="0.2">
      <c r="A224" s="552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 x14ac:dyDescent="0.2">
      <c r="A225" s="552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 x14ac:dyDescent="0.2">
      <c r="A226" s="552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 x14ac:dyDescent="0.2">
      <c r="A227" s="552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 x14ac:dyDescent="0.2">
      <c r="A228" s="552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 x14ac:dyDescent="0.2">
      <c r="A229" s="552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 x14ac:dyDescent="0.2">
      <c r="A230" s="552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 x14ac:dyDescent="0.2">
      <c r="A231" s="552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 x14ac:dyDescent="0.2">
      <c r="A232" s="552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 x14ac:dyDescent="0.2">
      <c r="A233" s="552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 x14ac:dyDescent="0.2">
      <c r="A234" s="552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 x14ac:dyDescent="0.2">
      <c r="A235" s="552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 x14ac:dyDescent="0.2">
      <c r="A236" s="552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 x14ac:dyDescent="0.2">
      <c r="A237" s="552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 x14ac:dyDescent="0.2">
      <c r="A238" s="552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 x14ac:dyDescent="0.2">
      <c r="A239" s="552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 x14ac:dyDescent="0.2">
      <c r="A240" s="552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 x14ac:dyDescent="0.2">
      <c r="A241" s="552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 x14ac:dyDescent="0.2">
      <c r="A242" s="552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 x14ac:dyDescent="0.2">
      <c r="A243" s="552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 x14ac:dyDescent="0.2">
      <c r="A244" s="552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 x14ac:dyDescent="0.2">
      <c r="A245" s="552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 x14ac:dyDescent="0.2">
      <c r="A246" s="552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 x14ac:dyDescent="0.2">
      <c r="A247" s="552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 x14ac:dyDescent="0.2">
      <c r="A248" s="552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 x14ac:dyDescent="0.2">
      <c r="A249" s="552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 x14ac:dyDescent="0.2">
      <c r="A250" s="552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 x14ac:dyDescent="0.2">
      <c r="A251" s="552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 x14ac:dyDescent="0.2">
      <c r="A252" s="552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 x14ac:dyDescent="0.2">
      <c r="A253" s="552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 x14ac:dyDescent="0.2">
      <c r="A254" s="552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 x14ac:dyDescent="0.2">
      <c r="A255" s="552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 x14ac:dyDescent="0.2">
      <c r="A256" s="552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 x14ac:dyDescent="0.2">
      <c r="A257" s="552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 x14ac:dyDescent="0.2">
      <c r="A258" s="552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 x14ac:dyDescent="0.2">
      <c r="A259" s="552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 x14ac:dyDescent="0.2">
      <c r="A260" s="552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 x14ac:dyDescent="0.2">
      <c r="A261" s="552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 x14ac:dyDescent="0.2">
      <c r="A262" s="552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 x14ac:dyDescent="0.2">
      <c r="A263" s="552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 x14ac:dyDescent="0.2">
      <c r="A264" s="552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 x14ac:dyDescent="0.2">
      <c r="A265" s="552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 x14ac:dyDescent="0.2">
      <c r="A266" s="552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 x14ac:dyDescent="0.2">
      <c r="A267" s="552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 x14ac:dyDescent="0.2">
      <c r="A268" s="552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 x14ac:dyDescent="0.2">
      <c r="A269" s="552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 x14ac:dyDescent="0.2">
      <c r="A270" s="552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 x14ac:dyDescent="0.2">
      <c r="A271" s="552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 x14ac:dyDescent="0.2">
      <c r="A272" s="552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 x14ac:dyDescent="0.2">
      <c r="A273" s="552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 x14ac:dyDescent="0.2">
      <c r="A274" s="552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 x14ac:dyDescent="0.2">
      <c r="A275" s="552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 x14ac:dyDescent="0.2">
      <c r="A276" s="552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 x14ac:dyDescent="0.2">
      <c r="A277" s="552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 x14ac:dyDescent="0.2">
      <c r="A278" s="552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 x14ac:dyDescent="0.2">
      <c r="A279" s="552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 x14ac:dyDescent="0.2">
      <c r="A280" s="552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 x14ac:dyDescent="0.2">
      <c r="A281" s="552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 x14ac:dyDescent="0.2">
      <c r="A282" s="552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 x14ac:dyDescent="0.2">
      <c r="A283" s="552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 x14ac:dyDescent="0.2">
      <c r="A284" s="552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 x14ac:dyDescent="0.2">
      <c r="A285" s="552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 x14ac:dyDescent="0.2">
      <c r="A286" s="552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 x14ac:dyDescent="0.2">
      <c r="A287" s="552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 x14ac:dyDescent="0.2">
      <c r="A288" s="552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 x14ac:dyDescent="0.2">
      <c r="A289" s="552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 x14ac:dyDescent="0.2">
      <c r="A290" s="552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 x14ac:dyDescent="0.2">
      <c r="A291" s="552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 x14ac:dyDescent="0.2">
      <c r="A292" s="552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 x14ac:dyDescent="0.2">
      <c r="A293" s="552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 x14ac:dyDescent="0.2">
      <c r="A294" s="552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 x14ac:dyDescent="0.2">
      <c r="A295" s="552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 x14ac:dyDescent="0.2">
      <c r="A296" s="552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 x14ac:dyDescent="0.2">
      <c r="A297" s="552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 x14ac:dyDescent="0.2">
      <c r="A298" s="552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 x14ac:dyDescent="0.2">
      <c r="A299" s="552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 x14ac:dyDescent="0.2">
      <c r="A300" s="552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 x14ac:dyDescent="0.2">
      <c r="A301" s="552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 x14ac:dyDescent="0.2">
      <c r="A302" s="552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 x14ac:dyDescent="0.2">
      <c r="A303" s="552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 x14ac:dyDescent="0.2">
      <c r="A304" s="552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 x14ac:dyDescent="0.2">
      <c r="A305" s="552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 x14ac:dyDescent="0.2">
      <c r="A306" s="552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 x14ac:dyDescent="0.2">
      <c r="A307" s="552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 x14ac:dyDescent="0.2">
      <c r="A308" s="552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 x14ac:dyDescent="0.2">
      <c r="A309" s="552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 x14ac:dyDescent="0.2">
      <c r="A310" s="552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 x14ac:dyDescent="0.2">
      <c r="A311" s="552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 x14ac:dyDescent="0.2">
      <c r="A312" s="552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 x14ac:dyDescent="0.2">
      <c r="A313" s="552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 x14ac:dyDescent="0.2">
      <c r="A314" s="552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 x14ac:dyDescent="0.2">
      <c r="A315" s="552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 x14ac:dyDescent="0.2">
      <c r="A316" s="552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 x14ac:dyDescent="0.2">
      <c r="A317" s="552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 x14ac:dyDescent="0.2">
      <c r="A318" s="552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 x14ac:dyDescent="0.2">
      <c r="A319" s="552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 x14ac:dyDescent="0.2">
      <c r="A320" s="552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 x14ac:dyDescent="0.2">
      <c r="A321" s="552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 x14ac:dyDescent="0.2">
      <c r="A322" s="552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 x14ac:dyDescent="0.2">
      <c r="A323" s="552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 x14ac:dyDescent="0.2">
      <c r="A324" s="552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 x14ac:dyDescent="0.2">
      <c r="A325" s="552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 x14ac:dyDescent="0.2">
      <c r="A326" s="552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 x14ac:dyDescent="0.2">
      <c r="A327" s="552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 x14ac:dyDescent="0.2">
      <c r="A328" s="552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 x14ac:dyDescent="0.2">
      <c r="A329" s="552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 x14ac:dyDescent="0.2">
      <c r="A330" s="552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 x14ac:dyDescent="0.2">
      <c r="A331" s="552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 x14ac:dyDescent="0.2">
      <c r="A332" s="552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 x14ac:dyDescent="0.2">
      <c r="A333" s="552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 x14ac:dyDescent="0.2">
      <c r="A334" s="552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 x14ac:dyDescent="0.2">
      <c r="A335" s="552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 x14ac:dyDescent="0.2">
      <c r="A336" s="552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 x14ac:dyDescent="0.2">
      <c r="A337" s="552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 x14ac:dyDescent="0.2">
      <c r="A338" s="552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 x14ac:dyDescent="0.2">
      <c r="A339" s="552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 x14ac:dyDescent="0.2">
      <c r="A340" s="552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 x14ac:dyDescent="0.2">
      <c r="A341" s="552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 x14ac:dyDescent="0.2">
      <c r="A342" s="552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 x14ac:dyDescent="0.2">
      <c r="A343" s="552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 x14ac:dyDescent="0.2">
      <c r="A344" s="552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 x14ac:dyDescent="0.2">
      <c r="A345" s="552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 x14ac:dyDescent="0.2">
      <c r="A346" s="552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 x14ac:dyDescent="0.2">
      <c r="A347" s="552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 x14ac:dyDescent="0.2">
      <c r="A348" s="552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 x14ac:dyDescent="0.2">
      <c r="A349" s="552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 x14ac:dyDescent="0.2">
      <c r="A350" s="552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 x14ac:dyDescent="0.2">
      <c r="A351" s="552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 x14ac:dyDescent="0.2">
      <c r="A352" s="552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 x14ac:dyDescent="0.2">
      <c r="A353" s="552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 x14ac:dyDescent="0.2">
      <c r="A354" s="552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 x14ac:dyDescent="0.2">
      <c r="A355" s="552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 x14ac:dyDescent="0.2">
      <c r="A356" s="552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 x14ac:dyDescent="0.2">
      <c r="A357" s="552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 x14ac:dyDescent="0.2">
      <c r="A358" s="552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 x14ac:dyDescent="0.2">
      <c r="A359" s="552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 x14ac:dyDescent="0.2">
      <c r="A360" s="552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 x14ac:dyDescent="0.2">
      <c r="A361" s="552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 x14ac:dyDescent="0.2">
      <c r="A362" s="552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 x14ac:dyDescent="0.2">
      <c r="A363" s="552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 x14ac:dyDescent="0.2">
      <c r="A364" s="552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 x14ac:dyDescent="0.2">
      <c r="A365" s="552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 x14ac:dyDescent="0.2">
      <c r="A366" s="552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 x14ac:dyDescent="0.2">
      <c r="A367" s="552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 x14ac:dyDescent="0.2">
      <c r="A368" s="552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 x14ac:dyDescent="0.2">
      <c r="A369" s="552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 x14ac:dyDescent="0.2">
      <c r="A370" s="552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 x14ac:dyDescent="0.2">
      <c r="A371" s="552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 x14ac:dyDescent="0.2">
      <c r="A372" s="552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 x14ac:dyDescent="0.2">
      <c r="A373" s="552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 x14ac:dyDescent="0.2">
      <c r="A374" s="552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 x14ac:dyDescent="0.2">
      <c r="A375" s="552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 x14ac:dyDescent="0.2">
      <c r="A376" s="552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 x14ac:dyDescent="0.2">
      <c r="A377" s="552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 x14ac:dyDescent="0.2">
      <c r="A378" s="552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 x14ac:dyDescent="0.2">
      <c r="A379" s="552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 x14ac:dyDescent="0.2">
      <c r="A380" s="552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 x14ac:dyDescent="0.2">
      <c r="A381" s="552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 x14ac:dyDescent="0.2">
      <c r="A382" s="552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 x14ac:dyDescent="0.2">
      <c r="A383" s="552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 x14ac:dyDescent="0.2">
      <c r="A384" s="552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 x14ac:dyDescent="0.2">
      <c r="A385" s="552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 x14ac:dyDescent="0.2">
      <c r="A386" s="552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 x14ac:dyDescent="0.2">
      <c r="A387" s="552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 x14ac:dyDescent="0.2">
      <c r="A388" s="552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 x14ac:dyDescent="0.2">
      <c r="A389" s="552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 x14ac:dyDescent="0.2">
      <c r="A390" s="552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 x14ac:dyDescent="0.2">
      <c r="A391" s="552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 x14ac:dyDescent="0.2">
      <c r="A392" s="552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 x14ac:dyDescent="0.2">
      <c r="A393" s="552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 x14ac:dyDescent="0.2">
      <c r="A394" s="552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 x14ac:dyDescent="0.2">
      <c r="A395" s="552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 x14ac:dyDescent="0.2">
      <c r="A396" s="552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 x14ac:dyDescent="0.2">
      <c r="A397" s="552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 x14ac:dyDescent="0.2">
      <c r="A398" s="552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 x14ac:dyDescent="0.2">
      <c r="A399" s="552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 x14ac:dyDescent="0.2">
      <c r="A400" s="552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 x14ac:dyDescent="0.2">
      <c r="A401" s="552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 x14ac:dyDescent="0.2">
      <c r="A402" s="552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 x14ac:dyDescent="0.2">
      <c r="A403" s="552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 x14ac:dyDescent="0.2">
      <c r="A404" s="552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 x14ac:dyDescent="0.2">
      <c r="A405" s="552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 x14ac:dyDescent="0.2">
      <c r="A406" s="552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 x14ac:dyDescent="0.2">
      <c r="A407" s="552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 x14ac:dyDescent="0.2">
      <c r="A408" s="552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 x14ac:dyDescent="0.2">
      <c r="A409" s="552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 x14ac:dyDescent="0.2">
      <c r="A410" s="552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 x14ac:dyDescent="0.2">
      <c r="A411" s="552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 x14ac:dyDescent="0.2">
      <c r="A412" s="552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 x14ac:dyDescent="0.2">
      <c r="A413" s="552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 x14ac:dyDescent="0.2">
      <c r="A414" s="552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 x14ac:dyDescent="0.2">
      <c r="A415" s="552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 x14ac:dyDescent="0.2">
      <c r="A416" s="552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 x14ac:dyDescent="0.2">
      <c r="A417" s="552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 x14ac:dyDescent="0.2">
      <c r="A418" s="552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 x14ac:dyDescent="0.2">
      <c r="A419" s="552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 x14ac:dyDescent="0.2">
      <c r="A420" s="552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 x14ac:dyDescent="0.2">
      <c r="A421" s="552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 x14ac:dyDescent="0.2">
      <c r="A422" s="552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 x14ac:dyDescent="0.2">
      <c r="A423" s="552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 x14ac:dyDescent="0.2">
      <c r="A424" s="552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 x14ac:dyDescent="0.2">
      <c r="A425" s="552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 x14ac:dyDescent="0.2">
      <c r="A426" s="552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 x14ac:dyDescent="0.2">
      <c r="A427" s="552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 x14ac:dyDescent="0.2">
      <c r="A428" s="552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 x14ac:dyDescent="0.2">
      <c r="A429" s="552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 x14ac:dyDescent="0.2">
      <c r="A430" s="552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 x14ac:dyDescent="0.2">
      <c r="A431" s="552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 x14ac:dyDescent="0.2">
      <c r="A432" s="552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 x14ac:dyDescent="0.2">
      <c r="A433" s="552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 x14ac:dyDescent="0.2">
      <c r="A434" s="552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 x14ac:dyDescent="0.2">
      <c r="A435" s="552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 x14ac:dyDescent="0.2">
      <c r="A436" s="552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 x14ac:dyDescent="0.2">
      <c r="A437" s="552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 x14ac:dyDescent="0.2">
      <c r="A438" s="552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 x14ac:dyDescent="0.2">
      <c r="A439" s="552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 x14ac:dyDescent="0.2">
      <c r="A440" s="552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 x14ac:dyDescent="0.2">
      <c r="A441" s="552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 x14ac:dyDescent="0.2">
      <c r="A442" s="552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 x14ac:dyDescent="0.2">
      <c r="A443" s="552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 x14ac:dyDescent="0.2">
      <c r="A444" s="552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 x14ac:dyDescent="0.2">
      <c r="A445" s="552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 x14ac:dyDescent="0.2">
      <c r="A446" s="552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 x14ac:dyDescent="0.2">
      <c r="A447" s="552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 x14ac:dyDescent="0.2">
      <c r="A448" s="552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 x14ac:dyDescent="0.2">
      <c r="A449" s="552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 x14ac:dyDescent="0.2">
      <c r="A450" s="552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 x14ac:dyDescent="0.2">
      <c r="A451" s="552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 x14ac:dyDescent="0.2">
      <c r="A452" s="552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 x14ac:dyDescent="0.2">
      <c r="A453" s="552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 x14ac:dyDescent="0.2">
      <c r="A454" s="552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 x14ac:dyDescent="0.2">
      <c r="A455" s="552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 x14ac:dyDescent="0.2">
      <c r="A456" s="552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 x14ac:dyDescent="0.2">
      <c r="A457" s="552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 x14ac:dyDescent="0.2">
      <c r="A458" s="552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 x14ac:dyDescent="0.2">
      <c r="A459" s="552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 x14ac:dyDescent="0.2">
      <c r="A460" s="552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 x14ac:dyDescent="0.2">
      <c r="A461" s="552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 x14ac:dyDescent="0.2">
      <c r="A462" s="552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 x14ac:dyDescent="0.2">
      <c r="A463" s="552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 x14ac:dyDescent="0.2">
      <c r="A464" s="552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 x14ac:dyDescent="0.2">
      <c r="A465" s="552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 x14ac:dyDescent="0.2">
      <c r="A466" s="552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 x14ac:dyDescent="0.2">
      <c r="A467" s="552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 x14ac:dyDescent="0.2">
      <c r="A468" s="552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 x14ac:dyDescent="0.2">
      <c r="A469" s="552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 x14ac:dyDescent="0.2">
      <c r="A470" s="552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 x14ac:dyDescent="0.2">
      <c r="A471" s="552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 x14ac:dyDescent="0.2">
      <c r="A472" s="552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 x14ac:dyDescent="0.2">
      <c r="A473" s="552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 x14ac:dyDescent="0.2">
      <c r="A474" s="552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 x14ac:dyDescent="0.2">
      <c r="A475" s="552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 x14ac:dyDescent="0.2">
      <c r="A476" s="552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 x14ac:dyDescent="0.2">
      <c r="A477" s="552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 x14ac:dyDescent="0.2">
      <c r="A478" s="552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 x14ac:dyDescent="0.2">
      <c r="A479" s="552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 x14ac:dyDescent="0.2">
      <c r="A480" s="552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 x14ac:dyDescent="0.2">
      <c r="A481" s="552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 x14ac:dyDescent="0.2">
      <c r="A482" s="552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 x14ac:dyDescent="0.2">
      <c r="A483" s="552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 x14ac:dyDescent="0.2">
      <c r="A484" s="552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 x14ac:dyDescent="0.2">
      <c r="A485" s="552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 x14ac:dyDescent="0.2">
      <c r="A486" s="552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 x14ac:dyDescent="0.2">
      <c r="A487" s="552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 x14ac:dyDescent="0.2">
      <c r="A488" s="552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 x14ac:dyDescent="0.2">
      <c r="A489" s="552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 x14ac:dyDescent="0.2">
      <c r="A490" s="552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 x14ac:dyDescent="0.2">
      <c r="A491" s="552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 x14ac:dyDescent="0.2">
      <c r="A492" s="552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 x14ac:dyDescent="0.2">
      <c r="A493" s="552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 x14ac:dyDescent="0.2">
      <c r="A494" s="552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 x14ac:dyDescent="0.2">
      <c r="A495" s="552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 x14ac:dyDescent="0.2">
      <c r="A496" s="552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 x14ac:dyDescent="0.2">
      <c r="A497" s="552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 x14ac:dyDescent="0.2">
      <c r="A498" s="552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 x14ac:dyDescent="0.2">
      <c r="A499" s="552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 x14ac:dyDescent="0.2">
      <c r="A500" s="552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 x14ac:dyDescent="0.2">
      <c r="A501" s="552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 x14ac:dyDescent="0.2">
      <c r="A502" s="552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 x14ac:dyDescent="0.2">
      <c r="A503" s="552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 x14ac:dyDescent="0.2">
      <c r="A504" s="552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 x14ac:dyDescent="0.2">
      <c r="A505" s="552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 x14ac:dyDescent="0.2">
      <c r="A506" s="552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 x14ac:dyDescent="0.2">
      <c r="A507" s="552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 x14ac:dyDescent="0.2">
      <c r="A508" s="552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 x14ac:dyDescent="0.2">
      <c r="A509" s="552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 x14ac:dyDescent="0.2">
      <c r="A510" s="552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 x14ac:dyDescent="0.2">
      <c r="A511" s="552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 x14ac:dyDescent="0.2">
      <c r="A512" s="552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 x14ac:dyDescent="0.2">
      <c r="A513" s="552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 x14ac:dyDescent="0.2">
      <c r="A514" s="552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 x14ac:dyDescent="0.2">
      <c r="A515" s="552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 x14ac:dyDescent="0.2">
      <c r="A516" s="552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 x14ac:dyDescent="0.2">
      <c r="A517" s="552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 x14ac:dyDescent="0.2">
      <c r="A518" s="552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 x14ac:dyDescent="0.2">
      <c r="A519" s="552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 x14ac:dyDescent="0.2">
      <c r="A520" s="552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 x14ac:dyDescent="0.2">
      <c r="A521" s="552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 x14ac:dyDescent="0.2">
      <c r="A522" s="552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 x14ac:dyDescent="0.2">
      <c r="A523" s="552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 x14ac:dyDescent="0.2">
      <c r="A524" s="552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 x14ac:dyDescent="0.2">
      <c r="A525" s="552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 x14ac:dyDescent="0.2">
      <c r="A526" s="552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 x14ac:dyDescent="0.2">
      <c r="A527" s="552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 x14ac:dyDescent="0.2">
      <c r="A528" s="552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 x14ac:dyDescent="0.2">
      <c r="A529" s="552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 x14ac:dyDescent="0.2">
      <c r="A530" s="552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 x14ac:dyDescent="0.2">
      <c r="A531" s="552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 x14ac:dyDescent="0.2">
      <c r="A532" s="552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 x14ac:dyDescent="0.2">
      <c r="A533" s="552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 x14ac:dyDescent="0.2">
      <c r="A534" s="552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 x14ac:dyDescent="0.2">
      <c r="A535" s="552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 x14ac:dyDescent="0.2">
      <c r="A536" s="552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 x14ac:dyDescent="0.2">
      <c r="A537" s="552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 x14ac:dyDescent="0.2">
      <c r="A538" s="552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 x14ac:dyDescent="0.2">
      <c r="A539" s="552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 x14ac:dyDescent="0.2">
      <c r="A540" s="552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 x14ac:dyDescent="0.2">
      <c r="A541" s="552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 x14ac:dyDescent="0.2">
      <c r="A542" s="552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 x14ac:dyDescent="0.2">
      <c r="A543" s="552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 x14ac:dyDescent="0.2">
      <c r="A544" s="552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 x14ac:dyDescent="0.2">
      <c r="A545" s="552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 x14ac:dyDescent="0.2">
      <c r="A546" s="552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 x14ac:dyDescent="0.2">
      <c r="A547" s="552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 x14ac:dyDescent="0.2">
      <c r="A548" s="552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 x14ac:dyDescent="0.2">
      <c r="A549" s="552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 x14ac:dyDescent="0.2">
      <c r="A550" s="552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 x14ac:dyDescent="0.2">
      <c r="A551" s="552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 x14ac:dyDescent="0.2">
      <c r="A552" s="552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 x14ac:dyDescent="0.2">
      <c r="A553" s="552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 x14ac:dyDescent="0.2">
      <c r="A554" s="552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 x14ac:dyDescent="0.2">
      <c r="A555" s="552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 x14ac:dyDescent="0.2">
      <c r="A556" s="552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 x14ac:dyDescent="0.2">
      <c r="A557" s="552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 x14ac:dyDescent="0.2">
      <c r="A558" s="552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 x14ac:dyDescent="0.2">
      <c r="A559" s="552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 x14ac:dyDescent="0.2">
      <c r="A560" s="552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 x14ac:dyDescent="0.2">
      <c r="A561" s="552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 x14ac:dyDescent="0.2">
      <c r="A562" s="552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 x14ac:dyDescent="0.2">
      <c r="A563" s="552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 x14ac:dyDescent="0.2">
      <c r="A564" s="552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 x14ac:dyDescent="0.2">
      <c r="A565" s="552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 x14ac:dyDescent="0.2">
      <c r="A566" s="552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 x14ac:dyDescent="0.2">
      <c r="A567" s="552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 x14ac:dyDescent="0.2">
      <c r="A568" s="552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 x14ac:dyDescent="0.2">
      <c r="A569" s="552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 x14ac:dyDescent="0.2">
      <c r="A570" s="552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 x14ac:dyDescent="0.2">
      <c r="A571" s="552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 x14ac:dyDescent="0.2">
      <c r="A572" s="552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 x14ac:dyDescent="0.2">
      <c r="A573" s="552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 x14ac:dyDescent="0.2">
      <c r="A574" s="552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 x14ac:dyDescent="0.2">
      <c r="A575" s="552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 x14ac:dyDescent="0.2">
      <c r="A576" s="552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 x14ac:dyDescent="0.2">
      <c r="A577" s="552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 x14ac:dyDescent="0.2">
      <c r="A578" s="552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 x14ac:dyDescent="0.2">
      <c r="A579" s="552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 x14ac:dyDescent="0.2">
      <c r="A580" s="552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 x14ac:dyDescent="0.2">
      <c r="A581" s="552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 x14ac:dyDescent="0.2">
      <c r="A582" s="552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 x14ac:dyDescent="0.2">
      <c r="A583" s="552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 x14ac:dyDescent="0.2">
      <c r="A584" s="552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 x14ac:dyDescent="0.2">
      <c r="A585" s="552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 x14ac:dyDescent="0.2">
      <c r="A586" s="552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 x14ac:dyDescent="0.2">
      <c r="A587" s="552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 x14ac:dyDescent="0.2">
      <c r="A588" s="552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 x14ac:dyDescent="0.2">
      <c r="A589" s="552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 x14ac:dyDescent="0.2">
      <c r="A590" s="552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 x14ac:dyDescent="0.2">
      <c r="A591" s="552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 x14ac:dyDescent="0.2">
      <c r="A592" s="552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 x14ac:dyDescent="0.2">
      <c r="A593" s="552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 x14ac:dyDescent="0.2">
      <c r="A594" s="552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 x14ac:dyDescent="0.2">
      <c r="A595" s="552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 x14ac:dyDescent="0.2">
      <c r="A596" s="552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 x14ac:dyDescent="0.2">
      <c r="A597" s="552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 x14ac:dyDescent="0.2">
      <c r="A598" s="552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 x14ac:dyDescent="0.2">
      <c r="A599" s="552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 x14ac:dyDescent="0.2">
      <c r="A600" s="552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 x14ac:dyDescent="0.2">
      <c r="A601" s="552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 x14ac:dyDescent="0.2">
      <c r="A602" s="552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 x14ac:dyDescent="0.2">
      <c r="A603" s="552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 x14ac:dyDescent="0.2">
      <c r="A604" s="552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 x14ac:dyDescent="0.2">
      <c r="A605" s="552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 x14ac:dyDescent="0.2">
      <c r="A606" s="552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 x14ac:dyDescent="0.2">
      <c r="A607" s="552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 x14ac:dyDescent="0.2">
      <c r="A608" s="552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 x14ac:dyDescent="0.2">
      <c r="A609" s="552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 x14ac:dyDescent="0.2">
      <c r="A610" s="552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 x14ac:dyDescent="0.2">
      <c r="A611" s="552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 x14ac:dyDescent="0.2">
      <c r="A612" s="552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 x14ac:dyDescent="0.2">
      <c r="A613" s="552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 x14ac:dyDescent="0.2">
      <c r="A614" s="552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 x14ac:dyDescent="0.2">
      <c r="A615" s="552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 x14ac:dyDescent="0.2">
      <c r="A616" s="552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 x14ac:dyDescent="0.2">
      <c r="A617" s="552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 x14ac:dyDescent="0.2">
      <c r="A618" s="552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 x14ac:dyDescent="0.2">
      <c r="A619" s="552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 x14ac:dyDescent="0.2">
      <c r="A620" s="552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 x14ac:dyDescent="0.2">
      <c r="A621" s="552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 x14ac:dyDescent="0.2">
      <c r="A622" s="552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 x14ac:dyDescent="0.2">
      <c r="A623" s="552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 x14ac:dyDescent="0.2">
      <c r="A624" s="552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 x14ac:dyDescent="0.2">
      <c r="A625" s="552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 x14ac:dyDescent="0.2">
      <c r="A626" s="552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 x14ac:dyDescent="0.2">
      <c r="A627" s="552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 x14ac:dyDescent="0.2">
      <c r="A628" s="552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 x14ac:dyDescent="0.2">
      <c r="A629" s="552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 x14ac:dyDescent="0.2">
      <c r="A630" s="552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 x14ac:dyDescent="0.2">
      <c r="A631" s="552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 x14ac:dyDescent="0.2">
      <c r="A632" s="552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 x14ac:dyDescent="0.2">
      <c r="A633" s="552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 x14ac:dyDescent="0.2">
      <c r="A634" s="552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 x14ac:dyDescent="0.2">
      <c r="A635" s="552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 x14ac:dyDescent="0.2">
      <c r="A636" s="552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 x14ac:dyDescent="0.2">
      <c r="A637" s="552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 x14ac:dyDescent="0.2">
      <c r="A638" s="552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 x14ac:dyDescent="0.2">
      <c r="A639" s="552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 x14ac:dyDescent="0.2">
      <c r="A640" s="552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 x14ac:dyDescent="0.2">
      <c r="A641" s="552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 x14ac:dyDescent="0.2">
      <c r="A642" s="552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 x14ac:dyDescent="0.2">
      <c r="A643" s="552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 x14ac:dyDescent="0.2">
      <c r="A644" s="552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 x14ac:dyDescent="0.2">
      <c r="A645" s="552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 x14ac:dyDescent="0.2">
      <c r="A646" s="552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 x14ac:dyDescent="0.2">
      <c r="A647" s="552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 x14ac:dyDescent="0.2">
      <c r="A648" s="552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 x14ac:dyDescent="0.2">
      <c r="A649" s="552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 x14ac:dyDescent="0.2">
      <c r="A650" s="552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 x14ac:dyDescent="0.2">
      <c r="A651" s="552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 x14ac:dyDescent="0.2">
      <c r="A652" s="552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 x14ac:dyDescent="0.2">
      <c r="A653" s="552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 x14ac:dyDescent="0.2">
      <c r="A654" s="552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 x14ac:dyDescent="0.2">
      <c r="A655" s="552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 x14ac:dyDescent="0.2">
      <c r="A656" s="552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 x14ac:dyDescent="0.2">
      <c r="A657" s="552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 x14ac:dyDescent="0.2">
      <c r="A658" s="552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 x14ac:dyDescent="0.2">
      <c r="A659" s="552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 x14ac:dyDescent="0.2">
      <c r="A660" s="552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 x14ac:dyDescent="0.2">
      <c r="A661" s="552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 x14ac:dyDescent="0.2">
      <c r="A662" s="552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 x14ac:dyDescent="0.2">
      <c r="A663" s="552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 x14ac:dyDescent="0.2">
      <c r="A664" s="552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 x14ac:dyDescent="0.2">
      <c r="A665" s="552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 x14ac:dyDescent="0.2">
      <c r="A666" s="552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 x14ac:dyDescent="0.2">
      <c r="A667" s="552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 x14ac:dyDescent="0.2">
      <c r="A668" s="552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 x14ac:dyDescent="0.2">
      <c r="A669" s="552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 x14ac:dyDescent="0.2">
      <c r="A670" s="552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 x14ac:dyDescent="0.2">
      <c r="A671" s="552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 x14ac:dyDescent="0.2">
      <c r="A672" s="552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 x14ac:dyDescent="0.2">
      <c r="A673" s="552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 x14ac:dyDescent="0.2">
      <c r="A674" s="552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 x14ac:dyDescent="0.2">
      <c r="A675" s="552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 x14ac:dyDescent="0.2">
      <c r="A676" s="552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 x14ac:dyDescent="0.2">
      <c r="A677" s="552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 x14ac:dyDescent="0.2">
      <c r="A678" s="552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 x14ac:dyDescent="0.2">
      <c r="A679" s="552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 x14ac:dyDescent="0.2">
      <c r="A680" s="552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 x14ac:dyDescent="0.2">
      <c r="A681" s="552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 x14ac:dyDescent="0.2">
      <c r="A682" s="552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 x14ac:dyDescent="0.2">
      <c r="A683" s="552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 x14ac:dyDescent="0.2">
      <c r="A684" s="552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 x14ac:dyDescent="0.2">
      <c r="A685" s="552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 x14ac:dyDescent="0.2">
      <c r="A686" s="552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 x14ac:dyDescent="0.2">
      <c r="A687" s="552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 x14ac:dyDescent="0.2">
      <c r="A688" s="552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 x14ac:dyDescent="0.2">
      <c r="A689" s="552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 x14ac:dyDescent="0.2">
      <c r="A690" s="552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 x14ac:dyDescent="0.2">
      <c r="A691" s="552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 x14ac:dyDescent="0.2">
      <c r="A692" s="552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 x14ac:dyDescent="0.2">
      <c r="A693" s="552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 x14ac:dyDescent="0.2">
      <c r="A694" s="552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 x14ac:dyDescent="0.2">
      <c r="A695" s="552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 x14ac:dyDescent="0.2">
      <c r="A696" s="552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 x14ac:dyDescent="0.2">
      <c r="A697" s="552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 x14ac:dyDescent="0.2">
      <c r="A698" s="552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 x14ac:dyDescent="0.2">
      <c r="A699" s="552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 x14ac:dyDescent="0.2">
      <c r="A700" s="552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 x14ac:dyDescent="0.2">
      <c r="A701" s="552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 x14ac:dyDescent="0.2">
      <c r="A702" s="552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 x14ac:dyDescent="0.2">
      <c r="A703" s="552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 x14ac:dyDescent="0.2">
      <c r="A704" s="552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 x14ac:dyDescent="0.2">
      <c r="A705" s="552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 x14ac:dyDescent="0.2">
      <c r="A706" s="552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 x14ac:dyDescent="0.2">
      <c r="A707" s="552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 x14ac:dyDescent="0.2">
      <c r="A708" s="552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 x14ac:dyDescent="0.2">
      <c r="A709" s="552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 x14ac:dyDescent="0.2">
      <c r="A710" s="552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 x14ac:dyDescent="0.2">
      <c r="A711" s="552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 x14ac:dyDescent="0.2">
      <c r="A712" s="552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 x14ac:dyDescent="0.2">
      <c r="A713" s="552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 x14ac:dyDescent="0.2">
      <c r="A714" s="552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 x14ac:dyDescent="0.2">
      <c r="A715" s="552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 x14ac:dyDescent="0.2">
      <c r="A716" s="552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 x14ac:dyDescent="0.2">
      <c r="A717" s="552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 x14ac:dyDescent="0.2">
      <c r="A718" s="552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 x14ac:dyDescent="0.2">
      <c r="A719" s="552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 x14ac:dyDescent="0.2">
      <c r="A720" s="552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 x14ac:dyDescent="0.2">
      <c r="A721" s="552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 x14ac:dyDescent="0.2">
      <c r="A722" s="552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 x14ac:dyDescent="0.2">
      <c r="A723" s="552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 x14ac:dyDescent="0.2">
      <c r="A724" s="552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 x14ac:dyDescent="0.2">
      <c r="A725" s="552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 x14ac:dyDescent="0.2">
      <c r="A726" s="552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 x14ac:dyDescent="0.2">
      <c r="A727" s="552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 x14ac:dyDescent="0.2">
      <c r="A728" s="552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 x14ac:dyDescent="0.2">
      <c r="A729" s="552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 x14ac:dyDescent="0.2">
      <c r="A730" s="552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 x14ac:dyDescent="0.2">
      <c r="A731" s="552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 x14ac:dyDescent="0.2">
      <c r="A732" s="552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 x14ac:dyDescent="0.2">
      <c r="A733" s="552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 x14ac:dyDescent="0.2">
      <c r="A734" s="552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 x14ac:dyDescent="0.2">
      <c r="A735" s="552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 x14ac:dyDescent="0.2">
      <c r="A736" s="552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 x14ac:dyDescent="0.2">
      <c r="A737" s="552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 x14ac:dyDescent="0.2">
      <c r="A738" s="552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 x14ac:dyDescent="0.2">
      <c r="A739" s="552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 x14ac:dyDescent="0.2">
      <c r="A740" s="552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 x14ac:dyDescent="0.2">
      <c r="A741" s="552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 x14ac:dyDescent="0.2">
      <c r="A742" s="552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 x14ac:dyDescent="0.2">
      <c r="A743" s="552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 x14ac:dyDescent="0.2">
      <c r="A744" s="552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 x14ac:dyDescent="0.2">
      <c r="A745" s="552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 x14ac:dyDescent="0.2">
      <c r="A746" s="552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 x14ac:dyDescent="0.2">
      <c r="A747" s="552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 x14ac:dyDescent="0.2">
      <c r="A748" s="552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 x14ac:dyDescent="0.2">
      <c r="A749" s="552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 x14ac:dyDescent="0.2">
      <c r="A750" s="552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 x14ac:dyDescent="0.2">
      <c r="A751" s="552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 x14ac:dyDescent="0.2">
      <c r="A752" s="552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 x14ac:dyDescent="0.2">
      <c r="A753" s="552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 x14ac:dyDescent="0.2">
      <c r="A754" s="552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 x14ac:dyDescent="0.2">
      <c r="A755" s="552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 x14ac:dyDescent="0.2">
      <c r="A756" s="552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 x14ac:dyDescent="0.2">
      <c r="A757" s="552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 x14ac:dyDescent="0.2">
      <c r="A758" s="552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 x14ac:dyDescent="0.2">
      <c r="A759" s="552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 x14ac:dyDescent="0.2">
      <c r="A760" s="552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 x14ac:dyDescent="0.2">
      <c r="A761" s="552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 x14ac:dyDescent="0.2">
      <c r="A762" s="552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 x14ac:dyDescent="0.2">
      <c r="A763" s="552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 x14ac:dyDescent="0.2">
      <c r="A764" s="552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 x14ac:dyDescent="0.2">
      <c r="A765" s="552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 x14ac:dyDescent="0.2">
      <c r="A766" s="552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 x14ac:dyDescent="0.2">
      <c r="A767" s="552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 x14ac:dyDescent="0.2">
      <c r="A768" s="552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 x14ac:dyDescent="0.2">
      <c r="A769" s="552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 x14ac:dyDescent="0.2">
      <c r="A770" s="552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 x14ac:dyDescent="0.2">
      <c r="A771" s="552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 x14ac:dyDescent="0.2">
      <c r="A772" s="552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 x14ac:dyDescent="0.2">
      <c r="A773" s="552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 x14ac:dyDescent="0.2">
      <c r="A774" s="552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 x14ac:dyDescent="0.2">
      <c r="A775" s="552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 x14ac:dyDescent="0.2">
      <c r="A776" s="552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 x14ac:dyDescent="0.2">
      <c r="A777" s="552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 x14ac:dyDescent="0.2">
      <c r="A778" s="552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 x14ac:dyDescent="0.2">
      <c r="A779" s="552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 x14ac:dyDescent="0.2">
      <c r="A780" s="552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 x14ac:dyDescent="0.2">
      <c r="A781" s="552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 x14ac:dyDescent="0.2">
      <c r="A782" s="552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 x14ac:dyDescent="0.2">
      <c r="A783" s="552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 x14ac:dyDescent="0.2">
      <c r="A784" s="552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 x14ac:dyDescent="0.2">
      <c r="A785" s="552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 x14ac:dyDescent="0.2">
      <c r="A786" s="552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 x14ac:dyDescent="0.2">
      <c r="A787" s="552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 x14ac:dyDescent="0.2">
      <c r="A788" s="552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 x14ac:dyDescent="0.2">
      <c r="A789" s="552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 x14ac:dyDescent="0.2">
      <c r="A790" s="552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 x14ac:dyDescent="0.2">
      <c r="A791" s="552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 x14ac:dyDescent="0.2">
      <c r="A792" s="552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 x14ac:dyDescent="0.2">
      <c r="A793" s="552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 x14ac:dyDescent="0.2">
      <c r="A794" s="552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 x14ac:dyDescent="0.2">
      <c r="A795" s="552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 x14ac:dyDescent="0.2">
      <c r="A796" s="552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 x14ac:dyDescent="0.2">
      <c r="A797" s="552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 x14ac:dyDescent="0.2">
      <c r="A798" s="552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 x14ac:dyDescent="0.2">
      <c r="A799" s="552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 x14ac:dyDescent="0.2">
      <c r="A800" s="552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 x14ac:dyDescent="0.2">
      <c r="A801" s="552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 x14ac:dyDescent="0.2">
      <c r="A802" s="552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 x14ac:dyDescent="0.2">
      <c r="A803" s="552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 x14ac:dyDescent="0.2">
      <c r="A804" s="552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 x14ac:dyDescent="0.2">
      <c r="A805" s="552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 x14ac:dyDescent="0.2">
      <c r="A806" s="552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 x14ac:dyDescent="0.2">
      <c r="A807" s="552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 x14ac:dyDescent="0.2">
      <c r="A808" s="552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 x14ac:dyDescent="0.2">
      <c r="A809" s="552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 x14ac:dyDescent="0.2">
      <c r="A810" s="552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 x14ac:dyDescent="0.2">
      <c r="A811" s="552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 x14ac:dyDescent="0.2">
      <c r="A812" s="552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 x14ac:dyDescent="0.2">
      <c r="A813" s="552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 x14ac:dyDescent="0.2">
      <c r="A814" s="552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 x14ac:dyDescent="0.2">
      <c r="A815" s="552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 x14ac:dyDescent="0.2">
      <c r="A816" s="552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 x14ac:dyDescent="0.2">
      <c r="A817" s="552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 x14ac:dyDescent="0.2">
      <c r="A818" s="552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 x14ac:dyDescent="0.2">
      <c r="A819" s="552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 x14ac:dyDescent="0.2">
      <c r="A820" s="552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 x14ac:dyDescent="0.2">
      <c r="A821" s="552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 x14ac:dyDescent="0.2">
      <c r="A822" s="552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 x14ac:dyDescent="0.2">
      <c r="A823" s="552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 x14ac:dyDescent="0.2">
      <c r="A824" s="552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 x14ac:dyDescent="0.2">
      <c r="A825" s="552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 x14ac:dyDescent="0.2">
      <c r="A826" s="552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 x14ac:dyDescent="0.2">
      <c r="A827" s="552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 x14ac:dyDescent="0.2">
      <c r="A828" s="552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 x14ac:dyDescent="0.2">
      <c r="A829" s="552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 x14ac:dyDescent="0.2">
      <c r="A830" s="552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 x14ac:dyDescent="0.2">
      <c r="A831" s="552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 x14ac:dyDescent="0.2">
      <c r="A832" s="552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 x14ac:dyDescent="0.2">
      <c r="A833" s="552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 x14ac:dyDescent="0.2">
      <c r="A834" s="552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 x14ac:dyDescent="0.2">
      <c r="A835" s="552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 x14ac:dyDescent="0.2">
      <c r="A836" s="552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 x14ac:dyDescent="0.2">
      <c r="A837" s="552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 x14ac:dyDescent="0.2">
      <c r="A838" s="552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 x14ac:dyDescent="0.2">
      <c r="A839" s="552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 x14ac:dyDescent="0.2">
      <c r="A840" s="552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 x14ac:dyDescent="0.2">
      <c r="A841" s="552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 x14ac:dyDescent="0.2">
      <c r="A842" s="552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 x14ac:dyDescent="0.2">
      <c r="A843" s="552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 x14ac:dyDescent="0.2">
      <c r="A844" s="552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 x14ac:dyDescent="0.2">
      <c r="A845" s="552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 x14ac:dyDescent="0.2">
      <c r="A846" s="552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 x14ac:dyDescent="0.2">
      <c r="A847" s="552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 x14ac:dyDescent="0.2">
      <c r="A848" s="552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 x14ac:dyDescent="0.2">
      <c r="A849" s="552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 x14ac:dyDescent="0.2">
      <c r="A850" s="552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 x14ac:dyDescent="0.2">
      <c r="A851" s="552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 x14ac:dyDescent="0.2">
      <c r="A852" s="552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 x14ac:dyDescent="0.2">
      <c r="A853" s="552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 x14ac:dyDescent="0.2">
      <c r="A854" s="552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 x14ac:dyDescent="0.2">
      <c r="A855" s="552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 x14ac:dyDescent="0.2">
      <c r="A856" s="552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 x14ac:dyDescent="0.2">
      <c r="A857" s="552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 x14ac:dyDescent="0.2">
      <c r="A858" s="552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 x14ac:dyDescent="0.2">
      <c r="A859" s="552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 x14ac:dyDescent="0.2">
      <c r="A860" s="552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 x14ac:dyDescent="0.2">
      <c r="A861" s="552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 x14ac:dyDescent="0.2">
      <c r="A862" s="552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 x14ac:dyDescent="0.2">
      <c r="A863" s="552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 x14ac:dyDescent="0.2">
      <c r="A864" s="552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 x14ac:dyDescent="0.2">
      <c r="A865" s="552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 x14ac:dyDescent="0.2">
      <c r="A866" s="552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 x14ac:dyDescent="0.2">
      <c r="A867" s="552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 x14ac:dyDescent="0.2">
      <c r="A868" s="552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 x14ac:dyDescent="0.2">
      <c r="A869" s="552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 x14ac:dyDescent="0.2">
      <c r="A870" s="552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 x14ac:dyDescent="0.2">
      <c r="A871" s="552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 x14ac:dyDescent="0.2">
      <c r="A872" s="552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 x14ac:dyDescent="0.2">
      <c r="A873" s="552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 x14ac:dyDescent="0.2">
      <c r="A874" s="552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 x14ac:dyDescent="0.2">
      <c r="A875" s="552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 x14ac:dyDescent="0.2">
      <c r="A876" s="552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 x14ac:dyDescent="0.2">
      <c r="A877" s="552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 x14ac:dyDescent="0.2">
      <c r="A878" s="552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 x14ac:dyDescent="0.2">
      <c r="A879" s="552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 x14ac:dyDescent="0.2">
      <c r="A880" s="552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 x14ac:dyDescent="0.2">
      <c r="A881" s="552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 x14ac:dyDescent="0.2">
      <c r="A882" s="552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 x14ac:dyDescent="0.2">
      <c r="A883" s="552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 x14ac:dyDescent="0.2">
      <c r="A884" s="552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 x14ac:dyDescent="0.2">
      <c r="A885" s="552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 x14ac:dyDescent="0.2">
      <c r="A886" s="552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 x14ac:dyDescent="0.2">
      <c r="A887" s="552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 x14ac:dyDescent="0.2">
      <c r="A888" s="552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 x14ac:dyDescent="0.2">
      <c r="A889" s="552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 x14ac:dyDescent="0.2">
      <c r="A890" s="552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 x14ac:dyDescent="0.2">
      <c r="A891" s="552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 x14ac:dyDescent="0.2">
      <c r="A892" s="552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 x14ac:dyDescent="0.2">
      <c r="A893" s="552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 x14ac:dyDescent="0.2">
      <c r="A894" s="552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 x14ac:dyDescent="0.2">
      <c r="A895" s="552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 x14ac:dyDescent="0.2">
      <c r="A896" s="552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 x14ac:dyDescent="0.2">
      <c r="A897" s="552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 x14ac:dyDescent="0.2">
      <c r="A898" s="552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 x14ac:dyDescent="0.2">
      <c r="A899" s="552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 x14ac:dyDescent="0.2">
      <c r="A900" s="552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 x14ac:dyDescent="0.2">
      <c r="A901" s="552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 x14ac:dyDescent="0.2">
      <c r="A902" s="552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 x14ac:dyDescent="0.2">
      <c r="A903" s="552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 x14ac:dyDescent="0.2">
      <c r="A904" s="552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 x14ac:dyDescent="0.2">
      <c r="A905" s="552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 x14ac:dyDescent="0.2">
      <c r="A906" s="552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 x14ac:dyDescent="0.2">
      <c r="A907" s="552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 x14ac:dyDescent="0.2">
      <c r="A908" s="552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 x14ac:dyDescent="0.2">
      <c r="A909" s="552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 x14ac:dyDescent="0.2">
      <c r="A910" s="552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 x14ac:dyDescent="0.2">
      <c r="A911" s="552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 x14ac:dyDescent="0.2">
      <c r="A912" s="552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 x14ac:dyDescent="0.2">
      <c r="A913" s="552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 x14ac:dyDescent="0.2">
      <c r="A914" s="552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 x14ac:dyDescent="0.2">
      <c r="A915" s="552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 x14ac:dyDescent="0.2">
      <c r="A916" s="552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 x14ac:dyDescent="0.2">
      <c r="A917" s="552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 x14ac:dyDescent="0.2">
      <c r="A918" s="552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 x14ac:dyDescent="0.2">
      <c r="A919" s="552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 x14ac:dyDescent="0.2">
      <c r="A920" s="552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 x14ac:dyDescent="0.2">
      <c r="A921" s="552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 x14ac:dyDescent="0.2">
      <c r="A922" s="552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 x14ac:dyDescent="0.2">
      <c r="A923" s="552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 x14ac:dyDescent="0.2">
      <c r="A924" s="552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 x14ac:dyDescent="0.2">
      <c r="A925" s="552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 x14ac:dyDescent="0.2">
      <c r="A926" s="552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 x14ac:dyDescent="0.2">
      <c r="A927" s="552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 x14ac:dyDescent="0.2">
      <c r="A928" s="552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 x14ac:dyDescent="0.2">
      <c r="A929" s="552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 x14ac:dyDescent="0.2">
      <c r="A930" s="552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 x14ac:dyDescent="0.2">
      <c r="A931" s="552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 x14ac:dyDescent="0.2">
      <c r="A932" s="552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 x14ac:dyDescent="0.2">
      <c r="A933" s="552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 x14ac:dyDescent="0.2">
      <c r="A934" s="552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 x14ac:dyDescent="0.2">
      <c r="A935" s="552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 x14ac:dyDescent="0.2">
      <c r="A936" s="552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 x14ac:dyDescent="0.2">
      <c r="A937" s="552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 x14ac:dyDescent="0.2">
      <c r="A938" s="552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 x14ac:dyDescent="0.2">
      <c r="A939" s="552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 x14ac:dyDescent="0.2">
      <c r="A940" s="552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 x14ac:dyDescent="0.2">
      <c r="A941" s="552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 x14ac:dyDescent="0.2">
      <c r="A942" s="552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 x14ac:dyDescent="0.2">
      <c r="A943" s="552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 x14ac:dyDescent="0.2">
      <c r="A944" s="552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 x14ac:dyDescent="0.2">
      <c r="A945" s="552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 x14ac:dyDescent="0.2">
      <c r="A946" s="552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 x14ac:dyDescent="0.2">
      <c r="A947" s="552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 x14ac:dyDescent="0.2">
      <c r="A948" s="552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 x14ac:dyDescent="0.2">
      <c r="A949" s="552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 x14ac:dyDescent="0.2">
      <c r="A950" s="552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 x14ac:dyDescent="0.2">
      <c r="A951" s="552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 x14ac:dyDescent="0.2">
      <c r="A952" s="552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 x14ac:dyDescent="0.2">
      <c r="A953" s="552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 x14ac:dyDescent="0.2">
      <c r="A954" s="552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 x14ac:dyDescent="0.2">
      <c r="A955" s="552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 x14ac:dyDescent="0.2">
      <c r="A956" s="552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 x14ac:dyDescent="0.2">
      <c r="A957" s="552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 x14ac:dyDescent="0.2">
      <c r="A958" s="552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 x14ac:dyDescent="0.2">
      <c r="A959" s="552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 x14ac:dyDescent="0.2">
      <c r="A960" s="552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 x14ac:dyDescent="0.2">
      <c r="A961" s="552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 x14ac:dyDescent="0.2">
      <c r="A962" s="552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 x14ac:dyDescent="0.2">
      <c r="A963" s="552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 x14ac:dyDescent="0.2">
      <c r="A964" s="552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 x14ac:dyDescent="0.2">
      <c r="A965" s="552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 x14ac:dyDescent="0.2">
      <c r="A966" s="552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 x14ac:dyDescent="0.2">
      <c r="A967" s="552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 x14ac:dyDescent="0.2">
      <c r="A968" s="552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 x14ac:dyDescent="0.2">
      <c r="A969" s="552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 x14ac:dyDescent="0.2">
      <c r="A970" s="552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 x14ac:dyDescent="0.2">
      <c r="A971" s="552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 x14ac:dyDescent="0.2">
      <c r="A972" s="552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 x14ac:dyDescent="0.2">
      <c r="A973" s="552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 x14ac:dyDescent="0.2">
      <c r="A974" s="552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 x14ac:dyDescent="0.2">
      <c r="A975" s="552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 x14ac:dyDescent="0.2">
      <c r="A976" s="552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 x14ac:dyDescent="0.2">
      <c r="A977" s="552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 x14ac:dyDescent="0.2">
      <c r="A978" s="552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 x14ac:dyDescent="0.2">
      <c r="A979" s="552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 x14ac:dyDescent="0.2">
      <c r="A980" s="552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 x14ac:dyDescent="0.2">
      <c r="A981" s="552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 x14ac:dyDescent="0.2">
      <c r="A982" s="552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 x14ac:dyDescent="0.2">
      <c r="A983" s="552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 x14ac:dyDescent="0.2">
      <c r="A984" s="552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 x14ac:dyDescent="0.2">
      <c r="A985" s="552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 x14ac:dyDescent="0.2">
      <c r="A986" s="552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 x14ac:dyDescent="0.2">
      <c r="A987" s="552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 x14ac:dyDescent="0.2">
      <c r="A988" s="552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 x14ac:dyDescent="0.2">
      <c r="A989" s="552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 x14ac:dyDescent="0.2">
      <c r="A990" s="552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 x14ac:dyDescent="0.2">
      <c r="A991" s="552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 x14ac:dyDescent="0.2">
      <c r="A992" s="552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 x14ac:dyDescent="0.2">
      <c r="A993" s="552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 x14ac:dyDescent="0.2">
      <c r="A994" s="552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 x14ac:dyDescent="0.2">
      <c r="A995" s="552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 x14ac:dyDescent="0.2">
      <c r="A996" s="552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 x14ac:dyDescent="0.2">
      <c r="A997" s="552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 x14ac:dyDescent="0.2">
      <c r="A998" s="552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 x14ac:dyDescent="0.2">
      <c r="A999" s="552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 x14ac:dyDescent="0.2">
      <c r="A1000" s="552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 x14ac:dyDescent="0.2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 x14ac:dyDescent="0.2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 x14ac:dyDescent="0.2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 x14ac:dyDescent="0.2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 x14ac:dyDescent="0.2">
      <c r="A1005" s="552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 x14ac:dyDescent="0.2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 x14ac:dyDescent="0.2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 x14ac:dyDescent="0.2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 x14ac:dyDescent="0.2">
      <c r="A1009" s="552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 x14ac:dyDescent="0.2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 x14ac:dyDescent="0.2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 x14ac:dyDescent="0.2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 x14ac:dyDescent="0.2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 x14ac:dyDescent="0.2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 x14ac:dyDescent="0.2">
      <c r="A1015" s="552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 x14ac:dyDescent="0.2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 x14ac:dyDescent="0.2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 x14ac:dyDescent="0.2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 x14ac:dyDescent="0.2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 x14ac:dyDescent="0.2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 x14ac:dyDescent="0.2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 x14ac:dyDescent="0.2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 x14ac:dyDescent="0.2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 x14ac:dyDescent="0.2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 x14ac:dyDescent="0.2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 x14ac:dyDescent="0.2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 x14ac:dyDescent="0.2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 x14ac:dyDescent="0.2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 x14ac:dyDescent="0.2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 x14ac:dyDescent="0.2">
      <c r="A1030" s="552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 x14ac:dyDescent="0.2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 x14ac:dyDescent="0.2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 x14ac:dyDescent="0.2">
      <c r="A1033" s="552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 x14ac:dyDescent="0.2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 x14ac:dyDescent="0.2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 x14ac:dyDescent="0.2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 x14ac:dyDescent="0.2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 x14ac:dyDescent="0.2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 x14ac:dyDescent="0.2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 x14ac:dyDescent="0.2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 x14ac:dyDescent="0.2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 x14ac:dyDescent="0.2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 x14ac:dyDescent="0.2">
      <c r="A1043" s="552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 x14ac:dyDescent="0.2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 x14ac:dyDescent="0.2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 x14ac:dyDescent="0.2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 x14ac:dyDescent="0.2">
      <c r="A1047" s="552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 x14ac:dyDescent="0.2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 x14ac:dyDescent="0.2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 x14ac:dyDescent="0.2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 x14ac:dyDescent="0.2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 x14ac:dyDescent="0.2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 x14ac:dyDescent="0.2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 x14ac:dyDescent="0.2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 x14ac:dyDescent="0.2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 x14ac:dyDescent="0.2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 x14ac:dyDescent="0.2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 x14ac:dyDescent="0.2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 x14ac:dyDescent="0.2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 x14ac:dyDescent="0.2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 x14ac:dyDescent="0.2">
      <c r="A1061" s="552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 x14ac:dyDescent="0.2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 x14ac:dyDescent="0.2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 x14ac:dyDescent="0.2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 x14ac:dyDescent="0.2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 x14ac:dyDescent="0.2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 x14ac:dyDescent="0.2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 x14ac:dyDescent="0.2">
      <c r="A1068" s="552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 x14ac:dyDescent="0.2">
      <c r="A1069" s="552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 x14ac:dyDescent="0.2">
      <c r="A1070" s="552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 x14ac:dyDescent="0.2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 x14ac:dyDescent="0.2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 x14ac:dyDescent="0.2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 x14ac:dyDescent="0.2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 x14ac:dyDescent="0.2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 x14ac:dyDescent="0.2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 x14ac:dyDescent="0.2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 x14ac:dyDescent="0.2">
      <c r="A1078" s="552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 x14ac:dyDescent="0.2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 x14ac:dyDescent="0.2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 x14ac:dyDescent="0.2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 x14ac:dyDescent="0.2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 x14ac:dyDescent="0.2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 x14ac:dyDescent="0.2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 x14ac:dyDescent="0.2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 x14ac:dyDescent="0.2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 x14ac:dyDescent="0.2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 x14ac:dyDescent="0.2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 x14ac:dyDescent="0.2">
      <c r="A1089" s="552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 x14ac:dyDescent="0.2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 x14ac:dyDescent="0.2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 x14ac:dyDescent="0.2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 x14ac:dyDescent="0.2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 x14ac:dyDescent="0.2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 x14ac:dyDescent="0.2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 x14ac:dyDescent="0.2">
      <c r="A1096" s="552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 x14ac:dyDescent="0.2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 x14ac:dyDescent="0.2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 x14ac:dyDescent="0.2">
      <c r="A1099" s="552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 x14ac:dyDescent="0.2">
      <c r="A1100" s="552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 x14ac:dyDescent="0.2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 x14ac:dyDescent="0.2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 x14ac:dyDescent="0.2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 x14ac:dyDescent="0.2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 x14ac:dyDescent="0.2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 x14ac:dyDescent="0.2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 x14ac:dyDescent="0.2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 x14ac:dyDescent="0.2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 x14ac:dyDescent="0.2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 x14ac:dyDescent="0.2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 x14ac:dyDescent="0.2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 x14ac:dyDescent="0.2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 x14ac:dyDescent="0.2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 x14ac:dyDescent="0.2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 x14ac:dyDescent="0.2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 x14ac:dyDescent="0.2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 x14ac:dyDescent="0.2">
      <c r="A1117" s="552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 x14ac:dyDescent="0.2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 x14ac:dyDescent="0.2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 x14ac:dyDescent="0.2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 x14ac:dyDescent="0.2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 x14ac:dyDescent="0.2">
      <c r="A1122" s="552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 x14ac:dyDescent="0.2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 x14ac:dyDescent="0.2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 x14ac:dyDescent="0.2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 x14ac:dyDescent="0.2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 x14ac:dyDescent="0.2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 x14ac:dyDescent="0.2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 x14ac:dyDescent="0.2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 x14ac:dyDescent="0.2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 x14ac:dyDescent="0.2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 x14ac:dyDescent="0.2">
      <c r="A1132" s="552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 x14ac:dyDescent="0.2">
      <c r="A1133" s="552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 x14ac:dyDescent="0.2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 x14ac:dyDescent="0.2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 x14ac:dyDescent="0.2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 x14ac:dyDescent="0.2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 x14ac:dyDescent="0.2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 x14ac:dyDescent="0.2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 x14ac:dyDescent="0.2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 x14ac:dyDescent="0.2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 x14ac:dyDescent="0.2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 x14ac:dyDescent="0.2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 x14ac:dyDescent="0.2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 x14ac:dyDescent="0.2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 x14ac:dyDescent="0.2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 x14ac:dyDescent="0.2">
      <c r="A1147" s="552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 x14ac:dyDescent="0.2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 x14ac:dyDescent="0.2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 x14ac:dyDescent="0.2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 x14ac:dyDescent="0.2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 x14ac:dyDescent="0.2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 x14ac:dyDescent="0.2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 x14ac:dyDescent="0.2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 x14ac:dyDescent="0.2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 x14ac:dyDescent="0.2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 x14ac:dyDescent="0.2">
      <c r="A1157" s="552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 x14ac:dyDescent="0.2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 x14ac:dyDescent="0.2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 x14ac:dyDescent="0.2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 x14ac:dyDescent="0.2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 x14ac:dyDescent="0.2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 x14ac:dyDescent="0.2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 x14ac:dyDescent="0.2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 x14ac:dyDescent="0.2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 x14ac:dyDescent="0.2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 x14ac:dyDescent="0.2">
      <c r="A1167" s="552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 x14ac:dyDescent="0.2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 x14ac:dyDescent="0.2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 x14ac:dyDescent="0.2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 x14ac:dyDescent="0.2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 x14ac:dyDescent="0.2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 x14ac:dyDescent="0.2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 x14ac:dyDescent="0.2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 x14ac:dyDescent="0.2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 x14ac:dyDescent="0.2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 x14ac:dyDescent="0.2">
      <c r="A1177" s="552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 x14ac:dyDescent="0.2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 x14ac:dyDescent="0.2">
      <c r="A1179" s="552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 x14ac:dyDescent="0.2">
      <c r="A1180" s="552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 x14ac:dyDescent="0.2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 x14ac:dyDescent="0.2">
      <c r="A1182" s="552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 x14ac:dyDescent="0.2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 x14ac:dyDescent="0.2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 x14ac:dyDescent="0.2">
      <c r="A1185" s="552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 x14ac:dyDescent="0.2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 x14ac:dyDescent="0.2">
      <c r="A1187" s="552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 x14ac:dyDescent="0.2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 x14ac:dyDescent="0.2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 x14ac:dyDescent="0.2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 x14ac:dyDescent="0.2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 x14ac:dyDescent="0.2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 x14ac:dyDescent="0.2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 x14ac:dyDescent="0.2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 x14ac:dyDescent="0.2">
      <c r="A1195" s="552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 x14ac:dyDescent="0.2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 x14ac:dyDescent="0.2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 x14ac:dyDescent="0.2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 x14ac:dyDescent="0.2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 x14ac:dyDescent="0.2">
      <c r="A1200" s="552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 x14ac:dyDescent="0.2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 x14ac:dyDescent="0.2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 x14ac:dyDescent="0.2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 x14ac:dyDescent="0.2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 x14ac:dyDescent="0.2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 x14ac:dyDescent="0.2">
      <c r="A1206" s="552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 x14ac:dyDescent="0.2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 x14ac:dyDescent="0.2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 x14ac:dyDescent="0.2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 x14ac:dyDescent="0.2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 x14ac:dyDescent="0.2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 x14ac:dyDescent="0.2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 x14ac:dyDescent="0.2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 x14ac:dyDescent="0.2">
      <c r="A1214" s="552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 x14ac:dyDescent="0.2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 x14ac:dyDescent="0.2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 x14ac:dyDescent="0.2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 x14ac:dyDescent="0.2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 x14ac:dyDescent="0.2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 x14ac:dyDescent="0.2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 x14ac:dyDescent="0.2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 x14ac:dyDescent="0.2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 x14ac:dyDescent="0.2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 x14ac:dyDescent="0.2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 x14ac:dyDescent="0.2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 x14ac:dyDescent="0.2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 x14ac:dyDescent="0.2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 x14ac:dyDescent="0.2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 x14ac:dyDescent="0.2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 x14ac:dyDescent="0.2">
      <c r="A1230" s="552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 x14ac:dyDescent="0.2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 x14ac:dyDescent="0.2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 x14ac:dyDescent="0.2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 x14ac:dyDescent="0.2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 x14ac:dyDescent="0.2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 x14ac:dyDescent="0.2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 x14ac:dyDescent="0.2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 x14ac:dyDescent="0.2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 x14ac:dyDescent="0.2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 x14ac:dyDescent="0.2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 x14ac:dyDescent="0.2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 x14ac:dyDescent="0.2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 x14ac:dyDescent="0.2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 x14ac:dyDescent="0.2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 x14ac:dyDescent="0.2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 x14ac:dyDescent="0.2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 x14ac:dyDescent="0.2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 x14ac:dyDescent="0.2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 x14ac:dyDescent="0.2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 x14ac:dyDescent="0.2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 x14ac:dyDescent="0.2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 x14ac:dyDescent="0.2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 x14ac:dyDescent="0.2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 x14ac:dyDescent="0.2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 x14ac:dyDescent="0.2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 x14ac:dyDescent="0.2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 x14ac:dyDescent="0.2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 x14ac:dyDescent="0.2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 x14ac:dyDescent="0.2">
      <c r="A1259" s="552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 x14ac:dyDescent="0.2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 x14ac:dyDescent="0.2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 x14ac:dyDescent="0.2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 x14ac:dyDescent="0.2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 x14ac:dyDescent="0.2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 x14ac:dyDescent="0.2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 x14ac:dyDescent="0.2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 x14ac:dyDescent="0.2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 x14ac:dyDescent="0.2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 x14ac:dyDescent="0.2">
      <c r="A1269" s="552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 x14ac:dyDescent="0.2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 x14ac:dyDescent="0.2">
      <c r="A1271" s="552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 x14ac:dyDescent="0.2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 x14ac:dyDescent="0.2">
      <c r="A1273" s="552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 x14ac:dyDescent="0.2">
      <c r="A1274" s="552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 x14ac:dyDescent="0.2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 x14ac:dyDescent="0.2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 x14ac:dyDescent="0.2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 x14ac:dyDescent="0.2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 x14ac:dyDescent="0.2">
      <c r="A1279" s="552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 x14ac:dyDescent="0.2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 x14ac:dyDescent="0.2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 x14ac:dyDescent="0.2">
      <c r="A1282" s="552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 x14ac:dyDescent="0.2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 x14ac:dyDescent="0.2">
      <c r="A1284" s="552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 x14ac:dyDescent="0.2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 x14ac:dyDescent="0.2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 x14ac:dyDescent="0.2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 x14ac:dyDescent="0.2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 x14ac:dyDescent="0.2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 x14ac:dyDescent="0.2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 x14ac:dyDescent="0.2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 x14ac:dyDescent="0.2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 x14ac:dyDescent="0.2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 x14ac:dyDescent="0.2">
      <c r="A1294" s="552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 x14ac:dyDescent="0.2">
      <c r="A1295" s="552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 x14ac:dyDescent="0.2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 x14ac:dyDescent="0.2">
      <c r="A1297" s="552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 x14ac:dyDescent="0.2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 x14ac:dyDescent="0.2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 x14ac:dyDescent="0.2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 x14ac:dyDescent="0.2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 x14ac:dyDescent="0.2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 x14ac:dyDescent="0.2">
      <c r="A1303" s="552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 x14ac:dyDescent="0.2">
      <c r="A1304" s="552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 x14ac:dyDescent="0.2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 x14ac:dyDescent="0.2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 x14ac:dyDescent="0.2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 x14ac:dyDescent="0.2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 x14ac:dyDescent="0.2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 x14ac:dyDescent="0.2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 x14ac:dyDescent="0.2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 x14ac:dyDescent="0.2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 x14ac:dyDescent="0.2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 x14ac:dyDescent="0.2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 x14ac:dyDescent="0.2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 x14ac:dyDescent="0.2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 x14ac:dyDescent="0.2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 x14ac:dyDescent="0.2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 x14ac:dyDescent="0.2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 x14ac:dyDescent="0.2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 x14ac:dyDescent="0.2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 x14ac:dyDescent="0.2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 x14ac:dyDescent="0.2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 x14ac:dyDescent="0.2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 x14ac:dyDescent="0.2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 x14ac:dyDescent="0.2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 x14ac:dyDescent="0.2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 x14ac:dyDescent="0.2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 x14ac:dyDescent="0.2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 x14ac:dyDescent="0.2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 x14ac:dyDescent="0.2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 x14ac:dyDescent="0.2">
      <c r="A1332" s="552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 x14ac:dyDescent="0.2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 x14ac:dyDescent="0.2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 x14ac:dyDescent="0.2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 x14ac:dyDescent="0.2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 x14ac:dyDescent="0.2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 x14ac:dyDescent="0.2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 x14ac:dyDescent="0.2">
      <c r="A1339" s="552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 x14ac:dyDescent="0.2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 x14ac:dyDescent="0.2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 x14ac:dyDescent="0.2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 x14ac:dyDescent="0.2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 x14ac:dyDescent="0.2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 x14ac:dyDescent="0.2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 x14ac:dyDescent="0.2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 x14ac:dyDescent="0.2">
      <c r="A1347" s="552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 x14ac:dyDescent="0.2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 x14ac:dyDescent="0.2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 x14ac:dyDescent="0.2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 x14ac:dyDescent="0.2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 x14ac:dyDescent="0.2">
      <c r="A1352" s="552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 x14ac:dyDescent="0.2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 x14ac:dyDescent="0.2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 x14ac:dyDescent="0.2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 x14ac:dyDescent="0.2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 x14ac:dyDescent="0.2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 x14ac:dyDescent="0.2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 x14ac:dyDescent="0.2">
      <c r="A1359" s="552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 x14ac:dyDescent="0.2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 x14ac:dyDescent="0.2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 x14ac:dyDescent="0.2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 x14ac:dyDescent="0.2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 x14ac:dyDescent="0.2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 x14ac:dyDescent="0.2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 x14ac:dyDescent="0.2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 x14ac:dyDescent="0.2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 x14ac:dyDescent="0.2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 x14ac:dyDescent="0.2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 x14ac:dyDescent="0.2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 x14ac:dyDescent="0.2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 x14ac:dyDescent="0.2">
      <c r="A1372" s="552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 x14ac:dyDescent="0.2">
      <c r="A1373" s="552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 x14ac:dyDescent="0.2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 x14ac:dyDescent="0.2">
      <c r="A1375" s="552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 x14ac:dyDescent="0.2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 x14ac:dyDescent="0.2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 x14ac:dyDescent="0.2">
      <c r="A1378" s="552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 x14ac:dyDescent="0.2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 x14ac:dyDescent="0.2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 x14ac:dyDescent="0.2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 x14ac:dyDescent="0.2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 x14ac:dyDescent="0.2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 x14ac:dyDescent="0.2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 x14ac:dyDescent="0.2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 x14ac:dyDescent="0.2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 x14ac:dyDescent="0.2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 x14ac:dyDescent="0.2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 x14ac:dyDescent="0.2">
      <c r="A1389" s="552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 x14ac:dyDescent="0.2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 x14ac:dyDescent="0.2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 x14ac:dyDescent="0.2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 x14ac:dyDescent="0.2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 x14ac:dyDescent="0.2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 x14ac:dyDescent="0.2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 x14ac:dyDescent="0.2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 x14ac:dyDescent="0.2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 x14ac:dyDescent="0.2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 x14ac:dyDescent="0.2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 x14ac:dyDescent="0.2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 x14ac:dyDescent="0.2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 x14ac:dyDescent="0.2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 x14ac:dyDescent="0.2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 x14ac:dyDescent="0.2">
      <c r="A1404" s="552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 x14ac:dyDescent="0.2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 x14ac:dyDescent="0.2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 x14ac:dyDescent="0.2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 x14ac:dyDescent="0.2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 x14ac:dyDescent="0.2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 x14ac:dyDescent="0.2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 x14ac:dyDescent="0.2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 x14ac:dyDescent="0.2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 x14ac:dyDescent="0.2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 x14ac:dyDescent="0.2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 x14ac:dyDescent="0.2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 x14ac:dyDescent="0.2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 x14ac:dyDescent="0.2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 x14ac:dyDescent="0.2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 x14ac:dyDescent="0.2">
      <c r="A1419" s="552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 x14ac:dyDescent="0.2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 x14ac:dyDescent="0.2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 x14ac:dyDescent="0.2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 x14ac:dyDescent="0.2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 x14ac:dyDescent="0.2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 x14ac:dyDescent="0.2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 x14ac:dyDescent="0.2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 x14ac:dyDescent="0.2">
      <c r="A1427" s="552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 x14ac:dyDescent="0.2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 x14ac:dyDescent="0.2">
      <c r="A1429" s="552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 x14ac:dyDescent="0.2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 x14ac:dyDescent="0.2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 x14ac:dyDescent="0.2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 x14ac:dyDescent="0.2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 x14ac:dyDescent="0.2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 x14ac:dyDescent="0.2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 x14ac:dyDescent="0.2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 x14ac:dyDescent="0.2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 x14ac:dyDescent="0.2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 x14ac:dyDescent="0.2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 x14ac:dyDescent="0.2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 x14ac:dyDescent="0.2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 x14ac:dyDescent="0.2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 x14ac:dyDescent="0.2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 x14ac:dyDescent="0.2">
      <c r="A1444" s="552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 x14ac:dyDescent="0.2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 x14ac:dyDescent="0.2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 x14ac:dyDescent="0.2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 x14ac:dyDescent="0.2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 x14ac:dyDescent="0.2">
      <c r="A1449" s="552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 x14ac:dyDescent="0.2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 x14ac:dyDescent="0.2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 x14ac:dyDescent="0.2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 x14ac:dyDescent="0.2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 x14ac:dyDescent="0.2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 x14ac:dyDescent="0.2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 x14ac:dyDescent="0.2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 x14ac:dyDescent="0.2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 x14ac:dyDescent="0.2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 x14ac:dyDescent="0.2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 x14ac:dyDescent="0.2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 x14ac:dyDescent="0.2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 x14ac:dyDescent="0.2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 x14ac:dyDescent="0.2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 x14ac:dyDescent="0.2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 x14ac:dyDescent="0.2">
      <c r="A1465" s="552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 x14ac:dyDescent="0.2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 x14ac:dyDescent="0.2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 x14ac:dyDescent="0.2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 x14ac:dyDescent="0.2">
      <c r="A1469" s="552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 x14ac:dyDescent="0.2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 x14ac:dyDescent="0.2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 x14ac:dyDescent="0.2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 x14ac:dyDescent="0.2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 x14ac:dyDescent="0.2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 x14ac:dyDescent="0.2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 x14ac:dyDescent="0.2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 x14ac:dyDescent="0.2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 x14ac:dyDescent="0.2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 x14ac:dyDescent="0.2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 x14ac:dyDescent="0.2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 x14ac:dyDescent="0.2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 x14ac:dyDescent="0.2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 x14ac:dyDescent="0.2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 x14ac:dyDescent="0.2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 x14ac:dyDescent="0.2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 x14ac:dyDescent="0.2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 x14ac:dyDescent="0.2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 x14ac:dyDescent="0.2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 x14ac:dyDescent="0.2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 x14ac:dyDescent="0.2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 x14ac:dyDescent="0.2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 x14ac:dyDescent="0.2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 x14ac:dyDescent="0.2">
      <c r="A1493" s="552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 x14ac:dyDescent="0.2">
      <c r="A1494" s="552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 x14ac:dyDescent="0.2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 x14ac:dyDescent="0.2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 x14ac:dyDescent="0.2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 x14ac:dyDescent="0.2">
      <c r="A1498" s="552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 x14ac:dyDescent="0.2">
      <c r="A1499" s="552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 x14ac:dyDescent="0.2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 x14ac:dyDescent="0.2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 x14ac:dyDescent="0.2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 x14ac:dyDescent="0.2">
      <c r="A1503" s="552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 x14ac:dyDescent="0.2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 x14ac:dyDescent="0.2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 x14ac:dyDescent="0.2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 x14ac:dyDescent="0.2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 x14ac:dyDescent="0.2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 x14ac:dyDescent="0.2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 x14ac:dyDescent="0.2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 x14ac:dyDescent="0.2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 x14ac:dyDescent="0.2">
      <c r="A1512" s="552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 x14ac:dyDescent="0.2">
      <c r="A1513" s="552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 x14ac:dyDescent="0.2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 x14ac:dyDescent="0.2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 x14ac:dyDescent="0.2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 x14ac:dyDescent="0.2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 x14ac:dyDescent="0.2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 x14ac:dyDescent="0.2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 x14ac:dyDescent="0.2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 x14ac:dyDescent="0.2">
      <c r="A1521" s="552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 x14ac:dyDescent="0.2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 x14ac:dyDescent="0.2">
      <c r="A1523" s="552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 x14ac:dyDescent="0.2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 x14ac:dyDescent="0.2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 x14ac:dyDescent="0.2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 x14ac:dyDescent="0.2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 x14ac:dyDescent="0.2">
      <c r="A1528" s="552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 x14ac:dyDescent="0.2">
      <c r="A1529" s="552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 x14ac:dyDescent="0.2">
      <c r="A1530" s="552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 x14ac:dyDescent="0.2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 x14ac:dyDescent="0.2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 x14ac:dyDescent="0.2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 x14ac:dyDescent="0.2">
      <c r="A1534" s="552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 x14ac:dyDescent="0.2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 x14ac:dyDescent="0.2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 x14ac:dyDescent="0.2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 x14ac:dyDescent="0.2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 x14ac:dyDescent="0.2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 x14ac:dyDescent="0.2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 x14ac:dyDescent="0.2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 x14ac:dyDescent="0.2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 x14ac:dyDescent="0.2">
      <c r="A1543" s="552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 x14ac:dyDescent="0.2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 x14ac:dyDescent="0.2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 x14ac:dyDescent="0.2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 x14ac:dyDescent="0.2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 x14ac:dyDescent="0.2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 x14ac:dyDescent="0.2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 x14ac:dyDescent="0.2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 x14ac:dyDescent="0.2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 x14ac:dyDescent="0.2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 x14ac:dyDescent="0.2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 x14ac:dyDescent="0.2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 x14ac:dyDescent="0.2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 x14ac:dyDescent="0.2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 x14ac:dyDescent="0.2">
      <c r="A1557" s="552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 x14ac:dyDescent="0.2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 x14ac:dyDescent="0.2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 x14ac:dyDescent="0.2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 x14ac:dyDescent="0.2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 x14ac:dyDescent="0.2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 x14ac:dyDescent="0.2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 x14ac:dyDescent="0.2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 x14ac:dyDescent="0.2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 x14ac:dyDescent="0.2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 x14ac:dyDescent="0.2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 x14ac:dyDescent="0.2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 x14ac:dyDescent="0.2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 x14ac:dyDescent="0.2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 x14ac:dyDescent="0.2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 x14ac:dyDescent="0.2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 x14ac:dyDescent="0.2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 x14ac:dyDescent="0.2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 x14ac:dyDescent="0.2">
      <c r="A1575" s="552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 x14ac:dyDescent="0.2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 x14ac:dyDescent="0.2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 x14ac:dyDescent="0.2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 x14ac:dyDescent="0.2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 x14ac:dyDescent="0.2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 x14ac:dyDescent="0.2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 x14ac:dyDescent="0.2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 x14ac:dyDescent="0.2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 x14ac:dyDescent="0.2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 x14ac:dyDescent="0.2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 x14ac:dyDescent="0.2">
      <c r="A1586" s="552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 x14ac:dyDescent="0.2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 x14ac:dyDescent="0.2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 x14ac:dyDescent="0.2">
      <c r="A1589" s="552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 x14ac:dyDescent="0.2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 x14ac:dyDescent="0.2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 x14ac:dyDescent="0.2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 x14ac:dyDescent="0.2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 x14ac:dyDescent="0.2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 x14ac:dyDescent="0.2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 x14ac:dyDescent="0.2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 x14ac:dyDescent="0.2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 x14ac:dyDescent="0.2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 x14ac:dyDescent="0.2">
      <c r="A1599" s="552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 x14ac:dyDescent="0.2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 x14ac:dyDescent="0.2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 x14ac:dyDescent="0.2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 x14ac:dyDescent="0.2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 x14ac:dyDescent="0.2">
      <c r="A1604" s="552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 x14ac:dyDescent="0.2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 x14ac:dyDescent="0.2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 x14ac:dyDescent="0.2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 x14ac:dyDescent="0.2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 x14ac:dyDescent="0.2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 x14ac:dyDescent="0.2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 x14ac:dyDescent="0.2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 x14ac:dyDescent="0.2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 x14ac:dyDescent="0.2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 x14ac:dyDescent="0.2">
      <c r="A1614" s="552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 x14ac:dyDescent="0.2">
      <c r="A1615" s="552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 x14ac:dyDescent="0.2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 x14ac:dyDescent="0.2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 x14ac:dyDescent="0.2">
      <c r="A1618" s="552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 x14ac:dyDescent="0.2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 x14ac:dyDescent="0.2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 x14ac:dyDescent="0.2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 x14ac:dyDescent="0.2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 x14ac:dyDescent="0.2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 x14ac:dyDescent="0.2">
      <c r="A1624" s="552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 x14ac:dyDescent="0.2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 x14ac:dyDescent="0.2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 x14ac:dyDescent="0.2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 x14ac:dyDescent="0.2">
      <c r="A1628" s="552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 x14ac:dyDescent="0.2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 x14ac:dyDescent="0.2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 x14ac:dyDescent="0.2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 x14ac:dyDescent="0.2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 x14ac:dyDescent="0.2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 x14ac:dyDescent="0.2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 x14ac:dyDescent="0.2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 x14ac:dyDescent="0.2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 x14ac:dyDescent="0.2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 x14ac:dyDescent="0.2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 x14ac:dyDescent="0.2">
      <c r="A1639" s="552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 x14ac:dyDescent="0.2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 x14ac:dyDescent="0.2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 x14ac:dyDescent="0.2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 x14ac:dyDescent="0.2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 x14ac:dyDescent="0.2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 x14ac:dyDescent="0.2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 x14ac:dyDescent="0.2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 x14ac:dyDescent="0.2">
      <c r="A1647" s="552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 x14ac:dyDescent="0.2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 x14ac:dyDescent="0.2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 x14ac:dyDescent="0.2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 x14ac:dyDescent="0.2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 x14ac:dyDescent="0.2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 x14ac:dyDescent="0.2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 x14ac:dyDescent="0.2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 x14ac:dyDescent="0.2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 x14ac:dyDescent="0.2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 x14ac:dyDescent="0.2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 x14ac:dyDescent="0.2">
      <c r="A1658" s="552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 x14ac:dyDescent="0.2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 x14ac:dyDescent="0.2">
      <c r="A1660" s="552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 x14ac:dyDescent="0.2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 x14ac:dyDescent="0.2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 x14ac:dyDescent="0.2">
      <c r="A1663" s="552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 x14ac:dyDescent="0.2">
      <c r="A1664" s="552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 x14ac:dyDescent="0.2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 x14ac:dyDescent="0.2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 x14ac:dyDescent="0.2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 x14ac:dyDescent="0.2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 x14ac:dyDescent="0.2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 x14ac:dyDescent="0.2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 x14ac:dyDescent="0.2">
      <c r="A1671" s="552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 x14ac:dyDescent="0.2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 x14ac:dyDescent="0.2">
      <c r="A1673" s="552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 x14ac:dyDescent="0.2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 x14ac:dyDescent="0.2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 x14ac:dyDescent="0.2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 x14ac:dyDescent="0.2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 x14ac:dyDescent="0.2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 x14ac:dyDescent="0.2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 x14ac:dyDescent="0.2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 x14ac:dyDescent="0.2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 x14ac:dyDescent="0.2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 x14ac:dyDescent="0.2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 x14ac:dyDescent="0.2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 x14ac:dyDescent="0.2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 x14ac:dyDescent="0.2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 x14ac:dyDescent="0.2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 x14ac:dyDescent="0.2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 x14ac:dyDescent="0.2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 x14ac:dyDescent="0.2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 x14ac:dyDescent="0.2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 x14ac:dyDescent="0.2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 x14ac:dyDescent="0.2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 x14ac:dyDescent="0.2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 x14ac:dyDescent="0.2">
      <c r="A1695" s="552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 x14ac:dyDescent="0.2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 x14ac:dyDescent="0.2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 x14ac:dyDescent="0.2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 x14ac:dyDescent="0.2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 x14ac:dyDescent="0.2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 x14ac:dyDescent="0.2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 x14ac:dyDescent="0.2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 x14ac:dyDescent="0.2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 x14ac:dyDescent="0.2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 x14ac:dyDescent="0.2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 x14ac:dyDescent="0.2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 x14ac:dyDescent="0.2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 x14ac:dyDescent="0.2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 x14ac:dyDescent="0.2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 x14ac:dyDescent="0.2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 x14ac:dyDescent="0.2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 x14ac:dyDescent="0.2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 x14ac:dyDescent="0.2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 x14ac:dyDescent="0.2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 x14ac:dyDescent="0.2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 x14ac:dyDescent="0.2">
      <c r="A1716" s="552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 x14ac:dyDescent="0.2">
      <c r="A1717" s="552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 x14ac:dyDescent="0.2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 x14ac:dyDescent="0.2">
      <c r="A1719" s="552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 x14ac:dyDescent="0.2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 x14ac:dyDescent="0.2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 x14ac:dyDescent="0.2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 x14ac:dyDescent="0.2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 x14ac:dyDescent="0.2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 x14ac:dyDescent="0.2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 x14ac:dyDescent="0.2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 x14ac:dyDescent="0.2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 x14ac:dyDescent="0.2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 x14ac:dyDescent="0.2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 x14ac:dyDescent="0.2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 x14ac:dyDescent="0.2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 x14ac:dyDescent="0.2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 x14ac:dyDescent="0.2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 x14ac:dyDescent="0.2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 x14ac:dyDescent="0.2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 x14ac:dyDescent="0.2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 x14ac:dyDescent="0.2">
      <c r="A1737" s="552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 x14ac:dyDescent="0.2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 x14ac:dyDescent="0.2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 x14ac:dyDescent="0.2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 x14ac:dyDescent="0.2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 x14ac:dyDescent="0.2">
      <c r="A1742" s="552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 x14ac:dyDescent="0.2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 x14ac:dyDescent="0.2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 x14ac:dyDescent="0.2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 x14ac:dyDescent="0.2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 x14ac:dyDescent="0.2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 x14ac:dyDescent="0.2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 x14ac:dyDescent="0.2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 x14ac:dyDescent="0.2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 x14ac:dyDescent="0.2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 x14ac:dyDescent="0.2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 x14ac:dyDescent="0.2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 x14ac:dyDescent="0.2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 x14ac:dyDescent="0.2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 x14ac:dyDescent="0.2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 x14ac:dyDescent="0.2">
      <c r="A1757" s="552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 x14ac:dyDescent="0.2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 x14ac:dyDescent="0.2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 x14ac:dyDescent="0.2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 x14ac:dyDescent="0.2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 x14ac:dyDescent="0.2">
      <c r="A1762" s="552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 x14ac:dyDescent="0.2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 x14ac:dyDescent="0.2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 x14ac:dyDescent="0.2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 x14ac:dyDescent="0.2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 x14ac:dyDescent="0.2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 x14ac:dyDescent="0.2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 x14ac:dyDescent="0.2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 x14ac:dyDescent="0.2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 x14ac:dyDescent="0.2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 x14ac:dyDescent="0.2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 x14ac:dyDescent="0.2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 x14ac:dyDescent="0.2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 x14ac:dyDescent="0.2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 x14ac:dyDescent="0.2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 x14ac:dyDescent="0.2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 x14ac:dyDescent="0.2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 x14ac:dyDescent="0.2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 x14ac:dyDescent="0.2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 x14ac:dyDescent="0.2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 x14ac:dyDescent="0.2">
      <c r="A1782" s="552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 x14ac:dyDescent="0.2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 x14ac:dyDescent="0.2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 x14ac:dyDescent="0.2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 x14ac:dyDescent="0.2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 x14ac:dyDescent="0.2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 x14ac:dyDescent="0.2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 x14ac:dyDescent="0.2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 x14ac:dyDescent="0.2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 x14ac:dyDescent="0.2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 x14ac:dyDescent="0.2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 x14ac:dyDescent="0.2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 x14ac:dyDescent="0.2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 x14ac:dyDescent="0.2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 x14ac:dyDescent="0.2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 x14ac:dyDescent="0.2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 x14ac:dyDescent="0.2">
      <c r="A1798" s="552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 x14ac:dyDescent="0.2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 x14ac:dyDescent="0.2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 x14ac:dyDescent="0.2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 x14ac:dyDescent="0.2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 x14ac:dyDescent="0.2">
      <c r="A1803" s="552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 x14ac:dyDescent="0.2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 x14ac:dyDescent="0.2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 x14ac:dyDescent="0.2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 x14ac:dyDescent="0.2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 x14ac:dyDescent="0.2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 x14ac:dyDescent="0.2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 x14ac:dyDescent="0.2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 x14ac:dyDescent="0.2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 x14ac:dyDescent="0.2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 x14ac:dyDescent="0.2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 x14ac:dyDescent="0.2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 x14ac:dyDescent="0.2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 x14ac:dyDescent="0.2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 x14ac:dyDescent="0.2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 x14ac:dyDescent="0.2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 x14ac:dyDescent="0.2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 x14ac:dyDescent="0.2">
      <c r="A1820" s="552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 x14ac:dyDescent="0.2">
      <c r="A1821" s="552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 x14ac:dyDescent="0.2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 x14ac:dyDescent="0.2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 x14ac:dyDescent="0.2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 x14ac:dyDescent="0.2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 x14ac:dyDescent="0.2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 x14ac:dyDescent="0.2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 x14ac:dyDescent="0.2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 x14ac:dyDescent="0.2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 x14ac:dyDescent="0.2">
      <c r="A1830" s="552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 x14ac:dyDescent="0.2">
      <c r="A1831" s="552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 x14ac:dyDescent="0.2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 x14ac:dyDescent="0.2">
      <c r="A1833" s="552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 x14ac:dyDescent="0.2">
      <c r="A1834" s="552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 x14ac:dyDescent="0.2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 x14ac:dyDescent="0.2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 x14ac:dyDescent="0.2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 x14ac:dyDescent="0.2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 x14ac:dyDescent="0.2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 x14ac:dyDescent="0.2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 x14ac:dyDescent="0.2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 x14ac:dyDescent="0.2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 x14ac:dyDescent="0.2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 x14ac:dyDescent="0.2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 x14ac:dyDescent="0.2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 x14ac:dyDescent="0.2">
      <c r="A1846" s="552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 x14ac:dyDescent="0.2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 x14ac:dyDescent="0.2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 x14ac:dyDescent="0.2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 x14ac:dyDescent="0.2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 x14ac:dyDescent="0.2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 x14ac:dyDescent="0.2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 x14ac:dyDescent="0.2">
      <c r="A1853" s="552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 x14ac:dyDescent="0.2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 x14ac:dyDescent="0.2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 x14ac:dyDescent="0.2">
      <c r="A1856" s="552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 x14ac:dyDescent="0.2">
      <c r="A1857" s="552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 x14ac:dyDescent="0.2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 x14ac:dyDescent="0.2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 x14ac:dyDescent="0.2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 x14ac:dyDescent="0.2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 x14ac:dyDescent="0.2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 x14ac:dyDescent="0.2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 x14ac:dyDescent="0.2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 x14ac:dyDescent="0.2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 x14ac:dyDescent="0.2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 x14ac:dyDescent="0.2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 x14ac:dyDescent="0.2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 x14ac:dyDescent="0.2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 x14ac:dyDescent="0.2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 x14ac:dyDescent="0.2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 x14ac:dyDescent="0.2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 x14ac:dyDescent="0.2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 x14ac:dyDescent="0.2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 x14ac:dyDescent="0.2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 x14ac:dyDescent="0.2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 x14ac:dyDescent="0.2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 x14ac:dyDescent="0.2">
      <c r="A1878" s="552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 x14ac:dyDescent="0.2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 x14ac:dyDescent="0.2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 x14ac:dyDescent="0.2">
      <c r="A1881" s="552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 x14ac:dyDescent="0.2">
      <c r="A1882" s="552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 x14ac:dyDescent="0.2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 x14ac:dyDescent="0.2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 x14ac:dyDescent="0.2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 x14ac:dyDescent="0.2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 x14ac:dyDescent="0.2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 x14ac:dyDescent="0.2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 x14ac:dyDescent="0.2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 x14ac:dyDescent="0.2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 x14ac:dyDescent="0.2">
      <c r="A1891" s="552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 x14ac:dyDescent="0.2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 x14ac:dyDescent="0.2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 x14ac:dyDescent="0.2">
      <c r="A1894" s="552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 x14ac:dyDescent="0.2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 x14ac:dyDescent="0.2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 x14ac:dyDescent="0.2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 x14ac:dyDescent="0.2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 x14ac:dyDescent="0.2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 x14ac:dyDescent="0.2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 x14ac:dyDescent="0.2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 x14ac:dyDescent="0.2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 x14ac:dyDescent="0.2">
      <c r="A1903" s="552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 x14ac:dyDescent="0.2">
      <c r="A1904" s="552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 x14ac:dyDescent="0.2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 x14ac:dyDescent="0.2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 x14ac:dyDescent="0.2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 x14ac:dyDescent="0.2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 x14ac:dyDescent="0.2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 x14ac:dyDescent="0.2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 x14ac:dyDescent="0.2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 x14ac:dyDescent="0.2">
      <c r="A1912" s="552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 x14ac:dyDescent="0.2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 x14ac:dyDescent="0.2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 x14ac:dyDescent="0.2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 x14ac:dyDescent="0.2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 x14ac:dyDescent="0.2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 x14ac:dyDescent="0.2">
      <c r="A1918" s="552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 x14ac:dyDescent="0.2">
      <c r="A1919" s="552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 x14ac:dyDescent="0.2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 x14ac:dyDescent="0.2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 x14ac:dyDescent="0.2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 x14ac:dyDescent="0.2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 x14ac:dyDescent="0.2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 x14ac:dyDescent="0.2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 x14ac:dyDescent="0.2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 x14ac:dyDescent="0.2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 x14ac:dyDescent="0.2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 x14ac:dyDescent="0.2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 x14ac:dyDescent="0.2">
      <c r="A1930" s="552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 x14ac:dyDescent="0.2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 x14ac:dyDescent="0.2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 x14ac:dyDescent="0.2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 x14ac:dyDescent="0.2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 x14ac:dyDescent="0.2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 x14ac:dyDescent="0.2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 x14ac:dyDescent="0.2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 x14ac:dyDescent="0.2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 x14ac:dyDescent="0.2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 x14ac:dyDescent="0.2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 x14ac:dyDescent="0.2">
      <c r="A1941" s="552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 x14ac:dyDescent="0.2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 x14ac:dyDescent="0.2">
      <c r="A1943" s="552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 x14ac:dyDescent="0.2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 x14ac:dyDescent="0.2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 x14ac:dyDescent="0.2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 x14ac:dyDescent="0.2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 x14ac:dyDescent="0.2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 x14ac:dyDescent="0.2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 x14ac:dyDescent="0.2">
      <c r="A1950" s="552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 x14ac:dyDescent="0.2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 x14ac:dyDescent="0.2">
      <c r="A1952" s="552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 x14ac:dyDescent="0.2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 x14ac:dyDescent="0.2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 x14ac:dyDescent="0.2">
      <c r="A1955" s="552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 x14ac:dyDescent="0.2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 x14ac:dyDescent="0.2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 x14ac:dyDescent="0.2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 x14ac:dyDescent="0.2">
      <c r="A1959" s="552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 x14ac:dyDescent="0.2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 x14ac:dyDescent="0.2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 x14ac:dyDescent="0.2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 x14ac:dyDescent="0.2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 x14ac:dyDescent="0.2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 x14ac:dyDescent="0.2">
      <c r="A1965" s="552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 x14ac:dyDescent="0.2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 x14ac:dyDescent="0.2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 x14ac:dyDescent="0.2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 x14ac:dyDescent="0.2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 x14ac:dyDescent="0.2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 x14ac:dyDescent="0.2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 x14ac:dyDescent="0.2">
      <c r="A1972" s="552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 x14ac:dyDescent="0.2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 x14ac:dyDescent="0.2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 x14ac:dyDescent="0.2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 x14ac:dyDescent="0.2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 x14ac:dyDescent="0.2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 x14ac:dyDescent="0.2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 x14ac:dyDescent="0.2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 x14ac:dyDescent="0.2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 x14ac:dyDescent="0.2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 x14ac:dyDescent="0.2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 x14ac:dyDescent="0.2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 x14ac:dyDescent="0.2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 x14ac:dyDescent="0.2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 x14ac:dyDescent="0.2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 x14ac:dyDescent="0.2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 x14ac:dyDescent="0.2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 x14ac:dyDescent="0.2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 x14ac:dyDescent="0.2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 x14ac:dyDescent="0.2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 x14ac:dyDescent="0.2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 x14ac:dyDescent="0.2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 x14ac:dyDescent="0.2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 x14ac:dyDescent="0.2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 x14ac:dyDescent="0.2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 x14ac:dyDescent="0.2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 x14ac:dyDescent="0.2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 x14ac:dyDescent="0.2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 x14ac:dyDescent="0.2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 x14ac:dyDescent="0.2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 x14ac:dyDescent="0.2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 x14ac:dyDescent="0.2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 x14ac:dyDescent="0.2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 x14ac:dyDescent="0.2">
      <c r="A2005" s="552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 x14ac:dyDescent="0.2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 x14ac:dyDescent="0.2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 x14ac:dyDescent="0.2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 x14ac:dyDescent="0.2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 x14ac:dyDescent="0.2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 x14ac:dyDescent="0.2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 x14ac:dyDescent="0.2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 x14ac:dyDescent="0.2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 x14ac:dyDescent="0.2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 x14ac:dyDescent="0.2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 x14ac:dyDescent="0.2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 x14ac:dyDescent="0.2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 x14ac:dyDescent="0.2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 x14ac:dyDescent="0.2">
      <c r="A2019" s="552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 x14ac:dyDescent="0.2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 x14ac:dyDescent="0.2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 x14ac:dyDescent="0.2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 x14ac:dyDescent="0.2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 x14ac:dyDescent="0.2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 x14ac:dyDescent="0.2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 x14ac:dyDescent="0.2">
      <c r="A2026" s="552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 x14ac:dyDescent="0.2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 x14ac:dyDescent="0.2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 x14ac:dyDescent="0.2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 x14ac:dyDescent="0.2">
      <c r="A2030" s="552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 x14ac:dyDescent="0.2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 x14ac:dyDescent="0.2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 x14ac:dyDescent="0.2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 x14ac:dyDescent="0.2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 x14ac:dyDescent="0.2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 x14ac:dyDescent="0.2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 x14ac:dyDescent="0.2">
      <c r="A2037" s="552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 x14ac:dyDescent="0.2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 x14ac:dyDescent="0.2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 x14ac:dyDescent="0.2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 x14ac:dyDescent="0.2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 x14ac:dyDescent="0.2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 x14ac:dyDescent="0.2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 x14ac:dyDescent="0.2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 x14ac:dyDescent="0.2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 x14ac:dyDescent="0.2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 x14ac:dyDescent="0.2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 x14ac:dyDescent="0.2">
      <c r="A2048" s="552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 x14ac:dyDescent="0.2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 x14ac:dyDescent="0.2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 x14ac:dyDescent="0.2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 x14ac:dyDescent="0.2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 x14ac:dyDescent="0.2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 x14ac:dyDescent="0.2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 x14ac:dyDescent="0.2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 x14ac:dyDescent="0.2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 x14ac:dyDescent="0.2">
      <c r="A2057" s="552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 x14ac:dyDescent="0.2">
      <c r="A2058" s="552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 x14ac:dyDescent="0.2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 x14ac:dyDescent="0.2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 x14ac:dyDescent="0.2">
      <c r="A2061" s="552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 x14ac:dyDescent="0.2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 x14ac:dyDescent="0.2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 x14ac:dyDescent="0.2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 x14ac:dyDescent="0.2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 x14ac:dyDescent="0.2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 x14ac:dyDescent="0.2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 x14ac:dyDescent="0.2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 x14ac:dyDescent="0.2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 x14ac:dyDescent="0.2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 x14ac:dyDescent="0.2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 x14ac:dyDescent="0.2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 x14ac:dyDescent="0.2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 x14ac:dyDescent="0.2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 x14ac:dyDescent="0.2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 x14ac:dyDescent="0.2">
      <c r="A2076" s="552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 x14ac:dyDescent="0.2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 x14ac:dyDescent="0.2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 x14ac:dyDescent="0.2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 x14ac:dyDescent="0.2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 x14ac:dyDescent="0.2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 x14ac:dyDescent="0.2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 x14ac:dyDescent="0.2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 x14ac:dyDescent="0.2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 x14ac:dyDescent="0.2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 x14ac:dyDescent="0.2">
      <c r="A2086" s="552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 x14ac:dyDescent="0.2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 x14ac:dyDescent="0.2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 x14ac:dyDescent="0.2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 x14ac:dyDescent="0.2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 x14ac:dyDescent="0.2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 x14ac:dyDescent="0.2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 x14ac:dyDescent="0.2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 x14ac:dyDescent="0.2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 x14ac:dyDescent="0.2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 x14ac:dyDescent="0.2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 x14ac:dyDescent="0.2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 x14ac:dyDescent="0.2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 x14ac:dyDescent="0.2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 x14ac:dyDescent="0.2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 x14ac:dyDescent="0.2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 x14ac:dyDescent="0.2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 x14ac:dyDescent="0.2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 x14ac:dyDescent="0.2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 x14ac:dyDescent="0.2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 x14ac:dyDescent="0.2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 x14ac:dyDescent="0.2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 x14ac:dyDescent="0.2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 x14ac:dyDescent="0.2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 x14ac:dyDescent="0.2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 x14ac:dyDescent="0.2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 x14ac:dyDescent="0.2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 x14ac:dyDescent="0.2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 x14ac:dyDescent="0.2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 x14ac:dyDescent="0.2">
      <c r="A2115" s="552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 x14ac:dyDescent="0.2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 x14ac:dyDescent="0.2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 x14ac:dyDescent="0.2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 x14ac:dyDescent="0.2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 x14ac:dyDescent="0.2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 x14ac:dyDescent="0.2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 x14ac:dyDescent="0.2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 x14ac:dyDescent="0.2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 x14ac:dyDescent="0.2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 x14ac:dyDescent="0.2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 x14ac:dyDescent="0.2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 x14ac:dyDescent="0.2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 x14ac:dyDescent="0.2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 x14ac:dyDescent="0.2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 x14ac:dyDescent="0.2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 x14ac:dyDescent="0.2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 x14ac:dyDescent="0.2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 x14ac:dyDescent="0.2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 x14ac:dyDescent="0.2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 x14ac:dyDescent="0.2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 x14ac:dyDescent="0.2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 x14ac:dyDescent="0.2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 x14ac:dyDescent="0.2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 x14ac:dyDescent="0.2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 x14ac:dyDescent="0.2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 x14ac:dyDescent="0.2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 x14ac:dyDescent="0.2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 x14ac:dyDescent="0.2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 x14ac:dyDescent="0.2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 x14ac:dyDescent="0.2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 x14ac:dyDescent="0.2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 x14ac:dyDescent="0.2">
      <c r="A2147" s="552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 x14ac:dyDescent="0.2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 x14ac:dyDescent="0.2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 x14ac:dyDescent="0.2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 x14ac:dyDescent="0.2">
      <c r="A2151" s="552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 x14ac:dyDescent="0.2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 x14ac:dyDescent="0.2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 x14ac:dyDescent="0.2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 x14ac:dyDescent="0.2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 x14ac:dyDescent="0.2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 x14ac:dyDescent="0.2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 x14ac:dyDescent="0.2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 x14ac:dyDescent="0.2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 x14ac:dyDescent="0.2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 x14ac:dyDescent="0.2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 x14ac:dyDescent="0.2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 x14ac:dyDescent="0.2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 x14ac:dyDescent="0.2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 x14ac:dyDescent="0.2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 x14ac:dyDescent="0.2">
      <c r="A2166" s="552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 x14ac:dyDescent="0.2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 x14ac:dyDescent="0.2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 x14ac:dyDescent="0.2">
      <c r="A2169" s="552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 x14ac:dyDescent="0.2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 x14ac:dyDescent="0.2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 x14ac:dyDescent="0.2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 x14ac:dyDescent="0.2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 x14ac:dyDescent="0.2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 x14ac:dyDescent="0.2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 x14ac:dyDescent="0.2">
      <c r="A2176" s="552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 x14ac:dyDescent="0.2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 x14ac:dyDescent="0.2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 x14ac:dyDescent="0.2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 x14ac:dyDescent="0.2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 x14ac:dyDescent="0.2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 x14ac:dyDescent="0.2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 x14ac:dyDescent="0.2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 x14ac:dyDescent="0.2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 x14ac:dyDescent="0.2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 x14ac:dyDescent="0.2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 x14ac:dyDescent="0.2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 x14ac:dyDescent="0.2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 x14ac:dyDescent="0.2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 x14ac:dyDescent="0.2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 x14ac:dyDescent="0.2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 x14ac:dyDescent="0.2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 x14ac:dyDescent="0.2">
      <c r="A2193" s="552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 x14ac:dyDescent="0.2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 x14ac:dyDescent="0.2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 x14ac:dyDescent="0.2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 x14ac:dyDescent="0.2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 x14ac:dyDescent="0.2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 x14ac:dyDescent="0.2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 x14ac:dyDescent="0.2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 x14ac:dyDescent="0.2">
      <c r="A2201" s="552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 x14ac:dyDescent="0.2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 x14ac:dyDescent="0.2">
      <c r="A2203" s="552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 x14ac:dyDescent="0.2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 x14ac:dyDescent="0.2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 x14ac:dyDescent="0.2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 x14ac:dyDescent="0.2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 x14ac:dyDescent="0.2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 x14ac:dyDescent="0.2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 x14ac:dyDescent="0.2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 x14ac:dyDescent="0.2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 x14ac:dyDescent="0.2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 x14ac:dyDescent="0.2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 x14ac:dyDescent="0.2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 x14ac:dyDescent="0.2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 x14ac:dyDescent="0.2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 x14ac:dyDescent="0.2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 x14ac:dyDescent="0.2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 x14ac:dyDescent="0.2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 x14ac:dyDescent="0.2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 x14ac:dyDescent="0.2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 x14ac:dyDescent="0.2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 x14ac:dyDescent="0.2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 x14ac:dyDescent="0.2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 x14ac:dyDescent="0.2">
      <c r="A2225" s="552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 x14ac:dyDescent="0.2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 x14ac:dyDescent="0.2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 x14ac:dyDescent="0.2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 x14ac:dyDescent="0.2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 x14ac:dyDescent="0.2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 x14ac:dyDescent="0.2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 x14ac:dyDescent="0.2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 x14ac:dyDescent="0.2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 x14ac:dyDescent="0.2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 x14ac:dyDescent="0.2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 x14ac:dyDescent="0.2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 x14ac:dyDescent="0.2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 x14ac:dyDescent="0.2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 x14ac:dyDescent="0.2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 x14ac:dyDescent="0.2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 x14ac:dyDescent="0.2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 x14ac:dyDescent="0.2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 x14ac:dyDescent="0.2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 x14ac:dyDescent="0.2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 x14ac:dyDescent="0.2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 x14ac:dyDescent="0.2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 x14ac:dyDescent="0.2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 x14ac:dyDescent="0.2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 x14ac:dyDescent="0.2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 x14ac:dyDescent="0.2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 x14ac:dyDescent="0.2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 x14ac:dyDescent="0.2">
      <c r="A2252" s="552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 x14ac:dyDescent="0.2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 x14ac:dyDescent="0.2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 x14ac:dyDescent="0.2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 x14ac:dyDescent="0.2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 x14ac:dyDescent="0.2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 x14ac:dyDescent="0.2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 x14ac:dyDescent="0.2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 x14ac:dyDescent="0.2">
      <c r="A2260" s="552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 x14ac:dyDescent="0.2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 x14ac:dyDescent="0.2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 x14ac:dyDescent="0.2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 x14ac:dyDescent="0.2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 x14ac:dyDescent="0.2">
      <c r="A2265" s="552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 x14ac:dyDescent="0.2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 x14ac:dyDescent="0.2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 x14ac:dyDescent="0.2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 x14ac:dyDescent="0.2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 x14ac:dyDescent="0.2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 x14ac:dyDescent="0.2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 x14ac:dyDescent="0.2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 x14ac:dyDescent="0.2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 x14ac:dyDescent="0.2">
      <c r="A2274" s="552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 x14ac:dyDescent="0.2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 x14ac:dyDescent="0.2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 x14ac:dyDescent="0.2">
      <c r="A2277" s="552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 x14ac:dyDescent="0.2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 x14ac:dyDescent="0.2">
      <c r="A2279" s="552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 x14ac:dyDescent="0.2">
      <c r="A2280" s="552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 x14ac:dyDescent="0.2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 x14ac:dyDescent="0.2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 x14ac:dyDescent="0.2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 x14ac:dyDescent="0.2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 x14ac:dyDescent="0.2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 x14ac:dyDescent="0.2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 x14ac:dyDescent="0.2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 x14ac:dyDescent="0.2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 x14ac:dyDescent="0.2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 x14ac:dyDescent="0.2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 x14ac:dyDescent="0.2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 x14ac:dyDescent="0.2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 x14ac:dyDescent="0.2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 x14ac:dyDescent="0.2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 x14ac:dyDescent="0.2">
      <c r="A2295" s="552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 x14ac:dyDescent="0.2">
      <c r="A2296" s="552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 x14ac:dyDescent="0.2">
      <c r="A2297" s="552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 x14ac:dyDescent="0.2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 x14ac:dyDescent="0.2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 x14ac:dyDescent="0.2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 x14ac:dyDescent="0.2">
      <c r="A2301" s="552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 x14ac:dyDescent="0.2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 x14ac:dyDescent="0.2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 x14ac:dyDescent="0.2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 x14ac:dyDescent="0.2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 x14ac:dyDescent="0.2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 x14ac:dyDescent="0.2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 x14ac:dyDescent="0.2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 x14ac:dyDescent="0.2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 x14ac:dyDescent="0.2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 x14ac:dyDescent="0.2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 x14ac:dyDescent="0.2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 x14ac:dyDescent="0.2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 x14ac:dyDescent="0.2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 x14ac:dyDescent="0.2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 x14ac:dyDescent="0.2">
      <c r="A2316" s="552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 x14ac:dyDescent="0.2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 x14ac:dyDescent="0.2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 x14ac:dyDescent="0.2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 x14ac:dyDescent="0.2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 x14ac:dyDescent="0.2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 x14ac:dyDescent="0.2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 x14ac:dyDescent="0.2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 x14ac:dyDescent="0.2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 x14ac:dyDescent="0.2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 x14ac:dyDescent="0.2">
      <c r="A2326" s="552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 x14ac:dyDescent="0.2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 x14ac:dyDescent="0.2">
      <c r="A2328" s="552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 x14ac:dyDescent="0.2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 x14ac:dyDescent="0.2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 x14ac:dyDescent="0.2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 x14ac:dyDescent="0.2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 x14ac:dyDescent="0.2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 x14ac:dyDescent="0.2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 x14ac:dyDescent="0.2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 x14ac:dyDescent="0.2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 x14ac:dyDescent="0.2">
      <c r="A2337" s="552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 x14ac:dyDescent="0.2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 x14ac:dyDescent="0.2">
      <c r="A2339" s="552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 x14ac:dyDescent="0.2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 x14ac:dyDescent="0.2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 x14ac:dyDescent="0.2">
      <c r="A2342" s="552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 x14ac:dyDescent="0.2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 x14ac:dyDescent="0.2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 x14ac:dyDescent="0.2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 x14ac:dyDescent="0.2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 x14ac:dyDescent="0.2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 x14ac:dyDescent="0.2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 x14ac:dyDescent="0.2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 x14ac:dyDescent="0.2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 x14ac:dyDescent="0.2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 x14ac:dyDescent="0.2">
      <c r="A2352" s="552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 x14ac:dyDescent="0.2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 x14ac:dyDescent="0.2">
      <c r="A2354" s="552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 x14ac:dyDescent="0.2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 x14ac:dyDescent="0.2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 x14ac:dyDescent="0.2">
      <c r="A2357" s="552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 x14ac:dyDescent="0.2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 x14ac:dyDescent="0.2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 x14ac:dyDescent="0.2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 x14ac:dyDescent="0.2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 x14ac:dyDescent="0.2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 x14ac:dyDescent="0.2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 x14ac:dyDescent="0.2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 x14ac:dyDescent="0.2">
      <c r="A2365" s="552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 x14ac:dyDescent="0.2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 x14ac:dyDescent="0.2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 x14ac:dyDescent="0.2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 x14ac:dyDescent="0.2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 x14ac:dyDescent="0.2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 x14ac:dyDescent="0.2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 x14ac:dyDescent="0.2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 x14ac:dyDescent="0.2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 x14ac:dyDescent="0.2">
      <c r="A2374" s="552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 x14ac:dyDescent="0.2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 x14ac:dyDescent="0.2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 x14ac:dyDescent="0.2">
      <c r="A2377" s="552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 x14ac:dyDescent="0.2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 x14ac:dyDescent="0.2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 x14ac:dyDescent="0.2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 x14ac:dyDescent="0.2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 x14ac:dyDescent="0.2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 x14ac:dyDescent="0.2">
      <c r="A2383" s="552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 x14ac:dyDescent="0.2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 x14ac:dyDescent="0.2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 x14ac:dyDescent="0.2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 x14ac:dyDescent="0.2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 x14ac:dyDescent="0.2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 x14ac:dyDescent="0.2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 x14ac:dyDescent="0.2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 x14ac:dyDescent="0.2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 x14ac:dyDescent="0.2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 x14ac:dyDescent="0.2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 x14ac:dyDescent="0.2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 x14ac:dyDescent="0.2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 x14ac:dyDescent="0.2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 x14ac:dyDescent="0.2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 x14ac:dyDescent="0.2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 x14ac:dyDescent="0.2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 x14ac:dyDescent="0.2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 x14ac:dyDescent="0.2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 x14ac:dyDescent="0.2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 x14ac:dyDescent="0.2">
      <c r="A2403" s="552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 x14ac:dyDescent="0.2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 x14ac:dyDescent="0.2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 x14ac:dyDescent="0.2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 x14ac:dyDescent="0.2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 x14ac:dyDescent="0.2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 x14ac:dyDescent="0.2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 x14ac:dyDescent="0.2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 x14ac:dyDescent="0.2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 x14ac:dyDescent="0.2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 x14ac:dyDescent="0.2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 x14ac:dyDescent="0.2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 x14ac:dyDescent="0.2">
      <c r="A2415" s="552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 x14ac:dyDescent="0.2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 x14ac:dyDescent="0.2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 x14ac:dyDescent="0.2">
      <c r="A2418" s="552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 x14ac:dyDescent="0.2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 x14ac:dyDescent="0.2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 x14ac:dyDescent="0.2">
      <c r="A2421" s="552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 x14ac:dyDescent="0.2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 x14ac:dyDescent="0.2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 x14ac:dyDescent="0.2">
      <c r="A2424" s="552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 x14ac:dyDescent="0.2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 x14ac:dyDescent="0.2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 x14ac:dyDescent="0.2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 x14ac:dyDescent="0.2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 x14ac:dyDescent="0.2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 x14ac:dyDescent="0.2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 x14ac:dyDescent="0.2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 x14ac:dyDescent="0.2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 x14ac:dyDescent="0.2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 x14ac:dyDescent="0.2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 x14ac:dyDescent="0.2">
      <c r="A2435" s="552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 x14ac:dyDescent="0.2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 x14ac:dyDescent="0.2">
      <c r="A2437" s="552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 x14ac:dyDescent="0.2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 x14ac:dyDescent="0.2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 x14ac:dyDescent="0.2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 x14ac:dyDescent="0.2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 x14ac:dyDescent="0.2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 x14ac:dyDescent="0.2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 x14ac:dyDescent="0.2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 x14ac:dyDescent="0.2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 x14ac:dyDescent="0.2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 x14ac:dyDescent="0.2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 x14ac:dyDescent="0.2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 xr:uid="{00000000-0009-0000-0000-000010000000}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 x14ac:dyDescent="0.2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 x14ac:dyDescent="0.2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 x14ac:dyDescent="0.2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 x14ac:dyDescent="0.2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 x14ac:dyDescent="0.2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 x14ac:dyDescent="0.2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 x14ac:dyDescent="0.2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 x14ac:dyDescent="0.2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 x14ac:dyDescent="0.2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 x14ac:dyDescent="0.2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 x14ac:dyDescent="0.2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 x14ac:dyDescent="0.2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 x14ac:dyDescent="0.2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 x14ac:dyDescent="0.2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 x14ac:dyDescent="0.2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 x14ac:dyDescent="0.2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 x14ac:dyDescent="0.2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 x14ac:dyDescent="0.2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 x14ac:dyDescent="0.2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 x14ac:dyDescent="0.2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 x14ac:dyDescent="0.2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 x14ac:dyDescent="0.2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 x14ac:dyDescent="0.2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 x14ac:dyDescent="0.2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 x14ac:dyDescent="0.2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 x14ac:dyDescent="0.2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 x14ac:dyDescent="0.2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 x14ac:dyDescent="0.2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 x14ac:dyDescent="0.2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 x14ac:dyDescent="0.2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 x14ac:dyDescent="0.2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 x14ac:dyDescent="0.2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 x14ac:dyDescent="0.2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 x14ac:dyDescent="0.2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 x14ac:dyDescent="0.2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 x14ac:dyDescent="0.2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 x14ac:dyDescent="0.2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 x14ac:dyDescent="0.2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 x14ac:dyDescent="0.2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 x14ac:dyDescent="0.2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 x14ac:dyDescent="0.2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 x14ac:dyDescent="0.2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 x14ac:dyDescent="0.2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 x14ac:dyDescent="0.2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 x14ac:dyDescent="0.2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 x14ac:dyDescent="0.2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 x14ac:dyDescent="0.2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 x14ac:dyDescent="0.2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 x14ac:dyDescent="0.2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 x14ac:dyDescent="0.2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 x14ac:dyDescent="0.2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 x14ac:dyDescent="0.2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 x14ac:dyDescent="0.2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 x14ac:dyDescent="0.2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 x14ac:dyDescent="0.2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 x14ac:dyDescent="0.2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 x14ac:dyDescent="0.2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 x14ac:dyDescent="0.2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 x14ac:dyDescent="0.2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 x14ac:dyDescent="0.2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 x14ac:dyDescent="0.2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 x14ac:dyDescent="0.2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 x14ac:dyDescent="0.2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 x14ac:dyDescent="0.2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 x14ac:dyDescent="0.2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 x14ac:dyDescent="0.2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 x14ac:dyDescent="0.2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 x14ac:dyDescent="0.2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 x14ac:dyDescent="0.2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 x14ac:dyDescent="0.2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 x14ac:dyDescent="0.2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 x14ac:dyDescent="0.2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 x14ac:dyDescent="0.2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 x14ac:dyDescent="0.2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 x14ac:dyDescent="0.2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 x14ac:dyDescent="0.2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 x14ac:dyDescent="0.2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 x14ac:dyDescent="0.2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 x14ac:dyDescent="0.2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 x14ac:dyDescent="0.2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 x14ac:dyDescent="0.2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 x14ac:dyDescent="0.2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 x14ac:dyDescent="0.2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 x14ac:dyDescent="0.2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 x14ac:dyDescent="0.2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 x14ac:dyDescent="0.2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 x14ac:dyDescent="0.2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 x14ac:dyDescent="0.2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 x14ac:dyDescent="0.2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 x14ac:dyDescent="0.2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 x14ac:dyDescent="0.2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 x14ac:dyDescent="0.2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 x14ac:dyDescent="0.2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 x14ac:dyDescent="0.2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 x14ac:dyDescent="0.2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 x14ac:dyDescent="0.2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 x14ac:dyDescent="0.2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 x14ac:dyDescent="0.2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 x14ac:dyDescent="0.2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 x14ac:dyDescent="0.2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 x14ac:dyDescent="0.2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 x14ac:dyDescent="0.2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 x14ac:dyDescent="0.2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 x14ac:dyDescent="0.2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 x14ac:dyDescent="0.2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 x14ac:dyDescent="0.2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 x14ac:dyDescent="0.2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 x14ac:dyDescent="0.2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 x14ac:dyDescent="0.2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 x14ac:dyDescent="0.2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 x14ac:dyDescent="0.2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 x14ac:dyDescent="0.2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 x14ac:dyDescent="0.2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 x14ac:dyDescent="0.2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 x14ac:dyDescent="0.2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 x14ac:dyDescent="0.2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 x14ac:dyDescent="0.2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 x14ac:dyDescent="0.2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 x14ac:dyDescent="0.2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 x14ac:dyDescent="0.2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 x14ac:dyDescent="0.2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 x14ac:dyDescent="0.2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 x14ac:dyDescent="0.2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 x14ac:dyDescent="0.2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 x14ac:dyDescent="0.2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 x14ac:dyDescent="0.2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 x14ac:dyDescent="0.2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 x14ac:dyDescent="0.2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 x14ac:dyDescent="0.2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 x14ac:dyDescent="0.2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 x14ac:dyDescent="0.2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 x14ac:dyDescent="0.2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 x14ac:dyDescent="0.2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 x14ac:dyDescent="0.2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 x14ac:dyDescent="0.2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 x14ac:dyDescent="0.2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 x14ac:dyDescent="0.2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 x14ac:dyDescent="0.2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 x14ac:dyDescent="0.2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 x14ac:dyDescent="0.2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 x14ac:dyDescent="0.2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 x14ac:dyDescent="0.2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 x14ac:dyDescent="0.2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 x14ac:dyDescent="0.2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 x14ac:dyDescent="0.2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 x14ac:dyDescent="0.2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 x14ac:dyDescent="0.2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 x14ac:dyDescent="0.2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 x14ac:dyDescent="0.2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 x14ac:dyDescent="0.2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 x14ac:dyDescent="0.2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 x14ac:dyDescent="0.2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 x14ac:dyDescent="0.2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 x14ac:dyDescent="0.2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 x14ac:dyDescent="0.2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 x14ac:dyDescent="0.2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 x14ac:dyDescent="0.2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 x14ac:dyDescent="0.2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 x14ac:dyDescent="0.2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 x14ac:dyDescent="0.2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 x14ac:dyDescent="0.2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 x14ac:dyDescent="0.2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 x14ac:dyDescent="0.2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 x14ac:dyDescent="0.2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 x14ac:dyDescent="0.2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 x14ac:dyDescent="0.2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 x14ac:dyDescent="0.2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 x14ac:dyDescent="0.2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 x14ac:dyDescent="0.2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 x14ac:dyDescent="0.2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 x14ac:dyDescent="0.2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 x14ac:dyDescent="0.2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 x14ac:dyDescent="0.2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 x14ac:dyDescent="0.2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 x14ac:dyDescent="0.2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 x14ac:dyDescent="0.2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 x14ac:dyDescent="0.2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 x14ac:dyDescent="0.2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 x14ac:dyDescent="0.2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 x14ac:dyDescent="0.2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 x14ac:dyDescent="0.2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 x14ac:dyDescent="0.2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 x14ac:dyDescent="0.2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 x14ac:dyDescent="0.2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 x14ac:dyDescent="0.2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 x14ac:dyDescent="0.2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 x14ac:dyDescent="0.2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 x14ac:dyDescent="0.2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 x14ac:dyDescent="0.2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 x14ac:dyDescent="0.2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 x14ac:dyDescent="0.2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 x14ac:dyDescent="0.2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 x14ac:dyDescent="0.2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 x14ac:dyDescent="0.2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 x14ac:dyDescent="0.2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 x14ac:dyDescent="0.2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 x14ac:dyDescent="0.2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 x14ac:dyDescent="0.2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 x14ac:dyDescent="0.2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 x14ac:dyDescent="0.2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 x14ac:dyDescent="0.2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 x14ac:dyDescent="0.2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 x14ac:dyDescent="0.2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 x14ac:dyDescent="0.2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 x14ac:dyDescent="0.2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 x14ac:dyDescent="0.2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 x14ac:dyDescent="0.2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 x14ac:dyDescent="0.2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 x14ac:dyDescent="0.2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 x14ac:dyDescent="0.2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 x14ac:dyDescent="0.2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 x14ac:dyDescent="0.2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 x14ac:dyDescent="0.2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 x14ac:dyDescent="0.2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 x14ac:dyDescent="0.2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 x14ac:dyDescent="0.2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 x14ac:dyDescent="0.2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 x14ac:dyDescent="0.2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 x14ac:dyDescent="0.2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 x14ac:dyDescent="0.2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 x14ac:dyDescent="0.2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 x14ac:dyDescent="0.2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 x14ac:dyDescent="0.2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 x14ac:dyDescent="0.2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 x14ac:dyDescent="0.2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 x14ac:dyDescent="0.2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 x14ac:dyDescent="0.2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 x14ac:dyDescent="0.2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 x14ac:dyDescent="0.2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 x14ac:dyDescent="0.2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 x14ac:dyDescent="0.2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 x14ac:dyDescent="0.2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 x14ac:dyDescent="0.2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 x14ac:dyDescent="0.2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 x14ac:dyDescent="0.2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 x14ac:dyDescent="0.2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 x14ac:dyDescent="0.2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 x14ac:dyDescent="0.2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 x14ac:dyDescent="0.2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 x14ac:dyDescent="0.2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 x14ac:dyDescent="0.2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 x14ac:dyDescent="0.2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 x14ac:dyDescent="0.2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 x14ac:dyDescent="0.2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 x14ac:dyDescent="0.2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 x14ac:dyDescent="0.2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 x14ac:dyDescent="0.2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 x14ac:dyDescent="0.2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 x14ac:dyDescent="0.2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 x14ac:dyDescent="0.2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 x14ac:dyDescent="0.2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 x14ac:dyDescent="0.2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 x14ac:dyDescent="0.2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 x14ac:dyDescent="0.2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 x14ac:dyDescent="0.2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 x14ac:dyDescent="0.2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 x14ac:dyDescent="0.2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 x14ac:dyDescent="0.2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 x14ac:dyDescent="0.2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 x14ac:dyDescent="0.2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 x14ac:dyDescent="0.2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 x14ac:dyDescent="0.2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 x14ac:dyDescent="0.2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 x14ac:dyDescent="0.2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 x14ac:dyDescent="0.2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 x14ac:dyDescent="0.2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 x14ac:dyDescent="0.2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 x14ac:dyDescent="0.2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 x14ac:dyDescent="0.2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 x14ac:dyDescent="0.2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 x14ac:dyDescent="0.2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 x14ac:dyDescent="0.2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 x14ac:dyDescent="0.2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 x14ac:dyDescent="0.2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 x14ac:dyDescent="0.2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 x14ac:dyDescent="0.2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 x14ac:dyDescent="0.2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 x14ac:dyDescent="0.2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 x14ac:dyDescent="0.2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 x14ac:dyDescent="0.2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 x14ac:dyDescent="0.2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 x14ac:dyDescent="0.2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 x14ac:dyDescent="0.2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 x14ac:dyDescent="0.2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 x14ac:dyDescent="0.2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 x14ac:dyDescent="0.2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 x14ac:dyDescent="0.2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 x14ac:dyDescent="0.2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 x14ac:dyDescent="0.2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 x14ac:dyDescent="0.2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 x14ac:dyDescent="0.2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 x14ac:dyDescent="0.2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 x14ac:dyDescent="0.2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 x14ac:dyDescent="0.2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 x14ac:dyDescent="0.2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 x14ac:dyDescent="0.2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 x14ac:dyDescent="0.2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 x14ac:dyDescent="0.2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 x14ac:dyDescent="0.2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 x14ac:dyDescent="0.2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 x14ac:dyDescent="0.2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 x14ac:dyDescent="0.2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 x14ac:dyDescent="0.2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 x14ac:dyDescent="0.2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 x14ac:dyDescent="0.2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 x14ac:dyDescent="0.2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 x14ac:dyDescent="0.2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 x14ac:dyDescent="0.2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 x14ac:dyDescent="0.2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 x14ac:dyDescent="0.2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 x14ac:dyDescent="0.2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 x14ac:dyDescent="0.2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 x14ac:dyDescent="0.2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 x14ac:dyDescent="0.2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 x14ac:dyDescent="0.2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 x14ac:dyDescent="0.2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 x14ac:dyDescent="0.2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 x14ac:dyDescent="0.2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 x14ac:dyDescent="0.2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 x14ac:dyDescent="0.2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 x14ac:dyDescent="0.2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 x14ac:dyDescent="0.2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 x14ac:dyDescent="0.2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 x14ac:dyDescent="0.2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 x14ac:dyDescent="0.2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 x14ac:dyDescent="0.2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 x14ac:dyDescent="0.2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 x14ac:dyDescent="0.2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 x14ac:dyDescent="0.2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 x14ac:dyDescent="0.2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 x14ac:dyDescent="0.2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 x14ac:dyDescent="0.2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 x14ac:dyDescent="0.2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 x14ac:dyDescent="0.2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 x14ac:dyDescent="0.2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 x14ac:dyDescent="0.2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 x14ac:dyDescent="0.2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 x14ac:dyDescent="0.2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 x14ac:dyDescent="0.2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 x14ac:dyDescent="0.2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 x14ac:dyDescent="0.2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 x14ac:dyDescent="0.2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 x14ac:dyDescent="0.2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 x14ac:dyDescent="0.2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 x14ac:dyDescent="0.2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 x14ac:dyDescent="0.2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 x14ac:dyDescent="0.2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 x14ac:dyDescent="0.2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 x14ac:dyDescent="0.2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 x14ac:dyDescent="0.2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 x14ac:dyDescent="0.2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 x14ac:dyDescent="0.2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 x14ac:dyDescent="0.2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 x14ac:dyDescent="0.2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 x14ac:dyDescent="0.2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 x14ac:dyDescent="0.2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 x14ac:dyDescent="0.2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 x14ac:dyDescent="0.2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 x14ac:dyDescent="0.2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 x14ac:dyDescent="0.2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 x14ac:dyDescent="0.2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 x14ac:dyDescent="0.2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 x14ac:dyDescent="0.2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 x14ac:dyDescent="0.2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 x14ac:dyDescent="0.2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 x14ac:dyDescent="0.2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 x14ac:dyDescent="0.2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 x14ac:dyDescent="0.2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 x14ac:dyDescent="0.2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 x14ac:dyDescent="0.2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 x14ac:dyDescent="0.2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 x14ac:dyDescent="0.2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 x14ac:dyDescent="0.2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 x14ac:dyDescent="0.2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 x14ac:dyDescent="0.2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 x14ac:dyDescent="0.2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 x14ac:dyDescent="0.2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 x14ac:dyDescent="0.2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 x14ac:dyDescent="0.2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 x14ac:dyDescent="0.2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 x14ac:dyDescent="0.2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 x14ac:dyDescent="0.2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 x14ac:dyDescent="0.2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 x14ac:dyDescent="0.2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 x14ac:dyDescent="0.2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 x14ac:dyDescent="0.2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 x14ac:dyDescent="0.2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 x14ac:dyDescent="0.2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 x14ac:dyDescent="0.2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 x14ac:dyDescent="0.2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 x14ac:dyDescent="0.2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 x14ac:dyDescent="0.2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 x14ac:dyDescent="0.2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 x14ac:dyDescent="0.2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 x14ac:dyDescent="0.2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 x14ac:dyDescent="0.2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 x14ac:dyDescent="0.2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 x14ac:dyDescent="0.2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 x14ac:dyDescent="0.2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 x14ac:dyDescent="0.2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 x14ac:dyDescent="0.2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 x14ac:dyDescent="0.2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 x14ac:dyDescent="0.2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 x14ac:dyDescent="0.2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 x14ac:dyDescent="0.2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 x14ac:dyDescent="0.2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 x14ac:dyDescent="0.2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 x14ac:dyDescent="0.2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 x14ac:dyDescent="0.2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 x14ac:dyDescent="0.2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 x14ac:dyDescent="0.2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 x14ac:dyDescent="0.2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 x14ac:dyDescent="0.2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 x14ac:dyDescent="0.2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 x14ac:dyDescent="0.2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 x14ac:dyDescent="0.2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 x14ac:dyDescent="0.2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 x14ac:dyDescent="0.2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 x14ac:dyDescent="0.2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 x14ac:dyDescent="0.2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 x14ac:dyDescent="0.2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 x14ac:dyDescent="0.2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 x14ac:dyDescent="0.2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 x14ac:dyDescent="0.2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 x14ac:dyDescent="0.2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 x14ac:dyDescent="0.2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 x14ac:dyDescent="0.2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 x14ac:dyDescent="0.2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 x14ac:dyDescent="0.2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 x14ac:dyDescent="0.2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 x14ac:dyDescent="0.2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 x14ac:dyDescent="0.2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 x14ac:dyDescent="0.2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 x14ac:dyDescent="0.2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 x14ac:dyDescent="0.2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 x14ac:dyDescent="0.2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 x14ac:dyDescent="0.2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 x14ac:dyDescent="0.2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 x14ac:dyDescent="0.2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 x14ac:dyDescent="0.2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 x14ac:dyDescent="0.2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 x14ac:dyDescent="0.2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 x14ac:dyDescent="0.2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 x14ac:dyDescent="0.2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 x14ac:dyDescent="0.2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 x14ac:dyDescent="0.2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 x14ac:dyDescent="0.2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 x14ac:dyDescent="0.2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 x14ac:dyDescent="0.2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 x14ac:dyDescent="0.2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 x14ac:dyDescent="0.2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 x14ac:dyDescent="0.2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 x14ac:dyDescent="0.2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 x14ac:dyDescent="0.2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 x14ac:dyDescent="0.2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 x14ac:dyDescent="0.2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 x14ac:dyDescent="0.2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 x14ac:dyDescent="0.2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 x14ac:dyDescent="0.2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 x14ac:dyDescent="0.2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 x14ac:dyDescent="0.2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 x14ac:dyDescent="0.2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 x14ac:dyDescent="0.2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 x14ac:dyDescent="0.2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 x14ac:dyDescent="0.2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 x14ac:dyDescent="0.2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 x14ac:dyDescent="0.2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 x14ac:dyDescent="0.2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 x14ac:dyDescent="0.2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 x14ac:dyDescent="0.2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 x14ac:dyDescent="0.2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 x14ac:dyDescent="0.2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 x14ac:dyDescent="0.2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 x14ac:dyDescent="0.2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 x14ac:dyDescent="0.2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 x14ac:dyDescent="0.2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 x14ac:dyDescent="0.2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 x14ac:dyDescent="0.2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 x14ac:dyDescent="0.2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 x14ac:dyDescent="0.2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 x14ac:dyDescent="0.2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 x14ac:dyDescent="0.2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 x14ac:dyDescent="0.2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 x14ac:dyDescent="0.2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 x14ac:dyDescent="0.2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 x14ac:dyDescent="0.2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 x14ac:dyDescent="0.2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 x14ac:dyDescent="0.2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 x14ac:dyDescent="0.2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 x14ac:dyDescent="0.2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 x14ac:dyDescent="0.2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 x14ac:dyDescent="0.2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 x14ac:dyDescent="0.2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 x14ac:dyDescent="0.2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 x14ac:dyDescent="0.2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 x14ac:dyDescent="0.2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 x14ac:dyDescent="0.2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 x14ac:dyDescent="0.2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 x14ac:dyDescent="0.2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 x14ac:dyDescent="0.2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 x14ac:dyDescent="0.2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 x14ac:dyDescent="0.2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 x14ac:dyDescent="0.2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 x14ac:dyDescent="0.2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 x14ac:dyDescent="0.2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 x14ac:dyDescent="0.2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 x14ac:dyDescent="0.2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 x14ac:dyDescent="0.2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 x14ac:dyDescent="0.2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 x14ac:dyDescent="0.2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 x14ac:dyDescent="0.2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 x14ac:dyDescent="0.2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 x14ac:dyDescent="0.2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 x14ac:dyDescent="0.2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 x14ac:dyDescent="0.2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 x14ac:dyDescent="0.2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 x14ac:dyDescent="0.2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 x14ac:dyDescent="0.2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 x14ac:dyDescent="0.2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 x14ac:dyDescent="0.2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 x14ac:dyDescent="0.2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 x14ac:dyDescent="0.2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 x14ac:dyDescent="0.2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 x14ac:dyDescent="0.2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 x14ac:dyDescent="0.2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 x14ac:dyDescent="0.2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 x14ac:dyDescent="0.2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 x14ac:dyDescent="0.2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 x14ac:dyDescent="0.2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 x14ac:dyDescent="0.2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 x14ac:dyDescent="0.2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 x14ac:dyDescent="0.2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 x14ac:dyDescent="0.2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 x14ac:dyDescent="0.2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 x14ac:dyDescent="0.2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 x14ac:dyDescent="0.2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 x14ac:dyDescent="0.2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 x14ac:dyDescent="0.2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 x14ac:dyDescent="0.2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 x14ac:dyDescent="0.2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 x14ac:dyDescent="0.2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 x14ac:dyDescent="0.2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 x14ac:dyDescent="0.2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 x14ac:dyDescent="0.2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 x14ac:dyDescent="0.2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 x14ac:dyDescent="0.2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 x14ac:dyDescent="0.2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 x14ac:dyDescent="0.2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 x14ac:dyDescent="0.2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 x14ac:dyDescent="0.2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 x14ac:dyDescent="0.2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 x14ac:dyDescent="0.2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 x14ac:dyDescent="0.2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 x14ac:dyDescent="0.2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 x14ac:dyDescent="0.2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 x14ac:dyDescent="0.2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 x14ac:dyDescent="0.2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 x14ac:dyDescent="0.2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 x14ac:dyDescent="0.2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 x14ac:dyDescent="0.2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 x14ac:dyDescent="0.2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 x14ac:dyDescent="0.2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 x14ac:dyDescent="0.2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 x14ac:dyDescent="0.2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 x14ac:dyDescent="0.2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 x14ac:dyDescent="0.2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 x14ac:dyDescent="0.2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 x14ac:dyDescent="0.2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 x14ac:dyDescent="0.2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 x14ac:dyDescent="0.2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 x14ac:dyDescent="0.2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 x14ac:dyDescent="0.2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 x14ac:dyDescent="0.2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 x14ac:dyDescent="0.2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 x14ac:dyDescent="0.2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 x14ac:dyDescent="0.2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 x14ac:dyDescent="0.2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 x14ac:dyDescent="0.2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 x14ac:dyDescent="0.2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 x14ac:dyDescent="0.2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 x14ac:dyDescent="0.2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 x14ac:dyDescent="0.2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 x14ac:dyDescent="0.2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 x14ac:dyDescent="0.2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 x14ac:dyDescent="0.2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 x14ac:dyDescent="0.2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 x14ac:dyDescent="0.2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 x14ac:dyDescent="0.2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 x14ac:dyDescent="0.2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 x14ac:dyDescent="0.2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 x14ac:dyDescent="0.2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 x14ac:dyDescent="0.2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 x14ac:dyDescent="0.2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 x14ac:dyDescent="0.2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 x14ac:dyDescent="0.2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 x14ac:dyDescent="0.2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 x14ac:dyDescent="0.2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 x14ac:dyDescent="0.2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 x14ac:dyDescent="0.2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 x14ac:dyDescent="0.2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 x14ac:dyDescent="0.2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 x14ac:dyDescent="0.2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 x14ac:dyDescent="0.2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 x14ac:dyDescent="0.2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2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 x14ac:dyDescent="0.2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 x14ac:dyDescent="0.2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 x14ac:dyDescent="0.2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 x14ac:dyDescent="0.2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 x14ac:dyDescent="0.2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 x14ac:dyDescent="0.2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 x14ac:dyDescent="0.2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 x14ac:dyDescent="0.2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 x14ac:dyDescent="0.2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 x14ac:dyDescent="0.2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 x14ac:dyDescent="0.2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 x14ac:dyDescent="0.2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 x14ac:dyDescent="0.2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 x14ac:dyDescent="0.2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 x14ac:dyDescent="0.2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 x14ac:dyDescent="0.2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 x14ac:dyDescent="0.2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 x14ac:dyDescent="0.2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 x14ac:dyDescent="0.2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 x14ac:dyDescent="0.2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 x14ac:dyDescent="0.2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 x14ac:dyDescent="0.2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 x14ac:dyDescent="0.2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 x14ac:dyDescent="0.2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 x14ac:dyDescent="0.2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 x14ac:dyDescent="0.2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 x14ac:dyDescent="0.2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 x14ac:dyDescent="0.2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 x14ac:dyDescent="0.2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 x14ac:dyDescent="0.2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 x14ac:dyDescent="0.2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 x14ac:dyDescent="0.2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 x14ac:dyDescent="0.2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 x14ac:dyDescent="0.2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 x14ac:dyDescent="0.2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 x14ac:dyDescent="0.2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 x14ac:dyDescent="0.2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 x14ac:dyDescent="0.2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 x14ac:dyDescent="0.2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 x14ac:dyDescent="0.2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 x14ac:dyDescent="0.2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 x14ac:dyDescent="0.2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 x14ac:dyDescent="0.2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 x14ac:dyDescent="0.2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 x14ac:dyDescent="0.2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 x14ac:dyDescent="0.2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 x14ac:dyDescent="0.2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 x14ac:dyDescent="0.2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 x14ac:dyDescent="0.2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 x14ac:dyDescent="0.2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 x14ac:dyDescent="0.2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 x14ac:dyDescent="0.2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 x14ac:dyDescent="0.2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 x14ac:dyDescent="0.2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 x14ac:dyDescent="0.2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 x14ac:dyDescent="0.2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 x14ac:dyDescent="0.2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 x14ac:dyDescent="0.2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 x14ac:dyDescent="0.2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 x14ac:dyDescent="0.2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 x14ac:dyDescent="0.2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 x14ac:dyDescent="0.2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 x14ac:dyDescent="0.2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 x14ac:dyDescent="0.2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 x14ac:dyDescent="0.2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 x14ac:dyDescent="0.2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 x14ac:dyDescent="0.2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 x14ac:dyDescent="0.2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 x14ac:dyDescent="0.2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 x14ac:dyDescent="0.2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 x14ac:dyDescent="0.2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 x14ac:dyDescent="0.2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 x14ac:dyDescent="0.2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 x14ac:dyDescent="0.2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 x14ac:dyDescent="0.2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 x14ac:dyDescent="0.2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 x14ac:dyDescent="0.2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 x14ac:dyDescent="0.2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 x14ac:dyDescent="0.2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 x14ac:dyDescent="0.2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 x14ac:dyDescent="0.2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 x14ac:dyDescent="0.2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 x14ac:dyDescent="0.2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 x14ac:dyDescent="0.2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 x14ac:dyDescent="0.2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 x14ac:dyDescent="0.2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 x14ac:dyDescent="0.2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 x14ac:dyDescent="0.2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 x14ac:dyDescent="0.2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 x14ac:dyDescent="0.2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 x14ac:dyDescent="0.2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 x14ac:dyDescent="0.2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 x14ac:dyDescent="0.2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 x14ac:dyDescent="0.2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 x14ac:dyDescent="0.2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 x14ac:dyDescent="0.2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 x14ac:dyDescent="0.2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 x14ac:dyDescent="0.2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 x14ac:dyDescent="0.2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 x14ac:dyDescent="0.2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 x14ac:dyDescent="0.2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 x14ac:dyDescent="0.2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 x14ac:dyDescent="0.2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 x14ac:dyDescent="0.2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 x14ac:dyDescent="0.2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 x14ac:dyDescent="0.2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 x14ac:dyDescent="0.2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 x14ac:dyDescent="0.2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 x14ac:dyDescent="0.2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 x14ac:dyDescent="0.2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 x14ac:dyDescent="0.2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 x14ac:dyDescent="0.2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 x14ac:dyDescent="0.2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 x14ac:dyDescent="0.2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 x14ac:dyDescent="0.2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 x14ac:dyDescent="0.2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 x14ac:dyDescent="0.2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 x14ac:dyDescent="0.2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 x14ac:dyDescent="0.2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 x14ac:dyDescent="0.2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 x14ac:dyDescent="0.2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 x14ac:dyDescent="0.2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 x14ac:dyDescent="0.2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 x14ac:dyDescent="0.2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 x14ac:dyDescent="0.2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 x14ac:dyDescent="0.2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 x14ac:dyDescent="0.2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 x14ac:dyDescent="0.2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 x14ac:dyDescent="0.2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 x14ac:dyDescent="0.2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 x14ac:dyDescent="0.2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 x14ac:dyDescent="0.2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 x14ac:dyDescent="0.2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 x14ac:dyDescent="0.2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 x14ac:dyDescent="0.2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2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 x14ac:dyDescent="0.2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 x14ac:dyDescent="0.2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 x14ac:dyDescent="0.2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 x14ac:dyDescent="0.2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 x14ac:dyDescent="0.2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 x14ac:dyDescent="0.2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 x14ac:dyDescent="0.2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 x14ac:dyDescent="0.2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 x14ac:dyDescent="0.2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 x14ac:dyDescent="0.2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 x14ac:dyDescent="0.2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 x14ac:dyDescent="0.2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 x14ac:dyDescent="0.2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 x14ac:dyDescent="0.2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 x14ac:dyDescent="0.2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 x14ac:dyDescent="0.2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 x14ac:dyDescent="0.2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 x14ac:dyDescent="0.2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 x14ac:dyDescent="0.2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 x14ac:dyDescent="0.2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 x14ac:dyDescent="0.2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 x14ac:dyDescent="0.2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 x14ac:dyDescent="0.2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 x14ac:dyDescent="0.2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 x14ac:dyDescent="0.2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 x14ac:dyDescent="0.2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 x14ac:dyDescent="0.2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 x14ac:dyDescent="0.2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 x14ac:dyDescent="0.2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 x14ac:dyDescent="0.2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 x14ac:dyDescent="0.2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 x14ac:dyDescent="0.2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 x14ac:dyDescent="0.2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 x14ac:dyDescent="0.2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 x14ac:dyDescent="0.2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 x14ac:dyDescent="0.2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 x14ac:dyDescent="0.2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 x14ac:dyDescent="0.2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 x14ac:dyDescent="0.2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 x14ac:dyDescent="0.2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 x14ac:dyDescent="0.2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 x14ac:dyDescent="0.2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 x14ac:dyDescent="0.2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 x14ac:dyDescent="0.2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 x14ac:dyDescent="0.2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 x14ac:dyDescent="0.2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 x14ac:dyDescent="0.2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 x14ac:dyDescent="0.2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 x14ac:dyDescent="0.2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 x14ac:dyDescent="0.2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 x14ac:dyDescent="0.2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 x14ac:dyDescent="0.2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 x14ac:dyDescent="0.2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 x14ac:dyDescent="0.2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 x14ac:dyDescent="0.2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 x14ac:dyDescent="0.2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 x14ac:dyDescent="0.2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 x14ac:dyDescent="0.2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 x14ac:dyDescent="0.2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 x14ac:dyDescent="0.2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 x14ac:dyDescent="0.2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 x14ac:dyDescent="0.2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 x14ac:dyDescent="0.2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 x14ac:dyDescent="0.2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 x14ac:dyDescent="0.2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 x14ac:dyDescent="0.2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 x14ac:dyDescent="0.2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 x14ac:dyDescent="0.2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 x14ac:dyDescent="0.2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 x14ac:dyDescent="0.2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 x14ac:dyDescent="0.2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 x14ac:dyDescent="0.2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 x14ac:dyDescent="0.2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 x14ac:dyDescent="0.2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 x14ac:dyDescent="0.2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 x14ac:dyDescent="0.2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 x14ac:dyDescent="0.2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 x14ac:dyDescent="0.2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 x14ac:dyDescent="0.2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 x14ac:dyDescent="0.2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 x14ac:dyDescent="0.2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 x14ac:dyDescent="0.2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 x14ac:dyDescent="0.2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 x14ac:dyDescent="0.2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 x14ac:dyDescent="0.2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 x14ac:dyDescent="0.2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 x14ac:dyDescent="0.2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 x14ac:dyDescent="0.2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 x14ac:dyDescent="0.2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 x14ac:dyDescent="0.2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 x14ac:dyDescent="0.2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 x14ac:dyDescent="0.2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 x14ac:dyDescent="0.2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 x14ac:dyDescent="0.2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 x14ac:dyDescent="0.2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 x14ac:dyDescent="0.2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 x14ac:dyDescent="0.2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 x14ac:dyDescent="0.2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 x14ac:dyDescent="0.2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 x14ac:dyDescent="0.2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 x14ac:dyDescent="0.2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 x14ac:dyDescent="0.2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 x14ac:dyDescent="0.2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 x14ac:dyDescent="0.2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 x14ac:dyDescent="0.2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 x14ac:dyDescent="0.2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 x14ac:dyDescent="0.2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 x14ac:dyDescent="0.2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 x14ac:dyDescent="0.2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 x14ac:dyDescent="0.2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 x14ac:dyDescent="0.2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 x14ac:dyDescent="0.2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 x14ac:dyDescent="0.2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 x14ac:dyDescent="0.2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 x14ac:dyDescent="0.2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 x14ac:dyDescent="0.2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 x14ac:dyDescent="0.2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 x14ac:dyDescent="0.2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 x14ac:dyDescent="0.2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 x14ac:dyDescent="0.2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 x14ac:dyDescent="0.2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 x14ac:dyDescent="0.2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 x14ac:dyDescent="0.2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 x14ac:dyDescent="0.2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 x14ac:dyDescent="0.2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 x14ac:dyDescent="0.2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 x14ac:dyDescent="0.2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 x14ac:dyDescent="0.2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 x14ac:dyDescent="0.2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 x14ac:dyDescent="0.2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 x14ac:dyDescent="0.2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 x14ac:dyDescent="0.2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 x14ac:dyDescent="0.2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 x14ac:dyDescent="0.2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 x14ac:dyDescent="0.2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 x14ac:dyDescent="0.2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 x14ac:dyDescent="0.2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 x14ac:dyDescent="0.2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 x14ac:dyDescent="0.2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 x14ac:dyDescent="0.2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 x14ac:dyDescent="0.2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 x14ac:dyDescent="0.2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 x14ac:dyDescent="0.2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 x14ac:dyDescent="0.2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 x14ac:dyDescent="0.2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 x14ac:dyDescent="0.2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 x14ac:dyDescent="0.2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 x14ac:dyDescent="0.2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 x14ac:dyDescent="0.2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 x14ac:dyDescent="0.2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 x14ac:dyDescent="0.2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 x14ac:dyDescent="0.2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 x14ac:dyDescent="0.2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 x14ac:dyDescent="0.2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 x14ac:dyDescent="0.2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 x14ac:dyDescent="0.2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 x14ac:dyDescent="0.2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 x14ac:dyDescent="0.2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 x14ac:dyDescent="0.2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 x14ac:dyDescent="0.2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 x14ac:dyDescent="0.2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 x14ac:dyDescent="0.2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 x14ac:dyDescent="0.2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 x14ac:dyDescent="0.2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 x14ac:dyDescent="0.2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 x14ac:dyDescent="0.2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 x14ac:dyDescent="0.2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 x14ac:dyDescent="0.2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 x14ac:dyDescent="0.2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 x14ac:dyDescent="0.2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 x14ac:dyDescent="0.2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 x14ac:dyDescent="0.2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 x14ac:dyDescent="0.2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 x14ac:dyDescent="0.2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 x14ac:dyDescent="0.2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 x14ac:dyDescent="0.2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 x14ac:dyDescent="0.2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 x14ac:dyDescent="0.2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 x14ac:dyDescent="0.2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 x14ac:dyDescent="0.2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 x14ac:dyDescent="0.2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 x14ac:dyDescent="0.2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 x14ac:dyDescent="0.2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 x14ac:dyDescent="0.2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 x14ac:dyDescent="0.2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 x14ac:dyDescent="0.2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 x14ac:dyDescent="0.2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 x14ac:dyDescent="0.2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 x14ac:dyDescent="0.2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 x14ac:dyDescent="0.2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 x14ac:dyDescent="0.2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 x14ac:dyDescent="0.2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 x14ac:dyDescent="0.2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 x14ac:dyDescent="0.2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 x14ac:dyDescent="0.2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 x14ac:dyDescent="0.2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 x14ac:dyDescent="0.2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 x14ac:dyDescent="0.2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 x14ac:dyDescent="0.2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 x14ac:dyDescent="0.2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 x14ac:dyDescent="0.2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 x14ac:dyDescent="0.2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 x14ac:dyDescent="0.2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 x14ac:dyDescent="0.2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 x14ac:dyDescent="0.2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 x14ac:dyDescent="0.2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 x14ac:dyDescent="0.2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 x14ac:dyDescent="0.2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 x14ac:dyDescent="0.2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 x14ac:dyDescent="0.2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 x14ac:dyDescent="0.2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 x14ac:dyDescent="0.2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 x14ac:dyDescent="0.2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 x14ac:dyDescent="0.2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 x14ac:dyDescent="0.2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 x14ac:dyDescent="0.2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 x14ac:dyDescent="0.2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 x14ac:dyDescent="0.2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 x14ac:dyDescent="0.2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 x14ac:dyDescent="0.2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 x14ac:dyDescent="0.2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 x14ac:dyDescent="0.2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 x14ac:dyDescent="0.2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 x14ac:dyDescent="0.2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 x14ac:dyDescent="0.2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 x14ac:dyDescent="0.2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 x14ac:dyDescent="0.2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 x14ac:dyDescent="0.2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 x14ac:dyDescent="0.2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 x14ac:dyDescent="0.2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 x14ac:dyDescent="0.2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 x14ac:dyDescent="0.2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 x14ac:dyDescent="0.2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 x14ac:dyDescent="0.2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 x14ac:dyDescent="0.2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 x14ac:dyDescent="0.2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 x14ac:dyDescent="0.2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 x14ac:dyDescent="0.2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 x14ac:dyDescent="0.2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 x14ac:dyDescent="0.2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 x14ac:dyDescent="0.2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 x14ac:dyDescent="0.2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 x14ac:dyDescent="0.2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 x14ac:dyDescent="0.2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 x14ac:dyDescent="0.2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 x14ac:dyDescent="0.2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 xr:uid="{00000000-0009-0000-0000-000011000000}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J2143"/>
  <sheetViews>
    <sheetView workbookViewId="0">
      <selection activeCell="B1" sqref="B1:B1048576"/>
    </sheetView>
  </sheetViews>
  <sheetFormatPr defaultRowHeight="12.75" x14ac:dyDescent="0.2"/>
  <cols>
    <col min="1" max="1" width="5" bestFit="1" customWidth="1"/>
    <col min="2" max="2" width="15.42578125" style="623" bestFit="1" customWidth="1"/>
    <col min="3" max="3" width="11.710937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5" style="384" bestFit="1" customWidth="1"/>
    <col min="8" max="8" width="8" bestFit="1" customWidth="1"/>
    <col min="9" max="9" width="8.5703125" bestFit="1" customWidth="1"/>
    <col min="10" max="10" width="9.5703125" style="384" bestFit="1" customWidth="1"/>
  </cols>
  <sheetData>
    <row r="1" spans="1:10" x14ac:dyDescent="0.2">
      <c r="A1" t="s">
        <v>2049</v>
      </c>
      <c r="B1" s="623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 x14ac:dyDescent="0.2">
      <c r="A2">
        <v>1</v>
      </c>
      <c r="B2" s="623">
        <v>43468.001388888886</v>
      </c>
      <c r="C2" s="405" t="s">
        <v>97</v>
      </c>
      <c r="D2" s="384">
        <v>1</v>
      </c>
      <c r="E2">
        <v>0.01</v>
      </c>
      <c r="F2">
        <v>123.411</v>
      </c>
      <c r="G2" s="384">
        <v>0</v>
      </c>
      <c r="H2">
        <v>0</v>
      </c>
    </row>
    <row r="3" spans="1:10" x14ac:dyDescent="0.2">
      <c r="A3">
        <v>6</v>
      </c>
      <c r="B3" s="623">
        <v>43468.01666666667</v>
      </c>
      <c r="C3" s="405" t="s">
        <v>2054</v>
      </c>
      <c r="D3" s="384">
        <v>1</v>
      </c>
      <c r="E3">
        <v>0.01</v>
      </c>
      <c r="F3">
        <v>123.244</v>
      </c>
      <c r="G3" s="384">
        <v>0</v>
      </c>
      <c r="H3">
        <v>123.244</v>
      </c>
      <c r="I3">
        <v>1.53</v>
      </c>
      <c r="J3" s="384">
        <v>2001.53</v>
      </c>
    </row>
    <row r="4" spans="1:10" x14ac:dyDescent="0.2">
      <c r="A4">
        <v>3</v>
      </c>
      <c r="B4" s="623">
        <v>43468.003472222219</v>
      </c>
      <c r="C4" s="405" t="s">
        <v>97</v>
      </c>
      <c r="D4" s="384">
        <v>2</v>
      </c>
      <c r="E4">
        <v>0.01</v>
      </c>
      <c r="F4">
        <v>123.536</v>
      </c>
      <c r="G4" s="384">
        <v>0</v>
      </c>
      <c r="H4">
        <v>0</v>
      </c>
    </row>
    <row r="5" spans="1:10" x14ac:dyDescent="0.2">
      <c r="A5">
        <v>7</v>
      </c>
      <c r="B5" s="623">
        <v>43468.01666666667</v>
      </c>
      <c r="C5" s="405" t="s">
        <v>2054</v>
      </c>
      <c r="D5" s="384">
        <v>2</v>
      </c>
      <c r="E5">
        <v>0.01</v>
      </c>
      <c r="F5">
        <v>123.244</v>
      </c>
      <c r="G5" s="384">
        <v>0</v>
      </c>
      <c r="H5">
        <v>123.244</v>
      </c>
      <c r="I5">
        <v>2.68</v>
      </c>
      <c r="J5" s="384">
        <v>2004.21</v>
      </c>
    </row>
    <row r="6" spans="1:10" x14ac:dyDescent="0.2">
      <c r="A6">
        <v>8</v>
      </c>
      <c r="B6" s="623">
        <v>43468.020138888889</v>
      </c>
      <c r="C6" s="405" t="s">
        <v>97</v>
      </c>
      <c r="D6" s="384">
        <v>3</v>
      </c>
      <c r="E6">
        <v>0.01</v>
      </c>
      <c r="F6">
        <v>123.151</v>
      </c>
      <c r="G6" s="384">
        <v>0</v>
      </c>
      <c r="H6">
        <v>0</v>
      </c>
    </row>
    <row r="7" spans="1:10" x14ac:dyDescent="0.2">
      <c r="A7">
        <v>10</v>
      </c>
      <c r="B7" s="623">
        <v>43468.022916666669</v>
      </c>
      <c r="C7" s="405" t="s">
        <v>2054</v>
      </c>
      <c r="D7" s="384">
        <v>3</v>
      </c>
      <c r="E7">
        <v>0.01</v>
      </c>
      <c r="F7">
        <v>122.931</v>
      </c>
      <c r="G7" s="384">
        <v>0</v>
      </c>
      <c r="H7">
        <v>122.931</v>
      </c>
      <c r="I7">
        <v>2.02</v>
      </c>
      <c r="J7" s="384">
        <v>2006.23</v>
      </c>
    </row>
    <row r="8" spans="1:10" x14ac:dyDescent="0.2">
      <c r="A8">
        <v>11</v>
      </c>
      <c r="B8" s="623">
        <v>43468.034722222219</v>
      </c>
      <c r="C8" s="405" t="s">
        <v>97</v>
      </c>
      <c r="D8" s="384">
        <v>4</v>
      </c>
      <c r="E8">
        <v>0.01</v>
      </c>
      <c r="F8">
        <v>120.66800000000001</v>
      </c>
      <c r="G8" s="384">
        <v>0</v>
      </c>
      <c r="H8">
        <v>0</v>
      </c>
    </row>
    <row r="9" spans="1:10" x14ac:dyDescent="0.2">
      <c r="A9">
        <v>37</v>
      </c>
      <c r="B9" s="623">
        <v>43468.046527777777</v>
      </c>
      <c r="C9" s="405" t="s">
        <v>2054</v>
      </c>
      <c r="D9" s="384">
        <v>4</v>
      </c>
      <c r="E9">
        <v>0.01</v>
      </c>
      <c r="F9">
        <v>121.04600000000001</v>
      </c>
      <c r="G9" s="384">
        <v>0</v>
      </c>
      <c r="H9">
        <v>121.04600000000001</v>
      </c>
      <c r="I9">
        <v>-3.46</v>
      </c>
      <c r="J9" s="384">
        <v>2004.78</v>
      </c>
    </row>
    <row r="10" spans="1:10" x14ac:dyDescent="0.2">
      <c r="A10">
        <v>13</v>
      </c>
      <c r="B10" s="623">
        <v>43468.036111111112</v>
      </c>
      <c r="C10" s="405" t="s">
        <v>2096</v>
      </c>
      <c r="D10" s="384">
        <v>5</v>
      </c>
      <c r="E10">
        <v>0.01</v>
      </c>
      <c r="F10">
        <v>120.833</v>
      </c>
      <c r="G10" s="384">
        <v>0</v>
      </c>
      <c r="H10">
        <v>0</v>
      </c>
    </row>
    <row r="11" spans="1:10" x14ac:dyDescent="0.2">
      <c r="A11">
        <v>19</v>
      </c>
      <c r="B11" s="623">
        <v>43468.038888888892</v>
      </c>
      <c r="C11" s="405" t="s">
        <v>97</v>
      </c>
      <c r="D11" s="384">
        <v>5</v>
      </c>
      <c r="E11">
        <v>0.01</v>
      </c>
      <c r="F11">
        <v>120.833</v>
      </c>
      <c r="G11" s="384">
        <v>0</v>
      </c>
      <c r="H11">
        <v>120.59099999999999</v>
      </c>
    </row>
    <row r="12" spans="1:10" x14ac:dyDescent="0.2">
      <c r="A12">
        <v>38</v>
      </c>
      <c r="B12" s="623">
        <v>43468.046527777777</v>
      </c>
      <c r="C12" s="405" t="s">
        <v>2054</v>
      </c>
      <c r="D12" s="384">
        <v>5</v>
      </c>
      <c r="E12">
        <v>0.01</v>
      </c>
      <c r="F12">
        <v>121.04600000000001</v>
      </c>
      <c r="G12" s="384">
        <v>0</v>
      </c>
      <c r="H12">
        <v>121.04600000000001</v>
      </c>
      <c r="I12">
        <v>-1.95</v>
      </c>
      <c r="J12" s="384">
        <v>2002.83</v>
      </c>
    </row>
    <row r="13" spans="1:10" x14ac:dyDescent="0.2">
      <c r="A13">
        <v>14</v>
      </c>
      <c r="B13" s="623">
        <v>43468.036111111112</v>
      </c>
      <c r="C13" s="405" t="s">
        <v>2096</v>
      </c>
      <c r="D13" s="384">
        <v>6</v>
      </c>
      <c r="E13">
        <v>0.01</v>
      </c>
      <c r="F13">
        <v>120.99299999999999</v>
      </c>
      <c r="G13" s="384">
        <v>0</v>
      </c>
      <c r="H13">
        <v>0</v>
      </c>
    </row>
    <row r="14" spans="1:10" x14ac:dyDescent="0.2">
      <c r="A14">
        <v>18</v>
      </c>
      <c r="B14" s="623">
        <v>43468.036805555559</v>
      </c>
      <c r="C14" s="405" t="s">
        <v>97</v>
      </c>
      <c r="D14" s="384">
        <v>6</v>
      </c>
      <c r="E14">
        <v>0.01</v>
      </c>
      <c r="F14">
        <v>120.99299999999999</v>
      </c>
      <c r="G14" s="384">
        <v>0</v>
      </c>
      <c r="H14">
        <v>120.59099999999999</v>
      </c>
    </row>
    <row r="15" spans="1:10" x14ac:dyDescent="0.2">
      <c r="A15">
        <v>39</v>
      </c>
      <c r="B15" s="623">
        <v>43468.046527777777</v>
      </c>
      <c r="C15" s="405" t="s">
        <v>2054</v>
      </c>
      <c r="D15" s="384">
        <v>6</v>
      </c>
      <c r="E15">
        <v>0.01</v>
      </c>
      <c r="F15">
        <v>121.04600000000001</v>
      </c>
      <c r="G15" s="384">
        <v>0</v>
      </c>
      <c r="H15">
        <v>121.04600000000001</v>
      </c>
      <c r="I15">
        <v>-0.48</v>
      </c>
      <c r="J15" s="384">
        <v>2002.35</v>
      </c>
    </row>
    <row r="16" spans="1:10" x14ac:dyDescent="0.2">
      <c r="A16">
        <v>20</v>
      </c>
      <c r="B16" s="623">
        <v>43468.039583333331</v>
      </c>
      <c r="C16" s="405" t="s">
        <v>96</v>
      </c>
      <c r="D16" s="384">
        <v>7</v>
      </c>
      <c r="E16">
        <v>0.01</v>
      </c>
      <c r="F16">
        <v>121.011</v>
      </c>
      <c r="G16" s="384">
        <v>0</v>
      </c>
      <c r="H16">
        <v>0</v>
      </c>
    </row>
    <row r="17" spans="1:10" x14ac:dyDescent="0.2">
      <c r="A17">
        <v>22</v>
      </c>
      <c r="B17" s="623">
        <v>43468.042361111111</v>
      </c>
      <c r="C17" s="405" t="s">
        <v>2054</v>
      </c>
      <c r="D17" s="384">
        <v>7</v>
      </c>
      <c r="E17">
        <v>0.01</v>
      </c>
      <c r="F17">
        <v>121.23099999999999</v>
      </c>
      <c r="G17" s="384">
        <v>0</v>
      </c>
      <c r="H17">
        <v>121.23099999999999</v>
      </c>
      <c r="I17">
        <v>2.0099999999999998</v>
      </c>
      <c r="J17" s="384">
        <v>2008.24</v>
      </c>
    </row>
    <row r="18" spans="1:10" x14ac:dyDescent="0.2">
      <c r="A18">
        <v>23</v>
      </c>
      <c r="B18" s="623">
        <v>43468.045138888891</v>
      </c>
      <c r="C18" s="405" t="s">
        <v>2096</v>
      </c>
      <c r="D18" s="384">
        <v>8</v>
      </c>
      <c r="E18">
        <v>0.02</v>
      </c>
      <c r="F18">
        <v>121.429</v>
      </c>
      <c r="G18" s="384">
        <v>0</v>
      </c>
      <c r="H18">
        <v>0</v>
      </c>
    </row>
    <row r="19" spans="1:10" x14ac:dyDescent="0.2">
      <c r="A19">
        <v>36</v>
      </c>
      <c r="B19" s="623">
        <v>43468.04583333333</v>
      </c>
      <c r="C19" s="405" t="s">
        <v>97</v>
      </c>
      <c r="D19" s="384">
        <v>8</v>
      </c>
      <c r="E19">
        <v>0.02</v>
      </c>
      <c r="F19">
        <v>121.429</v>
      </c>
      <c r="G19" s="384">
        <v>0</v>
      </c>
      <c r="H19">
        <v>121.04600000000001</v>
      </c>
    </row>
    <row r="20" spans="1:10" x14ac:dyDescent="0.2">
      <c r="A20">
        <v>40</v>
      </c>
      <c r="B20" s="623">
        <v>43468.046527777777</v>
      </c>
      <c r="C20" s="405" t="s">
        <v>2054</v>
      </c>
      <c r="D20" s="384">
        <v>8</v>
      </c>
      <c r="E20">
        <v>0.02</v>
      </c>
      <c r="F20">
        <v>121.04600000000001</v>
      </c>
      <c r="G20" s="384">
        <v>0</v>
      </c>
      <c r="H20">
        <v>121.04600000000001</v>
      </c>
      <c r="I20">
        <v>7.02</v>
      </c>
      <c r="J20" s="384">
        <v>2009.37</v>
      </c>
    </row>
    <row r="21" spans="1:10" x14ac:dyDescent="0.2">
      <c r="A21">
        <v>24</v>
      </c>
      <c r="B21" s="623">
        <v>43468.045138888891</v>
      </c>
      <c r="C21" s="405" t="s">
        <v>2096</v>
      </c>
      <c r="D21" s="384">
        <v>9</v>
      </c>
      <c r="E21">
        <v>0.03</v>
      </c>
      <c r="F21">
        <v>121.699</v>
      </c>
      <c r="G21" s="384">
        <v>0</v>
      </c>
      <c r="H21">
        <v>0</v>
      </c>
    </row>
    <row r="22" spans="1:10" x14ac:dyDescent="0.2">
      <c r="A22">
        <v>30</v>
      </c>
      <c r="B22" s="623">
        <v>43468.045138888891</v>
      </c>
      <c r="C22" s="405" t="s">
        <v>97</v>
      </c>
      <c r="D22" s="384">
        <v>9</v>
      </c>
      <c r="E22">
        <v>0.03</v>
      </c>
      <c r="F22">
        <v>121.699</v>
      </c>
      <c r="G22" s="384">
        <v>0</v>
      </c>
      <c r="H22">
        <v>121.005</v>
      </c>
    </row>
    <row r="23" spans="1:10" x14ac:dyDescent="0.2">
      <c r="A23">
        <v>41</v>
      </c>
      <c r="B23" s="623">
        <v>43468.046527777777</v>
      </c>
      <c r="C23" s="405" t="s">
        <v>2054</v>
      </c>
      <c r="D23" s="384">
        <v>9</v>
      </c>
      <c r="E23">
        <v>0.03</v>
      </c>
      <c r="F23">
        <v>121.04600000000001</v>
      </c>
      <c r="G23" s="384">
        <v>0</v>
      </c>
      <c r="H23">
        <v>121.04600000000001</v>
      </c>
      <c r="I23">
        <v>17.97</v>
      </c>
      <c r="J23" s="384">
        <v>2027.34</v>
      </c>
    </row>
    <row r="24" spans="1:10" x14ac:dyDescent="0.2">
      <c r="A24">
        <v>42</v>
      </c>
      <c r="B24" s="623">
        <v>43468.058333333334</v>
      </c>
      <c r="C24" s="405" t="s">
        <v>96</v>
      </c>
      <c r="D24" s="384">
        <v>10</v>
      </c>
      <c r="E24">
        <v>0.01</v>
      </c>
      <c r="F24">
        <v>121.581</v>
      </c>
      <c r="G24" s="384">
        <v>0</v>
      </c>
      <c r="H24">
        <v>0</v>
      </c>
    </row>
    <row r="25" spans="1:10" x14ac:dyDescent="0.2">
      <c r="A25">
        <v>44</v>
      </c>
      <c r="B25" s="623">
        <v>43468.061111111114</v>
      </c>
      <c r="C25" s="405" t="s">
        <v>2054</v>
      </c>
      <c r="D25" s="384">
        <v>10</v>
      </c>
      <c r="E25">
        <v>0.01</v>
      </c>
      <c r="F25">
        <v>121.801</v>
      </c>
      <c r="G25" s="384">
        <v>0</v>
      </c>
      <c r="H25">
        <v>121.801</v>
      </c>
      <c r="I25">
        <v>2.0099999999999998</v>
      </c>
      <c r="J25" s="384">
        <v>2029.35</v>
      </c>
    </row>
    <row r="26" spans="1:10" x14ac:dyDescent="0.2">
      <c r="A26">
        <v>45</v>
      </c>
      <c r="B26" s="623">
        <v>43468.09097222222</v>
      </c>
      <c r="C26" s="405" t="s">
        <v>97</v>
      </c>
      <c r="D26" s="384">
        <v>11</v>
      </c>
      <c r="E26">
        <v>0.01</v>
      </c>
      <c r="F26">
        <v>122.05200000000001</v>
      </c>
      <c r="G26" s="384">
        <v>0</v>
      </c>
      <c r="H26">
        <v>0</v>
      </c>
    </row>
    <row r="27" spans="1:10" x14ac:dyDescent="0.2">
      <c r="A27">
        <v>59</v>
      </c>
      <c r="B27" s="623">
        <v>43468.113194444442</v>
      </c>
      <c r="C27" s="405" t="s">
        <v>2054</v>
      </c>
      <c r="D27" s="384">
        <v>11</v>
      </c>
      <c r="E27">
        <v>0.01</v>
      </c>
      <c r="F27">
        <v>121.88500000000001</v>
      </c>
      <c r="G27" s="384">
        <v>0</v>
      </c>
      <c r="H27">
        <v>121.88500000000001</v>
      </c>
      <c r="I27">
        <v>1.53</v>
      </c>
      <c r="J27" s="384">
        <v>2030.88</v>
      </c>
    </row>
    <row r="28" spans="1:10" x14ac:dyDescent="0.2">
      <c r="A28">
        <v>47</v>
      </c>
      <c r="B28" s="623">
        <v>43468.095138888886</v>
      </c>
      <c r="C28" s="405" t="s">
        <v>97</v>
      </c>
      <c r="D28" s="384">
        <v>12</v>
      </c>
      <c r="E28">
        <v>0.01</v>
      </c>
      <c r="F28">
        <v>122.17700000000001</v>
      </c>
      <c r="G28" s="384">
        <v>0</v>
      </c>
      <c r="H28">
        <v>0</v>
      </c>
    </row>
    <row r="29" spans="1:10" x14ac:dyDescent="0.2">
      <c r="A29">
        <v>60</v>
      </c>
      <c r="B29" s="623">
        <v>43468.113194444442</v>
      </c>
      <c r="C29" s="405" t="s">
        <v>2054</v>
      </c>
      <c r="D29" s="384">
        <v>12</v>
      </c>
      <c r="E29">
        <v>0.01</v>
      </c>
      <c r="F29">
        <v>121.88500000000001</v>
      </c>
      <c r="G29" s="384">
        <v>0</v>
      </c>
      <c r="H29">
        <v>121.88500000000001</v>
      </c>
      <c r="I29">
        <v>2.68</v>
      </c>
      <c r="J29" s="384">
        <v>2033.56</v>
      </c>
    </row>
    <row r="30" spans="1:10" x14ac:dyDescent="0.2">
      <c r="A30">
        <v>50</v>
      </c>
      <c r="B30" s="623">
        <v>43468.09652777778</v>
      </c>
      <c r="C30" s="405" t="s">
        <v>96</v>
      </c>
      <c r="D30" s="384">
        <v>13</v>
      </c>
      <c r="E30">
        <v>0.01</v>
      </c>
      <c r="F30">
        <v>122.22799999999999</v>
      </c>
      <c r="G30" s="384">
        <v>0</v>
      </c>
      <c r="H30">
        <v>0</v>
      </c>
    </row>
    <row r="31" spans="1:10" x14ac:dyDescent="0.2">
      <c r="A31">
        <v>99</v>
      </c>
      <c r="B31" s="623">
        <v>43468.390972222223</v>
      </c>
      <c r="C31" s="405" t="s">
        <v>2054</v>
      </c>
      <c r="D31" s="384">
        <v>13</v>
      </c>
      <c r="E31">
        <v>0.01</v>
      </c>
      <c r="F31">
        <v>122.01</v>
      </c>
      <c r="G31" s="384">
        <v>0</v>
      </c>
      <c r="H31">
        <v>122.01</v>
      </c>
      <c r="I31">
        <v>-2</v>
      </c>
      <c r="J31" s="384">
        <v>2039.82</v>
      </c>
    </row>
    <row r="32" spans="1:10" x14ac:dyDescent="0.2">
      <c r="A32">
        <v>52</v>
      </c>
      <c r="B32" s="623">
        <v>43468.106944444444</v>
      </c>
      <c r="C32" s="405" t="s">
        <v>96</v>
      </c>
      <c r="D32" s="384">
        <v>14</v>
      </c>
      <c r="E32">
        <v>0.01</v>
      </c>
      <c r="F32">
        <v>122.108</v>
      </c>
      <c r="G32" s="384">
        <v>0</v>
      </c>
      <c r="H32">
        <v>0</v>
      </c>
    </row>
    <row r="33" spans="1:10" x14ac:dyDescent="0.2">
      <c r="A33">
        <v>100</v>
      </c>
      <c r="B33" s="623">
        <v>43468.390972222223</v>
      </c>
      <c r="C33" s="405" t="s">
        <v>2054</v>
      </c>
      <c r="D33" s="384">
        <v>14</v>
      </c>
      <c r="E33">
        <v>0.01</v>
      </c>
      <c r="F33">
        <v>122.01</v>
      </c>
      <c r="G33" s="384">
        <v>0</v>
      </c>
      <c r="H33">
        <v>122.01</v>
      </c>
      <c r="I33">
        <v>-0.9</v>
      </c>
      <c r="J33" s="384">
        <v>2038.92</v>
      </c>
    </row>
    <row r="34" spans="1:10" x14ac:dyDescent="0.2">
      <c r="A34">
        <v>55</v>
      </c>
      <c r="B34" s="623">
        <v>43468.111805555556</v>
      </c>
      <c r="C34" s="405" t="s">
        <v>96</v>
      </c>
      <c r="D34" s="384">
        <v>15</v>
      </c>
      <c r="E34">
        <v>0.01</v>
      </c>
      <c r="F34">
        <v>121.94499999999999</v>
      </c>
      <c r="G34" s="384">
        <v>0</v>
      </c>
      <c r="H34">
        <v>0</v>
      </c>
    </row>
    <row r="35" spans="1:10" x14ac:dyDescent="0.2">
      <c r="A35">
        <v>101</v>
      </c>
      <c r="B35" s="623">
        <v>43468.390972222223</v>
      </c>
      <c r="C35" s="405" t="s">
        <v>2054</v>
      </c>
      <c r="D35" s="384">
        <v>15</v>
      </c>
      <c r="E35">
        <v>0.01</v>
      </c>
      <c r="F35">
        <v>122.01</v>
      </c>
      <c r="G35" s="384">
        <v>0</v>
      </c>
      <c r="H35">
        <v>122.01</v>
      </c>
      <c r="I35">
        <v>0.6</v>
      </c>
      <c r="J35" s="384">
        <v>2039.52</v>
      </c>
    </row>
    <row r="36" spans="1:10" x14ac:dyDescent="0.2">
      <c r="A36">
        <v>61</v>
      </c>
      <c r="B36" s="623">
        <v>43468.132638888892</v>
      </c>
      <c r="C36" s="405" t="s">
        <v>97</v>
      </c>
      <c r="D36" s="384">
        <v>16</v>
      </c>
      <c r="E36">
        <v>0.01</v>
      </c>
      <c r="F36">
        <v>122.185</v>
      </c>
      <c r="G36" s="384">
        <v>0</v>
      </c>
      <c r="H36">
        <v>0</v>
      </c>
    </row>
    <row r="37" spans="1:10" x14ac:dyDescent="0.2">
      <c r="A37">
        <v>63</v>
      </c>
      <c r="B37" s="623">
        <v>43468.154166666667</v>
      </c>
      <c r="C37" s="405" t="s">
        <v>2054</v>
      </c>
      <c r="D37" s="384">
        <v>16</v>
      </c>
      <c r="E37">
        <v>0.01</v>
      </c>
      <c r="F37">
        <v>121.965</v>
      </c>
      <c r="G37" s="384">
        <v>0</v>
      </c>
      <c r="H37">
        <v>121.965</v>
      </c>
      <c r="I37">
        <v>2.02</v>
      </c>
      <c r="J37" s="384">
        <v>2035.58</v>
      </c>
    </row>
    <row r="38" spans="1:10" x14ac:dyDescent="0.2">
      <c r="A38">
        <v>64</v>
      </c>
      <c r="B38" s="623">
        <v>43468.154861111114</v>
      </c>
      <c r="C38" s="405" t="s">
        <v>97</v>
      </c>
      <c r="D38" s="384">
        <v>17</v>
      </c>
      <c r="E38">
        <v>0.01</v>
      </c>
      <c r="F38">
        <v>121.982</v>
      </c>
      <c r="G38" s="384">
        <v>0</v>
      </c>
      <c r="H38">
        <v>0</v>
      </c>
    </row>
    <row r="39" spans="1:10" x14ac:dyDescent="0.2">
      <c r="A39">
        <v>66</v>
      </c>
      <c r="B39" s="623">
        <v>43468.192361111112</v>
      </c>
      <c r="C39" s="405" t="s">
        <v>2054</v>
      </c>
      <c r="D39" s="384">
        <v>17</v>
      </c>
      <c r="E39">
        <v>0.01</v>
      </c>
      <c r="F39">
        <v>121.762</v>
      </c>
      <c r="G39" s="384">
        <v>0</v>
      </c>
      <c r="H39">
        <v>121.762</v>
      </c>
      <c r="I39">
        <v>2.02</v>
      </c>
      <c r="J39" s="384">
        <v>2037.6</v>
      </c>
    </row>
    <row r="40" spans="1:10" x14ac:dyDescent="0.2">
      <c r="A40">
        <v>67</v>
      </c>
      <c r="B40" s="623">
        <v>43468.193055555559</v>
      </c>
      <c r="C40" s="405" t="s">
        <v>97</v>
      </c>
      <c r="D40" s="384">
        <v>18</v>
      </c>
      <c r="E40">
        <v>0.01</v>
      </c>
      <c r="F40">
        <v>121.68899999999999</v>
      </c>
      <c r="G40" s="384">
        <v>0</v>
      </c>
      <c r="H40">
        <v>0</v>
      </c>
    </row>
    <row r="41" spans="1:10" x14ac:dyDescent="0.2">
      <c r="A41">
        <v>77</v>
      </c>
      <c r="B41" s="623">
        <v>43468.30972222222</v>
      </c>
      <c r="C41" s="405" t="s">
        <v>2054</v>
      </c>
      <c r="D41" s="384">
        <v>18</v>
      </c>
      <c r="E41">
        <v>0.01</v>
      </c>
      <c r="F41">
        <v>121.51900000000001</v>
      </c>
      <c r="G41" s="384">
        <v>0</v>
      </c>
      <c r="H41">
        <v>121.51900000000001</v>
      </c>
      <c r="I41">
        <v>1.56</v>
      </c>
      <c r="J41" s="384">
        <v>2039.16</v>
      </c>
    </row>
    <row r="42" spans="1:10" x14ac:dyDescent="0.2">
      <c r="A42">
        <v>69</v>
      </c>
      <c r="B42" s="623">
        <v>43468.193055555559</v>
      </c>
      <c r="C42" s="405" t="s">
        <v>96</v>
      </c>
      <c r="D42" s="384">
        <v>19</v>
      </c>
      <c r="E42">
        <v>0.02</v>
      </c>
      <c r="F42">
        <v>121.706</v>
      </c>
      <c r="G42" s="384">
        <v>0</v>
      </c>
      <c r="H42">
        <v>0</v>
      </c>
    </row>
    <row r="43" spans="1:10" x14ac:dyDescent="0.2">
      <c r="A43">
        <v>102</v>
      </c>
      <c r="B43" s="623">
        <v>43468.390972222223</v>
      </c>
      <c r="C43" s="405" t="s">
        <v>2054</v>
      </c>
      <c r="D43" s="384">
        <v>19</v>
      </c>
      <c r="E43">
        <v>0.02</v>
      </c>
      <c r="F43">
        <v>122.01</v>
      </c>
      <c r="G43" s="384">
        <v>0</v>
      </c>
      <c r="H43">
        <v>122.01</v>
      </c>
      <c r="I43">
        <v>5.58</v>
      </c>
      <c r="J43" s="384">
        <v>2045.1</v>
      </c>
    </row>
    <row r="44" spans="1:10" x14ac:dyDescent="0.2">
      <c r="A44">
        <v>74</v>
      </c>
      <c r="B44" s="623">
        <v>43468.226388888892</v>
      </c>
      <c r="C44" s="405" t="s">
        <v>97</v>
      </c>
      <c r="D44" s="384">
        <v>20</v>
      </c>
      <c r="E44">
        <v>0.01</v>
      </c>
      <c r="F44">
        <v>121.809</v>
      </c>
      <c r="G44" s="384">
        <v>0</v>
      </c>
      <c r="H44">
        <v>0</v>
      </c>
    </row>
    <row r="45" spans="1:10" x14ac:dyDescent="0.2">
      <c r="A45">
        <v>78</v>
      </c>
      <c r="B45" s="623">
        <v>43468.30972222222</v>
      </c>
      <c r="C45" s="405" t="s">
        <v>2054</v>
      </c>
      <c r="D45" s="384">
        <v>20</v>
      </c>
      <c r="E45">
        <v>0.01</v>
      </c>
      <c r="F45">
        <v>121.51900000000001</v>
      </c>
      <c r="G45" s="384">
        <v>0</v>
      </c>
      <c r="H45">
        <v>121.51900000000001</v>
      </c>
      <c r="I45">
        <v>2.66</v>
      </c>
      <c r="J45" s="384">
        <v>2041.82</v>
      </c>
    </row>
    <row r="46" spans="1:10" x14ac:dyDescent="0.2">
      <c r="A46">
        <v>79</v>
      </c>
      <c r="B46" s="623">
        <v>43468.310416666667</v>
      </c>
      <c r="C46" s="405" t="s">
        <v>96</v>
      </c>
      <c r="D46" s="384">
        <v>21</v>
      </c>
      <c r="E46">
        <v>0.03</v>
      </c>
      <c r="F46">
        <v>121.435</v>
      </c>
      <c r="G46" s="384">
        <v>0</v>
      </c>
      <c r="H46">
        <v>0</v>
      </c>
    </row>
    <row r="47" spans="1:10" x14ac:dyDescent="0.2">
      <c r="A47">
        <v>103</v>
      </c>
      <c r="B47" s="623">
        <v>43468.390972222223</v>
      </c>
      <c r="C47" s="405" t="s">
        <v>2054</v>
      </c>
      <c r="D47" s="384">
        <v>21</v>
      </c>
      <c r="E47">
        <v>0.03</v>
      </c>
      <c r="F47">
        <v>122.01</v>
      </c>
      <c r="G47" s="384">
        <v>0</v>
      </c>
      <c r="H47">
        <v>122.01</v>
      </c>
      <c r="I47">
        <v>15.82</v>
      </c>
      <c r="J47" s="384">
        <v>2060.92</v>
      </c>
    </row>
    <row r="48" spans="1:10" x14ac:dyDescent="0.2">
      <c r="A48">
        <v>85</v>
      </c>
      <c r="B48" s="623">
        <v>43468.320138888892</v>
      </c>
      <c r="C48" s="405" t="s">
        <v>97</v>
      </c>
      <c r="D48" s="384">
        <v>22</v>
      </c>
      <c r="E48">
        <v>0.01</v>
      </c>
      <c r="F48">
        <v>121.408</v>
      </c>
      <c r="G48" s="384">
        <v>0</v>
      </c>
      <c r="H48">
        <v>0</v>
      </c>
    </row>
    <row r="49" spans="1:10" x14ac:dyDescent="0.2">
      <c r="A49">
        <v>140</v>
      </c>
      <c r="B49" s="623">
        <v>43468.57708333333</v>
      </c>
      <c r="C49" s="405" t="s">
        <v>2054</v>
      </c>
      <c r="D49" s="384">
        <v>22</v>
      </c>
      <c r="E49">
        <v>0.01</v>
      </c>
      <c r="F49">
        <v>122.005</v>
      </c>
      <c r="G49" s="384">
        <v>0</v>
      </c>
      <c r="H49">
        <v>122.005</v>
      </c>
      <c r="I49">
        <v>-5.48</v>
      </c>
      <c r="J49" s="384">
        <v>2057.46</v>
      </c>
    </row>
    <row r="50" spans="1:10" x14ac:dyDescent="0.2">
      <c r="A50">
        <v>87</v>
      </c>
      <c r="B50" s="623">
        <v>43468.370833333334</v>
      </c>
      <c r="C50" s="405" t="s">
        <v>97</v>
      </c>
      <c r="D50" s="384">
        <v>23</v>
      </c>
      <c r="E50">
        <v>0.01</v>
      </c>
      <c r="F50">
        <v>121.53</v>
      </c>
      <c r="G50" s="384">
        <v>0</v>
      </c>
      <c r="H50">
        <v>0</v>
      </c>
    </row>
    <row r="51" spans="1:10" x14ac:dyDescent="0.2">
      <c r="A51">
        <v>141</v>
      </c>
      <c r="B51" s="623">
        <v>43468.57708333333</v>
      </c>
      <c r="C51" s="405" t="s">
        <v>2054</v>
      </c>
      <c r="D51" s="384">
        <v>23</v>
      </c>
      <c r="E51">
        <v>0.01</v>
      </c>
      <c r="F51">
        <v>122.005</v>
      </c>
      <c r="G51" s="384">
        <v>0</v>
      </c>
      <c r="H51">
        <v>122.005</v>
      </c>
      <c r="I51">
        <v>-4.3600000000000003</v>
      </c>
      <c r="J51" s="384">
        <v>2053.1</v>
      </c>
    </row>
    <row r="52" spans="1:10" x14ac:dyDescent="0.2">
      <c r="A52">
        <v>90</v>
      </c>
      <c r="B52" s="623">
        <v>43468.376388888886</v>
      </c>
      <c r="C52" s="405" t="s">
        <v>97</v>
      </c>
      <c r="D52" s="384">
        <v>24</v>
      </c>
      <c r="E52">
        <v>0.01</v>
      </c>
      <c r="F52">
        <v>121.732</v>
      </c>
      <c r="G52" s="384">
        <v>0</v>
      </c>
      <c r="H52">
        <v>0</v>
      </c>
    </row>
    <row r="53" spans="1:10" x14ac:dyDescent="0.2">
      <c r="A53">
        <v>142</v>
      </c>
      <c r="B53" s="623">
        <v>43468.57708333333</v>
      </c>
      <c r="C53" s="405" t="s">
        <v>2054</v>
      </c>
      <c r="D53" s="384">
        <v>24</v>
      </c>
      <c r="E53">
        <v>0.01</v>
      </c>
      <c r="F53">
        <v>122.005</v>
      </c>
      <c r="G53" s="384">
        <v>0</v>
      </c>
      <c r="H53">
        <v>122.005</v>
      </c>
      <c r="I53">
        <v>-2.5</v>
      </c>
      <c r="J53" s="384">
        <v>2050.6</v>
      </c>
    </row>
    <row r="54" spans="1:10" x14ac:dyDescent="0.2">
      <c r="A54">
        <v>94</v>
      </c>
      <c r="B54" s="623">
        <v>43468.390277777777</v>
      </c>
      <c r="C54" s="405" t="s">
        <v>97</v>
      </c>
      <c r="D54" s="384">
        <v>25</v>
      </c>
      <c r="E54">
        <v>0.02</v>
      </c>
      <c r="F54">
        <v>121.974</v>
      </c>
      <c r="G54" s="384">
        <v>0</v>
      </c>
      <c r="H54">
        <v>0</v>
      </c>
    </row>
    <row r="55" spans="1:10" x14ac:dyDescent="0.2">
      <c r="A55">
        <v>143</v>
      </c>
      <c r="B55" s="623">
        <v>43468.57708333333</v>
      </c>
      <c r="C55" s="405" t="s">
        <v>2054</v>
      </c>
      <c r="D55" s="384">
        <v>25</v>
      </c>
      <c r="E55">
        <v>0.02</v>
      </c>
      <c r="F55">
        <v>122.005</v>
      </c>
      <c r="G55" s="384">
        <v>0</v>
      </c>
      <c r="H55">
        <v>122.005</v>
      </c>
      <c r="I55">
        <v>-0.56999999999999995</v>
      </c>
      <c r="J55" s="384">
        <v>2050.0300000000002</v>
      </c>
    </row>
    <row r="56" spans="1:10" x14ac:dyDescent="0.2">
      <c r="A56">
        <v>104</v>
      </c>
      <c r="B56" s="623">
        <v>43468.402777777781</v>
      </c>
      <c r="C56" s="405" t="s">
        <v>96</v>
      </c>
      <c r="D56" s="384">
        <v>26</v>
      </c>
      <c r="E56">
        <v>0.01</v>
      </c>
      <c r="F56">
        <v>122.15300000000001</v>
      </c>
      <c r="G56" s="384">
        <v>0</v>
      </c>
      <c r="H56">
        <v>0</v>
      </c>
    </row>
    <row r="57" spans="1:10" x14ac:dyDescent="0.2">
      <c r="A57">
        <v>112</v>
      </c>
      <c r="B57" s="623">
        <v>43468.426388888889</v>
      </c>
      <c r="C57" s="405" t="s">
        <v>2054</v>
      </c>
      <c r="D57" s="384">
        <v>26</v>
      </c>
      <c r="E57">
        <v>0.01</v>
      </c>
      <c r="F57">
        <v>122.373</v>
      </c>
      <c r="G57" s="384">
        <v>0</v>
      </c>
      <c r="H57">
        <v>122.373</v>
      </c>
      <c r="I57">
        <v>2.02</v>
      </c>
      <c r="J57" s="384">
        <v>2062.94</v>
      </c>
    </row>
    <row r="58" spans="1:10" x14ac:dyDescent="0.2">
      <c r="A58">
        <v>106</v>
      </c>
      <c r="B58" s="623">
        <v>43468.404166666667</v>
      </c>
      <c r="C58" s="405" t="s">
        <v>97</v>
      </c>
      <c r="D58" s="384">
        <v>27</v>
      </c>
      <c r="E58">
        <v>0.03</v>
      </c>
      <c r="F58">
        <v>122.245</v>
      </c>
      <c r="G58" s="384">
        <v>0</v>
      </c>
      <c r="H58">
        <v>0</v>
      </c>
    </row>
    <row r="59" spans="1:10" x14ac:dyDescent="0.2">
      <c r="A59">
        <v>144</v>
      </c>
      <c r="B59" s="623">
        <v>43468.57708333333</v>
      </c>
      <c r="C59" s="405" t="s">
        <v>2054</v>
      </c>
      <c r="D59" s="384">
        <v>27</v>
      </c>
      <c r="E59">
        <v>0.03</v>
      </c>
      <c r="F59">
        <v>122.005</v>
      </c>
      <c r="G59" s="384">
        <v>0</v>
      </c>
      <c r="H59">
        <v>122.005</v>
      </c>
      <c r="I59">
        <v>6.6</v>
      </c>
      <c r="J59" s="384">
        <v>2056.63</v>
      </c>
    </row>
    <row r="60" spans="1:10" x14ac:dyDescent="0.2">
      <c r="A60">
        <v>113</v>
      </c>
      <c r="B60" s="623">
        <v>43468.438194444447</v>
      </c>
      <c r="C60" s="405" t="s">
        <v>97</v>
      </c>
      <c r="D60" s="384">
        <v>28</v>
      </c>
      <c r="E60">
        <v>0.06</v>
      </c>
      <c r="F60">
        <v>122.75</v>
      </c>
      <c r="G60" s="384">
        <v>0</v>
      </c>
      <c r="H60">
        <v>0</v>
      </c>
    </row>
    <row r="61" spans="1:10" x14ac:dyDescent="0.2">
      <c r="A61">
        <v>145</v>
      </c>
      <c r="B61" s="623">
        <v>43468.57708333333</v>
      </c>
      <c r="C61" s="405" t="s">
        <v>2054</v>
      </c>
      <c r="D61" s="384">
        <v>28</v>
      </c>
      <c r="E61">
        <v>0.06</v>
      </c>
      <c r="F61">
        <v>122.005</v>
      </c>
      <c r="G61" s="384">
        <v>0</v>
      </c>
      <c r="H61">
        <v>122.005</v>
      </c>
      <c r="I61">
        <v>40.99</v>
      </c>
      <c r="J61" s="384">
        <v>2097.62</v>
      </c>
    </row>
    <row r="62" spans="1:10" x14ac:dyDescent="0.2">
      <c r="A62">
        <v>120</v>
      </c>
      <c r="B62" s="623">
        <v>43468.438888888886</v>
      </c>
      <c r="C62" s="405" t="s">
        <v>96</v>
      </c>
      <c r="D62" s="384">
        <v>29</v>
      </c>
      <c r="E62">
        <v>0.01</v>
      </c>
      <c r="F62">
        <v>122.79300000000001</v>
      </c>
      <c r="G62" s="384">
        <v>0</v>
      </c>
      <c r="H62">
        <v>0</v>
      </c>
    </row>
    <row r="63" spans="1:10" x14ac:dyDescent="0.2">
      <c r="A63">
        <v>160</v>
      </c>
      <c r="B63" s="623">
        <v>43468.68472222222</v>
      </c>
      <c r="C63" s="405" t="s">
        <v>2054</v>
      </c>
      <c r="D63" s="384">
        <v>29</v>
      </c>
      <c r="E63">
        <v>0.01</v>
      </c>
      <c r="F63">
        <v>122.598</v>
      </c>
      <c r="G63" s="384">
        <v>0</v>
      </c>
      <c r="H63">
        <v>122.598</v>
      </c>
      <c r="I63">
        <v>-1.79</v>
      </c>
      <c r="J63" s="384">
        <v>2095.83</v>
      </c>
    </row>
    <row r="64" spans="1:10" x14ac:dyDescent="0.2">
      <c r="A64">
        <v>122</v>
      </c>
      <c r="B64" s="623">
        <v>43468.443055555559</v>
      </c>
      <c r="C64" s="405" t="s">
        <v>96</v>
      </c>
      <c r="D64" s="384">
        <v>30</v>
      </c>
      <c r="E64">
        <v>0.01</v>
      </c>
      <c r="F64">
        <v>122.67100000000001</v>
      </c>
      <c r="G64" s="384">
        <v>0</v>
      </c>
      <c r="H64">
        <v>0</v>
      </c>
    </row>
    <row r="65" spans="1:10" x14ac:dyDescent="0.2">
      <c r="A65">
        <v>161</v>
      </c>
      <c r="B65" s="623">
        <v>43468.68472222222</v>
      </c>
      <c r="C65" s="405" t="s">
        <v>2054</v>
      </c>
      <c r="D65" s="384">
        <v>30</v>
      </c>
      <c r="E65">
        <v>0.01</v>
      </c>
      <c r="F65">
        <v>122.598</v>
      </c>
      <c r="G65" s="384">
        <v>0</v>
      </c>
      <c r="H65">
        <v>122.598</v>
      </c>
      <c r="I65">
        <v>-0.67</v>
      </c>
      <c r="J65" s="384">
        <v>2095.16</v>
      </c>
    </row>
    <row r="66" spans="1:10" x14ac:dyDescent="0.2">
      <c r="A66">
        <v>125</v>
      </c>
      <c r="B66" s="623">
        <v>43468.455555555556</v>
      </c>
      <c r="C66" s="405" t="s">
        <v>96</v>
      </c>
      <c r="D66" s="384">
        <v>31</v>
      </c>
      <c r="E66">
        <v>0.01</v>
      </c>
      <c r="F66">
        <v>122.509</v>
      </c>
      <c r="G66" s="384">
        <v>0</v>
      </c>
      <c r="H66">
        <v>0</v>
      </c>
    </row>
    <row r="67" spans="1:10" x14ac:dyDescent="0.2">
      <c r="A67">
        <v>162</v>
      </c>
      <c r="B67" s="623">
        <v>43468.68472222222</v>
      </c>
      <c r="C67" s="405" t="s">
        <v>2054</v>
      </c>
      <c r="D67" s="384">
        <v>31</v>
      </c>
      <c r="E67">
        <v>0.01</v>
      </c>
      <c r="F67">
        <v>122.598</v>
      </c>
      <c r="G67" s="384">
        <v>0</v>
      </c>
      <c r="H67">
        <v>122.598</v>
      </c>
      <c r="I67">
        <v>0.81</v>
      </c>
      <c r="J67" s="384">
        <v>2095.9699999999998</v>
      </c>
    </row>
    <row r="68" spans="1:10" x14ac:dyDescent="0.2">
      <c r="A68">
        <v>129</v>
      </c>
      <c r="B68" s="623">
        <v>43468.506249999999</v>
      </c>
      <c r="C68" s="405" t="s">
        <v>96</v>
      </c>
      <c r="D68" s="384">
        <v>32</v>
      </c>
      <c r="E68">
        <v>0.02</v>
      </c>
      <c r="F68">
        <v>122.30800000000001</v>
      </c>
      <c r="G68" s="384">
        <v>0</v>
      </c>
      <c r="H68">
        <v>0</v>
      </c>
    </row>
    <row r="69" spans="1:10" x14ac:dyDescent="0.2">
      <c r="A69">
        <v>163</v>
      </c>
      <c r="B69" s="623">
        <v>43468.68472222222</v>
      </c>
      <c r="C69" s="405" t="s">
        <v>2054</v>
      </c>
      <c r="D69" s="384">
        <v>32</v>
      </c>
      <c r="E69">
        <v>0.02</v>
      </c>
      <c r="F69">
        <v>122.598</v>
      </c>
      <c r="G69" s="384">
        <v>0</v>
      </c>
      <c r="H69">
        <v>122.598</v>
      </c>
      <c r="I69">
        <v>5.32</v>
      </c>
      <c r="J69" s="384">
        <v>2101.29</v>
      </c>
    </row>
    <row r="70" spans="1:10" x14ac:dyDescent="0.2">
      <c r="A70">
        <v>134</v>
      </c>
      <c r="B70" s="623">
        <v>43468.575694444444</v>
      </c>
      <c r="C70" s="405" t="s">
        <v>96</v>
      </c>
      <c r="D70" s="384">
        <v>33</v>
      </c>
      <c r="E70">
        <v>0.03</v>
      </c>
      <c r="F70">
        <v>122.03700000000001</v>
      </c>
      <c r="G70" s="384">
        <v>0</v>
      </c>
      <c r="H70">
        <v>0</v>
      </c>
    </row>
    <row r="71" spans="1:10" x14ac:dyDescent="0.2">
      <c r="A71">
        <v>164</v>
      </c>
      <c r="B71" s="623">
        <v>43468.68472222222</v>
      </c>
      <c r="C71" s="405" t="s">
        <v>2054</v>
      </c>
      <c r="D71" s="384">
        <v>33</v>
      </c>
      <c r="E71">
        <v>0.03</v>
      </c>
      <c r="F71">
        <v>122.598</v>
      </c>
      <c r="G71" s="384">
        <v>0</v>
      </c>
      <c r="H71">
        <v>122.598</v>
      </c>
      <c r="I71">
        <v>15.44</v>
      </c>
      <c r="J71" s="384">
        <v>2116.73</v>
      </c>
    </row>
    <row r="72" spans="1:10" x14ac:dyDescent="0.2">
      <c r="A72">
        <v>146</v>
      </c>
      <c r="B72" s="623">
        <v>43468.577777777777</v>
      </c>
      <c r="C72" s="405" t="s">
        <v>97</v>
      </c>
      <c r="D72" s="384">
        <v>34</v>
      </c>
      <c r="E72">
        <v>0.01</v>
      </c>
      <c r="F72">
        <v>121.991</v>
      </c>
      <c r="G72" s="384">
        <v>0</v>
      </c>
      <c r="H72">
        <v>0</v>
      </c>
    </row>
    <row r="73" spans="1:10" x14ac:dyDescent="0.2">
      <c r="A73">
        <v>217</v>
      </c>
      <c r="B73" s="623">
        <v>43468.925694444442</v>
      </c>
      <c r="C73" s="405" t="s">
        <v>2054</v>
      </c>
      <c r="D73" s="384">
        <v>34</v>
      </c>
      <c r="E73">
        <v>0.01</v>
      </c>
      <c r="F73">
        <v>122.471</v>
      </c>
      <c r="G73" s="384">
        <v>0</v>
      </c>
      <c r="H73">
        <v>122.471</v>
      </c>
      <c r="I73">
        <v>-4.4000000000000004</v>
      </c>
      <c r="J73" s="384">
        <v>2127.16</v>
      </c>
    </row>
    <row r="74" spans="1:10" x14ac:dyDescent="0.2">
      <c r="A74">
        <v>148</v>
      </c>
      <c r="B74" s="623">
        <v>43468.586111111108</v>
      </c>
      <c r="C74" s="405" t="s">
        <v>97</v>
      </c>
      <c r="D74" s="384">
        <v>35</v>
      </c>
      <c r="E74">
        <v>0.01</v>
      </c>
      <c r="F74">
        <v>122.111</v>
      </c>
      <c r="G74" s="384">
        <v>0</v>
      </c>
      <c r="H74">
        <v>0</v>
      </c>
    </row>
    <row r="75" spans="1:10" x14ac:dyDescent="0.2">
      <c r="A75">
        <v>218</v>
      </c>
      <c r="B75" s="623">
        <v>43468.925694444442</v>
      </c>
      <c r="C75" s="405" t="s">
        <v>2054</v>
      </c>
      <c r="D75" s="384">
        <v>35</v>
      </c>
      <c r="E75">
        <v>0.01</v>
      </c>
      <c r="F75">
        <v>122.471</v>
      </c>
      <c r="G75" s="384">
        <v>0</v>
      </c>
      <c r="H75">
        <v>122.471</v>
      </c>
      <c r="I75">
        <v>-3.3</v>
      </c>
      <c r="J75" s="384">
        <v>2123.86</v>
      </c>
    </row>
    <row r="76" spans="1:10" x14ac:dyDescent="0.2">
      <c r="A76">
        <v>151</v>
      </c>
      <c r="B76" s="623">
        <v>43468.611805555556</v>
      </c>
      <c r="C76" s="405" t="s">
        <v>97</v>
      </c>
      <c r="D76" s="384">
        <v>36</v>
      </c>
      <c r="E76">
        <v>0.01</v>
      </c>
      <c r="F76">
        <v>122.273</v>
      </c>
      <c r="G76" s="384">
        <v>0</v>
      </c>
      <c r="H76">
        <v>0</v>
      </c>
    </row>
    <row r="77" spans="1:10" x14ac:dyDescent="0.2">
      <c r="A77">
        <v>219</v>
      </c>
      <c r="B77" s="623">
        <v>43468.925694444442</v>
      </c>
      <c r="C77" s="405" t="s">
        <v>2054</v>
      </c>
      <c r="D77" s="384">
        <v>36</v>
      </c>
      <c r="E77">
        <v>0.01</v>
      </c>
      <c r="F77">
        <v>122.471</v>
      </c>
      <c r="G77" s="384">
        <v>0</v>
      </c>
      <c r="H77">
        <v>122.471</v>
      </c>
      <c r="I77">
        <v>-1.81</v>
      </c>
      <c r="J77" s="384">
        <v>2122.0500000000002</v>
      </c>
    </row>
    <row r="78" spans="1:10" x14ac:dyDescent="0.2">
      <c r="A78">
        <v>155</v>
      </c>
      <c r="B78" s="623">
        <v>43468.638194444444</v>
      </c>
      <c r="C78" s="405" t="s">
        <v>97</v>
      </c>
      <c r="D78" s="384">
        <v>37</v>
      </c>
      <c r="E78">
        <v>0.02</v>
      </c>
      <c r="F78">
        <v>122.473</v>
      </c>
      <c r="G78" s="384">
        <v>0</v>
      </c>
      <c r="H78">
        <v>0</v>
      </c>
    </row>
    <row r="79" spans="1:10" x14ac:dyDescent="0.2">
      <c r="A79">
        <v>220</v>
      </c>
      <c r="B79" s="623">
        <v>43468.925694444442</v>
      </c>
      <c r="C79" s="405" t="s">
        <v>2054</v>
      </c>
      <c r="D79" s="384">
        <v>37</v>
      </c>
      <c r="E79">
        <v>0.02</v>
      </c>
      <c r="F79">
        <v>122.471</v>
      </c>
      <c r="G79" s="384">
        <v>0</v>
      </c>
      <c r="H79">
        <v>122.471</v>
      </c>
      <c r="I79">
        <v>0.04</v>
      </c>
      <c r="J79" s="384">
        <v>2122.09</v>
      </c>
    </row>
    <row r="80" spans="1:10" x14ac:dyDescent="0.2">
      <c r="A80">
        <v>165</v>
      </c>
      <c r="B80" s="623">
        <v>43468.686111111114</v>
      </c>
      <c r="C80" s="405" t="s">
        <v>96</v>
      </c>
      <c r="D80" s="384">
        <v>38</v>
      </c>
      <c r="E80">
        <v>0.01</v>
      </c>
      <c r="F80">
        <v>122.664</v>
      </c>
      <c r="G80" s="384">
        <v>0</v>
      </c>
      <c r="H80">
        <v>0</v>
      </c>
    </row>
    <row r="81" spans="1:10" x14ac:dyDescent="0.2">
      <c r="A81">
        <v>174</v>
      </c>
      <c r="B81" s="623">
        <v>43468.726388888892</v>
      </c>
      <c r="C81" s="405" t="s">
        <v>2054</v>
      </c>
      <c r="D81" s="384">
        <v>38</v>
      </c>
      <c r="E81">
        <v>0.01</v>
      </c>
      <c r="F81">
        <v>122.729</v>
      </c>
      <c r="G81" s="384">
        <v>0</v>
      </c>
      <c r="H81">
        <v>122.729</v>
      </c>
      <c r="I81">
        <v>0.59</v>
      </c>
      <c r="J81" s="384">
        <v>2117.3200000000002</v>
      </c>
    </row>
    <row r="82" spans="1:10" x14ac:dyDescent="0.2">
      <c r="A82">
        <v>167</v>
      </c>
      <c r="B82" s="623">
        <v>43468.69027777778</v>
      </c>
      <c r="C82" s="405" t="s">
        <v>96</v>
      </c>
      <c r="D82" s="384">
        <v>39</v>
      </c>
      <c r="E82">
        <v>0.01</v>
      </c>
      <c r="F82">
        <v>122.544</v>
      </c>
      <c r="G82" s="384">
        <v>0</v>
      </c>
      <c r="H82">
        <v>0</v>
      </c>
    </row>
    <row r="83" spans="1:10" x14ac:dyDescent="0.2">
      <c r="A83">
        <v>175</v>
      </c>
      <c r="B83" s="623">
        <v>43468.726388888892</v>
      </c>
      <c r="C83" s="405" t="s">
        <v>2054</v>
      </c>
      <c r="D83" s="384">
        <v>39</v>
      </c>
      <c r="E83">
        <v>0.01</v>
      </c>
      <c r="F83">
        <v>122.729</v>
      </c>
      <c r="G83" s="384">
        <v>0</v>
      </c>
      <c r="H83">
        <v>122.729</v>
      </c>
      <c r="I83">
        <v>1.69</v>
      </c>
      <c r="J83" s="384">
        <v>2119.0100000000002</v>
      </c>
    </row>
    <row r="84" spans="1:10" x14ac:dyDescent="0.2">
      <c r="A84">
        <v>170</v>
      </c>
      <c r="B84" s="623">
        <v>43468.712500000001</v>
      </c>
      <c r="C84" s="405" t="s">
        <v>96</v>
      </c>
      <c r="D84" s="384">
        <v>40</v>
      </c>
      <c r="E84">
        <v>0.01</v>
      </c>
      <c r="F84">
        <v>122.26</v>
      </c>
      <c r="G84" s="384">
        <v>0</v>
      </c>
      <c r="H84">
        <v>0</v>
      </c>
    </row>
    <row r="85" spans="1:10" x14ac:dyDescent="0.2">
      <c r="A85">
        <v>176</v>
      </c>
      <c r="B85" s="623">
        <v>43468.726388888892</v>
      </c>
      <c r="C85" s="405" t="s">
        <v>2054</v>
      </c>
      <c r="D85" s="384">
        <v>40</v>
      </c>
      <c r="E85">
        <v>0.01</v>
      </c>
      <c r="F85">
        <v>122.729</v>
      </c>
      <c r="G85" s="384">
        <v>0</v>
      </c>
      <c r="H85">
        <v>122.729</v>
      </c>
      <c r="I85">
        <v>4.3</v>
      </c>
      <c r="J85" s="384">
        <v>2123.31</v>
      </c>
    </row>
    <row r="86" spans="1:10" x14ac:dyDescent="0.2">
      <c r="A86">
        <v>177</v>
      </c>
      <c r="B86" s="623">
        <v>43468.726388888892</v>
      </c>
      <c r="C86" s="405" t="s">
        <v>96</v>
      </c>
      <c r="D86" s="384">
        <v>41</v>
      </c>
      <c r="E86">
        <v>0.01</v>
      </c>
      <c r="F86">
        <v>122.746</v>
      </c>
      <c r="G86" s="384">
        <v>0</v>
      </c>
      <c r="H86">
        <v>0</v>
      </c>
    </row>
    <row r="87" spans="1:10" x14ac:dyDescent="0.2">
      <c r="A87">
        <v>179</v>
      </c>
      <c r="B87" s="623">
        <v>43468.726388888892</v>
      </c>
      <c r="C87" s="405" t="s">
        <v>2054</v>
      </c>
      <c r="D87" s="384">
        <v>41</v>
      </c>
      <c r="E87">
        <v>0.01</v>
      </c>
      <c r="F87">
        <v>122.96599999999999</v>
      </c>
      <c r="G87" s="384">
        <v>0</v>
      </c>
      <c r="H87">
        <v>122.96599999999999</v>
      </c>
      <c r="I87">
        <v>2.02</v>
      </c>
      <c r="J87" s="384">
        <v>2125.33</v>
      </c>
    </row>
    <row r="88" spans="1:10" x14ac:dyDescent="0.2">
      <c r="A88">
        <v>180</v>
      </c>
      <c r="B88" s="623">
        <v>43468.729861111111</v>
      </c>
      <c r="C88" s="405" t="s">
        <v>97</v>
      </c>
      <c r="D88" s="384">
        <v>42</v>
      </c>
      <c r="E88">
        <v>0.03</v>
      </c>
      <c r="F88">
        <v>122.76300000000001</v>
      </c>
      <c r="G88" s="384">
        <v>0</v>
      </c>
      <c r="H88">
        <v>0</v>
      </c>
    </row>
    <row r="89" spans="1:10" x14ac:dyDescent="0.2">
      <c r="A89">
        <v>221</v>
      </c>
      <c r="B89" s="623">
        <v>43468.925694444442</v>
      </c>
      <c r="C89" s="405" t="s">
        <v>2054</v>
      </c>
      <c r="D89" s="384">
        <v>42</v>
      </c>
      <c r="E89">
        <v>0.03</v>
      </c>
      <c r="F89">
        <v>122.471</v>
      </c>
      <c r="G89" s="384">
        <v>0</v>
      </c>
      <c r="H89">
        <v>122.471</v>
      </c>
      <c r="I89">
        <v>8.0299999999999994</v>
      </c>
      <c r="J89" s="384">
        <v>2130.12</v>
      </c>
    </row>
    <row r="90" spans="1:10" x14ac:dyDescent="0.2">
      <c r="A90">
        <v>186</v>
      </c>
      <c r="B90" s="623">
        <v>43468.736805555556</v>
      </c>
      <c r="C90" s="405" t="s">
        <v>96</v>
      </c>
      <c r="D90" s="384">
        <v>43</v>
      </c>
      <c r="E90">
        <v>0.01</v>
      </c>
      <c r="F90">
        <v>122.699</v>
      </c>
      <c r="G90" s="384">
        <v>0</v>
      </c>
      <c r="H90">
        <v>0</v>
      </c>
    </row>
    <row r="91" spans="1:10" x14ac:dyDescent="0.2">
      <c r="A91">
        <v>191</v>
      </c>
      <c r="B91" s="623">
        <v>43468.775000000001</v>
      </c>
      <c r="C91" s="405" t="s">
        <v>2054</v>
      </c>
      <c r="D91" s="384">
        <v>43</v>
      </c>
      <c r="E91">
        <v>0.01</v>
      </c>
      <c r="F91">
        <v>122.86799999999999</v>
      </c>
      <c r="G91" s="384">
        <v>0</v>
      </c>
      <c r="H91">
        <v>122.86799999999999</v>
      </c>
      <c r="I91">
        <v>1.55</v>
      </c>
      <c r="J91" s="384">
        <v>2126.88</v>
      </c>
    </row>
    <row r="92" spans="1:10" x14ac:dyDescent="0.2">
      <c r="A92">
        <v>188</v>
      </c>
      <c r="B92" s="623">
        <v>43468.74722222222</v>
      </c>
      <c r="C92" s="405" t="s">
        <v>96</v>
      </c>
      <c r="D92" s="384">
        <v>44</v>
      </c>
      <c r="E92">
        <v>0.01</v>
      </c>
      <c r="F92">
        <v>122.577</v>
      </c>
      <c r="G92" s="384">
        <v>0</v>
      </c>
      <c r="H92">
        <v>0</v>
      </c>
    </row>
    <row r="93" spans="1:10" x14ac:dyDescent="0.2">
      <c r="A93">
        <v>192</v>
      </c>
      <c r="B93" s="623">
        <v>43468.775000000001</v>
      </c>
      <c r="C93" s="405" t="s">
        <v>2054</v>
      </c>
      <c r="D93" s="384">
        <v>44</v>
      </c>
      <c r="E93">
        <v>0.01</v>
      </c>
      <c r="F93">
        <v>122.86799999999999</v>
      </c>
      <c r="G93" s="384">
        <v>0</v>
      </c>
      <c r="H93">
        <v>122.86799999999999</v>
      </c>
      <c r="I93">
        <v>2.67</v>
      </c>
      <c r="J93" s="384">
        <v>2129.5500000000002</v>
      </c>
    </row>
    <row r="94" spans="1:10" x14ac:dyDescent="0.2">
      <c r="A94">
        <v>193</v>
      </c>
      <c r="B94" s="623">
        <v>43468.775000000001</v>
      </c>
      <c r="C94" s="405" t="s">
        <v>96</v>
      </c>
      <c r="D94" s="384">
        <v>45</v>
      </c>
      <c r="E94">
        <v>0.01</v>
      </c>
      <c r="F94">
        <v>122.88500000000001</v>
      </c>
      <c r="G94" s="384">
        <v>0</v>
      </c>
      <c r="H94">
        <v>0</v>
      </c>
    </row>
    <row r="95" spans="1:10" x14ac:dyDescent="0.2">
      <c r="A95">
        <v>195</v>
      </c>
      <c r="B95" s="623">
        <v>43468.780555555553</v>
      </c>
      <c r="C95" s="405" t="s">
        <v>2054</v>
      </c>
      <c r="D95" s="384">
        <v>45</v>
      </c>
      <c r="E95">
        <v>0.01</v>
      </c>
      <c r="F95">
        <v>123.105</v>
      </c>
      <c r="G95" s="384">
        <v>0</v>
      </c>
      <c r="H95">
        <v>123.105</v>
      </c>
      <c r="I95">
        <v>2.0099999999999998</v>
      </c>
      <c r="J95" s="384">
        <v>2131.56</v>
      </c>
    </row>
    <row r="96" spans="1:10" x14ac:dyDescent="0.2">
      <c r="A96">
        <v>196</v>
      </c>
      <c r="B96" s="623">
        <v>43468.78125</v>
      </c>
      <c r="C96" s="405" t="s">
        <v>97</v>
      </c>
      <c r="D96" s="384">
        <v>46</v>
      </c>
      <c r="E96">
        <v>0.06</v>
      </c>
      <c r="F96">
        <v>123.128</v>
      </c>
      <c r="G96" s="384">
        <v>0</v>
      </c>
      <c r="H96">
        <v>0</v>
      </c>
    </row>
    <row r="97" spans="1:10" x14ac:dyDescent="0.2">
      <c r="A97">
        <v>222</v>
      </c>
      <c r="B97" s="623">
        <v>43468.925694444442</v>
      </c>
      <c r="C97" s="405" t="s">
        <v>2054</v>
      </c>
      <c r="D97" s="384">
        <v>46</v>
      </c>
      <c r="E97">
        <v>0.06</v>
      </c>
      <c r="F97">
        <v>122.471</v>
      </c>
      <c r="G97" s="384">
        <v>0</v>
      </c>
      <c r="H97">
        <v>122.471</v>
      </c>
      <c r="I97">
        <v>36.15</v>
      </c>
      <c r="J97" s="384">
        <v>2166.27</v>
      </c>
    </row>
    <row r="98" spans="1:10" x14ac:dyDescent="0.2">
      <c r="A98">
        <v>203</v>
      </c>
      <c r="B98" s="623">
        <v>43468.808333333334</v>
      </c>
      <c r="C98" s="405" t="s">
        <v>96</v>
      </c>
      <c r="D98" s="384">
        <v>47</v>
      </c>
      <c r="E98">
        <v>0.01</v>
      </c>
      <c r="F98">
        <v>123.122</v>
      </c>
      <c r="G98" s="384">
        <v>0</v>
      </c>
      <c r="H98">
        <v>0</v>
      </c>
    </row>
    <row r="99" spans="1:10" x14ac:dyDescent="0.2">
      <c r="A99">
        <v>243</v>
      </c>
      <c r="B99" s="623">
        <v>43469.161111111112</v>
      </c>
      <c r="C99" s="405" t="s">
        <v>2054</v>
      </c>
      <c r="D99" s="384">
        <v>47</v>
      </c>
      <c r="E99">
        <v>0.01</v>
      </c>
      <c r="F99">
        <v>123.07899999999999</v>
      </c>
      <c r="G99" s="384">
        <v>0</v>
      </c>
      <c r="H99">
        <v>123.07899999999999</v>
      </c>
      <c r="I99">
        <v>-0.44</v>
      </c>
      <c r="J99" s="384">
        <v>2165.83</v>
      </c>
    </row>
    <row r="100" spans="1:10" x14ac:dyDescent="0.2">
      <c r="A100">
        <v>205</v>
      </c>
      <c r="B100" s="623">
        <v>43468.818749999999</v>
      </c>
      <c r="C100" s="405" t="s">
        <v>96</v>
      </c>
      <c r="D100" s="384">
        <v>48</v>
      </c>
      <c r="E100">
        <v>0.01</v>
      </c>
      <c r="F100">
        <v>123.002</v>
      </c>
      <c r="G100" s="384">
        <v>0</v>
      </c>
      <c r="H100">
        <v>0</v>
      </c>
    </row>
    <row r="101" spans="1:10" x14ac:dyDescent="0.2">
      <c r="A101">
        <v>244</v>
      </c>
      <c r="B101" s="623">
        <v>43469.161111111112</v>
      </c>
      <c r="C101" s="405" t="s">
        <v>2054</v>
      </c>
      <c r="D101" s="384">
        <v>48</v>
      </c>
      <c r="E101">
        <v>0.01</v>
      </c>
      <c r="F101">
        <v>123.07899999999999</v>
      </c>
      <c r="G101" s="384">
        <v>0</v>
      </c>
      <c r="H101">
        <v>123.07899999999999</v>
      </c>
      <c r="I101">
        <v>0.66</v>
      </c>
      <c r="J101" s="384">
        <v>2166.4899999999998</v>
      </c>
    </row>
    <row r="102" spans="1:10" x14ac:dyDescent="0.2">
      <c r="A102">
        <v>208</v>
      </c>
      <c r="B102" s="623">
        <v>43468.904861111114</v>
      </c>
      <c r="C102" s="405" t="s">
        <v>96</v>
      </c>
      <c r="D102" s="384">
        <v>49</v>
      </c>
      <c r="E102">
        <v>0.01</v>
      </c>
      <c r="F102">
        <v>122.83</v>
      </c>
      <c r="G102" s="384">
        <v>0</v>
      </c>
      <c r="H102">
        <v>0</v>
      </c>
    </row>
    <row r="103" spans="1:10" x14ac:dyDescent="0.2">
      <c r="A103">
        <v>245</v>
      </c>
      <c r="B103" s="623">
        <v>43469.161111111112</v>
      </c>
      <c r="C103" s="405" t="s">
        <v>2054</v>
      </c>
      <c r="D103" s="384">
        <v>49</v>
      </c>
      <c r="E103">
        <v>0.01</v>
      </c>
      <c r="F103">
        <v>123.07899999999999</v>
      </c>
      <c r="G103" s="384">
        <v>0</v>
      </c>
      <c r="H103">
        <v>123.07899999999999</v>
      </c>
      <c r="I103">
        <v>2.2400000000000002</v>
      </c>
      <c r="J103" s="384">
        <v>2168.73</v>
      </c>
    </row>
    <row r="104" spans="1:10" x14ac:dyDescent="0.2">
      <c r="A104">
        <v>212</v>
      </c>
      <c r="B104" s="623">
        <v>43468.922222222223</v>
      </c>
      <c r="C104" s="405" t="s">
        <v>96</v>
      </c>
      <c r="D104" s="384">
        <v>50</v>
      </c>
      <c r="E104">
        <v>0.02</v>
      </c>
      <c r="F104">
        <v>122.58499999999999</v>
      </c>
      <c r="G104" s="384">
        <v>0</v>
      </c>
      <c r="H104">
        <v>0</v>
      </c>
    </row>
    <row r="105" spans="1:10" x14ac:dyDescent="0.2">
      <c r="A105">
        <v>246</v>
      </c>
      <c r="B105" s="623">
        <v>43469.161111111112</v>
      </c>
      <c r="C105" s="405" t="s">
        <v>2054</v>
      </c>
      <c r="D105" s="384">
        <v>50</v>
      </c>
      <c r="E105">
        <v>0.02</v>
      </c>
      <c r="F105">
        <v>123.07899999999999</v>
      </c>
      <c r="G105" s="384">
        <v>0</v>
      </c>
      <c r="H105">
        <v>123.07899999999999</v>
      </c>
      <c r="I105">
        <v>8.98</v>
      </c>
      <c r="J105" s="384">
        <v>2177.71</v>
      </c>
    </row>
    <row r="106" spans="1:10" x14ac:dyDescent="0.2">
      <c r="A106">
        <v>223</v>
      </c>
      <c r="B106" s="623">
        <v>43468.927083333336</v>
      </c>
      <c r="C106" s="405" t="s">
        <v>97</v>
      </c>
      <c r="D106" s="384">
        <v>51</v>
      </c>
      <c r="E106">
        <v>0.01</v>
      </c>
      <c r="F106">
        <v>122.432</v>
      </c>
      <c r="G106" s="384">
        <v>0</v>
      </c>
      <c r="H106">
        <v>0</v>
      </c>
    </row>
    <row r="107" spans="1:10" x14ac:dyDescent="0.2">
      <c r="A107">
        <v>272</v>
      </c>
      <c r="B107" s="623">
        <v>43469.71875</v>
      </c>
      <c r="C107" s="405" t="s">
        <v>2054</v>
      </c>
      <c r="D107" s="384">
        <v>51</v>
      </c>
      <c r="E107">
        <v>0.01</v>
      </c>
      <c r="F107">
        <v>122.898</v>
      </c>
      <c r="G107" s="384">
        <v>0</v>
      </c>
      <c r="H107">
        <v>122.898</v>
      </c>
      <c r="I107">
        <v>-4.3</v>
      </c>
      <c r="J107" s="384">
        <v>2175.41</v>
      </c>
    </row>
    <row r="108" spans="1:10" x14ac:dyDescent="0.2">
      <c r="A108">
        <v>225</v>
      </c>
      <c r="B108" s="623">
        <v>43468.931944444441</v>
      </c>
      <c r="C108" s="405" t="s">
        <v>97</v>
      </c>
      <c r="D108" s="384">
        <v>52</v>
      </c>
      <c r="E108">
        <v>0.01</v>
      </c>
      <c r="F108">
        <v>122.56</v>
      </c>
      <c r="G108" s="384">
        <v>0</v>
      </c>
      <c r="H108">
        <v>0</v>
      </c>
    </row>
    <row r="109" spans="1:10" x14ac:dyDescent="0.2">
      <c r="A109">
        <v>273</v>
      </c>
      <c r="B109" s="623">
        <v>43469.71875</v>
      </c>
      <c r="C109" s="405" t="s">
        <v>2054</v>
      </c>
      <c r="D109" s="384">
        <v>52</v>
      </c>
      <c r="E109">
        <v>0.01</v>
      </c>
      <c r="F109">
        <v>122.898</v>
      </c>
      <c r="G109" s="384">
        <v>0</v>
      </c>
      <c r="H109">
        <v>122.898</v>
      </c>
      <c r="I109">
        <v>-3.12</v>
      </c>
      <c r="J109" s="384">
        <v>2172.29</v>
      </c>
    </row>
    <row r="110" spans="1:10" x14ac:dyDescent="0.2">
      <c r="A110">
        <v>234</v>
      </c>
      <c r="B110" s="623">
        <v>43469.047222222223</v>
      </c>
      <c r="C110" s="405" t="s">
        <v>97</v>
      </c>
      <c r="D110" s="384">
        <v>53</v>
      </c>
      <c r="E110">
        <v>0.01</v>
      </c>
      <c r="F110">
        <v>122.723</v>
      </c>
      <c r="G110" s="384">
        <v>0</v>
      </c>
      <c r="H110">
        <v>0</v>
      </c>
    </row>
    <row r="111" spans="1:10" x14ac:dyDescent="0.2">
      <c r="A111">
        <v>274</v>
      </c>
      <c r="B111" s="623">
        <v>43469.71875</v>
      </c>
      <c r="C111" s="405" t="s">
        <v>2054</v>
      </c>
      <c r="D111" s="384">
        <v>53</v>
      </c>
      <c r="E111">
        <v>0.01</v>
      </c>
      <c r="F111">
        <v>122.898</v>
      </c>
      <c r="G111" s="384">
        <v>0</v>
      </c>
      <c r="H111">
        <v>122.898</v>
      </c>
      <c r="I111">
        <v>-1.61</v>
      </c>
      <c r="J111" s="384">
        <v>2170.6799999999998</v>
      </c>
    </row>
    <row r="112" spans="1:10" x14ac:dyDescent="0.2">
      <c r="A112">
        <v>238</v>
      </c>
      <c r="B112" s="623">
        <v>43469.050694444442</v>
      </c>
      <c r="C112" s="405" t="s">
        <v>97</v>
      </c>
      <c r="D112" s="384">
        <v>54</v>
      </c>
      <c r="E112">
        <v>0.02</v>
      </c>
      <c r="F112">
        <v>122.92400000000001</v>
      </c>
      <c r="G112" s="384">
        <v>0</v>
      </c>
      <c r="H112">
        <v>0</v>
      </c>
    </row>
    <row r="113" spans="1:10" x14ac:dyDescent="0.2">
      <c r="A113">
        <v>275</v>
      </c>
      <c r="B113" s="623">
        <v>43469.71875</v>
      </c>
      <c r="C113" s="405" t="s">
        <v>2054</v>
      </c>
      <c r="D113" s="384">
        <v>54</v>
      </c>
      <c r="E113">
        <v>0.02</v>
      </c>
      <c r="F113">
        <v>122.898</v>
      </c>
      <c r="G113" s="384">
        <v>0</v>
      </c>
      <c r="H113">
        <v>122.898</v>
      </c>
      <c r="I113">
        <v>0.47</v>
      </c>
      <c r="J113" s="384">
        <v>2171.15</v>
      </c>
    </row>
    <row r="114" spans="1:10" x14ac:dyDescent="0.2">
      <c r="A114">
        <v>247</v>
      </c>
      <c r="B114" s="623">
        <v>43469.183333333334</v>
      </c>
      <c r="C114" s="405" t="s">
        <v>96</v>
      </c>
      <c r="D114" s="384">
        <v>55</v>
      </c>
      <c r="E114">
        <v>0.01</v>
      </c>
      <c r="F114">
        <v>123.149</v>
      </c>
      <c r="G114" s="384">
        <v>0</v>
      </c>
      <c r="H114">
        <v>0</v>
      </c>
    </row>
    <row r="115" spans="1:10" x14ac:dyDescent="0.2">
      <c r="A115">
        <v>255</v>
      </c>
      <c r="B115" s="623">
        <v>43469.223611111112</v>
      </c>
      <c r="C115" s="405" t="s">
        <v>2054</v>
      </c>
      <c r="D115" s="384">
        <v>55</v>
      </c>
      <c r="E115">
        <v>0.01</v>
      </c>
      <c r="F115">
        <v>123.369</v>
      </c>
      <c r="G115" s="384">
        <v>0</v>
      </c>
      <c r="H115">
        <v>123.369</v>
      </c>
      <c r="I115">
        <v>2.0099999999999998</v>
      </c>
      <c r="J115" s="384">
        <v>2179.7199999999998</v>
      </c>
    </row>
    <row r="116" spans="1:10" x14ac:dyDescent="0.2">
      <c r="A116">
        <v>249</v>
      </c>
      <c r="B116" s="623">
        <v>43469.197916666664</v>
      </c>
      <c r="C116" s="405" t="s">
        <v>97</v>
      </c>
      <c r="D116" s="384">
        <v>56</v>
      </c>
      <c r="E116">
        <v>0.03</v>
      </c>
      <c r="F116">
        <v>123.19499999999999</v>
      </c>
      <c r="G116" s="384">
        <v>0</v>
      </c>
      <c r="H116">
        <v>0</v>
      </c>
    </row>
    <row r="117" spans="1:10" x14ac:dyDescent="0.2">
      <c r="A117">
        <v>276</v>
      </c>
      <c r="B117" s="623">
        <v>43469.71875</v>
      </c>
      <c r="C117" s="405" t="s">
        <v>2054</v>
      </c>
      <c r="D117" s="384">
        <v>56</v>
      </c>
      <c r="E117">
        <v>0.03</v>
      </c>
      <c r="F117">
        <v>122.898</v>
      </c>
      <c r="G117" s="384">
        <v>0</v>
      </c>
      <c r="H117">
        <v>122.898</v>
      </c>
      <c r="I117">
        <v>8.18</v>
      </c>
      <c r="J117" s="384">
        <v>2179.33</v>
      </c>
    </row>
    <row r="118" spans="1:10" x14ac:dyDescent="0.2">
      <c r="A118">
        <v>256</v>
      </c>
      <c r="B118" s="623">
        <v>43469.224305555559</v>
      </c>
      <c r="C118" s="405" t="s">
        <v>96</v>
      </c>
      <c r="D118" s="384">
        <v>57</v>
      </c>
      <c r="E118">
        <v>0.01</v>
      </c>
      <c r="F118">
        <v>123.387</v>
      </c>
      <c r="G118" s="384">
        <v>0</v>
      </c>
      <c r="H118">
        <v>0</v>
      </c>
    </row>
    <row r="119" spans="1:10" x14ac:dyDescent="0.2">
      <c r="A119">
        <v>288</v>
      </c>
      <c r="B119" s="623">
        <v>43469.725694444445</v>
      </c>
      <c r="C119" s="405" t="s">
        <v>2054</v>
      </c>
      <c r="D119" s="384">
        <v>57</v>
      </c>
      <c r="E119">
        <v>0.01</v>
      </c>
      <c r="F119">
        <v>123.36199999999999</v>
      </c>
      <c r="G119" s="384">
        <v>0</v>
      </c>
      <c r="H119">
        <v>123.36199999999999</v>
      </c>
      <c r="I119">
        <v>-0.23</v>
      </c>
      <c r="J119" s="384">
        <v>2214.15</v>
      </c>
    </row>
    <row r="120" spans="1:10" x14ac:dyDescent="0.2">
      <c r="A120">
        <v>258</v>
      </c>
      <c r="B120" s="623">
        <v>43469.232638888891</v>
      </c>
      <c r="C120" s="405" t="s">
        <v>97</v>
      </c>
      <c r="D120" s="384">
        <v>58</v>
      </c>
      <c r="E120">
        <v>0.06</v>
      </c>
      <c r="F120">
        <v>123.535</v>
      </c>
      <c r="G120" s="384">
        <v>0</v>
      </c>
      <c r="H120">
        <v>0</v>
      </c>
    </row>
    <row r="121" spans="1:10" x14ac:dyDescent="0.2">
      <c r="A121">
        <v>277</v>
      </c>
      <c r="B121" s="623">
        <v>43469.71875</v>
      </c>
      <c r="C121" s="405" t="s">
        <v>2054</v>
      </c>
      <c r="D121" s="384">
        <v>58</v>
      </c>
      <c r="E121">
        <v>0.06</v>
      </c>
      <c r="F121">
        <v>122.898</v>
      </c>
      <c r="G121" s="384">
        <v>0</v>
      </c>
      <c r="H121">
        <v>122.898</v>
      </c>
      <c r="I121">
        <v>35.049999999999997</v>
      </c>
      <c r="J121" s="384">
        <v>2214.38</v>
      </c>
    </row>
    <row r="122" spans="1:10" x14ac:dyDescent="0.2">
      <c r="A122">
        <v>265</v>
      </c>
      <c r="B122" s="623">
        <v>43469.329861111109</v>
      </c>
      <c r="C122" s="405" t="s">
        <v>96</v>
      </c>
      <c r="D122" s="384">
        <v>59</v>
      </c>
      <c r="E122">
        <v>0.01</v>
      </c>
      <c r="F122">
        <v>123.267</v>
      </c>
      <c r="G122" s="384">
        <v>0</v>
      </c>
      <c r="H122">
        <v>0</v>
      </c>
    </row>
    <row r="123" spans="1:10" x14ac:dyDescent="0.2">
      <c r="A123">
        <v>289</v>
      </c>
      <c r="B123" s="623">
        <v>43469.725694444445</v>
      </c>
      <c r="C123" s="405" t="s">
        <v>2054</v>
      </c>
      <c r="D123" s="384">
        <v>59</v>
      </c>
      <c r="E123">
        <v>0.01</v>
      </c>
      <c r="F123">
        <v>123.36199999999999</v>
      </c>
      <c r="G123" s="384">
        <v>0</v>
      </c>
      <c r="H123">
        <v>123.36199999999999</v>
      </c>
      <c r="I123">
        <v>0.87</v>
      </c>
      <c r="J123" s="384">
        <v>2215.02</v>
      </c>
    </row>
    <row r="124" spans="1:10" x14ac:dyDescent="0.2">
      <c r="A124">
        <v>268</v>
      </c>
      <c r="B124" s="623">
        <v>43469.402083333334</v>
      </c>
      <c r="C124" s="405" t="s">
        <v>96</v>
      </c>
      <c r="D124" s="384">
        <v>60</v>
      </c>
      <c r="E124">
        <v>0.01</v>
      </c>
      <c r="F124">
        <v>123.10599999999999</v>
      </c>
      <c r="G124" s="384">
        <v>0</v>
      </c>
      <c r="H124">
        <v>0</v>
      </c>
    </row>
    <row r="125" spans="1:10" x14ac:dyDescent="0.2">
      <c r="A125">
        <v>290</v>
      </c>
      <c r="B125" s="623">
        <v>43469.725694444445</v>
      </c>
      <c r="C125" s="405" t="s">
        <v>2054</v>
      </c>
      <c r="D125" s="384">
        <v>60</v>
      </c>
      <c r="E125">
        <v>0.01</v>
      </c>
      <c r="F125">
        <v>123.36199999999999</v>
      </c>
      <c r="G125" s="384">
        <v>0</v>
      </c>
      <c r="H125">
        <v>123.36199999999999</v>
      </c>
      <c r="I125">
        <v>2.35</v>
      </c>
      <c r="J125" s="384">
        <v>2217.37</v>
      </c>
    </row>
    <row r="126" spans="1:10" x14ac:dyDescent="0.2">
      <c r="A126">
        <v>278</v>
      </c>
      <c r="B126" s="623">
        <v>43469.719444444447</v>
      </c>
      <c r="C126" s="405" t="s">
        <v>97</v>
      </c>
      <c r="D126" s="384">
        <v>61</v>
      </c>
      <c r="E126">
        <v>0.01</v>
      </c>
      <c r="F126">
        <v>122.901</v>
      </c>
      <c r="G126" s="384">
        <v>0</v>
      </c>
      <c r="H126">
        <v>0</v>
      </c>
    </row>
    <row r="127" spans="1:10" x14ac:dyDescent="0.2">
      <c r="A127">
        <v>498</v>
      </c>
      <c r="B127" s="623">
        <v>43479.159722222219</v>
      </c>
      <c r="C127" s="405" t="s">
        <v>2054</v>
      </c>
      <c r="D127" s="384">
        <v>61</v>
      </c>
      <c r="E127">
        <v>0.01</v>
      </c>
      <c r="F127">
        <v>124.19</v>
      </c>
      <c r="G127" s="384">
        <v>0</v>
      </c>
      <c r="H127">
        <v>124.19</v>
      </c>
      <c r="I127">
        <v>-12</v>
      </c>
      <c r="J127" s="384">
        <v>2270.63</v>
      </c>
    </row>
    <row r="128" spans="1:10" x14ac:dyDescent="0.2">
      <c r="A128">
        <v>280</v>
      </c>
      <c r="B128" s="623">
        <v>43469.720138888886</v>
      </c>
      <c r="C128" s="405" t="s">
        <v>96</v>
      </c>
      <c r="D128" s="384">
        <v>62</v>
      </c>
      <c r="E128">
        <v>0.02</v>
      </c>
      <c r="F128">
        <v>122.899</v>
      </c>
      <c r="G128" s="384">
        <v>0</v>
      </c>
      <c r="H128">
        <v>0</v>
      </c>
    </row>
    <row r="129" spans="1:10" x14ac:dyDescent="0.2">
      <c r="A129">
        <v>291</v>
      </c>
      <c r="B129" s="623">
        <v>43469.725694444445</v>
      </c>
      <c r="C129" s="405" t="s">
        <v>2054</v>
      </c>
      <c r="D129" s="384">
        <v>62</v>
      </c>
      <c r="E129">
        <v>0.02</v>
      </c>
      <c r="F129">
        <v>123.36199999999999</v>
      </c>
      <c r="G129" s="384">
        <v>0</v>
      </c>
      <c r="H129">
        <v>123.36199999999999</v>
      </c>
      <c r="I129">
        <v>8.49</v>
      </c>
      <c r="J129" s="384">
        <v>2225.86</v>
      </c>
    </row>
    <row r="130" spans="1:10" x14ac:dyDescent="0.2">
      <c r="A130">
        <v>285</v>
      </c>
      <c r="B130" s="623">
        <v>43469.724305555559</v>
      </c>
      <c r="C130" s="405" t="s">
        <v>97</v>
      </c>
      <c r="D130" s="384">
        <v>63</v>
      </c>
      <c r="E130">
        <v>0.01</v>
      </c>
      <c r="F130">
        <v>123.148</v>
      </c>
      <c r="G130" s="384">
        <v>0</v>
      </c>
      <c r="H130">
        <v>0</v>
      </c>
    </row>
    <row r="131" spans="1:10" x14ac:dyDescent="0.2">
      <c r="A131">
        <v>499</v>
      </c>
      <c r="B131" s="623">
        <v>43479.159722222219</v>
      </c>
      <c r="C131" s="405" t="s">
        <v>2054</v>
      </c>
      <c r="D131" s="384">
        <v>63</v>
      </c>
      <c r="E131">
        <v>0.01</v>
      </c>
      <c r="F131">
        <v>124.19</v>
      </c>
      <c r="G131" s="384">
        <v>0</v>
      </c>
      <c r="H131">
        <v>124.19</v>
      </c>
      <c r="I131">
        <v>-9.74</v>
      </c>
      <c r="J131" s="384">
        <v>2260.89</v>
      </c>
    </row>
    <row r="132" spans="1:10" x14ac:dyDescent="0.2">
      <c r="A132">
        <v>292</v>
      </c>
      <c r="B132" s="623">
        <v>43469.727777777778</v>
      </c>
      <c r="C132" s="405" t="s">
        <v>97</v>
      </c>
      <c r="D132" s="384">
        <v>64</v>
      </c>
      <c r="E132">
        <v>0.01</v>
      </c>
      <c r="F132">
        <v>123.30800000000001</v>
      </c>
      <c r="G132" s="384">
        <v>0</v>
      </c>
      <c r="H132">
        <v>0</v>
      </c>
    </row>
    <row r="133" spans="1:10" x14ac:dyDescent="0.2">
      <c r="A133">
        <v>500</v>
      </c>
      <c r="B133" s="623">
        <v>43479.159722222219</v>
      </c>
      <c r="C133" s="405" t="s">
        <v>2054</v>
      </c>
      <c r="D133" s="384">
        <v>64</v>
      </c>
      <c r="E133">
        <v>0.01</v>
      </c>
      <c r="F133">
        <v>124.19</v>
      </c>
      <c r="G133" s="384">
        <v>0</v>
      </c>
      <c r="H133">
        <v>124.19</v>
      </c>
      <c r="I133">
        <v>-8.27</v>
      </c>
      <c r="J133" s="384">
        <v>2252.62</v>
      </c>
    </row>
    <row r="134" spans="1:10" x14ac:dyDescent="0.2">
      <c r="A134">
        <v>296</v>
      </c>
      <c r="B134" s="623">
        <v>43469.729861111111</v>
      </c>
      <c r="C134" s="405" t="s">
        <v>96</v>
      </c>
      <c r="D134" s="384">
        <v>65</v>
      </c>
      <c r="E134">
        <v>0.01</v>
      </c>
      <c r="F134">
        <v>123.435</v>
      </c>
      <c r="G134" s="384">
        <v>0</v>
      </c>
      <c r="H134">
        <v>0</v>
      </c>
    </row>
    <row r="135" spans="1:10" x14ac:dyDescent="0.2">
      <c r="A135">
        <v>306</v>
      </c>
      <c r="B135" s="623">
        <v>43469.78125</v>
      </c>
      <c r="C135" s="405" t="s">
        <v>2054</v>
      </c>
      <c r="D135" s="384">
        <v>65</v>
      </c>
      <c r="E135">
        <v>0.01</v>
      </c>
      <c r="F135">
        <v>123.604</v>
      </c>
      <c r="G135" s="384">
        <v>0</v>
      </c>
      <c r="H135">
        <v>123.604</v>
      </c>
      <c r="I135">
        <v>1.55</v>
      </c>
      <c r="J135" s="384">
        <v>2227.41</v>
      </c>
    </row>
    <row r="136" spans="1:10" x14ac:dyDescent="0.2">
      <c r="A136">
        <v>298</v>
      </c>
      <c r="B136" s="623">
        <v>43469.730555555558</v>
      </c>
      <c r="C136" s="405" t="s">
        <v>97</v>
      </c>
      <c r="D136" s="384">
        <v>66</v>
      </c>
      <c r="E136">
        <v>0.02</v>
      </c>
      <c r="F136">
        <v>123.51300000000001</v>
      </c>
      <c r="G136" s="384">
        <v>0</v>
      </c>
      <c r="H136">
        <v>0</v>
      </c>
    </row>
    <row r="137" spans="1:10" x14ac:dyDescent="0.2">
      <c r="A137">
        <v>501</v>
      </c>
      <c r="B137" s="623">
        <v>43479.159722222219</v>
      </c>
      <c r="C137" s="405" t="s">
        <v>2054</v>
      </c>
      <c r="D137" s="384">
        <v>66</v>
      </c>
      <c r="E137">
        <v>0.02</v>
      </c>
      <c r="F137">
        <v>124.19</v>
      </c>
      <c r="G137" s="384">
        <v>0</v>
      </c>
      <c r="H137">
        <v>124.19</v>
      </c>
      <c r="I137">
        <v>-12.78</v>
      </c>
      <c r="J137" s="384">
        <v>2239.83</v>
      </c>
    </row>
    <row r="138" spans="1:10" x14ac:dyDescent="0.2">
      <c r="A138">
        <v>303</v>
      </c>
      <c r="B138" s="623">
        <v>43469.742361111108</v>
      </c>
      <c r="C138" s="405" t="s">
        <v>96</v>
      </c>
      <c r="D138" s="384">
        <v>67</v>
      </c>
      <c r="E138">
        <v>0.01</v>
      </c>
      <c r="F138">
        <v>123.313</v>
      </c>
      <c r="G138" s="384">
        <v>0</v>
      </c>
      <c r="H138">
        <v>0</v>
      </c>
    </row>
    <row r="139" spans="1:10" x14ac:dyDescent="0.2">
      <c r="A139">
        <v>307</v>
      </c>
      <c r="B139" s="623">
        <v>43469.78125</v>
      </c>
      <c r="C139" s="405" t="s">
        <v>2054</v>
      </c>
      <c r="D139" s="384">
        <v>67</v>
      </c>
      <c r="E139">
        <v>0.01</v>
      </c>
      <c r="F139">
        <v>123.604</v>
      </c>
      <c r="G139" s="384">
        <v>0</v>
      </c>
      <c r="H139">
        <v>123.604</v>
      </c>
      <c r="I139">
        <v>2.67</v>
      </c>
      <c r="J139" s="384">
        <v>2230.08</v>
      </c>
    </row>
    <row r="140" spans="1:10" x14ac:dyDescent="0.2">
      <c r="A140">
        <v>308</v>
      </c>
      <c r="B140" s="623">
        <v>43469.78125</v>
      </c>
      <c r="C140" s="405" t="s">
        <v>96</v>
      </c>
      <c r="D140" s="384">
        <v>68</v>
      </c>
      <c r="E140">
        <v>0.01</v>
      </c>
      <c r="F140">
        <v>123.621</v>
      </c>
      <c r="G140" s="384">
        <v>0</v>
      </c>
      <c r="H140">
        <v>0</v>
      </c>
    </row>
    <row r="141" spans="1:10" x14ac:dyDescent="0.2">
      <c r="A141">
        <v>319</v>
      </c>
      <c r="B141" s="623">
        <v>43469.82916666667</v>
      </c>
      <c r="C141" s="405" t="s">
        <v>2054</v>
      </c>
      <c r="D141" s="384">
        <v>68</v>
      </c>
      <c r="E141">
        <v>0.01</v>
      </c>
      <c r="F141">
        <v>123.791</v>
      </c>
      <c r="G141" s="384">
        <v>0</v>
      </c>
      <c r="H141">
        <v>123.791</v>
      </c>
      <c r="I141">
        <v>1.56</v>
      </c>
      <c r="J141" s="384">
        <v>2231.64</v>
      </c>
    </row>
    <row r="142" spans="1:10" x14ac:dyDescent="0.2">
      <c r="A142">
        <v>310</v>
      </c>
      <c r="B142" s="623">
        <v>43469.804861111108</v>
      </c>
      <c r="C142" s="405" t="s">
        <v>96</v>
      </c>
      <c r="D142" s="384">
        <v>69</v>
      </c>
      <c r="E142">
        <v>0.01</v>
      </c>
      <c r="F142">
        <v>123.501</v>
      </c>
      <c r="G142" s="384">
        <v>0</v>
      </c>
      <c r="H142">
        <v>0</v>
      </c>
    </row>
    <row r="143" spans="1:10" x14ac:dyDescent="0.2">
      <c r="A143">
        <v>320</v>
      </c>
      <c r="B143" s="623">
        <v>43469.82916666667</v>
      </c>
      <c r="C143" s="405" t="s">
        <v>2054</v>
      </c>
      <c r="D143" s="384">
        <v>69</v>
      </c>
      <c r="E143">
        <v>0.01</v>
      </c>
      <c r="F143">
        <v>123.791</v>
      </c>
      <c r="G143" s="384">
        <v>0</v>
      </c>
      <c r="H143">
        <v>123.791</v>
      </c>
      <c r="I143">
        <v>2.66</v>
      </c>
      <c r="J143" s="384">
        <v>2234.3000000000002</v>
      </c>
    </row>
    <row r="144" spans="1:10" x14ac:dyDescent="0.2">
      <c r="A144">
        <v>313</v>
      </c>
      <c r="B144" s="623">
        <v>43469.82916666667</v>
      </c>
      <c r="C144" s="405" t="s">
        <v>97</v>
      </c>
      <c r="D144" s="384">
        <v>70</v>
      </c>
      <c r="E144">
        <v>0.03</v>
      </c>
      <c r="F144">
        <v>123.78400000000001</v>
      </c>
      <c r="G144" s="384">
        <v>0</v>
      </c>
      <c r="H144">
        <v>0</v>
      </c>
    </row>
    <row r="145" spans="1:10" x14ac:dyDescent="0.2">
      <c r="A145">
        <v>502</v>
      </c>
      <c r="B145" s="623">
        <v>43479.159722222219</v>
      </c>
      <c r="C145" s="405" t="s">
        <v>2054</v>
      </c>
      <c r="D145" s="384">
        <v>70</v>
      </c>
      <c r="E145">
        <v>0.03</v>
      </c>
      <c r="F145">
        <v>124.19</v>
      </c>
      <c r="G145" s="384">
        <v>0</v>
      </c>
      <c r="H145">
        <v>124.19</v>
      </c>
      <c r="I145">
        <v>-11.72</v>
      </c>
      <c r="J145" s="384">
        <v>2228.12</v>
      </c>
    </row>
    <row r="146" spans="1:10" x14ac:dyDescent="0.2">
      <c r="A146">
        <v>321</v>
      </c>
      <c r="B146" s="623">
        <v>43469.836805555555</v>
      </c>
      <c r="C146" s="405" t="s">
        <v>96</v>
      </c>
      <c r="D146" s="384">
        <v>71</v>
      </c>
      <c r="E146">
        <v>0.01</v>
      </c>
      <c r="F146">
        <v>123.765</v>
      </c>
      <c r="G146" s="384">
        <v>0</v>
      </c>
      <c r="H146">
        <v>0</v>
      </c>
    </row>
    <row r="147" spans="1:10" x14ac:dyDescent="0.2">
      <c r="A147">
        <v>337</v>
      </c>
      <c r="B147" s="623">
        <v>43472.529166666667</v>
      </c>
      <c r="C147" s="405" t="s">
        <v>2054</v>
      </c>
      <c r="D147" s="384">
        <v>71</v>
      </c>
      <c r="E147">
        <v>0.01</v>
      </c>
      <c r="F147">
        <v>123.871</v>
      </c>
      <c r="G147" s="384">
        <v>0</v>
      </c>
      <c r="H147">
        <v>123.871</v>
      </c>
      <c r="I147">
        <v>0.93</v>
      </c>
      <c r="J147" s="384">
        <v>2235.23</v>
      </c>
    </row>
    <row r="148" spans="1:10" x14ac:dyDescent="0.2">
      <c r="A148">
        <v>323</v>
      </c>
      <c r="B148" s="623">
        <v>43469.865277777775</v>
      </c>
      <c r="C148" s="405" t="s">
        <v>96</v>
      </c>
      <c r="D148" s="384">
        <v>72</v>
      </c>
      <c r="E148">
        <v>0.01</v>
      </c>
      <c r="F148">
        <v>123.64</v>
      </c>
      <c r="G148" s="384">
        <v>0</v>
      </c>
      <c r="H148">
        <v>0</v>
      </c>
    </row>
    <row r="149" spans="1:10" x14ac:dyDescent="0.2">
      <c r="A149">
        <v>338</v>
      </c>
      <c r="B149" s="623">
        <v>43472.529166666667</v>
      </c>
      <c r="C149" s="405" t="s">
        <v>2054</v>
      </c>
      <c r="D149" s="384">
        <v>72</v>
      </c>
      <c r="E149">
        <v>0.01</v>
      </c>
      <c r="F149">
        <v>123.871</v>
      </c>
      <c r="G149" s="384">
        <v>0</v>
      </c>
      <c r="H149">
        <v>123.871</v>
      </c>
      <c r="I149">
        <v>2.08</v>
      </c>
      <c r="J149" s="384">
        <v>2237.31</v>
      </c>
    </row>
    <row r="150" spans="1:10" x14ac:dyDescent="0.2">
      <c r="A150">
        <v>333</v>
      </c>
      <c r="B150" s="623">
        <v>43472.220833333333</v>
      </c>
      <c r="C150" s="405" t="s">
        <v>96</v>
      </c>
      <c r="D150" s="384">
        <v>73</v>
      </c>
      <c r="E150">
        <v>0.01</v>
      </c>
      <c r="F150">
        <v>123.48</v>
      </c>
      <c r="G150" s="384">
        <v>0</v>
      </c>
      <c r="H150">
        <v>0</v>
      </c>
    </row>
    <row r="151" spans="1:10" x14ac:dyDescent="0.2">
      <c r="A151">
        <v>339</v>
      </c>
      <c r="B151" s="623">
        <v>43472.529166666667</v>
      </c>
      <c r="C151" s="405" t="s">
        <v>2054</v>
      </c>
      <c r="D151" s="384">
        <v>73</v>
      </c>
      <c r="E151">
        <v>0.01</v>
      </c>
      <c r="F151">
        <v>123.871</v>
      </c>
      <c r="G151" s="384">
        <v>0</v>
      </c>
      <c r="H151">
        <v>123.871</v>
      </c>
      <c r="I151">
        <v>3.59</v>
      </c>
      <c r="J151" s="384">
        <v>2240.9</v>
      </c>
    </row>
    <row r="152" spans="1:10" x14ac:dyDescent="0.2">
      <c r="A152">
        <v>340</v>
      </c>
      <c r="B152" s="623">
        <v>43472.529166666667</v>
      </c>
      <c r="C152" s="405" t="s">
        <v>96</v>
      </c>
      <c r="D152" s="384">
        <v>74</v>
      </c>
      <c r="E152">
        <v>0.01</v>
      </c>
      <c r="F152">
        <v>123.88800000000001</v>
      </c>
      <c r="G152" s="384">
        <v>0</v>
      </c>
      <c r="H152">
        <v>0</v>
      </c>
    </row>
    <row r="153" spans="1:10" x14ac:dyDescent="0.2">
      <c r="A153">
        <v>342</v>
      </c>
      <c r="B153" s="623">
        <v>43472.655555555553</v>
      </c>
      <c r="C153" s="405" t="s">
        <v>2054</v>
      </c>
      <c r="D153" s="384">
        <v>74</v>
      </c>
      <c r="E153">
        <v>0.01</v>
      </c>
      <c r="F153">
        <v>124.108</v>
      </c>
      <c r="G153" s="384">
        <v>0</v>
      </c>
      <c r="H153">
        <v>124.108</v>
      </c>
      <c r="I153">
        <v>2.02</v>
      </c>
      <c r="J153" s="384">
        <v>2242.92</v>
      </c>
    </row>
    <row r="154" spans="1:10" x14ac:dyDescent="0.2">
      <c r="A154">
        <v>343</v>
      </c>
      <c r="B154" s="623">
        <v>43472.655555555553</v>
      </c>
      <c r="C154" s="405" t="s">
        <v>97</v>
      </c>
      <c r="D154" s="384">
        <v>75</v>
      </c>
      <c r="E154">
        <v>0.06</v>
      </c>
      <c r="F154">
        <v>124.126</v>
      </c>
      <c r="G154" s="384">
        <v>0</v>
      </c>
      <c r="H154">
        <v>0</v>
      </c>
    </row>
    <row r="155" spans="1:10" x14ac:dyDescent="0.2">
      <c r="A155">
        <v>503</v>
      </c>
      <c r="B155" s="623">
        <v>43479.159722222219</v>
      </c>
      <c r="C155" s="405" t="s">
        <v>2054</v>
      </c>
      <c r="D155" s="384">
        <v>75</v>
      </c>
      <c r="E155">
        <v>0.06</v>
      </c>
      <c r="F155">
        <v>124.19</v>
      </c>
      <c r="G155" s="384">
        <v>0</v>
      </c>
      <c r="H155">
        <v>124.19</v>
      </c>
      <c r="I155">
        <v>-4.4800000000000004</v>
      </c>
      <c r="J155" s="384">
        <v>2223.64</v>
      </c>
    </row>
    <row r="156" spans="1:10" x14ac:dyDescent="0.2">
      <c r="A156">
        <v>350</v>
      </c>
      <c r="B156" s="623">
        <v>43472.65625</v>
      </c>
      <c r="C156" s="405" t="s">
        <v>96</v>
      </c>
      <c r="D156" s="384">
        <v>76</v>
      </c>
      <c r="E156">
        <v>0.01</v>
      </c>
      <c r="F156">
        <v>124.121</v>
      </c>
      <c r="G156" s="384">
        <v>0</v>
      </c>
      <c r="H156">
        <v>0</v>
      </c>
    </row>
    <row r="157" spans="1:10" x14ac:dyDescent="0.2">
      <c r="A157">
        <v>352</v>
      </c>
      <c r="B157" s="623">
        <v>43472.724999999999</v>
      </c>
      <c r="C157" s="405" t="s">
        <v>2054</v>
      </c>
      <c r="D157" s="384">
        <v>76</v>
      </c>
      <c r="E157">
        <v>0.01</v>
      </c>
      <c r="F157">
        <v>124.34099999999999</v>
      </c>
      <c r="G157" s="384">
        <v>0</v>
      </c>
      <c r="H157">
        <v>124.34099999999999</v>
      </c>
      <c r="I157">
        <v>2.02</v>
      </c>
      <c r="J157" s="384">
        <v>2244.94</v>
      </c>
    </row>
    <row r="158" spans="1:10" x14ac:dyDescent="0.2">
      <c r="A158">
        <v>353</v>
      </c>
      <c r="B158" s="623">
        <v>43472.724999999999</v>
      </c>
      <c r="C158" s="405" t="s">
        <v>96</v>
      </c>
      <c r="D158" s="384">
        <v>77</v>
      </c>
      <c r="E158">
        <v>0.01</v>
      </c>
      <c r="F158">
        <v>124.358</v>
      </c>
      <c r="G158" s="384">
        <v>0</v>
      </c>
      <c r="H158">
        <v>0</v>
      </c>
    </row>
    <row r="159" spans="1:10" x14ac:dyDescent="0.2">
      <c r="A159">
        <v>363</v>
      </c>
      <c r="B159" s="623">
        <v>43472.831944444442</v>
      </c>
      <c r="C159" s="405" t="s">
        <v>2054</v>
      </c>
      <c r="D159" s="384">
        <v>77</v>
      </c>
      <c r="E159">
        <v>0.01</v>
      </c>
      <c r="F159">
        <v>124.578</v>
      </c>
      <c r="G159" s="384">
        <v>0</v>
      </c>
      <c r="H159">
        <v>124.578</v>
      </c>
      <c r="I159">
        <v>2.0099999999999998</v>
      </c>
      <c r="J159" s="384">
        <v>2246.9499999999998</v>
      </c>
    </row>
    <row r="160" spans="1:10" x14ac:dyDescent="0.2">
      <c r="A160">
        <v>355</v>
      </c>
      <c r="B160" s="623">
        <v>43472.789583333331</v>
      </c>
      <c r="C160" s="405" t="s">
        <v>97</v>
      </c>
      <c r="D160" s="384">
        <v>78</v>
      </c>
      <c r="E160">
        <v>0.1</v>
      </c>
      <c r="F160">
        <v>124.538</v>
      </c>
      <c r="G160" s="384">
        <v>0</v>
      </c>
      <c r="H160">
        <v>0</v>
      </c>
    </row>
    <row r="161" spans="1:10" x14ac:dyDescent="0.2">
      <c r="A161">
        <v>504</v>
      </c>
      <c r="B161" s="623">
        <v>43479.159722222219</v>
      </c>
      <c r="C161" s="405" t="s">
        <v>2054</v>
      </c>
      <c r="D161" s="384">
        <v>78</v>
      </c>
      <c r="E161">
        <v>0.1</v>
      </c>
      <c r="F161">
        <v>124.19</v>
      </c>
      <c r="G161" s="384">
        <v>0</v>
      </c>
      <c r="H161">
        <v>124.19</v>
      </c>
      <c r="I161">
        <v>30.32</v>
      </c>
      <c r="J161" s="384">
        <v>2253.96</v>
      </c>
    </row>
    <row r="162" spans="1:10" x14ac:dyDescent="0.2">
      <c r="A162">
        <v>364</v>
      </c>
      <c r="B162" s="623">
        <v>43472.832638888889</v>
      </c>
      <c r="C162" s="405" t="s">
        <v>96</v>
      </c>
      <c r="D162" s="384">
        <v>79</v>
      </c>
      <c r="E162">
        <v>0.01</v>
      </c>
      <c r="F162">
        <v>124.59399999999999</v>
      </c>
      <c r="G162" s="384">
        <v>0</v>
      </c>
      <c r="H162">
        <v>0</v>
      </c>
    </row>
    <row r="163" spans="1:10" x14ac:dyDescent="0.2">
      <c r="A163">
        <v>374</v>
      </c>
      <c r="B163" s="623">
        <v>43473.09097222222</v>
      </c>
      <c r="C163" s="405" t="s">
        <v>2054</v>
      </c>
      <c r="D163" s="384">
        <v>79</v>
      </c>
      <c r="E163">
        <v>0.01</v>
      </c>
      <c r="F163">
        <v>124.818</v>
      </c>
      <c r="G163" s="384">
        <v>0</v>
      </c>
      <c r="H163">
        <v>124.818</v>
      </c>
      <c r="I163">
        <v>2.0099999999999998</v>
      </c>
      <c r="J163" s="384">
        <v>2248.96</v>
      </c>
    </row>
    <row r="164" spans="1:10" x14ac:dyDescent="0.2">
      <c r="A164">
        <v>375</v>
      </c>
      <c r="B164" s="623">
        <v>43473.091666666667</v>
      </c>
      <c r="C164" s="405" t="s">
        <v>96</v>
      </c>
      <c r="D164" s="384">
        <v>80</v>
      </c>
      <c r="E164">
        <v>0.01</v>
      </c>
      <c r="F164">
        <v>124.834</v>
      </c>
      <c r="G164" s="384">
        <v>0</v>
      </c>
      <c r="H164">
        <v>0</v>
      </c>
    </row>
    <row r="165" spans="1:10" x14ac:dyDescent="0.2">
      <c r="A165">
        <v>400</v>
      </c>
      <c r="B165" s="623">
        <v>43474.195833333331</v>
      </c>
      <c r="C165" s="405" t="s">
        <v>2054</v>
      </c>
      <c r="D165" s="384">
        <v>80</v>
      </c>
      <c r="E165">
        <v>0.01</v>
      </c>
      <c r="F165">
        <v>124.813</v>
      </c>
      <c r="G165" s="384">
        <v>0</v>
      </c>
      <c r="H165">
        <v>124.813</v>
      </c>
      <c r="I165">
        <v>-0.23</v>
      </c>
      <c r="J165" s="384">
        <v>2248.73</v>
      </c>
    </row>
    <row r="166" spans="1:10" x14ac:dyDescent="0.2">
      <c r="A166">
        <v>377</v>
      </c>
      <c r="B166" s="623">
        <v>43473.112500000003</v>
      </c>
      <c r="C166" s="405" t="s">
        <v>96</v>
      </c>
      <c r="D166" s="384">
        <v>81</v>
      </c>
      <c r="E166">
        <v>0.01</v>
      </c>
      <c r="F166">
        <v>124.712</v>
      </c>
      <c r="G166" s="384">
        <v>0</v>
      </c>
      <c r="H166">
        <v>0</v>
      </c>
    </row>
    <row r="167" spans="1:10" x14ac:dyDescent="0.2">
      <c r="A167">
        <v>401</v>
      </c>
      <c r="B167" s="623">
        <v>43474.195833333331</v>
      </c>
      <c r="C167" s="405" t="s">
        <v>2054</v>
      </c>
      <c r="D167" s="384">
        <v>81</v>
      </c>
      <c r="E167">
        <v>0.01</v>
      </c>
      <c r="F167">
        <v>124.813</v>
      </c>
      <c r="G167" s="384">
        <v>0</v>
      </c>
      <c r="H167">
        <v>124.813</v>
      </c>
      <c r="I167">
        <v>0.89</v>
      </c>
      <c r="J167" s="384">
        <v>2249.62</v>
      </c>
    </row>
    <row r="168" spans="1:10" x14ac:dyDescent="0.2">
      <c r="A168">
        <v>380</v>
      </c>
      <c r="B168" s="623">
        <v>43473.134027777778</v>
      </c>
      <c r="C168" s="405" t="s">
        <v>96</v>
      </c>
      <c r="D168" s="384">
        <v>82</v>
      </c>
      <c r="E168">
        <v>0.01</v>
      </c>
      <c r="F168">
        <v>124.551</v>
      </c>
      <c r="G168" s="384">
        <v>0</v>
      </c>
      <c r="H168">
        <v>0</v>
      </c>
    </row>
    <row r="169" spans="1:10" x14ac:dyDescent="0.2">
      <c r="A169">
        <v>402</v>
      </c>
      <c r="B169" s="623">
        <v>43474.195833333331</v>
      </c>
      <c r="C169" s="405" t="s">
        <v>2054</v>
      </c>
      <c r="D169" s="384">
        <v>82</v>
      </c>
      <c r="E169">
        <v>0.01</v>
      </c>
      <c r="F169">
        <v>124.813</v>
      </c>
      <c r="G169" s="384">
        <v>0</v>
      </c>
      <c r="H169">
        <v>124.813</v>
      </c>
      <c r="I169">
        <v>2.36</v>
      </c>
      <c r="J169" s="384">
        <v>2251.9699999999998</v>
      </c>
    </row>
    <row r="170" spans="1:10" x14ac:dyDescent="0.2">
      <c r="A170">
        <v>384</v>
      </c>
      <c r="B170" s="623">
        <v>43473.148611111108</v>
      </c>
      <c r="C170" s="405" t="s">
        <v>96</v>
      </c>
      <c r="D170" s="384">
        <v>83</v>
      </c>
      <c r="E170">
        <v>0.02</v>
      </c>
      <c r="F170">
        <v>124.35</v>
      </c>
      <c r="G170" s="384">
        <v>0</v>
      </c>
      <c r="H170">
        <v>0</v>
      </c>
    </row>
    <row r="171" spans="1:10" x14ac:dyDescent="0.2">
      <c r="A171">
        <v>403</v>
      </c>
      <c r="B171" s="623">
        <v>43474.195833333331</v>
      </c>
      <c r="C171" s="405" t="s">
        <v>2054</v>
      </c>
      <c r="D171" s="384">
        <v>83</v>
      </c>
      <c r="E171">
        <v>0.02</v>
      </c>
      <c r="F171">
        <v>124.813</v>
      </c>
      <c r="G171" s="384">
        <v>0</v>
      </c>
      <c r="H171">
        <v>124.813</v>
      </c>
      <c r="I171">
        <v>8.41</v>
      </c>
      <c r="J171" s="384">
        <v>2260.38</v>
      </c>
    </row>
    <row r="172" spans="1:10" x14ac:dyDescent="0.2">
      <c r="A172">
        <v>404</v>
      </c>
      <c r="B172" s="623">
        <v>43474.215277777781</v>
      </c>
      <c r="C172" s="405" t="s">
        <v>96</v>
      </c>
      <c r="D172" s="384">
        <v>84</v>
      </c>
      <c r="E172">
        <v>0.01</v>
      </c>
      <c r="F172">
        <v>124.81</v>
      </c>
      <c r="G172" s="384">
        <v>0</v>
      </c>
      <c r="H172">
        <v>0</v>
      </c>
    </row>
    <row r="173" spans="1:10" x14ac:dyDescent="0.2">
      <c r="A173">
        <v>409</v>
      </c>
      <c r="B173" s="623">
        <v>43474.70416666667</v>
      </c>
      <c r="C173" s="405" t="s">
        <v>2054</v>
      </c>
      <c r="D173" s="384">
        <v>84</v>
      </c>
      <c r="E173">
        <v>0.01</v>
      </c>
      <c r="F173">
        <v>124.98</v>
      </c>
      <c r="G173" s="384">
        <v>0</v>
      </c>
      <c r="H173">
        <v>124.98</v>
      </c>
      <c r="I173">
        <v>1.56</v>
      </c>
      <c r="J173" s="384">
        <v>2261.94</v>
      </c>
    </row>
    <row r="174" spans="1:10" x14ac:dyDescent="0.2">
      <c r="A174">
        <v>406</v>
      </c>
      <c r="B174" s="623">
        <v>43474.375</v>
      </c>
      <c r="C174" s="405" t="s">
        <v>96</v>
      </c>
      <c r="D174" s="384">
        <v>85</v>
      </c>
      <c r="E174">
        <v>0.01</v>
      </c>
      <c r="F174">
        <v>124.68899999999999</v>
      </c>
      <c r="G174" s="384">
        <v>0</v>
      </c>
      <c r="H174">
        <v>0</v>
      </c>
    </row>
    <row r="175" spans="1:10" x14ac:dyDescent="0.2">
      <c r="A175">
        <v>410</v>
      </c>
      <c r="B175" s="623">
        <v>43474.70416666667</v>
      </c>
      <c r="C175" s="405" t="s">
        <v>2054</v>
      </c>
      <c r="D175" s="384">
        <v>85</v>
      </c>
      <c r="E175">
        <v>0.01</v>
      </c>
      <c r="F175">
        <v>124.98</v>
      </c>
      <c r="G175" s="384">
        <v>0</v>
      </c>
      <c r="H175">
        <v>124.98</v>
      </c>
      <c r="I175">
        <v>2.67</v>
      </c>
      <c r="J175" s="384">
        <v>2264.61</v>
      </c>
    </row>
    <row r="176" spans="1:10" x14ac:dyDescent="0.2">
      <c r="A176">
        <v>411</v>
      </c>
      <c r="B176" s="623">
        <v>43474.708333333336</v>
      </c>
      <c r="C176" s="405" t="s">
        <v>97</v>
      </c>
      <c r="D176" s="384">
        <v>86</v>
      </c>
      <c r="E176">
        <v>0.19</v>
      </c>
      <c r="F176">
        <v>125.02</v>
      </c>
      <c r="G176" s="384">
        <v>0</v>
      </c>
      <c r="H176">
        <v>0</v>
      </c>
    </row>
    <row r="177" spans="1:10" x14ac:dyDescent="0.2">
      <c r="A177">
        <v>505</v>
      </c>
      <c r="B177" s="623">
        <v>43479.159722222219</v>
      </c>
      <c r="C177" s="405" t="s">
        <v>2054</v>
      </c>
      <c r="D177" s="384">
        <v>86</v>
      </c>
      <c r="E177">
        <v>0.19</v>
      </c>
      <c r="F177">
        <v>124.19</v>
      </c>
      <c r="G177" s="384">
        <v>0</v>
      </c>
      <c r="H177">
        <v>124.19</v>
      </c>
      <c r="I177">
        <v>142.46</v>
      </c>
      <c r="J177" s="384">
        <v>2396.42</v>
      </c>
    </row>
    <row r="178" spans="1:10" x14ac:dyDescent="0.2">
      <c r="A178">
        <v>420</v>
      </c>
      <c r="B178" s="623">
        <v>43474.722222222219</v>
      </c>
      <c r="C178" s="405" t="s">
        <v>96</v>
      </c>
      <c r="D178" s="384">
        <v>87</v>
      </c>
      <c r="E178">
        <v>0.01</v>
      </c>
      <c r="F178">
        <v>124.863</v>
      </c>
      <c r="G178" s="384">
        <v>0</v>
      </c>
      <c r="H178">
        <v>0</v>
      </c>
    </row>
    <row r="179" spans="1:10" x14ac:dyDescent="0.2">
      <c r="A179">
        <v>429</v>
      </c>
      <c r="B179" s="623">
        <v>43474.786111111112</v>
      </c>
      <c r="C179" s="405" t="s">
        <v>2054</v>
      </c>
      <c r="D179" s="384">
        <v>87</v>
      </c>
      <c r="E179">
        <v>0.01</v>
      </c>
      <c r="F179">
        <v>124.953</v>
      </c>
      <c r="G179" s="384">
        <v>0</v>
      </c>
      <c r="H179">
        <v>124.953</v>
      </c>
      <c r="I179">
        <v>0.82</v>
      </c>
      <c r="J179" s="384">
        <v>2265.4299999999998</v>
      </c>
    </row>
    <row r="180" spans="1:10" x14ac:dyDescent="0.2">
      <c r="A180">
        <v>422</v>
      </c>
      <c r="B180" s="623">
        <v>43474.729861111111</v>
      </c>
      <c r="C180" s="405" t="s">
        <v>96</v>
      </c>
      <c r="D180" s="384">
        <v>88</v>
      </c>
      <c r="E180">
        <v>0.01</v>
      </c>
      <c r="F180">
        <v>124.74299999999999</v>
      </c>
      <c r="G180" s="384">
        <v>0</v>
      </c>
      <c r="H180">
        <v>0</v>
      </c>
    </row>
    <row r="181" spans="1:10" x14ac:dyDescent="0.2">
      <c r="A181">
        <v>430</v>
      </c>
      <c r="B181" s="623">
        <v>43474.786111111112</v>
      </c>
      <c r="C181" s="405" t="s">
        <v>2054</v>
      </c>
      <c r="D181" s="384">
        <v>88</v>
      </c>
      <c r="E181">
        <v>0.01</v>
      </c>
      <c r="F181">
        <v>124.953</v>
      </c>
      <c r="G181" s="384">
        <v>0</v>
      </c>
      <c r="H181">
        <v>124.953</v>
      </c>
      <c r="I181">
        <v>1.92</v>
      </c>
      <c r="J181" s="384">
        <v>2267.35</v>
      </c>
    </row>
    <row r="182" spans="1:10" x14ac:dyDescent="0.2">
      <c r="A182">
        <v>425</v>
      </c>
      <c r="B182" s="623">
        <v>43474.739583333336</v>
      </c>
      <c r="C182" s="405" t="s">
        <v>96</v>
      </c>
      <c r="D182" s="384">
        <v>89</v>
      </c>
      <c r="E182">
        <v>0.01</v>
      </c>
      <c r="F182">
        <v>124.533</v>
      </c>
      <c r="G182" s="384">
        <v>0</v>
      </c>
      <c r="H182">
        <v>0</v>
      </c>
    </row>
    <row r="183" spans="1:10" x14ac:dyDescent="0.2">
      <c r="A183">
        <v>431</v>
      </c>
      <c r="B183" s="623">
        <v>43474.786111111112</v>
      </c>
      <c r="C183" s="405" t="s">
        <v>2054</v>
      </c>
      <c r="D183" s="384">
        <v>89</v>
      </c>
      <c r="E183">
        <v>0.01</v>
      </c>
      <c r="F183">
        <v>124.953</v>
      </c>
      <c r="G183" s="384">
        <v>0</v>
      </c>
      <c r="H183">
        <v>124.953</v>
      </c>
      <c r="I183">
        <v>3.85</v>
      </c>
      <c r="J183" s="384">
        <v>2271.1999999999998</v>
      </c>
    </row>
    <row r="184" spans="1:10" x14ac:dyDescent="0.2">
      <c r="A184">
        <v>432</v>
      </c>
      <c r="B184" s="623">
        <v>43474.831944444442</v>
      </c>
      <c r="C184" s="405" t="s">
        <v>96</v>
      </c>
      <c r="D184" s="384">
        <v>90</v>
      </c>
      <c r="E184">
        <v>0.01</v>
      </c>
      <c r="F184">
        <v>124.92</v>
      </c>
      <c r="G184" s="384">
        <v>0</v>
      </c>
      <c r="H184">
        <v>0</v>
      </c>
    </row>
    <row r="185" spans="1:10" x14ac:dyDescent="0.2">
      <c r="A185">
        <v>468</v>
      </c>
      <c r="B185" s="623">
        <v>43476.305555555555</v>
      </c>
      <c r="C185" s="405" t="s">
        <v>2054</v>
      </c>
      <c r="D185" s="384">
        <v>90</v>
      </c>
      <c r="E185">
        <v>0.01</v>
      </c>
      <c r="F185">
        <v>124.90600000000001</v>
      </c>
      <c r="G185" s="384">
        <v>0</v>
      </c>
      <c r="H185">
        <v>124.90600000000001</v>
      </c>
      <c r="I185">
        <v>-0.28999999999999998</v>
      </c>
      <c r="J185" s="384">
        <v>2270.91</v>
      </c>
    </row>
    <row r="186" spans="1:10" x14ac:dyDescent="0.2">
      <c r="A186">
        <v>434</v>
      </c>
      <c r="B186" s="623">
        <v>43474.890277777777</v>
      </c>
      <c r="C186" s="405" t="s">
        <v>96</v>
      </c>
      <c r="D186" s="384">
        <v>91</v>
      </c>
      <c r="E186">
        <v>0.01</v>
      </c>
      <c r="F186">
        <v>124.8</v>
      </c>
      <c r="G186" s="384">
        <v>0</v>
      </c>
      <c r="H186">
        <v>0</v>
      </c>
    </row>
    <row r="187" spans="1:10" x14ac:dyDescent="0.2">
      <c r="A187">
        <v>469</v>
      </c>
      <c r="B187" s="623">
        <v>43476.305555555555</v>
      </c>
      <c r="C187" s="405" t="s">
        <v>2054</v>
      </c>
      <c r="D187" s="384">
        <v>91</v>
      </c>
      <c r="E187">
        <v>0.01</v>
      </c>
      <c r="F187">
        <v>124.90600000000001</v>
      </c>
      <c r="G187" s="384">
        <v>0</v>
      </c>
      <c r="H187">
        <v>124.90600000000001</v>
      </c>
      <c r="I187">
        <v>0.81</v>
      </c>
      <c r="J187" s="384">
        <v>2271.71</v>
      </c>
    </row>
    <row r="188" spans="1:10" x14ac:dyDescent="0.2">
      <c r="A188">
        <v>447</v>
      </c>
      <c r="B188" s="623">
        <v>43475.134722222225</v>
      </c>
      <c r="C188" s="405" t="s">
        <v>96</v>
      </c>
      <c r="D188" s="384">
        <v>92</v>
      </c>
      <c r="E188">
        <v>0.01</v>
      </c>
      <c r="F188">
        <v>124.639</v>
      </c>
      <c r="G188" s="384">
        <v>0</v>
      </c>
      <c r="H188">
        <v>0</v>
      </c>
    </row>
    <row r="189" spans="1:10" x14ac:dyDescent="0.2">
      <c r="A189">
        <v>470</v>
      </c>
      <c r="B189" s="623">
        <v>43476.305555555555</v>
      </c>
      <c r="C189" s="405" t="s">
        <v>2054</v>
      </c>
      <c r="D189" s="384">
        <v>92</v>
      </c>
      <c r="E189">
        <v>0.01</v>
      </c>
      <c r="F189">
        <v>124.90600000000001</v>
      </c>
      <c r="G189" s="384">
        <v>0</v>
      </c>
      <c r="H189">
        <v>124.90600000000001</v>
      </c>
      <c r="I189">
        <v>2.41</v>
      </c>
      <c r="J189" s="384">
        <v>2274.12</v>
      </c>
    </row>
    <row r="190" spans="1:10" x14ac:dyDescent="0.2">
      <c r="A190">
        <v>451</v>
      </c>
      <c r="B190" s="623">
        <v>43475.698611111111</v>
      </c>
      <c r="C190" s="405" t="s">
        <v>96</v>
      </c>
      <c r="D190" s="384">
        <v>93</v>
      </c>
      <c r="E190">
        <v>0.02</v>
      </c>
      <c r="F190">
        <v>124.438</v>
      </c>
      <c r="G190" s="384">
        <v>0</v>
      </c>
      <c r="H190">
        <v>0</v>
      </c>
    </row>
    <row r="191" spans="1:10" x14ac:dyDescent="0.2">
      <c r="A191">
        <v>471</v>
      </c>
      <c r="B191" s="623">
        <v>43476.305555555555</v>
      </c>
      <c r="C191" s="405" t="s">
        <v>2054</v>
      </c>
      <c r="D191" s="384">
        <v>93</v>
      </c>
      <c r="E191">
        <v>0.02</v>
      </c>
      <c r="F191">
        <v>124.90600000000001</v>
      </c>
      <c r="G191" s="384">
        <v>0</v>
      </c>
      <c r="H191">
        <v>124.90600000000001</v>
      </c>
      <c r="I191">
        <v>8.51</v>
      </c>
      <c r="J191" s="384">
        <v>2282.63</v>
      </c>
    </row>
    <row r="192" spans="1:10" x14ac:dyDescent="0.2">
      <c r="A192">
        <v>472</v>
      </c>
      <c r="B192" s="623">
        <v>43476.306944444441</v>
      </c>
      <c r="C192" s="405" t="s">
        <v>96</v>
      </c>
      <c r="D192" s="384">
        <v>94</v>
      </c>
      <c r="E192">
        <v>0.01</v>
      </c>
      <c r="F192">
        <v>124.93600000000001</v>
      </c>
      <c r="G192" s="384">
        <v>0</v>
      </c>
      <c r="H192">
        <v>0</v>
      </c>
    </row>
    <row r="193" spans="1:10" x14ac:dyDescent="0.2">
      <c r="A193">
        <v>543</v>
      </c>
      <c r="B193" s="623">
        <v>43480.302777777775</v>
      </c>
      <c r="C193" s="405" t="s">
        <v>2054</v>
      </c>
      <c r="D193" s="384">
        <v>94</v>
      </c>
      <c r="E193">
        <v>0.01</v>
      </c>
      <c r="F193">
        <v>124.694</v>
      </c>
      <c r="G193" s="384">
        <v>0</v>
      </c>
      <c r="H193">
        <v>124.694</v>
      </c>
      <c r="I193">
        <v>-2.2999999999999998</v>
      </c>
      <c r="J193" s="384">
        <v>2396.13</v>
      </c>
    </row>
    <row r="194" spans="1:10" x14ac:dyDescent="0.2">
      <c r="A194">
        <v>474</v>
      </c>
      <c r="B194" s="623">
        <v>43476.32916666667</v>
      </c>
      <c r="C194" s="405" t="s">
        <v>96</v>
      </c>
      <c r="D194" s="384">
        <v>95</v>
      </c>
      <c r="E194">
        <v>0.01</v>
      </c>
      <c r="F194">
        <v>124.815</v>
      </c>
      <c r="G194" s="384">
        <v>0</v>
      </c>
      <c r="H194">
        <v>0</v>
      </c>
    </row>
    <row r="195" spans="1:10" x14ac:dyDescent="0.2">
      <c r="A195">
        <v>544</v>
      </c>
      <c r="B195" s="623">
        <v>43480.302777777775</v>
      </c>
      <c r="C195" s="405" t="s">
        <v>2054</v>
      </c>
      <c r="D195" s="384">
        <v>95</v>
      </c>
      <c r="E195">
        <v>0.01</v>
      </c>
      <c r="F195">
        <v>124.694</v>
      </c>
      <c r="G195" s="384">
        <v>0</v>
      </c>
      <c r="H195">
        <v>124.694</v>
      </c>
      <c r="I195">
        <v>-1.19</v>
      </c>
      <c r="J195" s="384">
        <v>2394.94</v>
      </c>
    </row>
    <row r="196" spans="1:10" x14ac:dyDescent="0.2">
      <c r="A196">
        <v>477</v>
      </c>
      <c r="B196" s="623">
        <v>43476.672222222223</v>
      </c>
      <c r="C196" s="405" t="s">
        <v>96</v>
      </c>
      <c r="D196" s="384">
        <v>96</v>
      </c>
      <c r="E196">
        <v>0.01</v>
      </c>
      <c r="F196">
        <v>124.65300000000001</v>
      </c>
      <c r="G196" s="384">
        <v>0</v>
      </c>
      <c r="H196">
        <v>0</v>
      </c>
    </row>
    <row r="197" spans="1:10" x14ac:dyDescent="0.2">
      <c r="A197">
        <v>545</v>
      </c>
      <c r="B197" s="623">
        <v>43480.302777777775</v>
      </c>
      <c r="C197" s="405" t="s">
        <v>2054</v>
      </c>
      <c r="D197" s="384">
        <v>96</v>
      </c>
      <c r="E197">
        <v>0.01</v>
      </c>
      <c r="F197">
        <v>124.694</v>
      </c>
      <c r="G197" s="384">
        <v>0</v>
      </c>
      <c r="H197">
        <v>124.694</v>
      </c>
      <c r="I197">
        <v>0.3</v>
      </c>
      <c r="J197" s="384">
        <v>2395.2399999999998</v>
      </c>
    </row>
    <row r="198" spans="1:10" x14ac:dyDescent="0.2">
      <c r="A198">
        <v>481</v>
      </c>
      <c r="B198" s="623">
        <v>43476.7</v>
      </c>
      <c r="C198" s="405" t="s">
        <v>96</v>
      </c>
      <c r="D198" s="384">
        <v>97</v>
      </c>
      <c r="E198">
        <v>0.02</v>
      </c>
      <c r="F198">
        <v>124.36499999999999</v>
      </c>
      <c r="G198" s="384">
        <v>0</v>
      </c>
      <c r="H198">
        <v>0</v>
      </c>
    </row>
    <row r="199" spans="1:10" x14ac:dyDescent="0.2">
      <c r="A199">
        <v>546</v>
      </c>
      <c r="B199" s="623">
        <v>43480.302777777775</v>
      </c>
      <c r="C199" s="405" t="s">
        <v>2054</v>
      </c>
      <c r="D199" s="384">
        <v>97</v>
      </c>
      <c r="E199">
        <v>0.02</v>
      </c>
      <c r="F199">
        <v>124.694</v>
      </c>
      <c r="G199" s="384">
        <v>0</v>
      </c>
      <c r="H199">
        <v>124.694</v>
      </c>
      <c r="I199">
        <v>5.88</v>
      </c>
      <c r="J199" s="384">
        <v>2401.12</v>
      </c>
    </row>
    <row r="200" spans="1:10" x14ac:dyDescent="0.2">
      <c r="A200">
        <v>506</v>
      </c>
      <c r="B200" s="623">
        <v>43479.159722222219</v>
      </c>
      <c r="C200" s="405" t="s">
        <v>97</v>
      </c>
      <c r="D200" s="384">
        <v>98</v>
      </c>
      <c r="E200">
        <v>0.01</v>
      </c>
      <c r="F200">
        <v>124.169</v>
      </c>
      <c r="G200" s="384">
        <v>0</v>
      </c>
      <c r="H200">
        <v>0</v>
      </c>
    </row>
    <row r="201" spans="1:10" x14ac:dyDescent="0.2">
      <c r="A201">
        <v>514</v>
      </c>
      <c r="B201" s="623">
        <v>43479.387499999997</v>
      </c>
      <c r="C201" s="405" t="s">
        <v>2054</v>
      </c>
      <c r="D201" s="384">
        <v>98</v>
      </c>
      <c r="E201">
        <v>0.01</v>
      </c>
      <c r="F201">
        <v>123.949</v>
      </c>
      <c r="G201" s="384">
        <v>0</v>
      </c>
      <c r="H201">
        <v>123.949</v>
      </c>
      <c r="I201">
        <v>2.02</v>
      </c>
      <c r="J201" s="384">
        <v>2398.44</v>
      </c>
    </row>
    <row r="202" spans="1:10" x14ac:dyDescent="0.2">
      <c r="A202">
        <v>508</v>
      </c>
      <c r="B202" s="623">
        <v>43479.209722222222</v>
      </c>
      <c r="C202" s="405" t="s">
        <v>96</v>
      </c>
      <c r="D202" s="384">
        <v>99</v>
      </c>
      <c r="E202">
        <v>0.03</v>
      </c>
      <c r="F202">
        <v>124.09399999999999</v>
      </c>
      <c r="G202" s="384">
        <v>0</v>
      </c>
      <c r="H202">
        <v>0</v>
      </c>
    </row>
    <row r="203" spans="1:10" x14ac:dyDescent="0.2">
      <c r="A203">
        <v>547</v>
      </c>
      <c r="B203" s="623">
        <v>43480.302777777775</v>
      </c>
      <c r="C203" s="405" t="s">
        <v>2054</v>
      </c>
      <c r="D203" s="384">
        <v>99</v>
      </c>
      <c r="E203">
        <v>0.03</v>
      </c>
      <c r="F203">
        <v>124.694</v>
      </c>
      <c r="G203" s="384">
        <v>0</v>
      </c>
      <c r="H203">
        <v>124.694</v>
      </c>
      <c r="I203">
        <v>16.39</v>
      </c>
      <c r="J203" s="384">
        <v>2417.5</v>
      </c>
    </row>
    <row r="204" spans="1:10" x14ac:dyDescent="0.2">
      <c r="A204">
        <v>515</v>
      </c>
      <c r="B204" s="623">
        <v>43479.387499999997</v>
      </c>
      <c r="C204" s="405" t="s">
        <v>97</v>
      </c>
      <c r="D204" s="384">
        <v>100</v>
      </c>
      <c r="E204">
        <v>0.01</v>
      </c>
      <c r="F204">
        <v>123.932</v>
      </c>
      <c r="G204" s="384">
        <v>0</v>
      </c>
      <c r="H204">
        <v>0</v>
      </c>
    </row>
    <row r="205" spans="1:10" x14ac:dyDescent="0.2">
      <c r="A205">
        <v>562</v>
      </c>
      <c r="B205" s="623">
        <v>43480.46875</v>
      </c>
      <c r="C205" s="405" t="s">
        <v>2054</v>
      </c>
      <c r="D205" s="384">
        <v>100</v>
      </c>
      <c r="E205">
        <v>0.01</v>
      </c>
      <c r="F205">
        <v>124.125</v>
      </c>
      <c r="G205" s="384">
        <v>0</v>
      </c>
      <c r="H205">
        <v>124.125</v>
      </c>
      <c r="I205">
        <v>-1.79</v>
      </c>
      <c r="J205" s="384">
        <v>2415.71</v>
      </c>
    </row>
    <row r="206" spans="1:10" x14ac:dyDescent="0.2">
      <c r="A206">
        <v>517</v>
      </c>
      <c r="B206" s="623">
        <v>43479.413888888892</v>
      </c>
      <c r="C206" s="405" t="s">
        <v>97</v>
      </c>
      <c r="D206" s="384">
        <v>101</v>
      </c>
      <c r="E206">
        <v>0.01</v>
      </c>
      <c r="F206">
        <v>124.05200000000001</v>
      </c>
      <c r="G206" s="384">
        <v>0</v>
      </c>
      <c r="H206">
        <v>0</v>
      </c>
    </row>
    <row r="207" spans="1:10" x14ac:dyDescent="0.2">
      <c r="A207">
        <v>563</v>
      </c>
      <c r="B207" s="623">
        <v>43480.46875</v>
      </c>
      <c r="C207" s="405" t="s">
        <v>2054</v>
      </c>
      <c r="D207" s="384">
        <v>101</v>
      </c>
      <c r="E207">
        <v>0.01</v>
      </c>
      <c r="F207">
        <v>124.125</v>
      </c>
      <c r="G207" s="384">
        <v>0</v>
      </c>
      <c r="H207">
        <v>124.125</v>
      </c>
      <c r="I207">
        <v>-0.69</v>
      </c>
      <c r="J207" s="384">
        <v>2415.02</v>
      </c>
    </row>
    <row r="208" spans="1:10" x14ac:dyDescent="0.2">
      <c r="A208">
        <v>520</v>
      </c>
      <c r="B208" s="623">
        <v>43479.732638888891</v>
      </c>
      <c r="C208" s="405" t="s">
        <v>97</v>
      </c>
      <c r="D208" s="384">
        <v>102</v>
      </c>
      <c r="E208">
        <v>0.01</v>
      </c>
      <c r="F208">
        <v>124.214</v>
      </c>
      <c r="G208" s="384">
        <v>0</v>
      </c>
      <c r="H208">
        <v>0</v>
      </c>
    </row>
    <row r="209" spans="1:10" x14ac:dyDescent="0.2">
      <c r="A209">
        <v>564</v>
      </c>
      <c r="B209" s="623">
        <v>43480.46875</v>
      </c>
      <c r="C209" s="405" t="s">
        <v>2054</v>
      </c>
      <c r="D209" s="384">
        <v>102</v>
      </c>
      <c r="E209">
        <v>0.01</v>
      </c>
      <c r="F209">
        <v>124.125</v>
      </c>
      <c r="G209" s="384">
        <v>0</v>
      </c>
      <c r="H209">
        <v>124.125</v>
      </c>
      <c r="I209">
        <v>0.8</v>
      </c>
      <c r="J209" s="384">
        <v>2415.8200000000002</v>
      </c>
    </row>
    <row r="210" spans="1:10" x14ac:dyDescent="0.2">
      <c r="A210">
        <v>532</v>
      </c>
      <c r="B210" s="623">
        <v>43480.134027777778</v>
      </c>
      <c r="C210" s="405" t="s">
        <v>97</v>
      </c>
      <c r="D210" s="384">
        <v>103</v>
      </c>
      <c r="E210">
        <v>0.02</v>
      </c>
      <c r="F210">
        <v>124.41500000000001</v>
      </c>
      <c r="G210" s="384">
        <v>0</v>
      </c>
      <c r="H210">
        <v>0</v>
      </c>
    </row>
    <row r="211" spans="1:10" x14ac:dyDescent="0.2">
      <c r="A211">
        <v>565</v>
      </c>
      <c r="B211" s="623">
        <v>43480.46875</v>
      </c>
      <c r="C211" s="405" t="s">
        <v>2054</v>
      </c>
      <c r="D211" s="384">
        <v>103</v>
      </c>
      <c r="E211">
        <v>0.02</v>
      </c>
      <c r="F211">
        <v>124.125</v>
      </c>
      <c r="G211" s="384">
        <v>0</v>
      </c>
      <c r="H211">
        <v>124.125</v>
      </c>
      <c r="I211">
        <v>5.32</v>
      </c>
      <c r="J211" s="384">
        <v>2421.14</v>
      </c>
    </row>
    <row r="212" spans="1:10" x14ac:dyDescent="0.2">
      <c r="A212">
        <v>537</v>
      </c>
      <c r="B212" s="623">
        <v>43480.302777777775</v>
      </c>
      <c r="C212" s="405" t="s">
        <v>97</v>
      </c>
      <c r="D212" s="384">
        <v>104</v>
      </c>
      <c r="E212">
        <v>0.03</v>
      </c>
      <c r="F212">
        <v>124.68600000000001</v>
      </c>
      <c r="G212" s="384">
        <v>0</v>
      </c>
      <c r="H212">
        <v>0</v>
      </c>
    </row>
    <row r="213" spans="1:10" x14ac:dyDescent="0.2">
      <c r="A213">
        <v>566</v>
      </c>
      <c r="B213" s="623">
        <v>43480.46875</v>
      </c>
      <c r="C213" s="405" t="s">
        <v>2054</v>
      </c>
      <c r="D213" s="384">
        <v>104</v>
      </c>
      <c r="E213">
        <v>0.03</v>
      </c>
      <c r="F213">
        <v>124.125</v>
      </c>
      <c r="G213" s="384">
        <v>0</v>
      </c>
      <c r="H213">
        <v>124.125</v>
      </c>
      <c r="I213">
        <v>15.44</v>
      </c>
      <c r="J213" s="384">
        <v>2436.58</v>
      </c>
    </row>
    <row r="214" spans="1:10" x14ac:dyDescent="0.2">
      <c r="A214">
        <v>548</v>
      </c>
      <c r="B214" s="623">
        <v>43480.303472222222</v>
      </c>
      <c r="C214" s="405" t="s">
        <v>96</v>
      </c>
      <c r="D214" s="384">
        <v>105</v>
      </c>
      <c r="E214">
        <v>0.01</v>
      </c>
      <c r="F214">
        <v>124.77</v>
      </c>
      <c r="G214" s="384">
        <v>0</v>
      </c>
      <c r="H214">
        <v>0</v>
      </c>
    </row>
    <row r="215" spans="1:10" x14ac:dyDescent="0.2">
      <c r="A215">
        <v>604</v>
      </c>
      <c r="B215" s="623">
        <v>43480.709027777775</v>
      </c>
      <c r="C215" s="405" t="s">
        <v>2054</v>
      </c>
      <c r="D215" s="384">
        <v>105</v>
      </c>
      <c r="E215">
        <v>0.01</v>
      </c>
      <c r="F215">
        <v>124.30800000000001</v>
      </c>
      <c r="G215" s="384">
        <v>0</v>
      </c>
      <c r="H215">
        <v>124.30800000000001</v>
      </c>
      <c r="I215">
        <v>-4.24</v>
      </c>
      <c r="J215" s="384">
        <v>2438.5700000000002</v>
      </c>
    </row>
    <row r="216" spans="1:10" x14ac:dyDescent="0.2">
      <c r="A216">
        <v>550</v>
      </c>
      <c r="B216" s="623">
        <v>43480.365972222222</v>
      </c>
      <c r="C216" s="405" t="s">
        <v>96</v>
      </c>
      <c r="D216" s="384">
        <v>106</v>
      </c>
      <c r="E216">
        <v>0.01</v>
      </c>
      <c r="F216">
        <v>124.65</v>
      </c>
      <c r="G216" s="384">
        <v>0</v>
      </c>
      <c r="H216">
        <v>0</v>
      </c>
    </row>
    <row r="217" spans="1:10" x14ac:dyDescent="0.2">
      <c r="A217">
        <v>605</v>
      </c>
      <c r="B217" s="623">
        <v>43480.709027777775</v>
      </c>
      <c r="C217" s="405" t="s">
        <v>2054</v>
      </c>
      <c r="D217" s="384">
        <v>106</v>
      </c>
      <c r="E217">
        <v>0.01</v>
      </c>
      <c r="F217">
        <v>124.30800000000001</v>
      </c>
      <c r="G217" s="384">
        <v>0</v>
      </c>
      <c r="H217">
        <v>124.30800000000001</v>
      </c>
      <c r="I217">
        <v>-3.13</v>
      </c>
      <c r="J217" s="384">
        <v>2435.44</v>
      </c>
    </row>
    <row r="218" spans="1:10" x14ac:dyDescent="0.2">
      <c r="A218">
        <v>553</v>
      </c>
      <c r="B218" s="623">
        <v>43480.432638888888</v>
      </c>
      <c r="C218" s="405" t="s">
        <v>96</v>
      </c>
      <c r="D218" s="384">
        <v>107</v>
      </c>
      <c r="E218">
        <v>0.01</v>
      </c>
      <c r="F218">
        <v>124.486</v>
      </c>
      <c r="G218" s="384">
        <v>0</v>
      </c>
      <c r="H218">
        <v>0</v>
      </c>
    </row>
    <row r="219" spans="1:10" x14ac:dyDescent="0.2">
      <c r="A219">
        <v>606</v>
      </c>
      <c r="B219" s="623">
        <v>43480.709027777775</v>
      </c>
      <c r="C219" s="405" t="s">
        <v>2054</v>
      </c>
      <c r="D219" s="384">
        <v>107</v>
      </c>
      <c r="E219">
        <v>0.01</v>
      </c>
      <c r="F219">
        <v>124.30800000000001</v>
      </c>
      <c r="G219" s="384">
        <v>0</v>
      </c>
      <c r="H219">
        <v>124.30800000000001</v>
      </c>
      <c r="I219">
        <v>-1.63</v>
      </c>
      <c r="J219" s="384">
        <v>2433.81</v>
      </c>
    </row>
    <row r="220" spans="1:10" x14ac:dyDescent="0.2">
      <c r="A220">
        <v>557</v>
      </c>
      <c r="B220" s="623">
        <v>43480.467361111114</v>
      </c>
      <c r="C220" s="405" t="s">
        <v>96</v>
      </c>
      <c r="D220" s="384">
        <v>108</v>
      </c>
      <c r="E220">
        <v>0.02</v>
      </c>
      <c r="F220">
        <v>124.282</v>
      </c>
      <c r="G220" s="384">
        <v>0</v>
      </c>
      <c r="H220">
        <v>0</v>
      </c>
    </row>
    <row r="221" spans="1:10" x14ac:dyDescent="0.2">
      <c r="A221">
        <v>607</v>
      </c>
      <c r="B221" s="623">
        <v>43480.709027777775</v>
      </c>
      <c r="C221" s="405" t="s">
        <v>2054</v>
      </c>
      <c r="D221" s="384">
        <v>108</v>
      </c>
      <c r="E221">
        <v>0.02</v>
      </c>
      <c r="F221">
        <v>124.30800000000001</v>
      </c>
      <c r="G221" s="384">
        <v>0</v>
      </c>
      <c r="H221">
        <v>124.30800000000001</v>
      </c>
      <c r="I221">
        <v>0.48</v>
      </c>
      <c r="J221" s="384">
        <v>2434.29</v>
      </c>
    </row>
    <row r="222" spans="1:10" x14ac:dyDescent="0.2">
      <c r="A222">
        <v>567</v>
      </c>
      <c r="B222" s="623">
        <v>43480.46875</v>
      </c>
      <c r="C222" s="405" t="s">
        <v>97</v>
      </c>
      <c r="D222" s="384">
        <v>109</v>
      </c>
      <c r="E222">
        <v>0.01</v>
      </c>
      <c r="F222">
        <v>124.10599999999999</v>
      </c>
      <c r="G222" s="384">
        <v>0</v>
      </c>
      <c r="H222">
        <v>0</v>
      </c>
    </row>
    <row r="223" spans="1:10" x14ac:dyDescent="0.2">
      <c r="A223">
        <v>578</v>
      </c>
      <c r="B223" s="623">
        <v>43480.578472222223</v>
      </c>
      <c r="C223" s="405" t="s">
        <v>2054</v>
      </c>
      <c r="D223" s="384">
        <v>109</v>
      </c>
      <c r="E223">
        <v>0.01</v>
      </c>
      <c r="F223">
        <v>123.937</v>
      </c>
      <c r="G223" s="384">
        <v>0</v>
      </c>
      <c r="H223">
        <v>123.937</v>
      </c>
      <c r="I223">
        <v>1.55</v>
      </c>
      <c r="J223" s="384">
        <v>2438.13</v>
      </c>
    </row>
    <row r="224" spans="1:10" x14ac:dyDescent="0.2">
      <c r="A224">
        <v>569</v>
      </c>
      <c r="B224" s="623">
        <v>43480.504166666666</v>
      </c>
      <c r="C224" s="405" t="s">
        <v>97</v>
      </c>
      <c r="D224" s="384">
        <v>110</v>
      </c>
      <c r="E224">
        <v>0.01</v>
      </c>
      <c r="F224">
        <v>124.227</v>
      </c>
      <c r="G224" s="384">
        <v>0</v>
      </c>
      <c r="H224">
        <v>0</v>
      </c>
    </row>
    <row r="225" spans="1:10" x14ac:dyDescent="0.2">
      <c r="A225">
        <v>579</v>
      </c>
      <c r="B225" s="623">
        <v>43480.578472222223</v>
      </c>
      <c r="C225" s="405" t="s">
        <v>2054</v>
      </c>
      <c r="D225" s="384">
        <v>110</v>
      </c>
      <c r="E225">
        <v>0.01</v>
      </c>
      <c r="F225">
        <v>123.937</v>
      </c>
      <c r="G225" s="384">
        <v>0</v>
      </c>
      <c r="H225">
        <v>123.937</v>
      </c>
      <c r="I225">
        <v>2.66</v>
      </c>
      <c r="J225" s="384">
        <v>2440.79</v>
      </c>
    </row>
    <row r="226" spans="1:10" x14ac:dyDescent="0.2">
      <c r="A226">
        <v>572</v>
      </c>
      <c r="B226" s="623">
        <v>43480.53402777778</v>
      </c>
      <c r="C226" s="405" t="s">
        <v>96</v>
      </c>
      <c r="D226" s="384">
        <v>111</v>
      </c>
      <c r="E226">
        <v>0.03</v>
      </c>
      <c r="F226">
        <v>124.011</v>
      </c>
      <c r="G226" s="384">
        <v>0</v>
      </c>
      <c r="H226">
        <v>0</v>
      </c>
    </row>
    <row r="227" spans="1:10" x14ac:dyDescent="0.2">
      <c r="A227">
        <v>608</v>
      </c>
      <c r="B227" s="623">
        <v>43480.709027777775</v>
      </c>
      <c r="C227" s="405" t="s">
        <v>2054</v>
      </c>
      <c r="D227" s="384">
        <v>111</v>
      </c>
      <c r="E227">
        <v>0.03</v>
      </c>
      <c r="F227">
        <v>124.30800000000001</v>
      </c>
      <c r="G227" s="384">
        <v>0</v>
      </c>
      <c r="H227">
        <v>124.30800000000001</v>
      </c>
      <c r="I227">
        <v>8.17</v>
      </c>
      <c r="J227" s="384">
        <v>2442.46</v>
      </c>
    </row>
    <row r="228" spans="1:10" x14ac:dyDescent="0.2">
      <c r="A228">
        <v>580</v>
      </c>
      <c r="B228" s="623">
        <v>43480.57916666667</v>
      </c>
      <c r="C228" s="405" t="s">
        <v>97</v>
      </c>
      <c r="D228" s="384">
        <v>112</v>
      </c>
      <c r="E228">
        <v>0.01</v>
      </c>
      <c r="F228">
        <v>123.922</v>
      </c>
      <c r="G228" s="384">
        <v>0</v>
      </c>
      <c r="H228">
        <v>0</v>
      </c>
    </row>
    <row r="229" spans="1:10" x14ac:dyDescent="0.2">
      <c r="A229">
        <v>582</v>
      </c>
      <c r="B229" s="623">
        <v>43480.590277777781</v>
      </c>
      <c r="C229" s="405" t="s">
        <v>2054</v>
      </c>
      <c r="D229" s="384">
        <v>112</v>
      </c>
      <c r="E229">
        <v>0.01</v>
      </c>
      <c r="F229">
        <v>123.702</v>
      </c>
      <c r="G229" s="384">
        <v>0</v>
      </c>
      <c r="H229">
        <v>123.702</v>
      </c>
      <c r="I229">
        <v>2.02</v>
      </c>
      <c r="J229" s="384">
        <v>2442.81</v>
      </c>
    </row>
    <row r="230" spans="1:10" x14ac:dyDescent="0.2">
      <c r="A230">
        <v>583</v>
      </c>
      <c r="B230" s="623">
        <v>43480.590277777781</v>
      </c>
      <c r="C230" s="405" t="s">
        <v>97</v>
      </c>
      <c r="D230" s="384">
        <v>113</v>
      </c>
      <c r="E230">
        <v>0.01</v>
      </c>
      <c r="F230">
        <v>123.685</v>
      </c>
      <c r="G230" s="384">
        <v>0</v>
      </c>
      <c r="H230">
        <v>0</v>
      </c>
    </row>
    <row r="231" spans="1:10" x14ac:dyDescent="0.2">
      <c r="A231">
        <v>624</v>
      </c>
      <c r="B231" s="623">
        <v>43480.811111111114</v>
      </c>
      <c r="C231" s="405" t="s">
        <v>2054</v>
      </c>
      <c r="D231" s="384">
        <v>113</v>
      </c>
      <c r="E231">
        <v>0.01</v>
      </c>
      <c r="F231">
        <v>123.708</v>
      </c>
      <c r="G231" s="384">
        <v>0</v>
      </c>
      <c r="H231">
        <v>123.708</v>
      </c>
      <c r="I231">
        <v>-0.21</v>
      </c>
      <c r="J231" s="384">
        <v>2477.31</v>
      </c>
    </row>
    <row r="232" spans="1:10" x14ac:dyDescent="0.2">
      <c r="A232">
        <v>585</v>
      </c>
      <c r="B232" s="623">
        <v>43480.593055555553</v>
      </c>
      <c r="C232" s="405" t="s">
        <v>96</v>
      </c>
      <c r="D232" s="384">
        <v>114</v>
      </c>
      <c r="E232">
        <v>0.06</v>
      </c>
      <c r="F232">
        <v>123.67100000000001</v>
      </c>
      <c r="G232" s="384">
        <v>0</v>
      </c>
      <c r="H232">
        <v>0</v>
      </c>
    </row>
    <row r="233" spans="1:10" x14ac:dyDescent="0.2">
      <c r="A233">
        <v>609</v>
      </c>
      <c r="B233" s="623">
        <v>43480.709027777775</v>
      </c>
      <c r="C233" s="405" t="s">
        <v>2054</v>
      </c>
      <c r="D233" s="384">
        <v>114</v>
      </c>
      <c r="E233">
        <v>0.06</v>
      </c>
      <c r="F233">
        <v>124.30800000000001</v>
      </c>
      <c r="G233" s="384">
        <v>0</v>
      </c>
      <c r="H233">
        <v>124.30800000000001</v>
      </c>
      <c r="I233">
        <v>35.06</v>
      </c>
      <c r="J233" s="384">
        <v>2477.52</v>
      </c>
    </row>
    <row r="234" spans="1:10" x14ac:dyDescent="0.2">
      <c r="A234">
        <v>592</v>
      </c>
      <c r="B234" s="623">
        <v>43480.602777777778</v>
      </c>
      <c r="C234" s="405" t="s">
        <v>97</v>
      </c>
      <c r="D234" s="384">
        <v>115</v>
      </c>
      <c r="E234">
        <v>0.01</v>
      </c>
      <c r="F234">
        <v>123.80500000000001</v>
      </c>
      <c r="G234" s="384">
        <v>0</v>
      </c>
      <c r="H234">
        <v>0</v>
      </c>
    </row>
    <row r="235" spans="1:10" x14ac:dyDescent="0.2">
      <c r="A235">
        <v>625</v>
      </c>
      <c r="B235" s="623">
        <v>43480.811111111114</v>
      </c>
      <c r="C235" s="405" t="s">
        <v>2054</v>
      </c>
      <c r="D235" s="384">
        <v>115</v>
      </c>
      <c r="E235">
        <v>0.01</v>
      </c>
      <c r="F235">
        <v>123.708</v>
      </c>
      <c r="G235" s="384">
        <v>0</v>
      </c>
      <c r="H235">
        <v>123.708</v>
      </c>
      <c r="I235">
        <v>0.89</v>
      </c>
      <c r="J235" s="384">
        <v>2478.1999999999998</v>
      </c>
    </row>
    <row r="236" spans="1:10" x14ac:dyDescent="0.2">
      <c r="A236">
        <v>595</v>
      </c>
      <c r="B236" s="623">
        <v>43480.622916666667</v>
      </c>
      <c r="C236" s="405" t="s">
        <v>97</v>
      </c>
      <c r="D236" s="384">
        <v>116</v>
      </c>
      <c r="E236">
        <v>0.01</v>
      </c>
      <c r="F236">
        <v>123.96599999999999</v>
      </c>
      <c r="G236" s="384">
        <v>0</v>
      </c>
      <c r="H236">
        <v>0</v>
      </c>
    </row>
    <row r="237" spans="1:10" x14ac:dyDescent="0.2">
      <c r="A237">
        <v>626</v>
      </c>
      <c r="B237" s="623">
        <v>43480.811111111114</v>
      </c>
      <c r="C237" s="405" t="s">
        <v>2054</v>
      </c>
      <c r="D237" s="384">
        <v>116</v>
      </c>
      <c r="E237">
        <v>0.01</v>
      </c>
      <c r="F237">
        <v>123.708</v>
      </c>
      <c r="G237" s="384">
        <v>0</v>
      </c>
      <c r="H237">
        <v>123.708</v>
      </c>
      <c r="I237">
        <v>2.36</v>
      </c>
      <c r="J237" s="384">
        <v>2480.56</v>
      </c>
    </row>
    <row r="238" spans="1:10" x14ac:dyDescent="0.2">
      <c r="A238">
        <v>599</v>
      </c>
      <c r="B238" s="623">
        <v>43480.697916666664</v>
      </c>
      <c r="C238" s="405" t="s">
        <v>97</v>
      </c>
      <c r="D238" s="384">
        <v>117</v>
      </c>
      <c r="E238">
        <v>0.02</v>
      </c>
      <c r="F238">
        <v>124.16800000000001</v>
      </c>
      <c r="G238" s="384">
        <v>0</v>
      </c>
      <c r="H238">
        <v>0</v>
      </c>
    </row>
    <row r="239" spans="1:10" x14ac:dyDescent="0.2">
      <c r="A239">
        <v>627</v>
      </c>
      <c r="B239" s="623">
        <v>43480.811111111114</v>
      </c>
      <c r="C239" s="405" t="s">
        <v>2054</v>
      </c>
      <c r="D239" s="384">
        <v>117</v>
      </c>
      <c r="E239">
        <v>0.02</v>
      </c>
      <c r="F239">
        <v>123.708</v>
      </c>
      <c r="G239" s="384">
        <v>0</v>
      </c>
      <c r="H239">
        <v>123.708</v>
      </c>
      <c r="I239">
        <v>8.44</v>
      </c>
      <c r="J239" s="384">
        <v>2489</v>
      </c>
    </row>
    <row r="240" spans="1:10" x14ac:dyDescent="0.2">
      <c r="A240">
        <v>610</v>
      </c>
      <c r="B240" s="623">
        <v>43480.709722222222</v>
      </c>
      <c r="C240" s="405" t="s">
        <v>96</v>
      </c>
      <c r="D240" s="384">
        <v>118</v>
      </c>
      <c r="E240">
        <v>0.01</v>
      </c>
      <c r="F240">
        <v>124.33</v>
      </c>
      <c r="G240" s="384">
        <v>0</v>
      </c>
      <c r="H240">
        <v>0</v>
      </c>
    </row>
    <row r="241" spans="1:10" x14ac:dyDescent="0.2">
      <c r="A241">
        <v>656</v>
      </c>
      <c r="B241" s="623">
        <v>43481.697916666664</v>
      </c>
      <c r="C241" s="405" t="s">
        <v>2054</v>
      </c>
      <c r="D241" s="384">
        <v>118</v>
      </c>
      <c r="E241">
        <v>0.01</v>
      </c>
      <c r="F241">
        <v>124.122</v>
      </c>
      <c r="G241" s="384">
        <v>0</v>
      </c>
      <c r="H241">
        <v>124.122</v>
      </c>
      <c r="I241">
        <v>-1.95</v>
      </c>
      <c r="J241" s="384">
        <v>2487.04</v>
      </c>
    </row>
    <row r="242" spans="1:10" x14ac:dyDescent="0.2">
      <c r="A242">
        <v>612</v>
      </c>
      <c r="B242" s="623">
        <v>43480.714583333334</v>
      </c>
      <c r="C242" s="405" t="s">
        <v>96</v>
      </c>
      <c r="D242" s="384">
        <v>119</v>
      </c>
      <c r="E242">
        <v>0.01</v>
      </c>
      <c r="F242">
        <v>124.19</v>
      </c>
      <c r="G242" s="384">
        <v>0</v>
      </c>
      <c r="H242">
        <v>0</v>
      </c>
    </row>
    <row r="243" spans="1:10" x14ac:dyDescent="0.2">
      <c r="A243">
        <v>657</v>
      </c>
      <c r="B243" s="623">
        <v>43481.697916666664</v>
      </c>
      <c r="C243" s="405" t="s">
        <v>2054</v>
      </c>
      <c r="D243" s="384">
        <v>119</v>
      </c>
      <c r="E243">
        <v>0.01</v>
      </c>
      <c r="F243">
        <v>124.122</v>
      </c>
      <c r="G243" s="384">
        <v>0</v>
      </c>
      <c r="H243">
        <v>124.122</v>
      </c>
      <c r="I243">
        <v>-0.67</v>
      </c>
      <c r="J243" s="384">
        <v>2486.37</v>
      </c>
    </row>
    <row r="244" spans="1:10" x14ac:dyDescent="0.2">
      <c r="A244">
        <v>615</v>
      </c>
      <c r="B244" s="623">
        <v>43480.752083333333</v>
      </c>
      <c r="C244" s="405" t="s">
        <v>96</v>
      </c>
      <c r="D244" s="384">
        <v>120</v>
      </c>
      <c r="E244">
        <v>0.01</v>
      </c>
      <c r="F244">
        <v>124.02800000000001</v>
      </c>
      <c r="G244" s="384">
        <v>0</v>
      </c>
      <c r="H244">
        <v>0</v>
      </c>
    </row>
    <row r="245" spans="1:10" x14ac:dyDescent="0.2">
      <c r="A245">
        <v>658</v>
      </c>
      <c r="B245" s="623">
        <v>43481.697916666664</v>
      </c>
      <c r="C245" s="405" t="s">
        <v>2054</v>
      </c>
      <c r="D245" s="384">
        <v>120</v>
      </c>
      <c r="E245">
        <v>0.01</v>
      </c>
      <c r="F245">
        <v>124.122</v>
      </c>
      <c r="G245" s="384">
        <v>0</v>
      </c>
      <c r="H245">
        <v>124.122</v>
      </c>
      <c r="I245">
        <v>0.82</v>
      </c>
      <c r="J245" s="384">
        <v>2487.19</v>
      </c>
    </row>
    <row r="246" spans="1:10" x14ac:dyDescent="0.2">
      <c r="A246">
        <v>619</v>
      </c>
      <c r="B246" s="623">
        <v>43480.757638888892</v>
      </c>
      <c r="C246" s="405" t="s">
        <v>96</v>
      </c>
      <c r="D246" s="384">
        <v>121</v>
      </c>
      <c r="E246">
        <v>0.02</v>
      </c>
      <c r="F246">
        <v>123.827</v>
      </c>
      <c r="G246" s="384">
        <v>0</v>
      </c>
      <c r="H246">
        <v>0</v>
      </c>
    </row>
    <row r="247" spans="1:10" x14ac:dyDescent="0.2">
      <c r="A247">
        <v>659</v>
      </c>
      <c r="B247" s="623">
        <v>43481.697916666664</v>
      </c>
      <c r="C247" s="405" t="s">
        <v>2054</v>
      </c>
      <c r="D247" s="384">
        <v>121</v>
      </c>
      <c r="E247">
        <v>0.02</v>
      </c>
      <c r="F247">
        <v>124.122</v>
      </c>
      <c r="G247" s="384">
        <v>0</v>
      </c>
      <c r="H247">
        <v>124.122</v>
      </c>
      <c r="I247">
        <v>5.33</v>
      </c>
      <c r="J247" s="384">
        <v>2492.52</v>
      </c>
    </row>
    <row r="248" spans="1:10" x14ac:dyDescent="0.2">
      <c r="A248">
        <v>628</v>
      </c>
      <c r="B248" s="623">
        <v>43480.865277777775</v>
      </c>
      <c r="C248" s="405" t="s">
        <v>97</v>
      </c>
      <c r="D248" s="384">
        <v>122</v>
      </c>
      <c r="E248">
        <v>0.01</v>
      </c>
      <c r="F248">
        <v>123.61</v>
      </c>
      <c r="G248" s="384">
        <v>0</v>
      </c>
      <c r="H248">
        <v>0</v>
      </c>
    </row>
    <row r="249" spans="1:10" x14ac:dyDescent="0.2">
      <c r="A249">
        <v>689</v>
      </c>
      <c r="B249" s="623">
        <v>43482.39166666667</v>
      </c>
      <c r="C249" s="405" t="s">
        <v>2054</v>
      </c>
      <c r="D249" s="384">
        <v>122</v>
      </c>
      <c r="E249">
        <v>0.01</v>
      </c>
      <c r="F249">
        <v>123.806</v>
      </c>
      <c r="G249" s="384">
        <v>0</v>
      </c>
      <c r="H249">
        <v>123.806</v>
      </c>
      <c r="I249">
        <v>-1.89</v>
      </c>
      <c r="J249" s="384">
        <v>2510.35</v>
      </c>
    </row>
    <row r="250" spans="1:10" x14ac:dyDescent="0.2">
      <c r="A250">
        <v>630</v>
      </c>
      <c r="B250" s="623">
        <v>43480.901388888888</v>
      </c>
      <c r="C250" s="405" t="s">
        <v>96</v>
      </c>
      <c r="D250" s="384">
        <v>123</v>
      </c>
      <c r="E250">
        <v>0.03</v>
      </c>
      <c r="F250">
        <v>123.554</v>
      </c>
      <c r="G250" s="384">
        <v>0</v>
      </c>
      <c r="H250">
        <v>0</v>
      </c>
    </row>
    <row r="251" spans="1:10" x14ac:dyDescent="0.2">
      <c r="A251">
        <v>660</v>
      </c>
      <c r="B251" s="623">
        <v>43481.697916666664</v>
      </c>
      <c r="C251" s="405" t="s">
        <v>2054</v>
      </c>
      <c r="D251" s="384">
        <v>123</v>
      </c>
      <c r="E251">
        <v>0.03</v>
      </c>
      <c r="F251">
        <v>124.122</v>
      </c>
      <c r="G251" s="384">
        <v>0</v>
      </c>
      <c r="H251">
        <v>124.122</v>
      </c>
      <c r="I251">
        <v>15.5</v>
      </c>
      <c r="J251" s="384">
        <v>2508.02</v>
      </c>
    </row>
    <row r="252" spans="1:10" x14ac:dyDescent="0.2">
      <c r="A252">
        <v>636</v>
      </c>
      <c r="B252" s="623">
        <v>43480.911111111112</v>
      </c>
      <c r="C252" s="405" t="s">
        <v>97</v>
      </c>
      <c r="D252" s="384">
        <v>124</v>
      </c>
      <c r="E252">
        <v>0.01</v>
      </c>
      <c r="F252">
        <v>123.738</v>
      </c>
      <c r="G252" s="384">
        <v>0</v>
      </c>
      <c r="H252">
        <v>0</v>
      </c>
    </row>
    <row r="253" spans="1:10" x14ac:dyDescent="0.2">
      <c r="A253">
        <v>690</v>
      </c>
      <c r="B253" s="623">
        <v>43482.39166666667</v>
      </c>
      <c r="C253" s="405" t="s">
        <v>2054</v>
      </c>
      <c r="D253" s="384">
        <v>124</v>
      </c>
      <c r="E253">
        <v>0.01</v>
      </c>
      <c r="F253">
        <v>123.806</v>
      </c>
      <c r="G253" s="384">
        <v>0</v>
      </c>
      <c r="H253">
        <v>123.806</v>
      </c>
      <c r="I253">
        <v>-0.72</v>
      </c>
      <c r="J253" s="384">
        <v>2509.63</v>
      </c>
    </row>
    <row r="254" spans="1:10" x14ac:dyDescent="0.2">
      <c r="A254">
        <v>639</v>
      </c>
      <c r="B254" s="623">
        <v>43480.922222222223</v>
      </c>
      <c r="C254" s="405" t="s">
        <v>97</v>
      </c>
      <c r="D254" s="384">
        <v>125</v>
      </c>
      <c r="E254">
        <v>0.01</v>
      </c>
      <c r="F254">
        <v>123.9</v>
      </c>
      <c r="G254" s="384">
        <v>0</v>
      </c>
      <c r="H254">
        <v>0</v>
      </c>
    </row>
    <row r="255" spans="1:10" x14ac:dyDescent="0.2">
      <c r="A255">
        <v>691</v>
      </c>
      <c r="B255" s="623">
        <v>43482.39166666667</v>
      </c>
      <c r="C255" s="405" t="s">
        <v>2054</v>
      </c>
      <c r="D255" s="384">
        <v>125</v>
      </c>
      <c r="E255">
        <v>0.01</v>
      </c>
      <c r="F255">
        <v>123.806</v>
      </c>
      <c r="G255" s="384">
        <v>0</v>
      </c>
      <c r="H255">
        <v>123.806</v>
      </c>
      <c r="I255">
        <v>0.77</v>
      </c>
      <c r="J255" s="384">
        <v>2510.4</v>
      </c>
    </row>
    <row r="256" spans="1:10" x14ac:dyDescent="0.2">
      <c r="A256">
        <v>651</v>
      </c>
      <c r="B256" s="623">
        <v>43481.697222222225</v>
      </c>
      <c r="C256" s="405" t="s">
        <v>97</v>
      </c>
      <c r="D256" s="384">
        <v>126</v>
      </c>
      <c r="E256">
        <v>0.02</v>
      </c>
      <c r="F256">
        <v>124.101</v>
      </c>
      <c r="G256" s="384">
        <v>0</v>
      </c>
      <c r="H256">
        <v>0</v>
      </c>
    </row>
    <row r="257" spans="1:10" x14ac:dyDescent="0.2">
      <c r="A257">
        <v>692</v>
      </c>
      <c r="B257" s="623">
        <v>43482.39166666667</v>
      </c>
      <c r="C257" s="405" t="s">
        <v>2054</v>
      </c>
      <c r="D257" s="384">
        <v>126</v>
      </c>
      <c r="E257">
        <v>0.02</v>
      </c>
      <c r="F257">
        <v>123.806</v>
      </c>
      <c r="G257" s="384">
        <v>0</v>
      </c>
      <c r="H257">
        <v>123.806</v>
      </c>
      <c r="I257">
        <v>5.27</v>
      </c>
      <c r="J257" s="384">
        <v>2515.67</v>
      </c>
    </row>
    <row r="258" spans="1:10" x14ac:dyDescent="0.2">
      <c r="A258">
        <v>661</v>
      </c>
      <c r="B258" s="623">
        <v>43481.698611111111</v>
      </c>
      <c r="C258" s="405" t="s">
        <v>96</v>
      </c>
      <c r="D258" s="384">
        <v>127</v>
      </c>
      <c r="E258">
        <v>0.01</v>
      </c>
      <c r="F258">
        <v>124.151</v>
      </c>
      <c r="G258" s="384">
        <v>0</v>
      </c>
      <c r="H258">
        <v>0</v>
      </c>
    </row>
    <row r="259" spans="1:10" x14ac:dyDescent="0.2">
      <c r="A259">
        <v>666</v>
      </c>
      <c r="B259" s="623">
        <v>43481.936111111114</v>
      </c>
      <c r="C259" s="405" t="s">
        <v>2054</v>
      </c>
      <c r="D259" s="384">
        <v>127</v>
      </c>
      <c r="E259">
        <v>0.01</v>
      </c>
      <c r="F259">
        <v>124.321</v>
      </c>
      <c r="G259" s="384">
        <v>0</v>
      </c>
      <c r="H259">
        <v>124.321</v>
      </c>
      <c r="I259">
        <v>1.56</v>
      </c>
      <c r="J259" s="384">
        <v>2509.58</v>
      </c>
    </row>
    <row r="260" spans="1:10" x14ac:dyDescent="0.2">
      <c r="A260">
        <v>663</v>
      </c>
      <c r="B260" s="623">
        <v>43481.730555555558</v>
      </c>
      <c r="C260" s="405" t="s">
        <v>96</v>
      </c>
      <c r="D260" s="384">
        <v>128</v>
      </c>
      <c r="E260">
        <v>0.01</v>
      </c>
      <c r="F260">
        <v>124.03100000000001</v>
      </c>
      <c r="G260" s="384">
        <v>0</v>
      </c>
      <c r="H260">
        <v>0</v>
      </c>
    </row>
    <row r="261" spans="1:10" x14ac:dyDescent="0.2">
      <c r="A261">
        <v>667</v>
      </c>
      <c r="B261" s="623">
        <v>43481.936111111114</v>
      </c>
      <c r="C261" s="405" t="s">
        <v>2054</v>
      </c>
      <c r="D261" s="384">
        <v>128</v>
      </c>
      <c r="E261">
        <v>0.01</v>
      </c>
      <c r="F261">
        <v>124.321</v>
      </c>
      <c r="G261" s="384">
        <v>0</v>
      </c>
      <c r="H261">
        <v>124.321</v>
      </c>
      <c r="I261">
        <v>2.66</v>
      </c>
      <c r="J261" s="384">
        <v>2512.2399999999998</v>
      </c>
    </row>
    <row r="262" spans="1:10" x14ac:dyDescent="0.2">
      <c r="A262">
        <v>668</v>
      </c>
      <c r="B262" s="623">
        <v>43481.936805555553</v>
      </c>
      <c r="C262" s="405" t="s">
        <v>97</v>
      </c>
      <c r="D262" s="384">
        <v>129</v>
      </c>
      <c r="E262">
        <v>0.03</v>
      </c>
      <c r="F262">
        <v>124.379</v>
      </c>
      <c r="G262" s="384">
        <v>0</v>
      </c>
      <c r="H262">
        <v>0</v>
      </c>
    </row>
    <row r="263" spans="1:10" x14ac:dyDescent="0.2">
      <c r="A263">
        <v>693</v>
      </c>
      <c r="B263" s="623">
        <v>43482.39166666667</v>
      </c>
      <c r="C263" s="405" t="s">
        <v>2054</v>
      </c>
      <c r="D263" s="384">
        <v>129</v>
      </c>
      <c r="E263">
        <v>0.03</v>
      </c>
      <c r="F263">
        <v>123.806</v>
      </c>
      <c r="G263" s="384">
        <v>0</v>
      </c>
      <c r="H263">
        <v>123.806</v>
      </c>
      <c r="I263">
        <v>15.56</v>
      </c>
      <c r="J263" s="384">
        <v>2531.2199999999998</v>
      </c>
    </row>
    <row r="264" spans="1:10" x14ac:dyDescent="0.2">
      <c r="A264">
        <v>674</v>
      </c>
      <c r="B264" s="623">
        <v>43481.970833333333</v>
      </c>
      <c r="C264" s="405" t="s">
        <v>96</v>
      </c>
      <c r="D264" s="384">
        <v>130</v>
      </c>
      <c r="E264">
        <v>0.01</v>
      </c>
      <c r="F264">
        <v>124.28700000000001</v>
      </c>
      <c r="G264" s="384">
        <v>0</v>
      </c>
      <c r="H264">
        <v>0</v>
      </c>
    </row>
    <row r="265" spans="1:10" x14ac:dyDescent="0.2">
      <c r="A265">
        <v>708</v>
      </c>
      <c r="B265" s="623">
        <v>43482.902777777781</v>
      </c>
      <c r="C265" s="405" t="s">
        <v>2054</v>
      </c>
      <c r="D265" s="384">
        <v>130</v>
      </c>
      <c r="E265">
        <v>0.01</v>
      </c>
      <c r="F265">
        <v>124.264</v>
      </c>
      <c r="G265" s="384">
        <v>0</v>
      </c>
      <c r="H265">
        <v>124.264</v>
      </c>
      <c r="I265">
        <v>-0.33</v>
      </c>
      <c r="J265" s="384">
        <v>2530.89</v>
      </c>
    </row>
    <row r="266" spans="1:10" x14ac:dyDescent="0.2">
      <c r="A266">
        <v>682</v>
      </c>
      <c r="B266" s="623">
        <v>43482.116666666669</v>
      </c>
      <c r="C266" s="405" t="s">
        <v>96</v>
      </c>
      <c r="D266" s="384">
        <v>131</v>
      </c>
      <c r="E266">
        <v>0.01</v>
      </c>
      <c r="F266">
        <v>124.166</v>
      </c>
      <c r="G266" s="384">
        <v>0</v>
      </c>
      <c r="H266">
        <v>0</v>
      </c>
    </row>
    <row r="267" spans="1:10" x14ac:dyDescent="0.2">
      <c r="A267">
        <v>709</v>
      </c>
      <c r="B267" s="623">
        <v>43482.902777777781</v>
      </c>
      <c r="C267" s="405" t="s">
        <v>2054</v>
      </c>
      <c r="D267" s="384">
        <v>131</v>
      </c>
      <c r="E267">
        <v>0.01</v>
      </c>
      <c r="F267">
        <v>124.264</v>
      </c>
      <c r="G267" s="384">
        <v>0</v>
      </c>
      <c r="H267">
        <v>124.264</v>
      </c>
      <c r="I267">
        <v>0.9</v>
      </c>
      <c r="J267" s="384">
        <v>2531.79</v>
      </c>
    </row>
    <row r="268" spans="1:10" x14ac:dyDescent="0.2">
      <c r="A268">
        <v>685</v>
      </c>
      <c r="B268" s="623">
        <v>43482.368750000001</v>
      </c>
      <c r="C268" s="405" t="s">
        <v>96</v>
      </c>
      <c r="D268" s="384">
        <v>132</v>
      </c>
      <c r="E268">
        <v>0.01</v>
      </c>
      <c r="F268">
        <v>124.004</v>
      </c>
      <c r="G268" s="384">
        <v>0</v>
      </c>
      <c r="H268">
        <v>0</v>
      </c>
    </row>
    <row r="269" spans="1:10" x14ac:dyDescent="0.2">
      <c r="A269">
        <v>710</v>
      </c>
      <c r="B269" s="623">
        <v>43482.902777777781</v>
      </c>
      <c r="C269" s="405" t="s">
        <v>2054</v>
      </c>
      <c r="D269" s="384">
        <v>132</v>
      </c>
      <c r="E269">
        <v>0.01</v>
      </c>
      <c r="F269">
        <v>124.264</v>
      </c>
      <c r="G269" s="384">
        <v>0</v>
      </c>
      <c r="H269">
        <v>124.264</v>
      </c>
      <c r="I269">
        <v>2.39</v>
      </c>
      <c r="J269" s="384">
        <v>2534.1799999999998</v>
      </c>
    </row>
    <row r="270" spans="1:10" x14ac:dyDescent="0.2">
      <c r="A270">
        <v>694</v>
      </c>
      <c r="B270" s="623">
        <v>43482.39166666667</v>
      </c>
      <c r="C270" s="405" t="s">
        <v>97</v>
      </c>
      <c r="D270" s="384">
        <v>133</v>
      </c>
      <c r="E270">
        <v>0.01</v>
      </c>
      <c r="F270">
        <v>123.789</v>
      </c>
      <c r="G270" s="384">
        <v>0</v>
      </c>
      <c r="H270">
        <v>0</v>
      </c>
    </row>
    <row r="271" spans="1:10" x14ac:dyDescent="0.2">
      <c r="A271">
        <v>781</v>
      </c>
      <c r="B271" s="623">
        <v>43487.349305555559</v>
      </c>
      <c r="C271" s="405" t="s">
        <v>2054</v>
      </c>
      <c r="D271" s="384">
        <v>133</v>
      </c>
      <c r="E271">
        <v>0.01</v>
      </c>
      <c r="F271">
        <v>124.242</v>
      </c>
      <c r="G271" s="384">
        <v>0</v>
      </c>
      <c r="H271">
        <v>124.242</v>
      </c>
      <c r="I271">
        <v>-4.2300000000000004</v>
      </c>
      <c r="J271" s="384">
        <v>2546.6799999999998</v>
      </c>
    </row>
    <row r="272" spans="1:10" x14ac:dyDescent="0.2">
      <c r="A272">
        <v>696</v>
      </c>
      <c r="B272" s="623">
        <v>43482.39166666667</v>
      </c>
      <c r="C272" s="405" t="s">
        <v>96</v>
      </c>
      <c r="D272" s="384">
        <v>134</v>
      </c>
      <c r="E272">
        <v>0.02</v>
      </c>
      <c r="F272">
        <v>123.8</v>
      </c>
      <c r="G272" s="384">
        <v>0</v>
      </c>
      <c r="H272">
        <v>0</v>
      </c>
    </row>
    <row r="273" spans="1:10" x14ac:dyDescent="0.2">
      <c r="A273">
        <v>711</v>
      </c>
      <c r="B273" s="623">
        <v>43482.902777777781</v>
      </c>
      <c r="C273" s="405" t="s">
        <v>2054</v>
      </c>
      <c r="D273" s="384">
        <v>134</v>
      </c>
      <c r="E273">
        <v>0.02</v>
      </c>
      <c r="F273">
        <v>124.264</v>
      </c>
      <c r="G273" s="384">
        <v>0</v>
      </c>
      <c r="H273">
        <v>124.264</v>
      </c>
      <c r="I273">
        <v>8.51</v>
      </c>
      <c r="J273" s="384">
        <v>2542.69</v>
      </c>
    </row>
    <row r="274" spans="1:10" x14ac:dyDescent="0.2">
      <c r="A274">
        <v>701</v>
      </c>
      <c r="B274" s="623">
        <v>43482.417361111111</v>
      </c>
      <c r="C274" s="405" t="s">
        <v>97</v>
      </c>
      <c r="D274" s="384">
        <v>135</v>
      </c>
      <c r="E274">
        <v>0.01</v>
      </c>
      <c r="F274">
        <v>123.911</v>
      </c>
      <c r="G274" s="384">
        <v>0</v>
      </c>
      <c r="H274">
        <v>0</v>
      </c>
    </row>
    <row r="275" spans="1:10" x14ac:dyDescent="0.2">
      <c r="A275">
        <v>782</v>
      </c>
      <c r="B275" s="623">
        <v>43487.349305555559</v>
      </c>
      <c r="C275" s="405" t="s">
        <v>2054</v>
      </c>
      <c r="D275" s="384">
        <v>135</v>
      </c>
      <c r="E275">
        <v>0.01</v>
      </c>
      <c r="F275">
        <v>124.242</v>
      </c>
      <c r="G275" s="384">
        <v>0</v>
      </c>
      <c r="H275">
        <v>124.242</v>
      </c>
      <c r="I275">
        <v>-3.11</v>
      </c>
      <c r="J275" s="384">
        <v>2543.5700000000002</v>
      </c>
    </row>
    <row r="276" spans="1:10" x14ac:dyDescent="0.2">
      <c r="A276">
        <v>704</v>
      </c>
      <c r="B276" s="623">
        <v>43482.56527777778</v>
      </c>
      <c r="C276" s="405" t="s">
        <v>97</v>
      </c>
      <c r="D276" s="384">
        <v>136</v>
      </c>
      <c r="E276">
        <v>0.01</v>
      </c>
      <c r="F276">
        <v>124.072</v>
      </c>
      <c r="G276" s="384">
        <v>0</v>
      </c>
      <c r="H276">
        <v>0</v>
      </c>
    </row>
    <row r="277" spans="1:10" x14ac:dyDescent="0.2">
      <c r="A277">
        <v>783</v>
      </c>
      <c r="B277" s="623">
        <v>43487.349305555559</v>
      </c>
      <c r="C277" s="405" t="s">
        <v>2054</v>
      </c>
      <c r="D277" s="384">
        <v>136</v>
      </c>
      <c r="E277">
        <v>0.01</v>
      </c>
      <c r="F277">
        <v>124.242</v>
      </c>
      <c r="G277" s="384">
        <v>0</v>
      </c>
      <c r="H277">
        <v>124.242</v>
      </c>
      <c r="I277">
        <v>-1.63</v>
      </c>
      <c r="J277" s="384">
        <v>2541.9499999999998</v>
      </c>
    </row>
    <row r="278" spans="1:10" x14ac:dyDescent="0.2">
      <c r="A278">
        <v>712</v>
      </c>
      <c r="B278" s="623">
        <v>43482.902777777781</v>
      </c>
      <c r="C278" s="405" t="s">
        <v>96</v>
      </c>
      <c r="D278" s="384">
        <v>137</v>
      </c>
      <c r="E278">
        <v>0.01</v>
      </c>
      <c r="F278">
        <v>124.286</v>
      </c>
      <c r="G278" s="384">
        <v>0</v>
      </c>
      <c r="H278">
        <v>0</v>
      </c>
    </row>
    <row r="279" spans="1:10" x14ac:dyDescent="0.2">
      <c r="A279">
        <v>719</v>
      </c>
      <c r="B279" s="623">
        <v>43482.905555555553</v>
      </c>
      <c r="C279" s="405" t="s">
        <v>2054</v>
      </c>
      <c r="D279" s="384">
        <v>137</v>
      </c>
      <c r="E279">
        <v>0.01</v>
      </c>
      <c r="F279">
        <v>124.506</v>
      </c>
      <c r="G279" s="384">
        <v>0</v>
      </c>
      <c r="H279">
        <v>124.506</v>
      </c>
      <c r="I279">
        <v>2.0099999999999998</v>
      </c>
      <c r="J279" s="384">
        <v>2544.6999999999998</v>
      </c>
    </row>
    <row r="280" spans="1:10" x14ac:dyDescent="0.2">
      <c r="A280">
        <v>714</v>
      </c>
      <c r="B280" s="623">
        <v>43482.902777777781</v>
      </c>
      <c r="C280" s="405" t="s">
        <v>97</v>
      </c>
      <c r="D280" s="384">
        <v>138</v>
      </c>
      <c r="E280">
        <v>0.02</v>
      </c>
      <c r="F280">
        <v>124.27200000000001</v>
      </c>
      <c r="G280" s="384">
        <v>0</v>
      </c>
      <c r="H280">
        <v>0</v>
      </c>
    </row>
    <row r="281" spans="1:10" x14ac:dyDescent="0.2">
      <c r="A281">
        <v>784</v>
      </c>
      <c r="B281" s="623">
        <v>43487.349305555559</v>
      </c>
      <c r="C281" s="405" t="s">
        <v>2054</v>
      </c>
      <c r="D281" s="384">
        <v>138</v>
      </c>
      <c r="E281">
        <v>0.02</v>
      </c>
      <c r="F281">
        <v>124.242</v>
      </c>
      <c r="G281" s="384">
        <v>0</v>
      </c>
      <c r="H281">
        <v>124.242</v>
      </c>
      <c r="I281">
        <v>0.41</v>
      </c>
      <c r="J281" s="384">
        <v>2542.36</v>
      </c>
    </row>
    <row r="282" spans="1:10" x14ac:dyDescent="0.2">
      <c r="A282">
        <v>720</v>
      </c>
      <c r="B282" s="623">
        <v>43482.907638888886</v>
      </c>
      <c r="C282" s="405" t="s">
        <v>97</v>
      </c>
      <c r="D282" s="384">
        <v>139</v>
      </c>
      <c r="E282">
        <v>0.03</v>
      </c>
      <c r="F282">
        <v>124.54300000000001</v>
      </c>
      <c r="G282" s="384">
        <v>0</v>
      </c>
      <c r="H282">
        <v>0</v>
      </c>
    </row>
    <row r="283" spans="1:10" x14ac:dyDescent="0.2">
      <c r="A283">
        <v>785</v>
      </c>
      <c r="B283" s="623">
        <v>43487.349305555559</v>
      </c>
      <c r="C283" s="405" t="s">
        <v>2054</v>
      </c>
      <c r="D283" s="384">
        <v>139</v>
      </c>
      <c r="E283">
        <v>0.03</v>
      </c>
      <c r="F283">
        <v>124.242</v>
      </c>
      <c r="G283" s="384">
        <v>0</v>
      </c>
      <c r="H283">
        <v>124.242</v>
      </c>
      <c r="I283">
        <v>8.08</v>
      </c>
      <c r="J283" s="384">
        <v>2550.4299999999998</v>
      </c>
    </row>
    <row r="284" spans="1:10" x14ac:dyDescent="0.2">
      <c r="A284">
        <v>726</v>
      </c>
      <c r="B284" s="623">
        <v>43482.931944444441</v>
      </c>
      <c r="C284" s="405" t="s">
        <v>96</v>
      </c>
      <c r="D284" s="384">
        <v>140</v>
      </c>
      <c r="E284">
        <v>0.01</v>
      </c>
      <c r="F284">
        <v>124.372</v>
      </c>
      <c r="G284" s="384">
        <v>0</v>
      </c>
      <c r="H284">
        <v>0</v>
      </c>
    </row>
    <row r="285" spans="1:10" x14ac:dyDescent="0.2">
      <c r="A285">
        <v>737</v>
      </c>
      <c r="B285" s="623">
        <v>43483.104166666664</v>
      </c>
      <c r="C285" s="405" t="s">
        <v>2054</v>
      </c>
      <c r="D285" s="384">
        <v>140</v>
      </c>
      <c r="E285">
        <v>0.01</v>
      </c>
      <c r="F285">
        <v>124.544</v>
      </c>
      <c r="G285" s="384">
        <v>0</v>
      </c>
      <c r="H285">
        <v>124.544</v>
      </c>
      <c r="I285">
        <v>1.53</v>
      </c>
      <c r="J285" s="384">
        <v>2546.23</v>
      </c>
    </row>
    <row r="286" spans="1:10" x14ac:dyDescent="0.2">
      <c r="A286">
        <v>734</v>
      </c>
      <c r="B286" s="623">
        <v>43483.059027777781</v>
      </c>
      <c r="C286" s="405" t="s">
        <v>96</v>
      </c>
      <c r="D286" s="384">
        <v>141</v>
      </c>
      <c r="E286">
        <v>0.01</v>
      </c>
      <c r="F286">
        <v>124.252</v>
      </c>
      <c r="G286" s="384">
        <v>0</v>
      </c>
      <c r="H286">
        <v>0</v>
      </c>
    </row>
    <row r="287" spans="1:10" x14ac:dyDescent="0.2">
      <c r="A287">
        <v>738</v>
      </c>
      <c r="B287" s="623">
        <v>43483.104166666664</v>
      </c>
      <c r="C287" s="405" t="s">
        <v>2054</v>
      </c>
      <c r="D287" s="384">
        <v>141</v>
      </c>
      <c r="E287">
        <v>0.01</v>
      </c>
      <c r="F287">
        <v>124.544</v>
      </c>
      <c r="G287" s="384">
        <v>0</v>
      </c>
      <c r="H287">
        <v>124.544</v>
      </c>
      <c r="I287">
        <v>2.67</v>
      </c>
      <c r="J287" s="384">
        <v>2548.9</v>
      </c>
    </row>
    <row r="288" spans="1:10" x14ac:dyDescent="0.2">
      <c r="A288">
        <v>739</v>
      </c>
      <c r="B288" s="623">
        <v>43483.104861111111</v>
      </c>
      <c r="C288" s="405" t="s">
        <v>96</v>
      </c>
      <c r="D288" s="384">
        <v>142</v>
      </c>
      <c r="E288">
        <v>0.01</v>
      </c>
      <c r="F288">
        <v>124.556</v>
      </c>
      <c r="G288" s="384">
        <v>0</v>
      </c>
      <c r="H288">
        <v>0</v>
      </c>
    </row>
    <row r="289" spans="1:10" x14ac:dyDescent="0.2">
      <c r="A289">
        <v>741</v>
      </c>
      <c r="B289" s="623">
        <v>43483.454861111109</v>
      </c>
      <c r="C289" s="405" t="s">
        <v>2054</v>
      </c>
      <c r="D289" s="384">
        <v>142</v>
      </c>
      <c r="E289">
        <v>0.01</v>
      </c>
      <c r="F289">
        <v>124.776</v>
      </c>
      <c r="G289" s="384">
        <v>0</v>
      </c>
      <c r="H289">
        <v>124.776</v>
      </c>
      <c r="I289">
        <v>2.0099999999999998</v>
      </c>
      <c r="J289" s="384">
        <v>2550.91</v>
      </c>
    </row>
    <row r="290" spans="1:10" x14ac:dyDescent="0.2">
      <c r="A290">
        <v>742</v>
      </c>
      <c r="B290" s="623">
        <v>43483.463194444441</v>
      </c>
      <c r="C290" s="405" t="s">
        <v>96</v>
      </c>
      <c r="D290" s="384">
        <v>143</v>
      </c>
      <c r="E290">
        <v>0.01</v>
      </c>
      <c r="F290">
        <v>124.815</v>
      </c>
      <c r="G290" s="384">
        <v>0</v>
      </c>
      <c r="H290">
        <v>0</v>
      </c>
    </row>
    <row r="291" spans="1:10" x14ac:dyDescent="0.2">
      <c r="A291">
        <v>807</v>
      </c>
      <c r="B291" s="623">
        <v>43488.672222222223</v>
      </c>
      <c r="C291" s="405" t="s">
        <v>2054</v>
      </c>
      <c r="D291" s="384">
        <v>143</v>
      </c>
      <c r="E291">
        <v>0.01</v>
      </c>
      <c r="F291">
        <v>124.798</v>
      </c>
      <c r="G291" s="384">
        <v>0</v>
      </c>
      <c r="H291">
        <v>124.798</v>
      </c>
      <c r="I291">
        <v>-0.27</v>
      </c>
      <c r="J291" s="384">
        <v>2585.21</v>
      </c>
    </row>
    <row r="292" spans="1:10" x14ac:dyDescent="0.2">
      <c r="A292">
        <v>744</v>
      </c>
      <c r="B292" s="623">
        <v>43483.484027777777</v>
      </c>
      <c r="C292" s="405" t="s">
        <v>97</v>
      </c>
      <c r="D292" s="384">
        <v>144</v>
      </c>
      <c r="E292">
        <v>0.06</v>
      </c>
      <c r="F292">
        <v>124.884</v>
      </c>
      <c r="G292" s="384">
        <v>0</v>
      </c>
      <c r="H292">
        <v>0</v>
      </c>
    </row>
    <row r="293" spans="1:10" x14ac:dyDescent="0.2">
      <c r="A293">
        <v>786</v>
      </c>
      <c r="B293" s="623">
        <v>43487.349305555559</v>
      </c>
      <c r="C293" s="405" t="s">
        <v>2054</v>
      </c>
      <c r="D293" s="384">
        <v>144</v>
      </c>
      <c r="E293">
        <v>0.06</v>
      </c>
      <c r="F293">
        <v>124.242</v>
      </c>
      <c r="G293" s="384">
        <v>0</v>
      </c>
      <c r="H293">
        <v>124.242</v>
      </c>
      <c r="I293">
        <v>35.049999999999997</v>
      </c>
      <c r="J293" s="384">
        <v>2585.48</v>
      </c>
    </row>
    <row r="294" spans="1:10" x14ac:dyDescent="0.2">
      <c r="A294">
        <v>751</v>
      </c>
      <c r="B294" s="623">
        <v>43483.652083333334</v>
      </c>
      <c r="C294" s="405" t="s">
        <v>96</v>
      </c>
      <c r="D294" s="384">
        <v>145</v>
      </c>
      <c r="E294">
        <v>0.01</v>
      </c>
      <c r="F294">
        <v>124.69499999999999</v>
      </c>
      <c r="G294" s="384">
        <v>0</v>
      </c>
      <c r="H294">
        <v>0</v>
      </c>
    </row>
    <row r="295" spans="1:10" x14ac:dyDescent="0.2">
      <c r="A295">
        <v>808</v>
      </c>
      <c r="B295" s="623">
        <v>43488.672222222223</v>
      </c>
      <c r="C295" s="405" t="s">
        <v>2054</v>
      </c>
      <c r="D295" s="384">
        <v>145</v>
      </c>
      <c r="E295">
        <v>0.01</v>
      </c>
      <c r="F295">
        <v>124.798</v>
      </c>
      <c r="G295" s="384">
        <v>0</v>
      </c>
      <c r="H295">
        <v>124.798</v>
      </c>
      <c r="I295">
        <v>0.83</v>
      </c>
      <c r="J295" s="384">
        <v>2586.04</v>
      </c>
    </row>
    <row r="296" spans="1:10" x14ac:dyDescent="0.2">
      <c r="A296">
        <v>754</v>
      </c>
      <c r="B296" s="623">
        <v>43483.708333333336</v>
      </c>
      <c r="C296" s="405" t="s">
        <v>96</v>
      </c>
      <c r="D296" s="384">
        <v>146</v>
      </c>
      <c r="E296">
        <v>0.01</v>
      </c>
      <c r="F296">
        <v>124.529</v>
      </c>
      <c r="G296" s="384">
        <v>0</v>
      </c>
      <c r="H296">
        <v>0</v>
      </c>
    </row>
    <row r="297" spans="1:10" x14ac:dyDescent="0.2">
      <c r="A297">
        <v>809</v>
      </c>
      <c r="B297" s="623">
        <v>43488.672222222223</v>
      </c>
      <c r="C297" s="405" t="s">
        <v>2054</v>
      </c>
      <c r="D297" s="384">
        <v>146</v>
      </c>
      <c r="E297">
        <v>0.01</v>
      </c>
      <c r="F297">
        <v>124.798</v>
      </c>
      <c r="G297" s="384">
        <v>0</v>
      </c>
      <c r="H297">
        <v>124.798</v>
      </c>
      <c r="I297">
        <v>2.35</v>
      </c>
      <c r="J297" s="384">
        <v>2588.38</v>
      </c>
    </row>
    <row r="298" spans="1:10" x14ac:dyDescent="0.2">
      <c r="A298">
        <v>776</v>
      </c>
      <c r="B298" s="623">
        <v>43487.253472222219</v>
      </c>
      <c r="C298" s="405" t="s">
        <v>96</v>
      </c>
      <c r="D298" s="384">
        <v>147</v>
      </c>
      <c r="E298">
        <v>0.02</v>
      </c>
      <c r="F298">
        <v>124.328</v>
      </c>
      <c r="G298" s="384">
        <v>0</v>
      </c>
      <c r="H298">
        <v>0</v>
      </c>
    </row>
    <row r="299" spans="1:10" x14ac:dyDescent="0.2">
      <c r="A299">
        <v>810</v>
      </c>
      <c r="B299" s="623">
        <v>43488.672222222223</v>
      </c>
      <c r="C299" s="405" t="s">
        <v>2054</v>
      </c>
      <c r="D299" s="384">
        <v>147</v>
      </c>
      <c r="E299">
        <v>0.02</v>
      </c>
      <c r="F299">
        <v>124.798</v>
      </c>
      <c r="G299" s="384">
        <v>0</v>
      </c>
      <c r="H299">
        <v>124.798</v>
      </c>
      <c r="I299">
        <v>8.5399999999999991</v>
      </c>
      <c r="J299" s="384">
        <v>2596.92</v>
      </c>
    </row>
    <row r="300" spans="1:10" x14ac:dyDescent="0.2">
      <c r="A300">
        <v>787</v>
      </c>
      <c r="B300" s="623">
        <v>43487.351388888892</v>
      </c>
      <c r="C300" s="405" t="s">
        <v>97</v>
      </c>
      <c r="D300" s="384">
        <v>148</v>
      </c>
      <c r="E300">
        <v>0.01</v>
      </c>
      <c r="F300">
        <v>124.215</v>
      </c>
      <c r="G300" s="384">
        <v>0</v>
      </c>
      <c r="H300">
        <v>0</v>
      </c>
    </row>
    <row r="301" spans="1:10" x14ac:dyDescent="0.2">
      <c r="A301">
        <v>831</v>
      </c>
      <c r="B301" s="623">
        <v>43489.647222222222</v>
      </c>
      <c r="C301" s="405" t="s">
        <v>2054</v>
      </c>
      <c r="D301" s="384">
        <v>148</v>
      </c>
      <c r="E301">
        <v>0.01</v>
      </c>
      <c r="F301">
        <v>124.248</v>
      </c>
      <c r="G301" s="384">
        <v>0</v>
      </c>
      <c r="H301">
        <v>124.248</v>
      </c>
      <c r="I301">
        <v>-0.39</v>
      </c>
      <c r="J301" s="384">
        <v>2596.5300000000002</v>
      </c>
    </row>
    <row r="302" spans="1:10" x14ac:dyDescent="0.2">
      <c r="A302">
        <v>789</v>
      </c>
      <c r="B302" s="623">
        <v>43487.45208333333</v>
      </c>
      <c r="C302" s="405" t="s">
        <v>97</v>
      </c>
      <c r="D302" s="384">
        <v>149</v>
      </c>
      <c r="E302">
        <v>0.01</v>
      </c>
      <c r="F302">
        <v>124.336</v>
      </c>
      <c r="G302" s="384">
        <v>0</v>
      </c>
      <c r="H302">
        <v>0</v>
      </c>
    </row>
    <row r="303" spans="1:10" x14ac:dyDescent="0.2">
      <c r="A303">
        <v>832</v>
      </c>
      <c r="B303" s="623">
        <v>43489.647222222222</v>
      </c>
      <c r="C303" s="405" t="s">
        <v>2054</v>
      </c>
      <c r="D303" s="384">
        <v>149</v>
      </c>
      <c r="E303">
        <v>0.01</v>
      </c>
      <c r="F303">
        <v>124.248</v>
      </c>
      <c r="G303" s="384">
        <v>0</v>
      </c>
      <c r="H303">
        <v>124.248</v>
      </c>
      <c r="I303">
        <v>0.72</v>
      </c>
      <c r="J303" s="384">
        <v>2597.25</v>
      </c>
    </row>
    <row r="304" spans="1:10" x14ac:dyDescent="0.2">
      <c r="A304">
        <v>798</v>
      </c>
      <c r="B304" s="623">
        <v>43488.134722222225</v>
      </c>
      <c r="C304" s="405" t="s">
        <v>97</v>
      </c>
      <c r="D304" s="384">
        <v>150</v>
      </c>
      <c r="E304">
        <v>0.01</v>
      </c>
      <c r="F304">
        <v>124.499</v>
      </c>
      <c r="G304" s="384">
        <v>0</v>
      </c>
      <c r="H304">
        <v>0</v>
      </c>
    </row>
    <row r="305" spans="1:10" x14ac:dyDescent="0.2">
      <c r="A305">
        <v>833</v>
      </c>
      <c r="B305" s="623">
        <v>43489.647222222222</v>
      </c>
      <c r="C305" s="405" t="s">
        <v>2054</v>
      </c>
      <c r="D305" s="384">
        <v>150</v>
      </c>
      <c r="E305">
        <v>0.01</v>
      </c>
      <c r="F305">
        <v>124.248</v>
      </c>
      <c r="G305" s="384">
        <v>0</v>
      </c>
      <c r="H305">
        <v>124.248</v>
      </c>
      <c r="I305">
        <v>2.23</v>
      </c>
      <c r="J305" s="384">
        <v>2599.48</v>
      </c>
    </row>
    <row r="306" spans="1:10" x14ac:dyDescent="0.2">
      <c r="A306">
        <v>802</v>
      </c>
      <c r="B306" s="623">
        <v>43488.211111111108</v>
      </c>
      <c r="C306" s="405" t="s">
        <v>97</v>
      </c>
      <c r="D306" s="384">
        <v>151</v>
      </c>
      <c r="E306">
        <v>0.02</v>
      </c>
      <c r="F306">
        <v>124.739</v>
      </c>
      <c r="G306" s="384">
        <v>0</v>
      </c>
      <c r="H306">
        <v>0</v>
      </c>
    </row>
    <row r="307" spans="1:10" x14ac:dyDescent="0.2">
      <c r="A307">
        <v>834</v>
      </c>
      <c r="B307" s="623">
        <v>43489.647222222222</v>
      </c>
      <c r="C307" s="405" t="s">
        <v>2054</v>
      </c>
      <c r="D307" s="384">
        <v>151</v>
      </c>
      <c r="E307">
        <v>0.02</v>
      </c>
      <c r="F307">
        <v>124.248</v>
      </c>
      <c r="G307" s="384">
        <v>0</v>
      </c>
      <c r="H307">
        <v>124.248</v>
      </c>
      <c r="I307">
        <v>8.86</v>
      </c>
      <c r="J307" s="384">
        <v>2608.34</v>
      </c>
    </row>
    <row r="308" spans="1:10" x14ac:dyDescent="0.2">
      <c r="A308">
        <v>811</v>
      </c>
      <c r="B308" s="623">
        <v>43488.691666666666</v>
      </c>
      <c r="C308" s="405" t="s">
        <v>96</v>
      </c>
      <c r="D308" s="384">
        <v>152</v>
      </c>
      <c r="E308">
        <v>0.01</v>
      </c>
      <c r="F308">
        <v>124.899</v>
      </c>
      <c r="G308" s="384">
        <v>0</v>
      </c>
      <c r="H308">
        <v>0</v>
      </c>
    </row>
    <row r="309" spans="1:10" x14ac:dyDescent="0.2">
      <c r="A309">
        <v>888</v>
      </c>
      <c r="B309" s="623">
        <v>43490.630555555559</v>
      </c>
      <c r="C309" s="405" t="s">
        <v>2054</v>
      </c>
      <c r="D309" s="384">
        <v>152</v>
      </c>
      <c r="E309">
        <v>0.01</v>
      </c>
      <c r="F309">
        <v>124.70699999999999</v>
      </c>
      <c r="G309" s="384">
        <v>0</v>
      </c>
      <c r="H309">
        <v>124.70699999999999</v>
      </c>
      <c r="I309">
        <v>-1.92</v>
      </c>
      <c r="J309" s="384">
        <v>2619.88</v>
      </c>
    </row>
    <row r="310" spans="1:10" x14ac:dyDescent="0.2">
      <c r="A310">
        <v>813</v>
      </c>
      <c r="B310" s="623">
        <v>43488.72152777778</v>
      </c>
      <c r="C310" s="405" t="s">
        <v>96</v>
      </c>
      <c r="D310" s="384">
        <v>153</v>
      </c>
      <c r="E310">
        <v>0.01</v>
      </c>
      <c r="F310">
        <v>124.779</v>
      </c>
      <c r="G310" s="384">
        <v>0</v>
      </c>
      <c r="H310">
        <v>0</v>
      </c>
    </row>
    <row r="311" spans="1:10" x14ac:dyDescent="0.2">
      <c r="A311">
        <v>889</v>
      </c>
      <c r="B311" s="623">
        <v>43490.630555555559</v>
      </c>
      <c r="C311" s="405" t="s">
        <v>2054</v>
      </c>
      <c r="D311" s="384">
        <v>153</v>
      </c>
      <c r="E311">
        <v>0.01</v>
      </c>
      <c r="F311">
        <v>124.70699999999999</v>
      </c>
      <c r="G311" s="384">
        <v>0</v>
      </c>
      <c r="H311">
        <v>124.70699999999999</v>
      </c>
      <c r="I311">
        <v>-0.82</v>
      </c>
      <c r="J311" s="384">
        <v>2619.06</v>
      </c>
    </row>
    <row r="312" spans="1:10" x14ac:dyDescent="0.2">
      <c r="A312">
        <v>822</v>
      </c>
      <c r="B312" s="623">
        <v>43489.169444444444</v>
      </c>
      <c r="C312" s="405" t="s">
        <v>96</v>
      </c>
      <c r="D312" s="384">
        <v>154</v>
      </c>
      <c r="E312">
        <v>0.01</v>
      </c>
      <c r="F312">
        <v>124.617</v>
      </c>
      <c r="G312" s="384">
        <v>0</v>
      </c>
      <c r="H312">
        <v>0</v>
      </c>
    </row>
    <row r="313" spans="1:10" x14ac:dyDescent="0.2">
      <c r="A313">
        <v>890</v>
      </c>
      <c r="B313" s="623">
        <v>43490.630555555559</v>
      </c>
      <c r="C313" s="405" t="s">
        <v>2054</v>
      </c>
      <c r="D313" s="384">
        <v>154</v>
      </c>
      <c r="E313">
        <v>0.01</v>
      </c>
      <c r="F313">
        <v>124.70699999999999</v>
      </c>
      <c r="G313" s="384">
        <v>0</v>
      </c>
      <c r="H313">
        <v>124.70699999999999</v>
      </c>
      <c r="I313">
        <v>0.78</v>
      </c>
      <c r="J313" s="384">
        <v>2619.84</v>
      </c>
    </row>
    <row r="314" spans="1:10" x14ac:dyDescent="0.2">
      <c r="A314">
        <v>826</v>
      </c>
      <c r="B314" s="623">
        <v>43489.549305555556</v>
      </c>
      <c r="C314" s="405" t="s">
        <v>96</v>
      </c>
      <c r="D314" s="384">
        <v>155</v>
      </c>
      <c r="E314">
        <v>0.02</v>
      </c>
      <c r="F314">
        <v>124.41500000000001</v>
      </c>
      <c r="G314" s="384">
        <v>0</v>
      </c>
      <c r="H314">
        <v>0</v>
      </c>
    </row>
    <row r="315" spans="1:10" x14ac:dyDescent="0.2">
      <c r="A315">
        <v>891</v>
      </c>
      <c r="B315" s="623">
        <v>43490.630555555559</v>
      </c>
      <c r="C315" s="405" t="s">
        <v>2054</v>
      </c>
      <c r="D315" s="384">
        <v>155</v>
      </c>
      <c r="E315">
        <v>0.02</v>
      </c>
      <c r="F315">
        <v>124.70699999999999</v>
      </c>
      <c r="G315" s="384">
        <v>0</v>
      </c>
      <c r="H315">
        <v>124.70699999999999</v>
      </c>
      <c r="I315">
        <v>5.27</v>
      </c>
      <c r="J315" s="384">
        <v>2625.1</v>
      </c>
    </row>
    <row r="316" spans="1:10" x14ac:dyDescent="0.2">
      <c r="A316">
        <v>835</v>
      </c>
      <c r="B316" s="623">
        <v>43489.656944444447</v>
      </c>
      <c r="C316" s="405" t="s">
        <v>96</v>
      </c>
      <c r="D316" s="384">
        <v>156</v>
      </c>
      <c r="E316">
        <v>0.03</v>
      </c>
      <c r="F316">
        <v>124.13</v>
      </c>
      <c r="G316" s="384">
        <v>0</v>
      </c>
      <c r="H316">
        <v>0</v>
      </c>
    </row>
    <row r="317" spans="1:10" x14ac:dyDescent="0.2">
      <c r="A317">
        <v>892</v>
      </c>
      <c r="B317" s="623">
        <v>43490.630555555559</v>
      </c>
      <c r="C317" s="405" t="s">
        <v>2054</v>
      </c>
      <c r="D317" s="384">
        <v>156</v>
      </c>
      <c r="E317">
        <v>0.03</v>
      </c>
      <c r="F317">
        <v>124.70699999999999</v>
      </c>
      <c r="G317" s="384">
        <v>0</v>
      </c>
      <c r="H317">
        <v>124.70699999999999</v>
      </c>
      <c r="I317">
        <v>15.75</v>
      </c>
      <c r="J317" s="384">
        <v>2640.85</v>
      </c>
    </row>
    <row r="318" spans="1:10" x14ac:dyDescent="0.2">
      <c r="A318">
        <v>841</v>
      </c>
      <c r="B318" s="623">
        <v>43489.661805555559</v>
      </c>
      <c r="C318" s="405" t="s">
        <v>97</v>
      </c>
      <c r="D318" s="384">
        <v>157</v>
      </c>
      <c r="E318">
        <v>0.01</v>
      </c>
      <c r="F318">
        <v>124.05200000000001</v>
      </c>
      <c r="G318" s="384">
        <v>0</v>
      </c>
      <c r="H318">
        <v>0</v>
      </c>
    </row>
    <row r="319" spans="1:10" x14ac:dyDescent="0.2">
      <c r="A319">
        <v>855</v>
      </c>
      <c r="B319" s="623">
        <v>43489.804861111108</v>
      </c>
      <c r="C319" s="405" t="s">
        <v>2054</v>
      </c>
      <c r="D319" s="384">
        <v>157</v>
      </c>
      <c r="E319">
        <v>0.01</v>
      </c>
      <c r="F319">
        <v>124.077</v>
      </c>
      <c r="G319" s="384">
        <v>0</v>
      </c>
      <c r="H319">
        <v>124.077</v>
      </c>
      <c r="I319">
        <v>-0.23</v>
      </c>
      <c r="J319" s="384">
        <v>2608.11</v>
      </c>
    </row>
    <row r="320" spans="1:10" x14ac:dyDescent="0.2">
      <c r="A320">
        <v>843</v>
      </c>
      <c r="B320" s="623">
        <v>43489.663194444445</v>
      </c>
      <c r="C320" s="405" t="s">
        <v>97</v>
      </c>
      <c r="D320" s="384">
        <v>158</v>
      </c>
      <c r="E320">
        <v>0.01</v>
      </c>
      <c r="F320">
        <v>124.173</v>
      </c>
      <c r="G320" s="384">
        <v>0</v>
      </c>
      <c r="H320">
        <v>0</v>
      </c>
    </row>
    <row r="321" spans="1:10" x14ac:dyDescent="0.2">
      <c r="A321">
        <v>856</v>
      </c>
      <c r="B321" s="623">
        <v>43489.804861111108</v>
      </c>
      <c r="C321" s="405" t="s">
        <v>2054</v>
      </c>
      <c r="D321" s="384">
        <v>158</v>
      </c>
      <c r="E321">
        <v>0.01</v>
      </c>
      <c r="F321">
        <v>124.077</v>
      </c>
      <c r="G321" s="384">
        <v>0</v>
      </c>
      <c r="H321">
        <v>124.077</v>
      </c>
      <c r="I321">
        <v>0.88</v>
      </c>
      <c r="J321" s="384">
        <v>2608.9899999999998</v>
      </c>
    </row>
    <row r="322" spans="1:10" x14ac:dyDescent="0.2">
      <c r="A322">
        <v>846</v>
      </c>
      <c r="B322" s="623">
        <v>43489.668055555558</v>
      </c>
      <c r="C322" s="405" t="s">
        <v>97</v>
      </c>
      <c r="D322" s="384">
        <v>159</v>
      </c>
      <c r="E322">
        <v>0.01</v>
      </c>
      <c r="F322">
        <v>124.336</v>
      </c>
      <c r="G322" s="384">
        <v>0</v>
      </c>
      <c r="H322">
        <v>0</v>
      </c>
    </row>
    <row r="323" spans="1:10" x14ac:dyDescent="0.2">
      <c r="A323">
        <v>857</v>
      </c>
      <c r="B323" s="623">
        <v>43489.804861111108</v>
      </c>
      <c r="C323" s="405" t="s">
        <v>2054</v>
      </c>
      <c r="D323" s="384">
        <v>159</v>
      </c>
      <c r="E323">
        <v>0.01</v>
      </c>
      <c r="F323">
        <v>124.077</v>
      </c>
      <c r="G323" s="384">
        <v>0</v>
      </c>
      <c r="H323">
        <v>124.077</v>
      </c>
      <c r="I323">
        <v>2.38</v>
      </c>
      <c r="J323" s="384">
        <v>2611.37</v>
      </c>
    </row>
    <row r="324" spans="1:10" x14ac:dyDescent="0.2">
      <c r="A324">
        <v>850</v>
      </c>
      <c r="B324" s="623">
        <v>43489.681944444441</v>
      </c>
      <c r="C324" s="405" t="s">
        <v>97</v>
      </c>
      <c r="D324" s="384">
        <v>160</v>
      </c>
      <c r="E324">
        <v>0.02</v>
      </c>
      <c r="F324">
        <v>124.536</v>
      </c>
      <c r="G324" s="384">
        <v>0</v>
      </c>
      <c r="H324">
        <v>0</v>
      </c>
    </row>
    <row r="325" spans="1:10" x14ac:dyDescent="0.2">
      <c r="A325">
        <v>858</v>
      </c>
      <c r="B325" s="623">
        <v>43489.804861111108</v>
      </c>
      <c r="C325" s="405" t="s">
        <v>2054</v>
      </c>
      <c r="D325" s="384">
        <v>160</v>
      </c>
      <c r="E325">
        <v>0.02</v>
      </c>
      <c r="F325">
        <v>124.077</v>
      </c>
      <c r="G325" s="384">
        <v>0</v>
      </c>
      <c r="H325">
        <v>124.077</v>
      </c>
      <c r="I325">
        <v>8.42</v>
      </c>
      <c r="J325" s="384">
        <v>2619.79</v>
      </c>
    </row>
    <row r="326" spans="1:10" x14ac:dyDescent="0.2">
      <c r="A326">
        <v>859</v>
      </c>
      <c r="B326" s="623">
        <v>43489.806944444441</v>
      </c>
      <c r="C326" s="405" t="s">
        <v>97</v>
      </c>
      <c r="D326" s="384">
        <v>161</v>
      </c>
      <c r="E326">
        <v>0.01</v>
      </c>
      <c r="F326">
        <v>124.04</v>
      </c>
      <c r="G326" s="384">
        <v>0</v>
      </c>
      <c r="H326">
        <v>0</v>
      </c>
    </row>
    <row r="327" spans="1:10" x14ac:dyDescent="0.2">
      <c r="A327">
        <v>861</v>
      </c>
      <c r="B327" s="623">
        <v>43489.84652777778</v>
      </c>
      <c r="C327" s="405" t="s">
        <v>2054</v>
      </c>
      <c r="D327" s="384">
        <v>161</v>
      </c>
      <c r="E327">
        <v>0.01</v>
      </c>
      <c r="F327">
        <v>123.82</v>
      </c>
      <c r="G327" s="384">
        <v>0</v>
      </c>
      <c r="H327">
        <v>123.82</v>
      </c>
      <c r="I327">
        <v>2.0099999999999998</v>
      </c>
      <c r="J327" s="384">
        <v>2621.8</v>
      </c>
    </row>
    <row r="328" spans="1:10" x14ac:dyDescent="0.2">
      <c r="A328">
        <v>862</v>
      </c>
      <c r="B328" s="623">
        <v>43489.878472222219</v>
      </c>
      <c r="C328" s="405" t="s">
        <v>97</v>
      </c>
      <c r="D328" s="384">
        <v>162</v>
      </c>
      <c r="E328">
        <v>0.01</v>
      </c>
      <c r="F328">
        <v>123.893</v>
      </c>
      <c r="G328" s="384">
        <v>0</v>
      </c>
      <c r="H328">
        <v>0</v>
      </c>
    </row>
    <row r="329" spans="1:10" x14ac:dyDescent="0.2">
      <c r="A329">
        <v>983</v>
      </c>
      <c r="B329" s="623">
        <v>43496.5</v>
      </c>
      <c r="C329" s="405" t="s">
        <v>2054</v>
      </c>
      <c r="D329" s="384">
        <v>162</v>
      </c>
      <c r="E329">
        <v>0.01</v>
      </c>
      <c r="F329">
        <v>124.654</v>
      </c>
      <c r="G329" s="384">
        <v>0</v>
      </c>
      <c r="H329">
        <v>124.654</v>
      </c>
      <c r="I329">
        <v>-7.14</v>
      </c>
      <c r="J329" s="384">
        <v>2649.17</v>
      </c>
    </row>
    <row r="330" spans="1:10" x14ac:dyDescent="0.2">
      <c r="A330">
        <v>870</v>
      </c>
      <c r="B330" s="623">
        <v>43490.091666666667</v>
      </c>
      <c r="C330" s="405" t="s">
        <v>97</v>
      </c>
      <c r="D330" s="384">
        <v>163</v>
      </c>
      <c r="E330">
        <v>0.01</v>
      </c>
      <c r="F330">
        <v>124.01300000000001</v>
      </c>
      <c r="G330" s="384">
        <v>0</v>
      </c>
      <c r="H330">
        <v>0</v>
      </c>
    </row>
    <row r="331" spans="1:10" x14ac:dyDescent="0.2">
      <c r="A331">
        <v>984</v>
      </c>
      <c r="B331" s="623">
        <v>43496.5</v>
      </c>
      <c r="C331" s="405" t="s">
        <v>2054</v>
      </c>
      <c r="D331" s="384">
        <v>163</v>
      </c>
      <c r="E331">
        <v>0.01</v>
      </c>
      <c r="F331">
        <v>124.654</v>
      </c>
      <c r="G331" s="384">
        <v>0</v>
      </c>
      <c r="H331">
        <v>124.654</v>
      </c>
      <c r="I331">
        <v>-6.02</v>
      </c>
      <c r="J331" s="384">
        <v>2643.15</v>
      </c>
    </row>
    <row r="332" spans="1:10" x14ac:dyDescent="0.2">
      <c r="A332">
        <v>873</v>
      </c>
      <c r="B332" s="623">
        <v>43490.186805555553</v>
      </c>
      <c r="C332" s="405" t="s">
        <v>97</v>
      </c>
      <c r="D332" s="384">
        <v>164</v>
      </c>
      <c r="E332">
        <v>0.01</v>
      </c>
      <c r="F332">
        <v>124.17400000000001</v>
      </c>
      <c r="G332" s="384">
        <v>0</v>
      </c>
      <c r="H332">
        <v>0</v>
      </c>
    </row>
    <row r="333" spans="1:10" x14ac:dyDescent="0.2">
      <c r="A333">
        <v>985</v>
      </c>
      <c r="B333" s="623">
        <v>43496.5</v>
      </c>
      <c r="C333" s="405" t="s">
        <v>2054</v>
      </c>
      <c r="D333" s="384">
        <v>164</v>
      </c>
      <c r="E333">
        <v>0.01</v>
      </c>
      <c r="F333">
        <v>124.654</v>
      </c>
      <c r="G333" s="384">
        <v>0</v>
      </c>
      <c r="H333">
        <v>124.654</v>
      </c>
      <c r="I333">
        <v>-4.54</v>
      </c>
      <c r="J333" s="384">
        <v>2638.62</v>
      </c>
    </row>
    <row r="334" spans="1:10" x14ac:dyDescent="0.2">
      <c r="A334">
        <v>877</v>
      </c>
      <c r="B334" s="623">
        <v>43490.240277777775</v>
      </c>
      <c r="C334" s="405" t="s">
        <v>97</v>
      </c>
      <c r="D334" s="384">
        <v>165</v>
      </c>
      <c r="E334">
        <v>0.02</v>
      </c>
      <c r="F334">
        <v>124.375</v>
      </c>
      <c r="G334" s="384">
        <v>0</v>
      </c>
      <c r="H334">
        <v>0</v>
      </c>
    </row>
    <row r="335" spans="1:10" x14ac:dyDescent="0.2">
      <c r="A335">
        <v>986</v>
      </c>
      <c r="B335" s="623">
        <v>43496.5</v>
      </c>
      <c r="C335" s="405" t="s">
        <v>2054</v>
      </c>
      <c r="D335" s="384">
        <v>165</v>
      </c>
      <c r="E335">
        <v>0.02</v>
      </c>
      <c r="F335">
        <v>124.654</v>
      </c>
      <c r="G335" s="384">
        <v>0</v>
      </c>
      <c r="H335">
        <v>124.654</v>
      </c>
      <c r="I335">
        <v>-5.39</v>
      </c>
      <c r="J335" s="384">
        <v>2633.22</v>
      </c>
    </row>
    <row r="336" spans="1:10" x14ac:dyDescent="0.2">
      <c r="A336">
        <v>882</v>
      </c>
      <c r="B336" s="623">
        <v>43490.597222222219</v>
      </c>
      <c r="C336" s="405" t="s">
        <v>97</v>
      </c>
      <c r="D336" s="384">
        <v>166</v>
      </c>
      <c r="E336">
        <v>0.03</v>
      </c>
      <c r="F336">
        <v>124.646</v>
      </c>
      <c r="G336" s="384">
        <v>0</v>
      </c>
      <c r="H336">
        <v>0</v>
      </c>
    </row>
    <row r="337" spans="1:10" x14ac:dyDescent="0.2">
      <c r="A337">
        <v>987</v>
      </c>
      <c r="B337" s="623">
        <v>43496.5</v>
      </c>
      <c r="C337" s="405" t="s">
        <v>2054</v>
      </c>
      <c r="D337" s="384">
        <v>166</v>
      </c>
      <c r="E337">
        <v>0.03</v>
      </c>
      <c r="F337">
        <v>124.654</v>
      </c>
      <c r="G337" s="384">
        <v>0</v>
      </c>
      <c r="H337">
        <v>124.654</v>
      </c>
      <c r="I337">
        <v>-0.63</v>
      </c>
      <c r="J337" s="384">
        <v>2632.59</v>
      </c>
    </row>
    <row r="338" spans="1:10" x14ac:dyDescent="0.2">
      <c r="A338">
        <v>893</v>
      </c>
      <c r="B338" s="623">
        <v>43490.649305555555</v>
      </c>
      <c r="C338" s="405" t="s">
        <v>96</v>
      </c>
      <c r="D338" s="384">
        <v>167</v>
      </c>
      <c r="E338">
        <v>0.01</v>
      </c>
      <c r="F338">
        <v>124.798</v>
      </c>
      <c r="G338" s="384">
        <v>0</v>
      </c>
      <c r="H338">
        <v>0</v>
      </c>
    </row>
    <row r="339" spans="1:10" x14ac:dyDescent="0.2">
      <c r="A339">
        <v>902</v>
      </c>
      <c r="B339" s="623">
        <v>43490.727777777778</v>
      </c>
      <c r="C339" s="405" t="s">
        <v>2054</v>
      </c>
      <c r="D339" s="384">
        <v>167</v>
      </c>
      <c r="E339">
        <v>0.01</v>
      </c>
      <c r="F339">
        <v>125.018</v>
      </c>
      <c r="G339" s="384">
        <v>0</v>
      </c>
      <c r="H339">
        <v>125.018</v>
      </c>
      <c r="I339">
        <v>2.0099999999999998</v>
      </c>
      <c r="J339" s="384">
        <v>2642.86</v>
      </c>
    </row>
    <row r="340" spans="1:10" x14ac:dyDescent="0.2">
      <c r="A340">
        <v>895</v>
      </c>
      <c r="B340" s="623">
        <v>43490.726388888892</v>
      </c>
      <c r="C340" s="405" t="s">
        <v>97</v>
      </c>
      <c r="D340" s="384">
        <v>168</v>
      </c>
      <c r="E340">
        <v>0.06</v>
      </c>
      <c r="F340">
        <v>124.988</v>
      </c>
      <c r="G340" s="384">
        <v>0</v>
      </c>
      <c r="H340">
        <v>0</v>
      </c>
    </row>
    <row r="341" spans="1:10" x14ac:dyDescent="0.2">
      <c r="A341">
        <v>988</v>
      </c>
      <c r="B341" s="623">
        <v>43496.5</v>
      </c>
      <c r="C341" s="405" t="s">
        <v>2054</v>
      </c>
      <c r="D341" s="384">
        <v>168</v>
      </c>
      <c r="E341">
        <v>0.06</v>
      </c>
      <c r="F341">
        <v>124.654</v>
      </c>
      <c r="G341" s="384">
        <v>0</v>
      </c>
      <c r="H341">
        <v>124.654</v>
      </c>
      <c r="I341">
        <v>17.559999999999999</v>
      </c>
      <c r="J341" s="384">
        <v>2650.15</v>
      </c>
    </row>
    <row r="342" spans="1:10" x14ac:dyDescent="0.2">
      <c r="A342">
        <v>903</v>
      </c>
      <c r="B342" s="623">
        <v>43490.734722222223</v>
      </c>
      <c r="C342" s="405" t="s">
        <v>96</v>
      </c>
      <c r="D342" s="384">
        <v>169</v>
      </c>
      <c r="E342">
        <v>0.01</v>
      </c>
      <c r="F342">
        <v>125.01</v>
      </c>
      <c r="G342" s="384">
        <v>0</v>
      </c>
      <c r="H342">
        <v>0</v>
      </c>
    </row>
    <row r="343" spans="1:10" x14ac:dyDescent="0.2">
      <c r="A343">
        <v>905</v>
      </c>
      <c r="B343" s="623">
        <v>43490.8125</v>
      </c>
      <c r="C343" s="405" t="s">
        <v>2054</v>
      </c>
      <c r="D343" s="384">
        <v>169</v>
      </c>
      <c r="E343">
        <v>0.01</v>
      </c>
      <c r="F343">
        <v>125.23</v>
      </c>
      <c r="G343" s="384">
        <v>0</v>
      </c>
      <c r="H343">
        <v>125.23</v>
      </c>
      <c r="I343">
        <v>2.02</v>
      </c>
      <c r="J343" s="384">
        <v>2644.88</v>
      </c>
    </row>
    <row r="344" spans="1:10" x14ac:dyDescent="0.2">
      <c r="A344">
        <v>906</v>
      </c>
      <c r="B344" s="623">
        <v>43490.813194444447</v>
      </c>
      <c r="C344" s="405" t="s">
        <v>96</v>
      </c>
      <c r="D344" s="384">
        <v>170</v>
      </c>
      <c r="E344">
        <v>0.01</v>
      </c>
      <c r="F344">
        <v>125.307</v>
      </c>
      <c r="G344" s="384">
        <v>0</v>
      </c>
      <c r="H344">
        <v>0</v>
      </c>
    </row>
    <row r="345" spans="1:10" x14ac:dyDescent="0.2">
      <c r="A345">
        <v>949</v>
      </c>
      <c r="B345" s="623">
        <v>43495.875</v>
      </c>
      <c r="C345" s="405" t="s">
        <v>2054</v>
      </c>
      <c r="D345" s="384">
        <v>170</v>
      </c>
      <c r="E345">
        <v>0.01</v>
      </c>
      <c r="F345">
        <v>125.292</v>
      </c>
      <c r="G345" s="384">
        <v>0</v>
      </c>
      <c r="H345">
        <v>125.292</v>
      </c>
      <c r="I345">
        <v>-0.26</v>
      </c>
      <c r="J345" s="384">
        <v>2644.62</v>
      </c>
    </row>
    <row r="346" spans="1:10" x14ac:dyDescent="0.2">
      <c r="A346">
        <v>908</v>
      </c>
      <c r="B346" s="623">
        <v>43490.84652777778</v>
      </c>
      <c r="C346" s="405" t="s">
        <v>96</v>
      </c>
      <c r="D346" s="384">
        <v>171</v>
      </c>
      <c r="E346">
        <v>0.01</v>
      </c>
      <c r="F346">
        <v>125.18600000000001</v>
      </c>
      <c r="G346" s="384">
        <v>0</v>
      </c>
      <c r="H346">
        <v>0</v>
      </c>
    </row>
    <row r="347" spans="1:10" x14ac:dyDescent="0.2">
      <c r="A347">
        <v>950</v>
      </c>
      <c r="B347" s="623">
        <v>43495.875</v>
      </c>
      <c r="C347" s="405" t="s">
        <v>2054</v>
      </c>
      <c r="D347" s="384">
        <v>171</v>
      </c>
      <c r="E347">
        <v>0.01</v>
      </c>
      <c r="F347">
        <v>125.292</v>
      </c>
      <c r="G347" s="384">
        <v>0</v>
      </c>
      <c r="H347">
        <v>125.292</v>
      </c>
      <c r="I347">
        <v>0.85</v>
      </c>
      <c r="J347" s="384">
        <v>2645.47</v>
      </c>
    </row>
    <row r="348" spans="1:10" x14ac:dyDescent="0.2">
      <c r="A348">
        <v>911</v>
      </c>
      <c r="B348" s="623">
        <v>43490.952777777777</v>
      </c>
      <c r="C348" s="405" t="s">
        <v>96</v>
      </c>
      <c r="D348" s="384">
        <v>172</v>
      </c>
      <c r="E348">
        <v>0.01</v>
      </c>
      <c r="F348">
        <v>125.021</v>
      </c>
      <c r="G348" s="384">
        <v>0</v>
      </c>
      <c r="H348">
        <v>0</v>
      </c>
    </row>
    <row r="349" spans="1:10" x14ac:dyDescent="0.2">
      <c r="A349">
        <v>951</v>
      </c>
      <c r="B349" s="623">
        <v>43495.875</v>
      </c>
      <c r="C349" s="405" t="s">
        <v>2054</v>
      </c>
      <c r="D349" s="384">
        <v>172</v>
      </c>
      <c r="E349">
        <v>0.01</v>
      </c>
      <c r="F349">
        <v>125.292</v>
      </c>
      <c r="G349" s="384">
        <v>0</v>
      </c>
      <c r="H349">
        <v>125.292</v>
      </c>
      <c r="I349">
        <v>2.37</v>
      </c>
      <c r="J349" s="384">
        <v>2647.83</v>
      </c>
    </row>
    <row r="350" spans="1:10" x14ac:dyDescent="0.2">
      <c r="A350">
        <v>924</v>
      </c>
      <c r="B350" s="623">
        <v>43493.090277777781</v>
      </c>
      <c r="C350" s="405" t="s">
        <v>96</v>
      </c>
      <c r="D350" s="384">
        <v>173</v>
      </c>
      <c r="E350">
        <v>0.02</v>
      </c>
      <c r="F350">
        <v>124.821</v>
      </c>
      <c r="G350" s="384">
        <v>0</v>
      </c>
      <c r="H350">
        <v>0</v>
      </c>
    </row>
    <row r="351" spans="1:10" x14ac:dyDescent="0.2">
      <c r="A351">
        <v>952</v>
      </c>
      <c r="B351" s="623">
        <v>43495.875</v>
      </c>
      <c r="C351" s="405" t="s">
        <v>2054</v>
      </c>
      <c r="D351" s="384">
        <v>173</v>
      </c>
      <c r="E351">
        <v>0.02</v>
      </c>
      <c r="F351">
        <v>125.292</v>
      </c>
      <c r="G351" s="384">
        <v>0</v>
      </c>
      <c r="H351">
        <v>125.292</v>
      </c>
      <c r="I351">
        <v>8.48</v>
      </c>
      <c r="J351" s="384">
        <v>2656.31</v>
      </c>
    </row>
    <row r="352" spans="1:10" x14ac:dyDescent="0.2">
      <c r="A352">
        <v>953</v>
      </c>
      <c r="B352" s="623">
        <v>43495.879166666666</v>
      </c>
      <c r="C352" s="405" t="s">
        <v>97</v>
      </c>
      <c r="D352" s="384">
        <v>174</v>
      </c>
      <c r="E352">
        <v>0.1</v>
      </c>
      <c r="F352">
        <v>125.399</v>
      </c>
      <c r="G352" s="384">
        <v>0</v>
      </c>
      <c r="H352">
        <v>0</v>
      </c>
    </row>
    <row r="353" spans="1:10" x14ac:dyDescent="0.2">
      <c r="A353">
        <v>989</v>
      </c>
      <c r="B353" s="623">
        <v>43496.5</v>
      </c>
      <c r="C353" s="405" t="s">
        <v>2054</v>
      </c>
      <c r="D353" s="384">
        <v>174</v>
      </c>
      <c r="E353">
        <v>0.1</v>
      </c>
      <c r="F353">
        <v>124.654</v>
      </c>
      <c r="G353" s="384">
        <v>0</v>
      </c>
      <c r="H353">
        <v>124.654</v>
      </c>
      <c r="I353">
        <v>67.650000000000006</v>
      </c>
      <c r="J353" s="384">
        <v>2717.8</v>
      </c>
    </row>
    <row r="354" spans="1:10" x14ac:dyDescent="0.2">
      <c r="A354">
        <v>961</v>
      </c>
      <c r="B354" s="623">
        <v>43495.90625</v>
      </c>
      <c r="C354" s="405" t="s">
        <v>96</v>
      </c>
      <c r="D354" s="384">
        <v>175</v>
      </c>
      <c r="E354">
        <v>0.01</v>
      </c>
      <c r="F354">
        <v>125.14</v>
      </c>
      <c r="G354" s="384">
        <v>0</v>
      </c>
      <c r="H354">
        <v>0</v>
      </c>
    </row>
    <row r="355" spans="1:10" x14ac:dyDescent="0.2">
      <c r="A355">
        <v>1022</v>
      </c>
      <c r="B355" s="623">
        <v>43497.673611111109</v>
      </c>
      <c r="C355" s="405" t="s">
        <v>2054</v>
      </c>
      <c r="D355" s="384">
        <v>175</v>
      </c>
      <c r="E355">
        <v>0.01</v>
      </c>
      <c r="F355">
        <v>125.122</v>
      </c>
      <c r="G355" s="384">
        <v>0</v>
      </c>
      <c r="H355">
        <v>125.122</v>
      </c>
      <c r="I355">
        <v>-0.32</v>
      </c>
      <c r="J355" s="384">
        <v>2724.07</v>
      </c>
    </row>
    <row r="356" spans="1:10" x14ac:dyDescent="0.2">
      <c r="A356">
        <v>971</v>
      </c>
      <c r="B356" s="623">
        <v>43496.415972222225</v>
      </c>
      <c r="C356" s="405" t="s">
        <v>96</v>
      </c>
      <c r="D356" s="384">
        <v>176</v>
      </c>
      <c r="E356">
        <v>0.01</v>
      </c>
      <c r="F356">
        <v>125.02</v>
      </c>
      <c r="G356" s="384">
        <v>0</v>
      </c>
      <c r="H356">
        <v>0</v>
      </c>
    </row>
    <row r="357" spans="1:10" x14ac:dyDescent="0.2">
      <c r="A357">
        <v>1023</v>
      </c>
      <c r="B357" s="623">
        <v>43497.673611111109</v>
      </c>
      <c r="C357" s="405" t="s">
        <v>2054</v>
      </c>
      <c r="D357" s="384">
        <v>176</v>
      </c>
      <c r="E357">
        <v>0.01</v>
      </c>
      <c r="F357">
        <v>125.122</v>
      </c>
      <c r="G357" s="384">
        <v>0</v>
      </c>
      <c r="H357">
        <v>125.122</v>
      </c>
      <c r="I357">
        <v>0.9</v>
      </c>
      <c r="J357" s="384">
        <v>2724.97</v>
      </c>
    </row>
    <row r="358" spans="1:10" x14ac:dyDescent="0.2">
      <c r="A358">
        <v>974</v>
      </c>
      <c r="B358" s="623">
        <v>43496.472916666666</v>
      </c>
      <c r="C358" s="405" t="s">
        <v>96</v>
      </c>
      <c r="D358" s="384">
        <v>177</v>
      </c>
      <c r="E358">
        <v>0.01</v>
      </c>
      <c r="F358">
        <v>124.85599999999999</v>
      </c>
      <c r="G358" s="384">
        <v>0</v>
      </c>
      <c r="H358">
        <v>0</v>
      </c>
    </row>
    <row r="359" spans="1:10" x14ac:dyDescent="0.2">
      <c r="A359">
        <v>1024</v>
      </c>
      <c r="B359" s="623">
        <v>43497.673611111109</v>
      </c>
      <c r="C359" s="405" t="s">
        <v>2054</v>
      </c>
      <c r="D359" s="384">
        <v>177</v>
      </c>
      <c r="E359">
        <v>0.01</v>
      </c>
      <c r="F359">
        <v>125.122</v>
      </c>
      <c r="G359" s="384">
        <v>0</v>
      </c>
      <c r="H359">
        <v>125.122</v>
      </c>
      <c r="I359">
        <v>2.4</v>
      </c>
      <c r="J359" s="384">
        <v>2727.37</v>
      </c>
    </row>
    <row r="360" spans="1:10" x14ac:dyDescent="0.2">
      <c r="A360">
        <v>978</v>
      </c>
      <c r="B360" s="623">
        <v>43496.5</v>
      </c>
      <c r="C360" s="405" t="s">
        <v>96</v>
      </c>
      <c r="D360" s="384">
        <v>178</v>
      </c>
      <c r="E360">
        <v>0.02</v>
      </c>
      <c r="F360">
        <v>124.65600000000001</v>
      </c>
      <c r="G360" s="384">
        <v>0</v>
      </c>
      <c r="H360">
        <v>0</v>
      </c>
    </row>
    <row r="361" spans="1:10" x14ac:dyDescent="0.2">
      <c r="A361">
        <v>1025</v>
      </c>
      <c r="B361" s="623">
        <v>43497.673611111109</v>
      </c>
      <c r="C361" s="405" t="s">
        <v>2054</v>
      </c>
      <c r="D361" s="384">
        <v>178</v>
      </c>
      <c r="E361">
        <v>0.02</v>
      </c>
      <c r="F361">
        <v>125.122</v>
      </c>
      <c r="G361" s="384">
        <v>0</v>
      </c>
      <c r="H361">
        <v>125.122</v>
      </c>
      <c r="I361">
        <v>8.4700000000000006</v>
      </c>
      <c r="J361" s="384">
        <v>2735.83</v>
      </c>
    </row>
    <row r="362" spans="1:10" x14ac:dyDescent="0.2">
      <c r="A362">
        <v>990</v>
      </c>
      <c r="B362" s="623">
        <v>43496.5</v>
      </c>
      <c r="C362" s="405" t="s">
        <v>97</v>
      </c>
      <c r="D362" s="384">
        <v>179</v>
      </c>
      <c r="E362">
        <v>0.01</v>
      </c>
      <c r="F362">
        <v>124.637</v>
      </c>
      <c r="G362" s="384">
        <v>0</v>
      </c>
      <c r="H362">
        <v>0</v>
      </c>
    </row>
    <row r="363" spans="1:10" x14ac:dyDescent="0.2">
      <c r="A363">
        <v>999</v>
      </c>
      <c r="B363" s="623">
        <v>43496.803472222222</v>
      </c>
      <c r="C363" s="405" t="s">
        <v>2054</v>
      </c>
      <c r="D363" s="384">
        <v>179</v>
      </c>
      <c r="E363">
        <v>0.01</v>
      </c>
      <c r="F363">
        <v>124.53100000000001</v>
      </c>
      <c r="G363" s="384">
        <v>0</v>
      </c>
      <c r="H363">
        <v>124.53100000000001</v>
      </c>
      <c r="I363">
        <v>0.97</v>
      </c>
      <c r="J363" s="384">
        <v>2718.77</v>
      </c>
    </row>
    <row r="364" spans="1:10" x14ac:dyDescent="0.2">
      <c r="A364">
        <v>992</v>
      </c>
      <c r="B364" s="623">
        <v>43496.561805555553</v>
      </c>
      <c r="C364" s="405" t="s">
        <v>97</v>
      </c>
      <c r="D364" s="384">
        <v>180</v>
      </c>
      <c r="E364">
        <v>0.01</v>
      </c>
      <c r="F364">
        <v>124.75700000000001</v>
      </c>
      <c r="G364" s="384">
        <v>0</v>
      </c>
      <c r="H364">
        <v>0</v>
      </c>
    </row>
    <row r="365" spans="1:10" x14ac:dyDescent="0.2">
      <c r="A365">
        <v>1000</v>
      </c>
      <c r="B365" s="623">
        <v>43496.803472222222</v>
      </c>
      <c r="C365" s="405" t="s">
        <v>2054</v>
      </c>
      <c r="D365" s="384">
        <v>180</v>
      </c>
      <c r="E365">
        <v>0.01</v>
      </c>
      <c r="F365">
        <v>124.53100000000001</v>
      </c>
      <c r="G365" s="384">
        <v>0</v>
      </c>
      <c r="H365">
        <v>124.53100000000001</v>
      </c>
      <c r="I365">
        <v>2.0699999999999998</v>
      </c>
      <c r="J365" s="384">
        <v>2720.84</v>
      </c>
    </row>
    <row r="366" spans="1:10" x14ac:dyDescent="0.2">
      <c r="A366">
        <v>995</v>
      </c>
      <c r="B366" s="623">
        <v>43496.737500000003</v>
      </c>
      <c r="C366" s="405" t="s">
        <v>97</v>
      </c>
      <c r="D366" s="384">
        <v>181</v>
      </c>
      <c r="E366">
        <v>0.01</v>
      </c>
      <c r="F366">
        <v>124.91800000000001</v>
      </c>
      <c r="G366" s="384">
        <v>0</v>
      </c>
      <c r="H366">
        <v>0</v>
      </c>
    </row>
    <row r="367" spans="1:10" x14ac:dyDescent="0.2">
      <c r="A367">
        <v>1001</v>
      </c>
      <c r="B367" s="623">
        <v>43496.803472222222</v>
      </c>
      <c r="C367" s="405" t="s">
        <v>2054</v>
      </c>
      <c r="D367" s="384">
        <v>181</v>
      </c>
      <c r="E367">
        <v>0.01</v>
      </c>
      <c r="F367">
        <v>124.53100000000001</v>
      </c>
      <c r="G367" s="384">
        <v>0</v>
      </c>
      <c r="H367">
        <v>124.53100000000001</v>
      </c>
      <c r="I367">
        <v>3.55</v>
      </c>
      <c r="J367" s="384">
        <v>2724.39</v>
      </c>
    </row>
    <row r="368" spans="1:10" x14ac:dyDescent="0.2">
      <c r="A368">
        <v>1002</v>
      </c>
      <c r="B368" s="623">
        <v>43496.804166666669</v>
      </c>
      <c r="C368" s="405" t="s">
        <v>97</v>
      </c>
      <c r="D368" s="384">
        <v>182</v>
      </c>
      <c r="E368">
        <v>0.01</v>
      </c>
      <c r="F368">
        <v>124.524</v>
      </c>
      <c r="G368" s="384">
        <v>0</v>
      </c>
      <c r="H368">
        <v>0</v>
      </c>
    </row>
    <row r="369" spans="1:10" x14ac:dyDescent="0.2">
      <c r="A369">
        <v>1098</v>
      </c>
      <c r="B369" s="623">
        <v>43502.380555555559</v>
      </c>
      <c r="C369" s="405" t="s">
        <v>2054</v>
      </c>
      <c r="D369" s="384">
        <v>182</v>
      </c>
      <c r="E369">
        <v>0.01</v>
      </c>
      <c r="F369">
        <v>124.976</v>
      </c>
      <c r="G369" s="384">
        <v>0</v>
      </c>
      <c r="H369">
        <v>124.976</v>
      </c>
      <c r="I369">
        <v>-4.24</v>
      </c>
      <c r="J369" s="384">
        <v>2739.85</v>
      </c>
    </row>
    <row r="370" spans="1:10" x14ac:dyDescent="0.2">
      <c r="A370">
        <v>1004</v>
      </c>
      <c r="B370" s="623">
        <v>43496.954861111109</v>
      </c>
      <c r="C370" s="405" t="s">
        <v>97</v>
      </c>
      <c r="D370" s="384">
        <v>183</v>
      </c>
      <c r="E370">
        <v>0.01</v>
      </c>
      <c r="F370">
        <v>124.64400000000001</v>
      </c>
      <c r="G370" s="384">
        <v>0</v>
      </c>
      <c r="H370">
        <v>0</v>
      </c>
    </row>
    <row r="371" spans="1:10" x14ac:dyDescent="0.2">
      <c r="A371">
        <v>1099</v>
      </c>
      <c r="B371" s="623">
        <v>43502.380555555559</v>
      </c>
      <c r="C371" s="405" t="s">
        <v>2054</v>
      </c>
      <c r="D371" s="384">
        <v>183</v>
      </c>
      <c r="E371">
        <v>0.01</v>
      </c>
      <c r="F371">
        <v>124.976</v>
      </c>
      <c r="G371" s="384">
        <v>0</v>
      </c>
      <c r="H371">
        <v>124.976</v>
      </c>
      <c r="I371">
        <v>-3.14</v>
      </c>
      <c r="J371" s="384">
        <v>2736.71</v>
      </c>
    </row>
    <row r="372" spans="1:10" x14ac:dyDescent="0.2">
      <c r="A372">
        <v>1013</v>
      </c>
      <c r="B372" s="623">
        <v>43497.473611111112</v>
      </c>
      <c r="C372" s="405" t="s">
        <v>97</v>
      </c>
      <c r="D372" s="384">
        <v>184</v>
      </c>
      <c r="E372">
        <v>0.01</v>
      </c>
      <c r="F372">
        <v>124.807</v>
      </c>
      <c r="G372" s="384">
        <v>0</v>
      </c>
      <c r="H372">
        <v>0</v>
      </c>
    </row>
    <row r="373" spans="1:10" x14ac:dyDescent="0.2">
      <c r="A373">
        <v>1100</v>
      </c>
      <c r="B373" s="623">
        <v>43502.380555555559</v>
      </c>
      <c r="C373" s="405" t="s">
        <v>2054</v>
      </c>
      <c r="D373" s="384">
        <v>184</v>
      </c>
      <c r="E373">
        <v>0.01</v>
      </c>
      <c r="F373">
        <v>124.976</v>
      </c>
      <c r="G373" s="384">
        <v>0</v>
      </c>
      <c r="H373">
        <v>124.976</v>
      </c>
      <c r="I373">
        <v>-1.62</v>
      </c>
      <c r="J373" s="384">
        <v>2735.09</v>
      </c>
    </row>
    <row r="374" spans="1:10" x14ac:dyDescent="0.2">
      <c r="A374">
        <v>1017</v>
      </c>
      <c r="B374" s="623">
        <v>43497.65347222222</v>
      </c>
      <c r="C374" s="405" t="s">
        <v>97</v>
      </c>
      <c r="D374" s="384">
        <v>185</v>
      </c>
      <c r="E374">
        <v>0.02</v>
      </c>
      <c r="F374">
        <v>125.00700000000001</v>
      </c>
      <c r="G374" s="384">
        <v>0</v>
      </c>
      <c r="H374">
        <v>0</v>
      </c>
    </row>
    <row r="375" spans="1:10" x14ac:dyDescent="0.2">
      <c r="A375">
        <v>1101</v>
      </c>
      <c r="B375" s="623">
        <v>43502.380555555559</v>
      </c>
      <c r="C375" s="405" t="s">
        <v>2054</v>
      </c>
      <c r="D375" s="384">
        <v>185</v>
      </c>
      <c r="E375">
        <v>0.02</v>
      </c>
      <c r="F375">
        <v>124.976</v>
      </c>
      <c r="G375" s="384">
        <v>0</v>
      </c>
      <c r="H375">
        <v>124.976</v>
      </c>
      <c r="I375">
        <v>0.43</v>
      </c>
      <c r="J375" s="384">
        <v>2735.53</v>
      </c>
    </row>
    <row r="376" spans="1:10" x14ac:dyDescent="0.2">
      <c r="A376">
        <v>1026</v>
      </c>
      <c r="B376" s="623">
        <v>43497.686111111114</v>
      </c>
      <c r="C376" s="405" t="s">
        <v>96</v>
      </c>
      <c r="D376" s="384">
        <v>186</v>
      </c>
      <c r="E376">
        <v>0.01</v>
      </c>
      <c r="F376">
        <v>125.099</v>
      </c>
      <c r="G376" s="384">
        <v>0</v>
      </c>
      <c r="H376">
        <v>0</v>
      </c>
    </row>
    <row r="377" spans="1:10" x14ac:dyDescent="0.2">
      <c r="A377">
        <v>1034</v>
      </c>
      <c r="B377" s="623">
        <v>43497.711805555555</v>
      </c>
      <c r="C377" s="405" t="s">
        <v>2054</v>
      </c>
      <c r="D377" s="384">
        <v>186</v>
      </c>
      <c r="E377">
        <v>0.01</v>
      </c>
      <c r="F377">
        <v>125.319</v>
      </c>
      <c r="G377" s="384">
        <v>0</v>
      </c>
      <c r="H377">
        <v>125.319</v>
      </c>
      <c r="I377">
        <v>2.02</v>
      </c>
      <c r="J377" s="384">
        <v>2737.85</v>
      </c>
    </row>
    <row r="378" spans="1:10" x14ac:dyDescent="0.2">
      <c r="A378">
        <v>1028</v>
      </c>
      <c r="B378" s="623">
        <v>43497.709027777775</v>
      </c>
      <c r="C378" s="405" t="s">
        <v>97</v>
      </c>
      <c r="D378" s="384">
        <v>187</v>
      </c>
      <c r="E378">
        <v>0.03</v>
      </c>
      <c r="F378">
        <v>125.279</v>
      </c>
      <c r="G378" s="384">
        <v>0</v>
      </c>
      <c r="H378">
        <v>0</v>
      </c>
    </row>
    <row r="379" spans="1:10" x14ac:dyDescent="0.2">
      <c r="A379">
        <v>1102</v>
      </c>
      <c r="B379" s="623">
        <v>43502.380555555559</v>
      </c>
      <c r="C379" s="405" t="s">
        <v>2054</v>
      </c>
      <c r="D379" s="384">
        <v>187</v>
      </c>
      <c r="E379">
        <v>0.03</v>
      </c>
      <c r="F379">
        <v>124.976</v>
      </c>
      <c r="G379" s="384">
        <v>0</v>
      </c>
      <c r="H379">
        <v>124.976</v>
      </c>
      <c r="I379">
        <v>8.1300000000000008</v>
      </c>
      <c r="J379" s="384">
        <v>2743.65</v>
      </c>
    </row>
    <row r="380" spans="1:10" x14ac:dyDescent="0.2">
      <c r="A380">
        <v>1035</v>
      </c>
      <c r="B380" s="623">
        <v>43497.712500000001</v>
      </c>
      <c r="C380" s="405" t="s">
        <v>96</v>
      </c>
      <c r="D380" s="384">
        <v>188</v>
      </c>
      <c r="E380">
        <v>0.01</v>
      </c>
      <c r="F380">
        <v>125.32599999999999</v>
      </c>
      <c r="G380" s="384">
        <v>0</v>
      </c>
      <c r="H380">
        <v>0</v>
      </c>
    </row>
    <row r="381" spans="1:10" x14ac:dyDescent="0.2">
      <c r="A381">
        <v>1037</v>
      </c>
      <c r="B381" s="623">
        <v>43497.755555555559</v>
      </c>
      <c r="C381" s="405" t="s">
        <v>2054</v>
      </c>
      <c r="D381" s="384">
        <v>188</v>
      </c>
      <c r="E381">
        <v>0.01</v>
      </c>
      <c r="F381">
        <v>125.54600000000001</v>
      </c>
      <c r="G381" s="384">
        <v>0</v>
      </c>
      <c r="H381">
        <v>125.54600000000001</v>
      </c>
      <c r="I381">
        <v>2.02</v>
      </c>
      <c r="J381" s="384">
        <v>2739.87</v>
      </c>
    </row>
    <row r="382" spans="1:10" x14ac:dyDescent="0.2">
      <c r="A382">
        <v>1038</v>
      </c>
      <c r="B382" s="623">
        <v>43497.755555555559</v>
      </c>
      <c r="C382" s="405" t="s">
        <v>96</v>
      </c>
      <c r="D382" s="384">
        <v>189</v>
      </c>
      <c r="E382">
        <v>0.01</v>
      </c>
      <c r="F382">
        <v>125.563</v>
      </c>
      <c r="G382" s="384">
        <v>0</v>
      </c>
      <c r="H382">
        <v>0</v>
      </c>
    </row>
    <row r="383" spans="1:10" x14ac:dyDescent="0.2">
      <c r="A383">
        <v>1058</v>
      </c>
      <c r="B383" s="623">
        <v>43500.42083333333</v>
      </c>
      <c r="C383" s="405" t="s">
        <v>2054</v>
      </c>
      <c r="D383" s="384">
        <v>189</v>
      </c>
      <c r="E383">
        <v>0.01</v>
      </c>
      <c r="F383">
        <v>125.73699999999999</v>
      </c>
      <c r="G383" s="384">
        <v>0</v>
      </c>
      <c r="H383">
        <v>125.73699999999999</v>
      </c>
      <c r="I383">
        <v>1.56</v>
      </c>
      <c r="J383" s="384">
        <v>2741.43</v>
      </c>
    </row>
    <row r="384" spans="1:10" x14ac:dyDescent="0.2">
      <c r="A384">
        <v>1040</v>
      </c>
      <c r="B384" s="623">
        <v>43497.765972222223</v>
      </c>
      <c r="C384" s="405" t="s">
        <v>97</v>
      </c>
      <c r="D384" s="384">
        <v>190</v>
      </c>
      <c r="E384">
        <v>0.06</v>
      </c>
      <c r="F384">
        <v>125.62</v>
      </c>
      <c r="G384" s="384">
        <v>0</v>
      </c>
      <c r="H384">
        <v>0</v>
      </c>
    </row>
    <row r="385" spans="1:10" x14ac:dyDescent="0.2">
      <c r="A385">
        <v>1103</v>
      </c>
      <c r="B385" s="623">
        <v>43502.380555555559</v>
      </c>
      <c r="C385" s="405" t="s">
        <v>2054</v>
      </c>
      <c r="D385" s="384">
        <v>190</v>
      </c>
      <c r="E385">
        <v>0.06</v>
      </c>
      <c r="F385">
        <v>124.976</v>
      </c>
      <c r="G385" s="384">
        <v>0</v>
      </c>
      <c r="H385">
        <v>124.976</v>
      </c>
      <c r="I385">
        <v>35.020000000000003</v>
      </c>
      <c r="J385" s="384">
        <v>2778.67</v>
      </c>
    </row>
    <row r="386" spans="1:10" x14ac:dyDescent="0.2">
      <c r="A386">
        <v>1047</v>
      </c>
      <c r="B386" s="623">
        <v>43497.986805555556</v>
      </c>
      <c r="C386" s="405" t="s">
        <v>96</v>
      </c>
      <c r="D386" s="384">
        <v>191</v>
      </c>
      <c r="E386">
        <v>0.01</v>
      </c>
      <c r="F386">
        <v>125.443</v>
      </c>
      <c r="G386" s="384">
        <v>0</v>
      </c>
      <c r="H386">
        <v>0</v>
      </c>
    </row>
    <row r="387" spans="1:10" x14ac:dyDescent="0.2">
      <c r="A387">
        <v>1059</v>
      </c>
      <c r="B387" s="623">
        <v>43500.42083333333</v>
      </c>
      <c r="C387" s="405" t="s">
        <v>2054</v>
      </c>
      <c r="D387" s="384">
        <v>191</v>
      </c>
      <c r="E387">
        <v>0.01</v>
      </c>
      <c r="F387">
        <v>125.73699999999999</v>
      </c>
      <c r="G387" s="384">
        <v>0</v>
      </c>
      <c r="H387">
        <v>125.73699999999999</v>
      </c>
      <c r="I387">
        <v>2.66</v>
      </c>
      <c r="J387" s="384">
        <v>2744.09</v>
      </c>
    </row>
    <row r="388" spans="1:10" x14ac:dyDescent="0.2">
      <c r="A388">
        <v>1060</v>
      </c>
      <c r="B388" s="623">
        <v>43500.421527777777</v>
      </c>
      <c r="C388" s="405" t="s">
        <v>96</v>
      </c>
      <c r="D388" s="384">
        <v>192</v>
      </c>
      <c r="E388">
        <v>0.01</v>
      </c>
      <c r="F388">
        <v>125.786</v>
      </c>
      <c r="G388" s="384">
        <v>0</v>
      </c>
      <c r="H388">
        <v>0</v>
      </c>
    </row>
    <row r="389" spans="1:10" x14ac:dyDescent="0.2">
      <c r="A389">
        <v>1207</v>
      </c>
      <c r="B389" s="623">
        <v>43508.761111111111</v>
      </c>
      <c r="C389" s="405" t="s">
        <v>2054</v>
      </c>
      <c r="D389" s="384">
        <v>192</v>
      </c>
      <c r="E389">
        <v>0.01</v>
      </c>
      <c r="F389">
        <v>125.024</v>
      </c>
      <c r="G389" s="384">
        <v>0</v>
      </c>
      <c r="H389">
        <v>125.024</v>
      </c>
      <c r="I389">
        <v>-7.32</v>
      </c>
      <c r="J389" s="384">
        <v>2790.59</v>
      </c>
    </row>
    <row r="390" spans="1:10" x14ac:dyDescent="0.2">
      <c r="A390">
        <v>1062</v>
      </c>
      <c r="B390" s="623">
        <v>43500.815972222219</v>
      </c>
      <c r="C390" s="405" t="s">
        <v>96</v>
      </c>
      <c r="D390" s="384">
        <v>193</v>
      </c>
      <c r="E390">
        <v>0.01</v>
      </c>
      <c r="F390">
        <v>125.658</v>
      </c>
      <c r="G390" s="384">
        <v>0</v>
      </c>
      <c r="H390">
        <v>0</v>
      </c>
    </row>
    <row r="391" spans="1:10" x14ac:dyDescent="0.2">
      <c r="A391">
        <v>1208</v>
      </c>
      <c r="B391" s="623">
        <v>43508.761111111111</v>
      </c>
      <c r="C391" s="405" t="s">
        <v>2054</v>
      </c>
      <c r="D391" s="384">
        <v>193</v>
      </c>
      <c r="E391">
        <v>0.01</v>
      </c>
      <c r="F391">
        <v>125.024</v>
      </c>
      <c r="G391" s="384">
        <v>0</v>
      </c>
      <c r="H391">
        <v>125.024</v>
      </c>
      <c r="I391">
        <v>-6.14</v>
      </c>
      <c r="J391" s="384">
        <v>2784.45</v>
      </c>
    </row>
    <row r="392" spans="1:10" x14ac:dyDescent="0.2">
      <c r="A392">
        <v>1073</v>
      </c>
      <c r="B392" s="623">
        <v>43501.402777777781</v>
      </c>
      <c r="C392" s="405" t="s">
        <v>96</v>
      </c>
      <c r="D392" s="384">
        <v>194</v>
      </c>
      <c r="E392">
        <v>0.01</v>
      </c>
      <c r="F392">
        <v>125.498</v>
      </c>
      <c r="G392" s="384">
        <v>0</v>
      </c>
      <c r="H392">
        <v>0</v>
      </c>
    </row>
    <row r="393" spans="1:10" x14ac:dyDescent="0.2">
      <c r="A393">
        <v>1209</v>
      </c>
      <c r="B393" s="623">
        <v>43508.761111111111</v>
      </c>
      <c r="C393" s="405" t="s">
        <v>2054</v>
      </c>
      <c r="D393" s="384">
        <v>194</v>
      </c>
      <c r="E393">
        <v>0.01</v>
      </c>
      <c r="F393">
        <v>125.024</v>
      </c>
      <c r="G393" s="384">
        <v>0</v>
      </c>
      <c r="H393">
        <v>125.024</v>
      </c>
      <c r="I393">
        <v>-4.6399999999999997</v>
      </c>
      <c r="J393" s="384">
        <v>2779.82</v>
      </c>
    </row>
    <row r="394" spans="1:10" x14ac:dyDescent="0.2">
      <c r="A394">
        <v>1077</v>
      </c>
      <c r="B394" s="623">
        <v>43501.760416666664</v>
      </c>
      <c r="C394" s="405" t="s">
        <v>96</v>
      </c>
      <c r="D394" s="384">
        <v>195</v>
      </c>
      <c r="E394">
        <v>0.02</v>
      </c>
      <c r="F394">
        <v>125.297</v>
      </c>
      <c r="G394" s="384">
        <v>0</v>
      </c>
      <c r="H394">
        <v>0</v>
      </c>
    </row>
    <row r="395" spans="1:10" x14ac:dyDescent="0.2">
      <c r="A395">
        <v>1210</v>
      </c>
      <c r="B395" s="623">
        <v>43508.761111111111</v>
      </c>
      <c r="C395" s="405" t="s">
        <v>2054</v>
      </c>
      <c r="D395" s="384">
        <v>195</v>
      </c>
      <c r="E395">
        <v>0.02</v>
      </c>
      <c r="F395">
        <v>125.024</v>
      </c>
      <c r="G395" s="384">
        <v>0</v>
      </c>
      <c r="H395">
        <v>125.024</v>
      </c>
      <c r="I395">
        <v>-5.58</v>
      </c>
      <c r="J395" s="384">
        <v>2774.23</v>
      </c>
    </row>
    <row r="396" spans="1:10" x14ac:dyDescent="0.2">
      <c r="A396">
        <v>1092</v>
      </c>
      <c r="B396" s="623">
        <v>43502.376388888886</v>
      </c>
      <c r="C396" s="405" t="s">
        <v>96</v>
      </c>
      <c r="D396" s="384">
        <v>196</v>
      </c>
      <c r="E396">
        <v>0.03</v>
      </c>
      <c r="F396">
        <v>125.026</v>
      </c>
      <c r="G396" s="384">
        <v>0</v>
      </c>
      <c r="H396">
        <v>0</v>
      </c>
    </row>
    <row r="397" spans="1:10" x14ac:dyDescent="0.2">
      <c r="A397">
        <v>1211</v>
      </c>
      <c r="B397" s="623">
        <v>43508.761111111111</v>
      </c>
      <c r="C397" s="405" t="s">
        <v>2054</v>
      </c>
      <c r="D397" s="384">
        <v>196</v>
      </c>
      <c r="E397">
        <v>0.03</v>
      </c>
      <c r="F397">
        <v>125.024</v>
      </c>
      <c r="G397" s="384">
        <v>0</v>
      </c>
      <c r="H397">
        <v>125.024</v>
      </c>
      <c r="I397">
        <v>-0.79</v>
      </c>
      <c r="J397" s="384">
        <v>2773.45</v>
      </c>
    </row>
    <row r="398" spans="1:10" x14ac:dyDescent="0.2">
      <c r="A398">
        <v>1104</v>
      </c>
      <c r="B398" s="623">
        <v>43502.380555555559</v>
      </c>
      <c r="C398" s="405" t="s">
        <v>97</v>
      </c>
      <c r="D398" s="384">
        <v>197</v>
      </c>
      <c r="E398">
        <v>0.01</v>
      </c>
      <c r="F398">
        <v>124.958</v>
      </c>
      <c r="G398" s="384">
        <v>0</v>
      </c>
      <c r="H398">
        <v>0</v>
      </c>
    </row>
    <row r="399" spans="1:10" x14ac:dyDescent="0.2">
      <c r="A399">
        <v>1116</v>
      </c>
      <c r="B399" s="623">
        <v>43503.130555555559</v>
      </c>
      <c r="C399" s="405" t="s">
        <v>2054</v>
      </c>
      <c r="D399" s="384">
        <v>197</v>
      </c>
      <c r="E399">
        <v>0.01</v>
      </c>
      <c r="F399">
        <v>124.78100000000001</v>
      </c>
      <c r="G399" s="384">
        <v>0</v>
      </c>
      <c r="H399">
        <v>124.78100000000001</v>
      </c>
      <c r="I399">
        <v>1.55</v>
      </c>
      <c r="J399" s="384">
        <v>2780.22</v>
      </c>
    </row>
    <row r="400" spans="1:10" x14ac:dyDescent="0.2">
      <c r="A400">
        <v>1106</v>
      </c>
      <c r="B400" s="623">
        <v>43502.645833333336</v>
      </c>
      <c r="C400" s="405" t="s">
        <v>97</v>
      </c>
      <c r="D400" s="384">
        <v>198</v>
      </c>
      <c r="E400">
        <v>0.01</v>
      </c>
      <c r="F400">
        <v>125.078</v>
      </c>
      <c r="G400" s="384">
        <v>0</v>
      </c>
      <c r="H400">
        <v>0</v>
      </c>
    </row>
    <row r="401" spans="1:10" x14ac:dyDescent="0.2">
      <c r="A401">
        <v>1117</v>
      </c>
      <c r="B401" s="623">
        <v>43503.130555555559</v>
      </c>
      <c r="C401" s="405" t="s">
        <v>2054</v>
      </c>
      <c r="D401" s="384">
        <v>198</v>
      </c>
      <c r="E401">
        <v>0.01</v>
      </c>
      <c r="F401">
        <v>124.78100000000001</v>
      </c>
      <c r="G401" s="384">
        <v>0</v>
      </c>
      <c r="H401">
        <v>124.78100000000001</v>
      </c>
      <c r="I401">
        <v>2.65</v>
      </c>
      <c r="J401" s="384">
        <v>2782.88</v>
      </c>
    </row>
    <row r="402" spans="1:10" x14ac:dyDescent="0.2">
      <c r="A402">
        <v>1118</v>
      </c>
      <c r="B402" s="623">
        <v>43503.130555555559</v>
      </c>
      <c r="C402" s="405" t="s">
        <v>97</v>
      </c>
      <c r="D402" s="384">
        <v>199</v>
      </c>
      <c r="E402">
        <v>0.01</v>
      </c>
      <c r="F402">
        <v>124.761</v>
      </c>
      <c r="G402" s="384">
        <v>0</v>
      </c>
      <c r="H402">
        <v>0</v>
      </c>
    </row>
    <row r="403" spans="1:10" x14ac:dyDescent="0.2">
      <c r="A403">
        <v>1130</v>
      </c>
      <c r="B403" s="623">
        <v>43503.509722222225</v>
      </c>
      <c r="C403" s="405" t="s">
        <v>2054</v>
      </c>
      <c r="D403" s="384">
        <v>199</v>
      </c>
      <c r="E403">
        <v>0.01</v>
      </c>
      <c r="F403">
        <v>124.59099999999999</v>
      </c>
      <c r="G403" s="384">
        <v>0</v>
      </c>
      <c r="H403">
        <v>124.59099999999999</v>
      </c>
      <c r="I403">
        <v>1.56</v>
      </c>
      <c r="J403" s="384">
        <v>2784.44</v>
      </c>
    </row>
    <row r="404" spans="1:10" x14ac:dyDescent="0.2">
      <c r="A404">
        <v>1120</v>
      </c>
      <c r="B404" s="623">
        <v>43503.258333333331</v>
      </c>
      <c r="C404" s="405" t="s">
        <v>97</v>
      </c>
      <c r="D404" s="384">
        <v>200</v>
      </c>
      <c r="E404">
        <v>0.01</v>
      </c>
      <c r="F404">
        <v>124.881</v>
      </c>
      <c r="G404" s="384">
        <v>0</v>
      </c>
      <c r="H404">
        <v>0</v>
      </c>
    </row>
    <row r="405" spans="1:10" x14ac:dyDescent="0.2">
      <c r="A405">
        <v>1131</v>
      </c>
      <c r="B405" s="623">
        <v>43503.509722222225</v>
      </c>
      <c r="C405" s="405" t="s">
        <v>2054</v>
      </c>
      <c r="D405" s="384">
        <v>200</v>
      </c>
      <c r="E405">
        <v>0.01</v>
      </c>
      <c r="F405">
        <v>124.59099999999999</v>
      </c>
      <c r="G405" s="384">
        <v>0</v>
      </c>
      <c r="H405">
        <v>124.59099999999999</v>
      </c>
      <c r="I405">
        <v>2.66</v>
      </c>
      <c r="J405" s="384">
        <v>2787.1</v>
      </c>
    </row>
    <row r="406" spans="1:10" x14ac:dyDescent="0.2">
      <c r="A406">
        <v>1123</v>
      </c>
      <c r="B406" s="623">
        <v>43503.509027777778</v>
      </c>
      <c r="C406" s="405" t="s">
        <v>96</v>
      </c>
      <c r="D406" s="384">
        <v>201</v>
      </c>
      <c r="E406">
        <v>0.06</v>
      </c>
      <c r="F406">
        <v>124.68600000000001</v>
      </c>
      <c r="G406" s="384">
        <v>0</v>
      </c>
      <c r="H406">
        <v>0</v>
      </c>
    </row>
    <row r="407" spans="1:10" x14ac:dyDescent="0.2">
      <c r="A407">
        <v>1212</v>
      </c>
      <c r="B407" s="623">
        <v>43508.761111111111</v>
      </c>
      <c r="C407" s="405" t="s">
        <v>2054</v>
      </c>
      <c r="D407" s="384">
        <v>201</v>
      </c>
      <c r="E407">
        <v>0.06</v>
      </c>
      <c r="F407">
        <v>125.024</v>
      </c>
      <c r="G407" s="384">
        <v>0</v>
      </c>
      <c r="H407">
        <v>125.024</v>
      </c>
      <c r="I407">
        <v>17.86</v>
      </c>
      <c r="J407" s="384">
        <v>2791.31</v>
      </c>
    </row>
    <row r="408" spans="1:10" x14ac:dyDescent="0.2">
      <c r="A408">
        <v>1132</v>
      </c>
      <c r="B408" s="623">
        <v>43503.510416666664</v>
      </c>
      <c r="C408" s="405" t="s">
        <v>97</v>
      </c>
      <c r="D408" s="384">
        <v>202</v>
      </c>
      <c r="E408">
        <v>0.01</v>
      </c>
      <c r="F408">
        <v>124.545</v>
      </c>
      <c r="G408" s="384">
        <v>0</v>
      </c>
      <c r="H408">
        <v>0</v>
      </c>
    </row>
    <row r="409" spans="1:10" x14ac:dyDescent="0.2">
      <c r="A409">
        <v>1145</v>
      </c>
      <c r="B409" s="623">
        <v>43504.17083333333</v>
      </c>
      <c r="C409" s="405" t="s">
        <v>2054</v>
      </c>
      <c r="D409" s="384">
        <v>202</v>
      </c>
      <c r="E409">
        <v>0.01</v>
      </c>
      <c r="F409">
        <v>124.373</v>
      </c>
      <c r="G409" s="384">
        <v>0</v>
      </c>
      <c r="H409">
        <v>124.373</v>
      </c>
      <c r="I409">
        <v>1.56</v>
      </c>
      <c r="J409" s="384">
        <v>2788.65</v>
      </c>
    </row>
    <row r="410" spans="1:10" x14ac:dyDescent="0.2">
      <c r="A410">
        <v>1134</v>
      </c>
      <c r="B410" s="623">
        <v>43503.724999999999</v>
      </c>
      <c r="C410" s="405" t="s">
        <v>97</v>
      </c>
      <c r="D410" s="384">
        <v>203</v>
      </c>
      <c r="E410">
        <v>0.01</v>
      </c>
      <c r="F410">
        <v>124.66500000000001</v>
      </c>
      <c r="G410" s="384">
        <v>0</v>
      </c>
      <c r="H410">
        <v>0</v>
      </c>
    </row>
    <row r="411" spans="1:10" x14ac:dyDescent="0.2">
      <c r="A411">
        <v>1146</v>
      </c>
      <c r="B411" s="623">
        <v>43504.17083333333</v>
      </c>
      <c r="C411" s="405" t="s">
        <v>2054</v>
      </c>
      <c r="D411" s="384">
        <v>203</v>
      </c>
      <c r="E411">
        <v>0.01</v>
      </c>
      <c r="F411">
        <v>124.373</v>
      </c>
      <c r="G411" s="384">
        <v>0</v>
      </c>
      <c r="H411">
        <v>124.373</v>
      </c>
      <c r="I411">
        <v>2.66</v>
      </c>
      <c r="J411" s="384">
        <v>2791.31</v>
      </c>
    </row>
    <row r="412" spans="1:10" x14ac:dyDescent="0.2">
      <c r="A412">
        <v>1147</v>
      </c>
      <c r="B412" s="623">
        <v>43504.171527777777</v>
      </c>
      <c r="C412" s="405" t="s">
        <v>97</v>
      </c>
      <c r="D412" s="384">
        <v>204</v>
      </c>
      <c r="E412">
        <v>0.01</v>
      </c>
      <c r="F412">
        <v>124.346</v>
      </c>
      <c r="G412" s="384">
        <v>0</v>
      </c>
      <c r="H412">
        <v>0</v>
      </c>
    </row>
    <row r="413" spans="1:10" x14ac:dyDescent="0.2">
      <c r="A413">
        <v>1164</v>
      </c>
      <c r="B413" s="623">
        <v>43504.754166666666</v>
      </c>
      <c r="C413" s="405" t="s">
        <v>2054</v>
      </c>
      <c r="D413" s="384">
        <v>204</v>
      </c>
      <c r="E413">
        <v>0.01</v>
      </c>
      <c r="F413">
        <v>124.241</v>
      </c>
      <c r="G413" s="384">
        <v>0</v>
      </c>
      <c r="H413">
        <v>124.241</v>
      </c>
      <c r="I413">
        <v>0.96</v>
      </c>
      <c r="J413" s="384">
        <v>2792.27</v>
      </c>
    </row>
    <row r="414" spans="1:10" x14ac:dyDescent="0.2">
      <c r="A414">
        <v>1149</v>
      </c>
      <c r="B414" s="623">
        <v>43504.207638888889</v>
      </c>
      <c r="C414" s="405" t="s">
        <v>97</v>
      </c>
      <c r="D414" s="384">
        <v>205</v>
      </c>
      <c r="E414">
        <v>0.01</v>
      </c>
      <c r="F414">
        <v>124.468</v>
      </c>
      <c r="G414" s="384">
        <v>0</v>
      </c>
      <c r="H414">
        <v>0</v>
      </c>
    </row>
    <row r="415" spans="1:10" x14ac:dyDescent="0.2">
      <c r="A415">
        <v>1165</v>
      </c>
      <c r="B415" s="623">
        <v>43504.754166666666</v>
      </c>
      <c r="C415" s="405" t="s">
        <v>2054</v>
      </c>
      <c r="D415" s="384">
        <v>205</v>
      </c>
      <c r="E415">
        <v>0.01</v>
      </c>
      <c r="F415">
        <v>124.241</v>
      </c>
      <c r="G415" s="384">
        <v>0</v>
      </c>
      <c r="H415">
        <v>124.241</v>
      </c>
      <c r="I415">
        <v>2.08</v>
      </c>
      <c r="J415" s="384">
        <v>2794.35</v>
      </c>
    </row>
    <row r="416" spans="1:10" x14ac:dyDescent="0.2">
      <c r="A416">
        <v>1152</v>
      </c>
      <c r="B416" s="623">
        <v>43504.550694444442</v>
      </c>
      <c r="C416" s="405" t="s">
        <v>97</v>
      </c>
      <c r="D416" s="384">
        <v>206</v>
      </c>
      <c r="E416">
        <v>0.01</v>
      </c>
      <c r="F416">
        <v>124.629</v>
      </c>
      <c r="G416" s="384">
        <v>0</v>
      </c>
      <c r="H416">
        <v>0</v>
      </c>
    </row>
    <row r="417" spans="1:10" x14ac:dyDescent="0.2">
      <c r="A417">
        <v>1166</v>
      </c>
      <c r="B417" s="623">
        <v>43504.754166666666</v>
      </c>
      <c r="C417" s="405" t="s">
        <v>2054</v>
      </c>
      <c r="D417" s="384">
        <v>206</v>
      </c>
      <c r="E417">
        <v>0.01</v>
      </c>
      <c r="F417">
        <v>124.241</v>
      </c>
      <c r="G417" s="384">
        <v>0</v>
      </c>
      <c r="H417">
        <v>124.241</v>
      </c>
      <c r="I417">
        <v>3.56</v>
      </c>
      <c r="J417" s="384">
        <v>2797.91</v>
      </c>
    </row>
    <row r="418" spans="1:10" x14ac:dyDescent="0.2">
      <c r="A418">
        <v>1156</v>
      </c>
      <c r="B418" s="623">
        <v>43504.751388888886</v>
      </c>
      <c r="C418" s="405" t="s">
        <v>96</v>
      </c>
      <c r="D418" s="384">
        <v>207</v>
      </c>
      <c r="E418">
        <v>0.1</v>
      </c>
      <c r="F418">
        <v>124.27500000000001</v>
      </c>
      <c r="G418" s="384">
        <v>0</v>
      </c>
      <c r="H418">
        <v>0</v>
      </c>
    </row>
    <row r="419" spans="1:10" x14ac:dyDescent="0.2">
      <c r="A419">
        <v>1213</v>
      </c>
      <c r="B419" s="623">
        <v>43508.761111111111</v>
      </c>
      <c r="C419" s="405" t="s">
        <v>2054</v>
      </c>
      <c r="D419" s="384">
        <v>207</v>
      </c>
      <c r="E419">
        <v>0.1</v>
      </c>
      <c r="F419">
        <v>125.024</v>
      </c>
      <c r="G419" s="384">
        <v>0</v>
      </c>
      <c r="H419">
        <v>125.024</v>
      </c>
      <c r="I419">
        <v>67.89</v>
      </c>
      <c r="J419" s="384">
        <v>2859.2</v>
      </c>
    </row>
    <row r="420" spans="1:10" x14ac:dyDescent="0.2">
      <c r="A420">
        <v>1167</v>
      </c>
      <c r="B420" s="623">
        <v>43504.765277777777</v>
      </c>
      <c r="C420" s="405" t="s">
        <v>97</v>
      </c>
      <c r="D420" s="384">
        <v>208</v>
      </c>
      <c r="E420">
        <v>0.01</v>
      </c>
      <c r="F420">
        <v>124.226</v>
      </c>
      <c r="G420" s="384">
        <v>0</v>
      </c>
      <c r="H420">
        <v>0</v>
      </c>
    </row>
    <row r="421" spans="1:10" x14ac:dyDescent="0.2">
      <c r="A421">
        <v>1263</v>
      </c>
      <c r="B421" s="623">
        <v>43511.119444444441</v>
      </c>
      <c r="C421" s="405" t="s">
        <v>2054</v>
      </c>
      <c r="D421" s="384">
        <v>208</v>
      </c>
      <c r="E421">
        <v>0.01</v>
      </c>
      <c r="F421">
        <v>124.672</v>
      </c>
      <c r="G421" s="384">
        <v>0</v>
      </c>
      <c r="H421">
        <v>124.672</v>
      </c>
      <c r="I421">
        <v>-4.25</v>
      </c>
      <c r="J421" s="384">
        <v>2856.96</v>
      </c>
    </row>
    <row r="422" spans="1:10" x14ac:dyDescent="0.2">
      <c r="A422">
        <v>1169</v>
      </c>
      <c r="B422" s="623">
        <v>43504.788888888892</v>
      </c>
      <c r="C422" s="405" t="s">
        <v>97</v>
      </c>
      <c r="D422" s="384">
        <v>209</v>
      </c>
      <c r="E422">
        <v>0.01</v>
      </c>
      <c r="F422">
        <v>124.346</v>
      </c>
      <c r="G422" s="384">
        <v>0</v>
      </c>
      <c r="H422">
        <v>0</v>
      </c>
    </row>
    <row r="423" spans="1:10" x14ac:dyDescent="0.2">
      <c r="A423">
        <v>1264</v>
      </c>
      <c r="B423" s="623">
        <v>43511.119444444441</v>
      </c>
      <c r="C423" s="405" t="s">
        <v>2054</v>
      </c>
      <c r="D423" s="384">
        <v>209</v>
      </c>
      <c r="E423">
        <v>0.01</v>
      </c>
      <c r="F423">
        <v>124.672</v>
      </c>
      <c r="G423" s="384">
        <v>0</v>
      </c>
      <c r="H423">
        <v>124.672</v>
      </c>
      <c r="I423">
        <v>-3.15</v>
      </c>
      <c r="J423" s="384">
        <v>2853.81</v>
      </c>
    </row>
    <row r="424" spans="1:10" x14ac:dyDescent="0.2">
      <c r="A424">
        <v>1181</v>
      </c>
      <c r="B424" s="623">
        <v>43507.239583333336</v>
      </c>
      <c r="C424" s="405" t="s">
        <v>97</v>
      </c>
      <c r="D424" s="384">
        <v>210</v>
      </c>
      <c r="E424">
        <v>0.01</v>
      </c>
      <c r="F424">
        <v>124.50700000000001</v>
      </c>
      <c r="G424" s="384">
        <v>0</v>
      </c>
      <c r="H424">
        <v>0</v>
      </c>
    </row>
    <row r="425" spans="1:10" x14ac:dyDescent="0.2">
      <c r="A425">
        <v>1265</v>
      </c>
      <c r="B425" s="623">
        <v>43511.119444444441</v>
      </c>
      <c r="C425" s="405" t="s">
        <v>2054</v>
      </c>
      <c r="D425" s="384">
        <v>210</v>
      </c>
      <c r="E425">
        <v>0.01</v>
      </c>
      <c r="F425">
        <v>124.672</v>
      </c>
      <c r="G425" s="384">
        <v>0</v>
      </c>
      <c r="H425">
        <v>124.672</v>
      </c>
      <c r="I425">
        <v>-1.65</v>
      </c>
      <c r="J425" s="384">
        <v>2852.17</v>
      </c>
    </row>
    <row r="426" spans="1:10" x14ac:dyDescent="0.2">
      <c r="A426">
        <v>1185</v>
      </c>
      <c r="B426" s="623">
        <v>43507.463194444441</v>
      </c>
      <c r="C426" s="405" t="s">
        <v>97</v>
      </c>
      <c r="D426" s="384">
        <v>211</v>
      </c>
      <c r="E426">
        <v>0.02</v>
      </c>
      <c r="F426">
        <v>124.708</v>
      </c>
      <c r="G426" s="384">
        <v>0</v>
      </c>
      <c r="H426">
        <v>0</v>
      </c>
    </row>
    <row r="427" spans="1:10" x14ac:dyDescent="0.2">
      <c r="A427">
        <v>1266</v>
      </c>
      <c r="B427" s="623">
        <v>43511.119444444441</v>
      </c>
      <c r="C427" s="405" t="s">
        <v>2054</v>
      </c>
      <c r="D427" s="384">
        <v>211</v>
      </c>
      <c r="E427">
        <v>0.02</v>
      </c>
      <c r="F427">
        <v>124.672</v>
      </c>
      <c r="G427" s="384">
        <v>0</v>
      </c>
      <c r="H427">
        <v>124.672</v>
      </c>
      <c r="I427">
        <v>0.39</v>
      </c>
      <c r="J427" s="384">
        <v>2852.55</v>
      </c>
    </row>
    <row r="428" spans="1:10" x14ac:dyDescent="0.2">
      <c r="A428">
        <v>1201</v>
      </c>
      <c r="B428" s="623">
        <v>43508.755555555559</v>
      </c>
      <c r="C428" s="405" t="s">
        <v>97</v>
      </c>
      <c r="D428" s="384">
        <v>212</v>
      </c>
      <c r="E428">
        <v>0.03</v>
      </c>
      <c r="F428">
        <v>124.979</v>
      </c>
      <c r="G428" s="384">
        <v>0</v>
      </c>
      <c r="H428">
        <v>0</v>
      </c>
    </row>
    <row r="429" spans="1:10" x14ac:dyDescent="0.2">
      <c r="A429">
        <v>1267</v>
      </c>
      <c r="B429" s="623">
        <v>43511.119444444441</v>
      </c>
      <c r="C429" s="405" t="s">
        <v>2054</v>
      </c>
      <c r="D429" s="384">
        <v>212</v>
      </c>
      <c r="E429">
        <v>0.03</v>
      </c>
      <c r="F429">
        <v>124.672</v>
      </c>
      <c r="G429" s="384">
        <v>0</v>
      </c>
      <c r="H429">
        <v>124.672</v>
      </c>
      <c r="I429">
        <v>8.11</v>
      </c>
      <c r="J429" s="384">
        <v>2860.66</v>
      </c>
    </row>
    <row r="430" spans="1:10" x14ac:dyDescent="0.2">
      <c r="A430">
        <v>1214</v>
      </c>
      <c r="B430" s="623">
        <v>43508.780555555553</v>
      </c>
      <c r="C430" s="405" t="s">
        <v>96</v>
      </c>
      <c r="D430" s="384">
        <v>213</v>
      </c>
      <c r="E430">
        <v>0.01</v>
      </c>
      <c r="F430">
        <v>125.10599999999999</v>
      </c>
      <c r="G430" s="384">
        <v>0</v>
      </c>
      <c r="H430">
        <v>0</v>
      </c>
    </row>
    <row r="431" spans="1:10" x14ac:dyDescent="0.2">
      <c r="A431">
        <v>1229</v>
      </c>
      <c r="B431" s="623">
        <v>43509.134027777778</v>
      </c>
      <c r="C431" s="405" t="s">
        <v>2054</v>
      </c>
      <c r="D431" s="384">
        <v>213</v>
      </c>
      <c r="E431">
        <v>0.01</v>
      </c>
      <c r="F431">
        <v>125.33</v>
      </c>
      <c r="G431" s="384">
        <v>0</v>
      </c>
      <c r="H431">
        <v>125.33</v>
      </c>
      <c r="I431">
        <v>2.0099999999999998</v>
      </c>
      <c r="J431" s="384">
        <v>2861.21</v>
      </c>
    </row>
    <row r="432" spans="1:10" x14ac:dyDescent="0.2">
      <c r="A432">
        <v>1222</v>
      </c>
      <c r="B432" s="623">
        <v>43509.134027777778</v>
      </c>
      <c r="C432" s="405" t="s">
        <v>97</v>
      </c>
      <c r="D432" s="384">
        <v>214</v>
      </c>
      <c r="E432">
        <v>0.06</v>
      </c>
      <c r="F432">
        <v>125.319</v>
      </c>
      <c r="G432" s="384">
        <v>0</v>
      </c>
      <c r="H432">
        <v>0</v>
      </c>
    </row>
    <row r="433" spans="1:10" x14ac:dyDescent="0.2">
      <c r="A433">
        <v>1268</v>
      </c>
      <c r="B433" s="623">
        <v>43511.119444444441</v>
      </c>
      <c r="C433" s="405" t="s">
        <v>2054</v>
      </c>
      <c r="D433" s="384">
        <v>214</v>
      </c>
      <c r="E433">
        <v>0.06</v>
      </c>
      <c r="F433">
        <v>124.672</v>
      </c>
      <c r="G433" s="384">
        <v>0</v>
      </c>
      <c r="H433">
        <v>124.672</v>
      </c>
      <c r="I433">
        <v>35.049999999999997</v>
      </c>
      <c r="J433" s="384">
        <v>2895.72</v>
      </c>
    </row>
    <row r="434" spans="1:10" x14ac:dyDescent="0.2">
      <c r="A434">
        <v>1230</v>
      </c>
      <c r="B434" s="623">
        <v>43509.151388888888</v>
      </c>
      <c r="C434" s="405" t="s">
        <v>96</v>
      </c>
      <c r="D434" s="384">
        <v>215</v>
      </c>
      <c r="E434">
        <v>0.01</v>
      </c>
      <c r="F434">
        <v>125.34</v>
      </c>
      <c r="G434" s="384">
        <v>0</v>
      </c>
      <c r="H434">
        <v>0</v>
      </c>
    </row>
    <row r="435" spans="1:10" x14ac:dyDescent="0.2">
      <c r="A435">
        <v>1300</v>
      </c>
      <c r="B435" s="623">
        <v>43514.172222222223</v>
      </c>
      <c r="C435" s="405" t="s">
        <v>2054</v>
      </c>
      <c r="D435" s="384">
        <v>215</v>
      </c>
      <c r="E435">
        <v>0.01</v>
      </c>
      <c r="F435">
        <v>125.14</v>
      </c>
      <c r="G435" s="384">
        <v>0</v>
      </c>
      <c r="H435">
        <v>125.14</v>
      </c>
      <c r="I435">
        <v>-2.04</v>
      </c>
      <c r="J435" s="384">
        <v>2895.69</v>
      </c>
    </row>
    <row r="436" spans="1:10" x14ac:dyDescent="0.2">
      <c r="A436">
        <v>1232</v>
      </c>
      <c r="B436" s="623">
        <v>43509.572916666664</v>
      </c>
      <c r="C436" s="405" t="s">
        <v>96</v>
      </c>
      <c r="D436" s="384">
        <v>216</v>
      </c>
      <c r="E436">
        <v>0.01</v>
      </c>
      <c r="F436">
        <v>125.21899999999999</v>
      </c>
      <c r="G436" s="384">
        <v>0</v>
      </c>
      <c r="H436">
        <v>0</v>
      </c>
    </row>
    <row r="437" spans="1:10" x14ac:dyDescent="0.2">
      <c r="A437">
        <v>1301</v>
      </c>
      <c r="B437" s="623">
        <v>43514.172222222223</v>
      </c>
      <c r="C437" s="405" t="s">
        <v>2054</v>
      </c>
      <c r="D437" s="384">
        <v>216</v>
      </c>
      <c r="E437">
        <v>0.01</v>
      </c>
      <c r="F437">
        <v>125.14</v>
      </c>
      <c r="G437" s="384">
        <v>0</v>
      </c>
      <c r="H437">
        <v>125.14</v>
      </c>
      <c r="I437">
        <v>-0.93</v>
      </c>
      <c r="J437" s="384">
        <v>2894.76</v>
      </c>
    </row>
    <row r="438" spans="1:10" x14ac:dyDescent="0.2">
      <c r="A438">
        <v>1235</v>
      </c>
      <c r="B438" s="623">
        <v>43509.6875</v>
      </c>
      <c r="C438" s="405" t="s">
        <v>96</v>
      </c>
      <c r="D438" s="384">
        <v>217</v>
      </c>
      <c r="E438">
        <v>0.01</v>
      </c>
      <c r="F438">
        <v>125.057</v>
      </c>
      <c r="G438" s="384">
        <v>0</v>
      </c>
      <c r="H438">
        <v>0</v>
      </c>
    </row>
    <row r="439" spans="1:10" x14ac:dyDescent="0.2">
      <c r="A439">
        <v>1302</v>
      </c>
      <c r="B439" s="623">
        <v>43514.172222222223</v>
      </c>
      <c r="C439" s="405" t="s">
        <v>2054</v>
      </c>
      <c r="D439" s="384">
        <v>217</v>
      </c>
      <c r="E439">
        <v>0.01</v>
      </c>
      <c r="F439">
        <v>125.14</v>
      </c>
      <c r="G439" s="384">
        <v>0</v>
      </c>
      <c r="H439">
        <v>125.14</v>
      </c>
      <c r="I439">
        <v>0.56000000000000005</v>
      </c>
      <c r="J439" s="384">
        <v>2895.31</v>
      </c>
    </row>
    <row r="440" spans="1:10" x14ac:dyDescent="0.2">
      <c r="A440">
        <v>1248</v>
      </c>
      <c r="B440" s="623">
        <v>43510.736111111109</v>
      </c>
      <c r="C440" s="405" t="s">
        <v>96</v>
      </c>
      <c r="D440" s="384">
        <v>218</v>
      </c>
      <c r="E440">
        <v>0.02</v>
      </c>
      <c r="F440">
        <v>124.834</v>
      </c>
      <c r="G440" s="384">
        <v>0</v>
      </c>
      <c r="H440">
        <v>0</v>
      </c>
    </row>
    <row r="441" spans="1:10" x14ac:dyDescent="0.2">
      <c r="A441">
        <v>1303</v>
      </c>
      <c r="B441" s="623">
        <v>43514.172222222223</v>
      </c>
      <c r="C441" s="405" t="s">
        <v>2054</v>
      </c>
      <c r="D441" s="384">
        <v>218</v>
      </c>
      <c r="E441">
        <v>0.02</v>
      </c>
      <c r="F441">
        <v>125.14</v>
      </c>
      <c r="G441" s="384">
        <v>0</v>
      </c>
      <c r="H441">
        <v>125.14</v>
      </c>
      <c r="I441">
        <v>5.45</v>
      </c>
      <c r="J441" s="384">
        <v>2900.76</v>
      </c>
    </row>
    <row r="442" spans="1:10" x14ac:dyDescent="0.2">
      <c r="A442">
        <v>1269</v>
      </c>
      <c r="B442" s="623">
        <v>43511.120138888888</v>
      </c>
      <c r="C442" s="405" t="s">
        <v>97</v>
      </c>
      <c r="D442" s="384">
        <v>219</v>
      </c>
      <c r="E442">
        <v>0.01</v>
      </c>
      <c r="F442">
        <v>124.672</v>
      </c>
      <c r="G442" s="384">
        <v>0</v>
      </c>
      <c r="H442">
        <v>0</v>
      </c>
    </row>
    <row r="443" spans="1:10" x14ac:dyDescent="0.2">
      <c r="A443">
        <v>1277</v>
      </c>
      <c r="B443" s="623">
        <v>43511.401388888888</v>
      </c>
      <c r="C443" s="405" t="s">
        <v>2054</v>
      </c>
      <c r="D443" s="384">
        <v>219</v>
      </c>
      <c r="E443">
        <v>0.01</v>
      </c>
      <c r="F443">
        <v>124.452</v>
      </c>
      <c r="G443" s="384">
        <v>0</v>
      </c>
      <c r="H443">
        <v>124.452</v>
      </c>
      <c r="I443">
        <v>2.02</v>
      </c>
      <c r="J443" s="384">
        <v>2897.74</v>
      </c>
    </row>
    <row r="444" spans="1:10" x14ac:dyDescent="0.2">
      <c r="A444">
        <v>1271</v>
      </c>
      <c r="B444" s="623">
        <v>43511.146527777775</v>
      </c>
      <c r="C444" s="405" t="s">
        <v>96</v>
      </c>
      <c r="D444" s="384">
        <v>220</v>
      </c>
      <c r="E444">
        <v>0.03</v>
      </c>
      <c r="F444">
        <v>124.55500000000001</v>
      </c>
      <c r="G444" s="384">
        <v>0</v>
      </c>
      <c r="H444">
        <v>0</v>
      </c>
    </row>
    <row r="445" spans="1:10" x14ac:dyDescent="0.2">
      <c r="A445">
        <v>1304</v>
      </c>
      <c r="B445" s="623">
        <v>43514.172222222223</v>
      </c>
      <c r="C445" s="405" t="s">
        <v>2054</v>
      </c>
      <c r="D445" s="384">
        <v>220</v>
      </c>
      <c r="E445">
        <v>0.03</v>
      </c>
      <c r="F445">
        <v>125.14</v>
      </c>
      <c r="G445" s="384">
        <v>0</v>
      </c>
      <c r="H445">
        <v>125.14</v>
      </c>
      <c r="I445">
        <v>15.98</v>
      </c>
      <c r="J445" s="384">
        <v>2916.73</v>
      </c>
    </row>
    <row r="446" spans="1:10" x14ac:dyDescent="0.2">
      <c r="A446">
        <v>1278</v>
      </c>
      <c r="B446" s="623">
        <v>43511.419444444444</v>
      </c>
      <c r="C446" s="405" t="s">
        <v>97</v>
      </c>
      <c r="D446" s="384">
        <v>221</v>
      </c>
      <c r="E446">
        <v>0.01</v>
      </c>
      <c r="F446">
        <v>124.375</v>
      </c>
      <c r="G446" s="384">
        <v>0</v>
      </c>
      <c r="H446">
        <v>0</v>
      </c>
    </row>
    <row r="447" spans="1:10" x14ac:dyDescent="0.2">
      <c r="A447">
        <v>1606</v>
      </c>
      <c r="B447" s="623">
        <v>43529.804861111108</v>
      </c>
      <c r="C447" s="405" t="s">
        <v>2054</v>
      </c>
      <c r="D447" s="384">
        <v>221</v>
      </c>
      <c r="E447">
        <v>0.01</v>
      </c>
      <c r="F447">
        <v>126.441</v>
      </c>
      <c r="G447" s="384">
        <v>0</v>
      </c>
      <c r="H447">
        <v>126.441</v>
      </c>
      <c r="I447">
        <v>-19.309999999999999</v>
      </c>
      <c r="J447" s="384">
        <v>2969.63</v>
      </c>
    </row>
    <row r="448" spans="1:10" x14ac:dyDescent="0.2">
      <c r="A448">
        <v>1280</v>
      </c>
      <c r="B448" s="623">
        <v>43511.488194444442</v>
      </c>
      <c r="C448" s="405" t="s">
        <v>97</v>
      </c>
      <c r="D448" s="384">
        <v>222</v>
      </c>
      <c r="E448">
        <v>0.01</v>
      </c>
      <c r="F448">
        <v>124.495</v>
      </c>
      <c r="G448" s="384">
        <v>0</v>
      </c>
      <c r="H448">
        <v>0</v>
      </c>
    </row>
    <row r="449" spans="1:10" x14ac:dyDescent="0.2">
      <c r="A449">
        <v>1607</v>
      </c>
      <c r="B449" s="623">
        <v>43529.804861111108</v>
      </c>
      <c r="C449" s="405" t="s">
        <v>2054</v>
      </c>
      <c r="D449" s="384">
        <v>222</v>
      </c>
      <c r="E449">
        <v>0.01</v>
      </c>
      <c r="F449">
        <v>126.441</v>
      </c>
      <c r="G449" s="384">
        <v>0</v>
      </c>
      <c r="H449">
        <v>126.441</v>
      </c>
      <c r="I449">
        <v>-18.21</v>
      </c>
      <c r="J449" s="384">
        <v>2951.41</v>
      </c>
    </row>
    <row r="450" spans="1:10" x14ac:dyDescent="0.2">
      <c r="A450">
        <v>1283</v>
      </c>
      <c r="B450" s="623">
        <v>43511.84097222222</v>
      </c>
      <c r="C450" s="405" t="s">
        <v>97</v>
      </c>
      <c r="D450" s="384">
        <v>223</v>
      </c>
      <c r="E450">
        <v>0.01</v>
      </c>
      <c r="F450">
        <v>124.65600000000001</v>
      </c>
      <c r="G450" s="384">
        <v>0</v>
      </c>
      <c r="H450">
        <v>0</v>
      </c>
    </row>
    <row r="451" spans="1:10" x14ac:dyDescent="0.2">
      <c r="A451">
        <v>1608</v>
      </c>
      <c r="B451" s="623">
        <v>43529.804861111108</v>
      </c>
      <c r="C451" s="405" t="s">
        <v>2054</v>
      </c>
      <c r="D451" s="384">
        <v>223</v>
      </c>
      <c r="E451">
        <v>0.01</v>
      </c>
      <c r="F451">
        <v>126.441</v>
      </c>
      <c r="G451" s="384">
        <v>0</v>
      </c>
      <c r="H451">
        <v>126.441</v>
      </c>
      <c r="I451">
        <v>-16.73</v>
      </c>
      <c r="J451" s="384">
        <v>2934.68</v>
      </c>
    </row>
    <row r="452" spans="1:10" x14ac:dyDescent="0.2">
      <c r="A452">
        <v>1295</v>
      </c>
      <c r="B452" s="623">
        <v>43514.073611111111</v>
      </c>
      <c r="C452" s="405" t="s">
        <v>97</v>
      </c>
      <c r="D452" s="384">
        <v>224</v>
      </c>
      <c r="E452">
        <v>0.02</v>
      </c>
      <c r="F452">
        <v>124.86</v>
      </c>
      <c r="G452" s="384">
        <v>0</v>
      </c>
      <c r="H452">
        <v>0</v>
      </c>
    </row>
    <row r="453" spans="1:10" x14ac:dyDescent="0.2">
      <c r="A453">
        <v>1609</v>
      </c>
      <c r="B453" s="623">
        <v>43529.804861111108</v>
      </c>
      <c r="C453" s="405" t="s">
        <v>2054</v>
      </c>
      <c r="D453" s="384">
        <v>224</v>
      </c>
      <c r="E453">
        <v>0.02</v>
      </c>
      <c r="F453">
        <v>126.441</v>
      </c>
      <c r="G453" s="384">
        <v>0</v>
      </c>
      <c r="H453">
        <v>126.441</v>
      </c>
      <c r="I453">
        <v>-29.68</v>
      </c>
      <c r="J453" s="384">
        <v>2904.99</v>
      </c>
    </row>
    <row r="454" spans="1:10" x14ac:dyDescent="0.2">
      <c r="A454">
        <v>1305</v>
      </c>
      <c r="B454" s="623">
        <v>43514.17291666667</v>
      </c>
      <c r="C454" s="405" t="s">
        <v>97</v>
      </c>
      <c r="D454" s="384">
        <v>225</v>
      </c>
      <c r="E454">
        <v>0.03</v>
      </c>
      <c r="F454">
        <v>125.13800000000001</v>
      </c>
      <c r="G454" s="384">
        <v>0</v>
      </c>
      <c r="H454">
        <v>0</v>
      </c>
    </row>
    <row r="455" spans="1:10" x14ac:dyDescent="0.2">
      <c r="A455">
        <v>1610</v>
      </c>
      <c r="B455" s="623">
        <v>43529.804861111108</v>
      </c>
      <c r="C455" s="405" t="s">
        <v>2054</v>
      </c>
      <c r="D455" s="384">
        <v>225</v>
      </c>
      <c r="E455">
        <v>0.03</v>
      </c>
      <c r="F455">
        <v>126.441</v>
      </c>
      <c r="G455" s="384">
        <v>0</v>
      </c>
      <c r="H455">
        <v>126.441</v>
      </c>
      <c r="I455">
        <v>-36.869999999999997</v>
      </c>
      <c r="J455" s="384">
        <v>2868.12</v>
      </c>
    </row>
    <row r="456" spans="1:10" x14ac:dyDescent="0.2">
      <c r="A456">
        <v>1311</v>
      </c>
      <c r="B456" s="623">
        <v>43514.17291666667</v>
      </c>
      <c r="C456" s="405" t="s">
        <v>96</v>
      </c>
      <c r="D456" s="384">
        <v>226</v>
      </c>
      <c r="E456">
        <v>0.01</v>
      </c>
      <c r="F456">
        <v>125.155</v>
      </c>
      <c r="G456" s="384">
        <v>0</v>
      </c>
      <c r="H456">
        <v>0</v>
      </c>
    </row>
    <row r="457" spans="1:10" x14ac:dyDescent="0.2">
      <c r="A457">
        <v>1327</v>
      </c>
      <c r="B457" s="623">
        <v>43515.434027777781</v>
      </c>
      <c r="C457" s="405" t="s">
        <v>2054</v>
      </c>
      <c r="D457" s="384">
        <v>226</v>
      </c>
      <c r="E457">
        <v>0.01</v>
      </c>
      <c r="F457">
        <v>125.26300000000001</v>
      </c>
      <c r="G457" s="384">
        <v>0</v>
      </c>
      <c r="H457">
        <v>125.26300000000001</v>
      </c>
      <c r="I457">
        <v>0.95</v>
      </c>
      <c r="J457" s="384">
        <v>2917.68</v>
      </c>
    </row>
    <row r="458" spans="1:10" x14ac:dyDescent="0.2">
      <c r="A458">
        <v>1313</v>
      </c>
      <c r="B458" s="623">
        <v>43514.306944444441</v>
      </c>
      <c r="C458" s="405" t="s">
        <v>96</v>
      </c>
      <c r="D458" s="384">
        <v>227</v>
      </c>
      <c r="E458">
        <v>0.01</v>
      </c>
      <c r="F458">
        <v>125.03400000000001</v>
      </c>
      <c r="G458" s="384">
        <v>0</v>
      </c>
      <c r="H458">
        <v>0</v>
      </c>
    </row>
    <row r="459" spans="1:10" x14ac:dyDescent="0.2">
      <c r="A459">
        <v>1328</v>
      </c>
      <c r="B459" s="623">
        <v>43515.434027777781</v>
      </c>
      <c r="C459" s="405" t="s">
        <v>2054</v>
      </c>
      <c r="D459" s="384">
        <v>227</v>
      </c>
      <c r="E459">
        <v>0.01</v>
      </c>
      <c r="F459">
        <v>125.26300000000001</v>
      </c>
      <c r="G459" s="384">
        <v>0</v>
      </c>
      <c r="H459">
        <v>125.26300000000001</v>
      </c>
      <c r="I459">
        <v>2.06</v>
      </c>
      <c r="J459" s="384">
        <v>2919.74</v>
      </c>
    </row>
    <row r="460" spans="1:10" x14ac:dyDescent="0.2">
      <c r="A460">
        <v>1323</v>
      </c>
      <c r="B460" s="623">
        <v>43515.148611111108</v>
      </c>
      <c r="C460" s="405" t="s">
        <v>96</v>
      </c>
      <c r="D460" s="384">
        <v>228</v>
      </c>
      <c r="E460">
        <v>0.01</v>
      </c>
      <c r="F460">
        <v>124.873</v>
      </c>
      <c r="G460" s="384">
        <v>0</v>
      </c>
      <c r="H460">
        <v>0</v>
      </c>
    </row>
    <row r="461" spans="1:10" x14ac:dyDescent="0.2">
      <c r="A461">
        <v>1329</v>
      </c>
      <c r="B461" s="623">
        <v>43515.434027777781</v>
      </c>
      <c r="C461" s="405" t="s">
        <v>2054</v>
      </c>
      <c r="D461" s="384">
        <v>228</v>
      </c>
      <c r="E461">
        <v>0.01</v>
      </c>
      <c r="F461">
        <v>125.26300000000001</v>
      </c>
      <c r="G461" s="384">
        <v>0</v>
      </c>
      <c r="H461">
        <v>125.26300000000001</v>
      </c>
      <c r="I461">
        <v>3.58</v>
      </c>
      <c r="J461" s="384">
        <v>2923.32</v>
      </c>
    </row>
    <row r="462" spans="1:10" x14ac:dyDescent="0.2">
      <c r="A462">
        <v>1330</v>
      </c>
      <c r="B462" s="623">
        <v>43515.438194444447</v>
      </c>
      <c r="C462" s="405" t="s">
        <v>96</v>
      </c>
      <c r="D462" s="384">
        <v>229</v>
      </c>
      <c r="E462">
        <v>0.01</v>
      </c>
      <c r="F462">
        <v>125.378</v>
      </c>
      <c r="G462" s="384">
        <v>0</v>
      </c>
      <c r="H462">
        <v>0</v>
      </c>
    </row>
    <row r="463" spans="1:10" x14ac:dyDescent="0.2">
      <c r="A463">
        <v>1344</v>
      </c>
      <c r="B463" s="623">
        <v>43515.718055555553</v>
      </c>
      <c r="C463" s="405" t="s">
        <v>2054</v>
      </c>
      <c r="D463" s="384">
        <v>229</v>
      </c>
      <c r="E463">
        <v>0.01</v>
      </c>
      <c r="F463">
        <v>125.354</v>
      </c>
      <c r="G463" s="384">
        <v>0</v>
      </c>
      <c r="H463">
        <v>125.354</v>
      </c>
      <c r="I463">
        <v>-0.22</v>
      </c>
      <c r="J463" s="384">
        <v>2923.1</v>
      </c>
    </row>
    <row r="464" spans="1:10" x14ac:dyDescent="0.2">
      <c r="A464">
        <v>1332</v>
      </c>
      <c r="B464" s="623">
        <v>43515.467361111114</v>
      </c>
      <c r="C464" s="405" t="s">
        <v>96</v>
      </c>
      <c r="D464" s="384">
        <v>230</v>
      </c>
      <c r="E464">
        <v>0.01</v>
      </c>
      <c r="F464">
        <v>125.25700000000001</v>
      </c>
      <c r="G464" s="384">
        <v>0</v>
      </c>
      <c r="H464">
        <v>0</v>
      </c>
    </row>
    <row r="465" spans="1:10" x14ac:dyDescent="0.2">
      <c r="A465">
        <v>1345</v>
      </c>
      <c r="B465" s="623">
        <v>43515.718055555553</v>
      </c>
      <c r="C465" s="405" t="s">
        <v>2054</v>
      </c>
      <c r="D465" s="384">
        <v>230</v>
      </c>
      <c r="E465">
        <v>0.01</v>
      </c>
      <c r="F465">
        <v>125.354</v>
      </c>
      <c r="G465" s="384">
        <v>0</v>
      </c>
      <c r="H465">
        <v>125.354</v>
      </c>
      <c r="I465">
        <v>0.89</v>
      </c>
      <c r="J465" s="384">
        <v>2923.99</v>
      </c>
    </row>
    <row r="466" spans="1:10" x14ac:dyDescent="0.2">
      <c r="A466">
        <v>1335</v>
      </c>
      <c r="B466" s="623">
        <v>43515.555555555555</v>
      </c>
      <c r="C466" s="405" t="s">
        <v>96</v>
      </c>
      <c r="D466" s="384">
        <v>231</v>
      </c>
      <c r="E466">
        <v>0.01</v>
      </c>
      <c r="F466">
        <v>125.096</v>
      </c>
      <c r="G466" s="384">
        <v>0</v>
      </c>
      <c r="H466">
        <v>0</v>
      </c>
    </row>
    <row r="467" spans="1:10" x14ac:dyDescent="0.2">
      <c r="A467">
        <v>1346</v>
      </c>
      <c r="B467" s="623">
        <v>43515.718055555553</v>
      </c>
      <c r="C467" s="405" t="s">
        <v>2054</v>
      </c>
      <c r="D467" s="384">
        <v>231</v>
      </c>
      <c r="E467">
        <v>0.01</v>
      </c>
      <c r="F467">
        <v>125.354</v>
      </c>
      <c r="G467" s="384">
        <v>0</v>
      </c>
      <c r="H467">
        <v>125.354</v>
      </c>
      <c r="I467">
        <v>2.37</v>
      </c>
      <c r="J467" s="384">
        <v>2926.36</v>
      </c>
    </row>
    <row r="468" spans="1:10" x14ac:dyDescent="0.2">
      <c r="A468">
        <v>1339</v>
      </c>
      <c r="B468" s="623">
        <v>43515.570138888892</v>
      </c>
      <c r="C468" s="405" t="s">
        <v>96</v>
      </c>
      <c r="D468" s="384">
        <v>232</v>
      </c>
      <c r="E468">
        <v>0.02</v>
      </c>
      <c r="F468">
        <v>124.895</v>
      </c>
      <c r="G468" s="384">
        <v>0</v>
      </c>
      <c r="H468">
        <v>0</v>
      </c>
    </row>
    <row r="469" spans="1:10" x14ac:dyDescent="0.2">
      <c r="A469">
        <v>1347</v>
      </c>
      <c r="B469" s="623">
        <v>43515.718055555553</v>
      </c>
      <c r="C469" s="405" t="s">
        <v>2054</v>
      </c>
      <c r="D469" s="384">
        <v>232</v>
      </c>
      <c r="E469">
        <v>0.02</v>
      </c>
      <c r="F469">
        <v>125.354</v>
      </c>
      <c r="G469" s="384">
        <v>0</v>
      </c>
      <c r="H469">
        <v>125.354</v>
      </c>
      <c r="I469">
        <v>8.42</v>
      </c>
      <c r="J469" s="384">
        <v>2934.78</v>
      </c>
    </row>
    <row r="470" spans="1:10" x14ac:dyDescent="0.2">
      <c r="A470">
        <v>1348</v>
      </c>
      <c r="B470" s="623">
        <v>43515.719444444447</v>
      </c>
      <c r="C470" s="405" t="s">
        <v>96</v>
      </c>
      <c r="D470" s="384">
        <v>233</v>
      </c>
      <c r="E470">
        <v>0.01</v>
      </c>
      <c r="F470">
        <v>125.384</v>
      </c>
      <c r="G470" s="384">
        <v>0</v>
      </c>
      <c r="H470">
        <v>0</v>
      </c>
    </row>
    <row r="471" spans="1:10" x14ac:dyDescent="0.2">
      <c r="A471">
        <v>1368</v>
      </c>
      <c r="B471" s="623">
        <v>43516.119444444441</v>
      </c>
      <c r="C471" s="405" t="s">
        <v>2054</v>
      </c>
      <c r="D471" s="384">
        <v>233</v>
      </c>
      <c r="E471">
        <v>0.01</v>
      </c>
      <c r="F471">
        <v>125.55800000000001</v>
      </c>
      <c r="G471" s="384">
        <v>0</v>
      </c>
      <c r="H471">
        <v>125.55800000000001</v>
      </c>
      <c r="I471">
        <v>1.56</v>
      </c>
      <c r="J471" s="384">
        <v>2936.34</v>
      </c>
    </row>
    <row r="472" spans="1:10" x14ac:dyDescent="0.2">
      <c r="A472">
        <v>1350</v>
      </c>
      <c r="B472" s="623">
        <v>43515.73333333333</v>
      </c>
      <c r="C472" s="405" t="s">
        <v>96</v>
      </c>
      <c r="D472" s="384">
        <v>234</v>
      </c>
      <c r="E472">
        <v>0.01</v>
      </c>
      <c r="F472">
        <v>125.264</v>
      </c>
      <c r="G472" s="384">
        <v>0</v>
      </c>
      <c r="H472">
        <v>0</v>
      </c>
    </row>
    <row r="473" spans="1:10" x14ac:dyDescent="0.2">
      <c r="A473">
        <v>1369</v>
      </c>
      <c r="B473" s="623">
        <v>43516.119444444441</v>
      </c>
      <c r="C473" s="405" t="s">
        <v>2054</v>
      </c>
      <c r="D473" s="384">
        <v>234</v>
      </c>
      <c r="E473">
        <v>0.01</v>
      </c>
      <c r="F473">
        <v>125.55800000000001</v>
      </c>
      <c r="G473" s="384">
        <v>0</v>
      </c>
      <c r="H473">
        <v>125.55800000000001</v>
      </c>
      <c r="I473">
        <v>2.66</v>
      </c>
      <c r="J473" s="384">
        <v>2939</v>
      </c>
    </row>
    <row r="474" spans="1:10" x14ac:dyDescent="0.2">
      <c r="A474">
        <v>1353</v>
      </c>
      <c r="B474" s="623">
        <v>43515.8125</v>
      </c>
      <c r="C474" s="405" t="s">
        <v>97</v>
      </c>
      <c r="D474" s="384">
        <v>235</v>
      </c>
      <c r="E474">
        <v>0.06</v>
      </c>
      <c r="F474">
        <v>125.479</v>
      </c>
      <c r="G474" s="384">
        <v>0</v>
      </c>
      <c r="H474">
        <v>0</v>
      </c>
    </row>
    <row r="475" spans="1:10" x14ac:dyDescent="0.2">
      <c r="A475">
        <v>1611</v>
      </c>
      <c r="B475" s="623">
        <v>43529.804861111108</v>
      </c>
      <c r="C475" s="405" t="s">
        <v>2054</v>
      </c>
      <c r="D475" s="384">
        <v>235</v>
      </c>
      <c r="E475">
        <v>0.06</v>
      </c>
      <c r="F475">
        <v>126.441</v>
      </c>
      <c r="G475" s="384">
        <v>0</v>
      </c>
      <c r="H475">
        <v>126.441</v>
      </c>
      <c r="I475">
        <v>-54.85</v>
      </c>
      <c r="J475" s="384">
        <v>2813.27</v>
      </c>
    </row>
    <row r="476" spans="1:10" x14ac:dyDescent="0.2">
      <c r="A476">
        <v>1370</v>
      </c>
      <c r="B476" s="623">
        <v>43516.121527777781</v>
      </c>
      <c r="C476" s="405" t="s">
        <v>96</v>
      </c>
      <c r="D476" s="384">
        <v>236</v>
      </c>
      <c r="E476">
        <v>0.01</v>
      </c>
      <c r="F476">
        <v>125.702</v>
      </c>
      <c r="G476" s="384">
        <v>0</v>
      </c>
      <c r="H476">
        <v>0</v>
      </c>
    </row>
    <row r="477" spans="1:10" x14ac:dyDescent="0.2">
      <c r="A477">
        <v>1380</v>
      </c>
      <c r="B477" s="623">
        <v>43516.156944444447</v>
      </c>
      <c r="C477" s="405" t="s">
        <v>2054</v>
      </c>
      <c r="D477" s="384">
        <v>236</v>
      </c>
      <c r="E477">
        <v>0.01</v>
      </c>
      <c r="F477">
        <v>125.922</v>
      </c>
      <c r="G477" s="384">
        <v>0</v>
      </c>
      <c r="H477">
        <v>125.922</v>
      </c>
      <c r="I477">
        <v>2.02</v>
      </c>
      <c r="J477" s="384">
        <v>2941.02</v>
      </c>
    </row>
    <row r="478" spans="1:10" x14ac:dyDescent="0.2">
      <c r="A478">
        <v>1372</v>
      </c>
      <c r="B478" s="623">
        <v>43516.156944444447</v>
      </c>
      <c r="C478" s="405" t="s">
        <v>97</v>
      </c>
      <c r="D478" s="384">
        <v>237</v>
      </c>
      <c r="E478">
        <v>0.1</v>
      </c>
      <c r="F478">
        <v>125.892</v>
      </c>
      <c r="G478" s="384">
        <v>0</v>
      </c>
      <c r="H478">
        <v>0</v>
      </c>
    </row>
    <row r="479" spans="1:10" x14ac:dyDescent="0.2">
      <c r="A479">
        <v>1612</v>
      </c>
      <c r="B479" s="623">
        <v>43529.804861111108</v>
      </c>
      <c r="C479" s="405" t="s">
        <v>2054</v>
      </c>
      <c r="D479" s="384">
        <v>237</v>
      </c>
      <c r="E479">
        <v>0.1</v>
      </c>
      <c r="F479">
        <v>126.441</v>
      </c>
      <c r="G479" s="384">
        <v>0</v>
      </c>
      <c r="H479">
        <v>126.441</v>
      </c>
      <c r="I479">
        <v>-53.31</v>
      </c>
      <c r="J479" s="384">
        <v>2759.96</v>
      </c>
    </row>
    <row r="480" spans="1:10" x14ac:dyDescent="0.2">
      <c r="A480">
        <v>1381</v>
      </c>
      <c r="B480" s="623">
        <v>43516.241666666669</v>
      </c>
      <c r="C480" s="405" t="s">
        <v>96</v>
      </c>
      <c r="D480" s="384">
        <v>238</v>
      </c>
      <c r="E480">
        <v>0.01</v>
      </c>
      <c r="F480">
        <v>125.676</v>
      </c>
      <c r="G480" s="384">
        <v>0</v>
      </c>
      <c r="H480">
        <v>0</v>
      </c>
    </row>
    <row r="481" spans="1:10" x14ac:dyDescent="0.2">
      <c r="A481">
        <v>1383</v>
      </c>
      <c r="B481" s="623">
        <v>43516.421527777777</v>
      </c>
      <c r="C481" s="405" t="s">
        <v>2054</v>
      </c>
      <c r="D481" s="384">
        <v>238</v>
      </c>
      <c r="E481">
        <v>0.01</v>
      </c>
      <c r="F481">
        <v>125.896</v>
      </c>
      <c r="G481" s="384">
        <v>0</v>
      </c>
      <c r="H481">
        <v>125.896</v>
      </c>
      <c r="I481">
        <v>2.02</v>
      </c>
      <c r="J481" s="384">
        <v>2943.04</v>
      </c>
    </row>
    <row r="482" spans="1:10" x14ac:dyDescent="0.2">
      <c r="A482">
        <v>1384</v>
      </c>
      <c r="B482" s="623">
        <v>43516.421527777777</v>
      </c>
      <c r="C482" s="405" t="s">
        <v>96</v>
      </c>
      <c r="D482" s="384">
        <v>239</v>
      </c>
      <c r="E482">
        <v>0.01</v>
      </c>
      <c r="F482">
        <v>125.914</v>
      </c>
      <c r="G482" s="384">
        <v>0</v>
      </c>
      <c r="H482">
        <v>0</v>
      </c>
    </row>
    <row r="483" spans="1:10" x14ac:dyDescent="0.2">
      <c r="A483">
        <v>1430</v>
      </c>
      <c r="B483" s="623">
        <v>43521.771527777775</v>
      </c>
      <c r="C483" s="405" t="s">
        <v>2054</v>
      </c>
      <c r="D483" s="384">
        <v>239</v>
      </c>
      <c r="E483">
        <v>0.01</v>
      </c>
      <c r="F483">
        <v>125.90300000000001</v>
      </c>
      <c r="G483" s="384">
        <v>0</v>
      </c>
      <c r="H483">
        <v>125.90300000000001</v>
      </c>
      <c r="I483">
        <v>-0.3</v>
      </c>
      <c r="J483" s="384">
        <v>2942.74</v>
      </c>
    </row>
    <row r="484" spans="1:10" x14ac:dyDescent="0.2">
      <c r="A484">
        <v>1386</v>
      </c>
      <c r="B484" s="623">
        <v>43516.431944444441</v>
      </c>
      <c r="C484" s="405" t="s">
        <v>96</v>
      </c>
      <c r="D484" s="384">
        <v>240</v>
      </c>
      <c r="E484">
        <v>0.01</v>
      </c>
      <c r="F484">
        <v>125.789</v>
      </c>
      <c r="G484" s="384">
        <v>0</v>
      </c>
      <c r="H484">
        <v>0</v>
      </c>
    </row>
    <row r="485" spans="1:10" x14ac:dyDescent="0.2">
      <c r="A485">
        <v>1431</v>
      </c>
      <c r="B485" s="623">
        <v>43521.771527777775</v>
      </c>
      <c r="C485" s="405" t="s">
        <v>2054</v>
      </c>
      <c r="D485" s="384">
        <v>240</v>
      </c>
      <c r="E485">
        <v>0.01</v>
      </c>
      <c r="F485">
        <v>125.90300000000001</v>
      </c>
      <c r="G485" s="384">
        <v>0</v>
      </c>
      <c r="H485">
        <v>125.90300000000001</v>
      </c>
      <c r="I485">
        <v>0.84</v>
      </c>
      <c r="J485" s="384">
        <v>2943.57</v>
      </c>
    </row>
    <row r="486" spans="1:10" x14ac:dyDescent="0.2">
      <c r="A486">
        <v>1389</v>
      </c>
      <c r="B486" s="623">
        <v>43516.518055555556</v>
      </c>
      <c r="C486" s="405" t="s">
        <v>96</v>
      </c>
      <c r="D486" s="384">
        <v>241</v>
      </c>
      <c r="E486">
        <v>0.01</v>
      </c>
      <c r="F486">
        <v>125.629</v>
      </c>
      <c r="G486" s="384">
        <v>0</v>
      </c>
      <c r="H486">
        <v>0</v>
      </c>
    </row>
    <row r="487" spans="1:10" x14ac:dyDescent="0.2">
      <c r="A487">
        <v>1432</v>
      </c>
      <c r="B487" s="623">
        <v>43521.771527777775</v>
      </c>
      <c r="C487" s="405" t="s">
        <v>2054</v>
      </c>
      <c r="D487" s="384">
        <v>241</v>
      </c>
      <c r="E487">
        <v>0.01</v>
      </c>
      <c r="F487">
        <v>125.90300000000001</v>
      </c>
      <c r="G487" s="384">
        <v>0</v>
      </c>
      <c r="H487">
        <v>125.90300000000001</v>
      </c>
      <c r="I487">
        <v>2.31</v>
      </c>
      <c r="J487" s="384">
        <v>2945.88</v>
      </c>
    </row>
    <row r="488" spans="1:10" x14ac:dyDescent="0.2">
      <c r="A488">
        <v>1403</v>
      </c>
      <c r="B488" s="623">
        <v>43517.136805555558</v>
      </c>
      <c r="C488" s="405" t="s">
        <v>96</v>
      </c>
      <c r="D488" s="384">
        <v>242</v>
      </c>
      <c r="E488">
        <v>0.02</v>
      </c>
      <c r="F488">
        <v>125.428</v>
      </c>
      <c r="G488" s="384">
        <v>0</v>
      </c>
      <c r="H488">
        <v>0</v>
      </c>
    </row>
    <row r="489" spans="1:10" x14ac:dyDescent="0.2">
      <c r="A489">
        <v>1433</v>
      </c>
      <c r="B489" s="623">
        <v>43521.771527777775</v>
      </c>
      <c r="C489" s="405" t="s">
        <v>2054</v>
      </c>
      <c r="D489" s="384">
        <v>242</v>
      </c>
      <c r="E489">
        <v>0.02</v>
      </c>
      <c r="F489">
        <v>125.90300000000001</v>
      </c>
      <c r="G489" s="384">
        <v>0</v>
      </c>
      <c r="H489">
        <v>125.90300000000001</v>
      </c>
      <c r="I489">
        <v>8.56</v>
      </c>
      <c r="J489" s="384">
        <v>2954.43</v>
      </c>
    </row>
    <row r="490" spans="1:10" x14ac:dyDescent="0.2">
      <c r="A490">
        <v>1434</v>
      </c>
      <c r="B490" s="623">
        <v>43521.772916666669</v>
      </c>
      <c r="C490" s="405" t="s">
        <v>96</v>
      </c>
      <c r="D490" s="384">
        <v>243</v>
      </c>
      <c r="E490">
        <v>0.01</v>
      </c>
      <c r="F490">
        <v>125.985</v>
      </c>
      <c r="G490" s="384">
        <v>0</v>
      </c>
      <c r="H490">
        <v>0</v>
      </c>
    </row>
    <row r="491" spans="1:10" x14ac:dyDescent="0.2">
      <c r="A491">
        <v>1436</v>
      </c>
      <c r="B491" s="623">
        <v>43521.825694444444</v>
      </c>
      <c r="C491" s="405" t="s">
        <v>2054</v>
      </c>
      <c r="D491" s="384">
        <v>243</v>
      </c>
      <c r="E491">
        <v>0.01</v>
      </c>
      <c r="F491">
        <v>126.205</v>
      </c>
      <c r="G491" s="384">
        <v>0</v>
      </c>
      <c r="H491">
        <v>126.205</v>
      </c>
      <c r="I491">
        <v>2.02</v>
      </c>
      <c r="J491" s="384">
        <v>2956.45</v>
      </c>
    </row>
    <row r="492" spans="1:10" x14ac:dyDescent="0.2">
      <c r="A492">
        <v>1437</v>
      </c>
      <c r="B492" s="623">
        <v>43521.825694444444</v>
      </c>
      <c r="C492" s="405" t="s">
        <v>96</v>
      </c>
      <c r="D492" s="384">
        <v>244</v>
      </c>
      <c r="E492">
        <v>0.01</v>
      </c>
      <c r="F492">
        <v>126.22199999999999</v>
      </c>
      <c r="G492" s="384">
        <v>0</v>
      </c>
      <c r="H492">
        <v>0</v>
      </c>
    </row>
    <row r="493" spans="1:10" x14ac:dyDescent="0.2">
      <c r="A493">
        <v>1470</v>
      </c>
      <c r="B493" s="623">
        <v>43523.713194444441</v>
      </c>
      <c r="C493" s="405" t="s">
        <v>2054</v>
      </c>
      <c r="D493" s="384">
        <v>244</v>
      </c>
      <c r="E493">
        <v>0.01</v>
      </c>
      <c r="F493">
        <v>126.203</v>
      </c>
      <c r="G493" s="384">
        <v>0</v>
      </c>
      <c r="H493">
        <v>126.203</v>
      </c>
      <c r="I493">
        <v>-0.26</v>
      </c>
      <c r="J493" s="384">
        <v>2956.19</v>
      </c>
    </row>
    <row r="494" spans="1:10" x14ac:dyDescent="0.2">
      <c r="A494">
        <v>1447</v>
      </c>
      <c r="B494" s="623">
        <v>43522.00277777778</v>
      </c>
      <c r="C494" s="405" t="s">
        <v>96</v>
      </c>
      <c r="D494" s="384">
        <v>245</v>
      </c>
      <c r="E494">
        <v>0.01</v>
      </c>
      <c r="F494">
        <v>126.101</v>
      </c>
      <c r="G494" s="384">
        <v>0</v>
      </c>
      <c r="H494">
        <v>0</v>
      </c>
    </row>
    <row r="495" spans="1:10" x14ac:dyDescent="0.2">
      <c r="A495">
        <v>1471</v>
      </c>
      <c r="B495" s="623">
        <v>43523.713194444441</v>
      </c>
      <c r="C495" s="405" t="s">
        <v>2054</v>
      </c>
      <c r="D495" s="384">
        <v>245</v>
      </c>
      <c r="E495">
        <v>0.01</v>
      </c>
      <c r="F495">
        <v>126.203</v>
      </c>
      <c r="G495" s="384">
        <v>0</v>
      </c>
      <c r="H495">
        <v>126.203</v>
      </c>
      <c r="I495">
        <v>0.89</v>
      </c>
      <c r="J495" s="384">
        <v>2957.08</v>
      </c>
    </row>
    <row r="496" spans="1:10" x14ac:dyDescent="0.2">
      <c r="A496">
        <v>1450</v>
      </c>
      <c r="B496" s="623">
        <v>43522.166666666664</v>
      </c>
      <c r="C496" s="405" t="s">
        <v>96</v>
      </c>
      <c r="D496" s="384">
        <v>246</v>
      </c>
      <c r="E496">
        <v>0.01</v>
      </c>
      <c r="F496">
        <v>125.94</v>
      </c>
      <c r="G496" s="384">
        <v>0</v>
      </c>
      <c r="H496">
        <v>0</v>
      </c>
    </row>
    <row r="497" spans="1:10" x14ac:dyDescent="0.2">
      <c r="A497">
        <v>1472</v>
      </c>
      <c r="B497" s="623">
        <v>43523.713194444441</v>
      </c>
      <c r="C497" s="405" t="s">
        <v>2054</v>
      </c>
      <c r="D497" s="384">
        <v>246</v>
      </c>
      <c r="E497">
        <v>0.01</v>
      </c>
      <c r="F497">
        <v>126.203</v>
      </c>
      <c r="G497" s="384">
        <v>0</v>
      </c>
      <c r="H497">
        <v>126.203</v>
      </c>
      <c r="I497">
        <v>2.37</v>
      </c>
      <c r="J497" s="384">
        <v>2959.45</v>
      </c>
    </row>
    <row r="498" spans="1:10" x14ac:dyDescent="0.2">
      <c r="A498">
        <v>1454</v>
      </c>
      <c r="B498" s="623">
        <v>43522.713194444441</v>
      </c>
      <c r="C498" s="405" t="s">
        <v>96</v>
      </c>
      <c r="D498" s="384">
        <v>247</v>
      </c>
      <c r="E498">
        <v>0.02</v>
      </c>
      <c r="F498">
        <v>125.739</v>
      </c>
      <c r="G498" s="384">
        <v>0</v>
      </c>
      <c r="H498">
        <v>0</v>
      </c>
    </row>
    <row r="499" spans="1:10" x14ac:dyDescent="0.2">
      <c r="A499">
        <v>1473</v>
      </c>
      <c r="B499" s="623">
        <v>43523.713194444441</v>
      </c>
      <c r="C499" s="405" t="s">
        <v>2054</v>
      </c>
      <c r="D499" s="384">
        <v>247</v>
      </c>
      <c r="E499">
        <v>0.02</v>
      </c>
      <c r="F499">
        <v>126.203</v>
      </c>
      <c r="G499" s="384">
        <v>0</v>
      </c>
      <c r="H499">
        <v>126.203</v>
      </c>
      <c r="I499">
        <v>8.43</v>
      </c>
      <c r="J499" s="384">
        <v>2967.88</v>
      </c>
    </row>
    <row r="500" spans="1:10" x14ac:dyDescent="0.2">
      <c r="A500">
        <v>1474</v>
      </c>
      <c r="B500" s="623">
        <v>43523.713888888888</v>
      </c>
      <c r="C500" s="405" t="s">
        <v>96</v>
      </c>
      <c r="D500" s="384">
        <v>248</v>
      </c>
      <c r="E500">
        <v>0.01</v>
      </c>
      <c r="F500">
        <v>126.215</v>
      </c>
      <c r="G500" s="384">
        <v>0</v>
      </c>
      <c r="H500">
        <v>0</v>
      </c>
    </row>
    <row r="501" spans="1:10" x14ac:dyDescent="0.2">
      <c r="A501">
        <v>1492</v>
      </c>
      <c r="B501" s="623">
        <v>43524.529861111114</v>
      </c>
      <c r="C501" s="405" t="s">
        <v>2054</v>
      </c>
      <c r="D501" s="384">
        <v>248</v>
      </c>
      <c r="E501">
        <v>0.01</v>
      </c>
      <c r="F501">
        <v>126.322</v>
      </c>
      <c r="G501" s="384">
        <v>0</v>
      </c>
      <c r="H501">
        <v>126.322</v>
      </c>
      <c r="I501">
        <v>0.86</v>
      </c>
      <c r="J501" s="384">
        <v>2968.73</v>
      </c>
    </row>
    <row r="502" spans="1:10" x14ac:dyDescent="0.2">
      <c r="A502">
        <v>1476</v>
      </c>
      <c r="B502" s="623">
        <v>43523.71597222222</v>
      </c>
      <c r="C502" s="405" t="s">
        <v>96</v>
      </c>
      <c r="D502" s="384">
        <v>249</v>
      </c>
      <c r="E502">
        <v>0.01</v>
      </c>
      <c r="F502">
        <v>126.084</v>
      </c>
      <c r="G502" s="384">
        <v>0</v>
      </c>
      <c r="H502">
        <v>0</v>
      </c>
    </row>
    <row r="503" spans="1:10" x14ac:dyDescent="0.2">
      <c r="A503">
        <v>1493</v>
      </c>
      <c r="B503" s="623">
        <v>43524.529861111114</v>
      </c>
      <c r="C503" s="405" t="s">
        <v>2054</v>
      </c>
      <c r="D503" s="384">
        <v>249</v>
      </c>
      <c r="E503">
        <v>0.01</v>
      </c>
      <c r="F503">
        <v>126.322</v>
      </c>
      <c r="G503" s="384">
        <v>0</v>
      </c>
      <c r="H503">
        <v>126.322</v>
      </c>
      <c r="I503">
        <v>2.06</v>
      </c>
      <c r="J503" s="384">
        <v>2970.79</v>
      </c>
    </row>
    <row r="504" spans="1:10" x14ac:dyDescent="0.2">
      <c r="A504">
        <v>1488</v>
      </c>
      <c r="B504" s="623">
        <v>43524.352777777778</v>
      </c>
      <c r="C504" s="405" t="s">
        <v>96</v>
      </c>
      <c r="D504" s="384">
        <v>250</v>
      </c>
      <c r="E504">
        <v>0.01</v>
      </c>
      <c r="F504">
        <v>125.923</v>
      </c>
      <c r="G504" s="384">
        <v>0</v>
      </c>
      <c r="H504">
        <v>0</v>
      </c>
    </row>
    <row r="505" spans="1:10" x14ac:dyDescent="0.2">
      <c r="A505">
        <v>1494</v>
      </c>
      <c r="B505" s="623">
        <v>43524.529861111114</v>
      </c>
      <c r="C505" s="405" t="s">
        <v>2054</v>
      </c>
      <c r="D505" s="384">
        <v>250</v>
      </c>
      <c r="E505">
        <v>0.01</v>
      </c>
      <c r="F505">
        <v>126.322</v>
      </c>
      <c r="G505" s="384">
        <v>0</v>
      </c>
      <c r="H505">
        <v>126.322</v>
      </c>
      <c r="I505">
        <v>3.66</v>
      </c>
      <c r="J505" s="384">
        <v>2974.45</v>
      </c>
    </row>
    <row r="506" spans="1:10" x14ac:dyDescent="0.2">
      <c r="A506">
        <v>1495</v>
      </c>
      <c r="B506" s="623">
        <v>43524.530555555553</v>
      </c>
      <c r="C506" s="405" t="s">
        <v>96</v>
      </c>
      <c r="D506" s="384">
        <v>251</v>
      </c>
      <c r="E506">
        <v>0.01</v>
      </c>
      <c r="F506">
        <v>126.31100000000001</v>
      </c>
      <c r="G506" s="384">
        <v>0</v>
      </c>
      <c r="H506">
        <v>0</v>
      </c>
    </row>
    <row r="507" spans="1:10" x14ac:dyDescent="0.2">
      <c r="A507">
        <v>1506</v>
      </c>
      <c r="B507" s="623">
        <v>43524.686111111114</v>
      </c>
      <c r="C507" s="405" t="s">
        <v>2054</v>
      </c>
      <c r="D507" s="384">
        <v>251</v>
      </c>
      <c r="E507">
        <v>0.01</v>
      </c>
      <c r="F507">
        <v>126.53100000000001</v>
      </c>
      <c r="G507" s="384">
        <v>0</v>
      </c>
      <c r="H507">
        <v>126.53100000000001</v>
      </c>
      <c r="I507">
        <v>2.02</v>
      </c>
      <c r="J507" s="384">
        <v>2976.47</v>
      </c>
    </row>
    <row r="508" spans="1:10" x14ac:dyDescent="0.2">
      <c r="A508">
        <v>1497</v>
      </c>
      <c r="B508" s="623">
        <v>43524.546527777777</v>
      </c>
      <c r="C508" s="405" t="s">
        <v>97</v>
      </c>
      <c r="D508" s="384">
        <v>252</v>
      </c>
      <c r="E508">
        <v>0.19</v>
      </c>
      <c r="F508">
        <v>126.383</v>
      </c>
      <c r="G508" s="384">
        <v>0</v>
      </c>
      <c r="H508">
        <v>0</v>
      </c>
    </row>
    <row r="509" spans="1:10" x14ac:dyDescent="0.2">
      <c r="A509">
        <v>1613</v>
      </c>
      <c r="B509" s="623">
        <v>43529.804861111108</v>
      </c>
      <c r="C509" s="405" t="s">
        <v>2054</v>
      </c>
      <c r="D509" s="384">
        <v>252</v>
      </c>
      <c r="E509">
        <v>0.19</v>
      </c>
      <c r="F509">
        <v>126.441</v>
      </c>
      <c r="G509" s="384">
        <v>0</v>
      </c>
      <c r="H509">
        <v>126.441</v>
      </c>
      <c r="I509">
        <v>-11.41</v>
      </c>
      <c r="J509" s="384">
        <v>2748.56</v>
      </c>
    </row>
    <row r="510" spans="1:10" x14ac:dyDescent="0.2">
      <c r="A510">
        <v>1507</v>
      </c>
      <c r="B510" s="623">
        <v>43524.686805555553</v>
      </c>
      <c r="C510" s="405" t="s">
        <v>96</v>
      </c>
      <c r="D510" s="384">
        <v>253</v>
      </c>
      <c r="E510">
        <v>0.01</v>
      </c>
      <c r="F510">
        <v>126.57</v>
      </c>
      <c r="G510" s="384">
        <v>0</v>
      </c>
      <c r="H510">
        <v>0</v>
      </c>
    </row>
    <row r="511" spans="1:10" x14ac:dyDescent="0.2">
      <c r="A511">
        <v>1509</v>
      </c>
      <c r="B511" s="623">
        <v>43524.746527777781</v>
      </c>
      <c r="C511" s="405" t="s">
        <v>2054</v>
      </c>
      <c r="D511" s="384">
        <v>253</v>
      </c>
      <c r="E511">
        <v>0.01</v>
      </c>
      <c r="F511">
        <v>126.79</v>
      </c>
      <c r="G511" s="384">
        <v>0</v>
      </c>
      <c r="H511">
        <v>126.79</v>
      </c>
      <c r="I511">
        <v>2.02</v>
      </c>
      <c r="J511" s="384">
        <v>2978.49</v>
      </c>
    </row>
    <row r="512" spans="1:10" x14ac:dyDescent="0.2">
      <c r="A512">
        <v>1510</v>
      </c>
      <c r="B512" s="623">
        <v>43524.74722222222</v>
      </c>
      <c r="C512" s="405" t="s">
        <v>96</v>
      </c>
      <c r="D512" s="384">
        <v>254</v>
      </c>
      <c r="E512">
        <v>0.01</v>
      </c>
      <c r="F512">
        <v>126.797</v>
      </c>
      <c r="G512" s="384">
        <v>0</v>
      </c>
      <c r="H512">
        <v>0</v>
      </c>
    </row>
    <row r="513" spans="1:10" x14ac:dyDescent="0.2">
      <c r="A513">
        <v>1536</v>
      </c>
      <c r="B513" s="623">
        <v>43525.145138888889</v>
      </c>
      <c r="C513" s="405" t="s">
        <v>2054</v>
      </c>
      <c r="D513" s="384">
        <v>254</v>
      </c>
      <c r="E513">
        <v>0.01</v>
      </c>
      <c r="F513">
        <v>126.971</v>
      </c>
      <c r="G513" s="384">
        <v>0</v>
      </c>
      <c r="H513">
        <v>126.971</v>
      </c>
      <c r="I513">
        <v>1.56</v>
      </c>
      <c r="J513" s="384">
        <v>2980.05</v>
      </c>
    </row>
    <row r="514" spans="1:10" x14ac:dyDescent="0.2">
      <c r="A514">
        <v>1512</v>
      </c>
      <c r="B514" s="623">
        <v>43524.75277777778</v>
      </c>
      <c r="C514" s="405" t="s">
        <v>96</v>
      </c>
      <c r="D514" s="384">
        <v>255</v>
      </c>
      <c r="E514">
        <v>0.01</v>
      </c>
      <c r="F514">
        <v>126.67700000000001</v>
      </c>
      <c r="G514" s="384">
        <v>0</v>
      </c>
      <c r="H514">
        <v>0</v>
      </c>
    </row>
    <row r="515" spans="1:10" x14ac:dyDescent="0.2">
      <c r="A515">
        <v>1537</v>
      </c>
      <c r="B515" s="623">
        <v>43525.145138888889</v>
      </c>
      <c r="C515" s="405" t="s">
        <v>2054</v>
      </c>
      <c r="D515" s="384">
        <v>255</v>
      </c>
      <c r="E515">
        <v>0.01</v>
      </c>
      <c r="F515">
        <v>126.971</v>
      </c>
      <c r="G515" s="384">
        <v>0</v>
      </c>
      <c r="H515">
        <v>126.971</v>
      </c>
      <c r="I515">
        <v>2.66</v>
      </c>
      <c r="J515" s="384">
        <v>2982.71</v>
      </c>
    </row>
    <row r="516" spans="1:10" x14ac:dyDescent="0.2">
      <c r="A516">
        <v>1515</v>
      </c>
      <c r="B516" s="623">
        <v>43524.76666666667</v>
      </c>
      <c r="C516" s="405" t="s">
        <v>97</v>
      </c>
      <c r="D516" s="384">
        <v>256</v>
      </c>
      <c r="E516">
        <v>0.34</v>
      </c>
      <c r="F516">
        <v>126.863</v>
      </c>
      <c r="G516" s="384">
        <v>0</v>
      </c>
      <c r="H516">
        <v>0</v>
      </c>
    </row>
    <row r="517" spans="1:10" x14ac:dyDescent="0.2">
      <c r="A517">
        <v>1614</v>
      </c>
      <c r="B517" s="623">
        <v>43529.804861111108</v>
      </c>
      <c r="C517" s="405" t="s">
        <v>2054</v>
      </c>
      <c r="D517" s="384">
        <v>256</v>
      </c>
      <c r="E517">
        <v>0.34</v>
      </c>
      <c r="F517">
        <v>126.441</v>
      </c>
      <c r="G517" s="384">
        <v>0</v>
      </c>
      <c r="H517">
        <v>126.441</v>
      </c>
      <c r="I517">
        <v>129.27000000000001</v>
      </c>
      <c r="J517" s="384">
        <v>2877.83</v>
      </c>
    </row>
    <row r="518" spans="1:10" x14ac:dyDescent="0.2">
      <c r="A518">
        <v>1538</v>
      </c>
      <c r="B518" s="623">
        <v>43525.156944444447</v>
      </c>
      <c r="C518" s="405" t="s">
        <v>96</v>
      </c>
      <c r="D518" s="384">
        <v>257</v>
      </c>
      <c r="E518">
        <v>0.01</v>
      </c>
      <c r="F518">
        <v>127.021</v>
      </c>
      <c r="G518" s="384">
        <v>0</v>
      </c>
      <c r="H518">
        <v>0</v>
      </c>
    </row>
    <row r="519" spans="1:10" x14ac:dyDescent="0.2">
      <c r="A519">
        <v>1540</v>
      </c>
      <c r="B519" s="623">
        <v>43525.470138888886</v>
      </c>
      <c r="C519" s="405" t="s">
        <v>2054</v>
      </c>
      <c r="D519" s="384">
        <v>257</v>
      </c>
      <c r="E519">
        <v>0.01</v>
      </c>
      <c r="F519">
        <v>127.241</v>
      </c>
      <c r="G519" s="384">
        <v>0</v>
      </c>
      <c r="H519">
        <v>127.241</v>
      </c>
      <c r="I519">
        <v>2.0099999999999998</v>
      </c>
      <c r="J519" s="384">
        <v>2984.72</v>
      </c>
    </row>
    <row r="520" spans="1:10" x14ac:dyDescent="0.2">
      <c r="A520">
        <v>1541</v>
      </c>
      <c r="B520" s="623">
        <v>43525.470138888886</v>
      </c>
      <c r="C520" s="405" t="s">
        <v>96</v>
      </c>
      <c r="D520" s="384">
        <v>258</v>
      </c>
      <c r="E520">
        <v>0.01</v>
      </c>
      <c r="F520">
        <v>127.259</v>
      </c>
      <c r="G520" s="384">
        <v>0</v>
      </c>
      <c r="H520">
        <v>0</v>
      </c>
    </row>
    <row r="521" spans="1:10" x14ac:dyDescent="0.2">
      <c r="A521">
        <v>1557</v>
      </c>
      <c r="B521" s="623">
        <v>43525.701388888891</v>
      </c>
      <c r="C521" s="405" t="s">
        <v>2054</v>
      </c>
      <c r="D521" s="384">
        <v>258</v>
      </c>
      <c r="E521">
        <v>0.01</v>
      </c>
      <c r="F521">
        <v>127.429</v>
      </c>
      <c r="G521" s="384">
        <v>0</v>
      </c>
      <c r="H521">
        <v>127.429</v>
      </c>
      <c r="I521">
        <v>1.56</v>
      </c>
      <c r="J521" s="384">
        <v>2986.28</v>
      </c>
    </row>
    <row r="522" spans="1:10" x14ac:dyDescent="0.2">
      <c r="A522">
        <v>1543</v>
      </c>
      <c r="B522" s="623">
        <v>43525.487500000003</v>
      </c>
      <c r="C522" s="405" t="s">
        <v>96</v>
      </c>
      <c r="D522" s="384">
        <v>259</v>
      </c>
      <c r="E522">
        <v>0.01</v>
      </c>
      <c r="F522">
        <v>127.139</v>
      </c>
      <c r="G522" s="384">
        <v>0</v>
      </c>
      <c r="H522">
        <v>0</v>
      </c>
    </row>
    <row r="523" spans="1:10" x14ac:dyDescent="0.2">
      <c r="A523">
        <v>1558</v>
      </c>
      <c r="B523" s="623">
        <v>43525.701388888891</v>
      </c>
      <c r="C523" s="405" t="s">
        <v>2054</v>
      </c>
      <c r="D523" s="384">
        <v>259</v>
      </c>
      <c r="E523">
        <v>0.01</v>
      </c>
      <c r="F523">
        <v>127.429</v>
      </c>
      <c r="G523" s="384">
        <v>0</v>
      </c>
      <c r="H523">
        <v>127.429</v>
      </c>
      <c r="I523">
        <v>2.66</v>
      </c>
      <c r="J523" s="384">
        <v>2988.94</v>
      </c>
    </row>
    <row r="524" spans="1:10" x14ac:dyDescent="0.2">
      <c r="A524">
        <v>1546</v>
      </c>
      <c r="B524" s="623">
        <v>43525.62777777778</v>
      </c>
      <c r="C524" s="405" t="s">
        <v>97</v>
      </c>
      <c r="D524" s="384">
        <v>260</v>
      </c>
      <c r="E524">
        <v>0.61</v>
      </c>
      <c r="F524">
        <v>127.343</v>
      </c>
      <c r="G524" s="384">
        <v>0</v>
      </c>
      <c r="H524">
        <v>0</v>
      </c>
    </row>
    <row r="525" spans="1:10" x14ac:dyDescent="0.2">
      <c r="A525">
        <v>1615</v>
      </c>
      <c r="B525" s="623">
        <v>43529.804861111108</v>
      </c>
      <c r="C525" s="405" t="s">
        <v>2054</v>
      </c>
      <c r="D525" s="384">
        <v>260</v>
      </c>
      <c r="E525">
        <v>0.61</v>
      </c>
      <c r="F525">
        <v>126.441</v>
      </c>
      <c r="G525" s="384">
        <v>0</v>
      </c>
      <c r="H525">
        <v>126.441</v>
      </c>
      <c r="I525">
        <v>501.84</v>
      </c>
      <c r="J525" s="384">
        <v>3379.67</v>
      </c>
    </row>
    <row r="526" spans="1:10" x14ac:dyDescent="0.2">
      <c r="A526">
        <v>1559</v>
      </c>
      <c r="B526" s="623">
        <v>43525.701388888891</v>
      </c>
      <c r="C526" s="405" t="s">
        <v>96</v>
      </c>
      <c r="D526" s="384">
        <v>261</v>
      </c>
      <c r="E526">
        <v>0.01</v>
      </c>
      <c r="F526">
        <v>127.44799999999999</v>
      </c>
      <c r="G526" s="384">
        <v>0</v>
      </c>
      <c r="H526">
        <v>0</v>
      </c>
    </row>
    <row r="527" spans="1:10" x14ac:dyDescent="0.2">
      <c r="A527">
        <v>1783</v>
      </c>
      <c r="B527" s="623">
        <v>43536.009027777778</v>
      </c>
      <c r="C527" s="405" t="s">
        <v>2054</v>
      </c>
      <c r="D527" s="384">
        <v>261</v>
      </c>
      <c r="E527">
        <v>0.01</v>
      </c>
      <c r="F527">
        <v>125.4</v>
      </c>
      <c r="G527" s="384">
        <v>0</v>
      </c>
      <c r="H527">
        <v>125.4</v>
      </c>
      <c r="I527">
        <v>-19.16</v>
      </c>
      <c r="J527" s="384">
        <v>3389.69</v>
      </c>
    </row>
    <row r="528" spans="1:10" x14ac:dyDescent="0.2">
      <c r="A528">
        <v>1561</v>
      </c>
      <c r="B528" s="623">
        <v>43525.720833333333</v>
      </c>
      <c r="C528" s="405" t="s">
        <v>96</v>
      </c>
      <c r="D528" s="384">
        <v>262</v>
      </c>
      <c r="E528">
        <v>0.01</v>
      </c>
      <c r="F528">
        <v>127.327</v>
      </c>
      <c r="G528" s="384">
        <v>0</v>
      </c>
      <c r="H528">
        <v>0</v>
      </c>
    </row>
    <row r="529" spans="1:10" x14ac:dyDescent="0.2">
      <c r="A529">
        <v>1784</v>
      </c>
      <c r="B529" s="623">
        <v>43536.009027777778</v>
      </c>
      <c r="C529" s="405" t="s">
        <v>2054</v>
      </c>
      <c r="D529" s="384">
        <v>262</v>
      </c>
      <c r="E529">
        <v>0.01</v>
      </c>
      <c r="F529">
        <v>125.4</v>
      </c>
      <c r="G529" s="384">
        <v>0</v>
      </c>
      <c r="H529">
        <v>125.4</v>
      </c>
      <c r="I529">
        <v>-18.05</v>
      </c>
      <c r="J529" s="384">
        <v>3371.64</v>
      </c>
    </row>
    <row r="530" spans="1:10" x14ac:dyDescent="0.2">
      <c r="A530">
        <v>1576</v>
      </c>
      <c r="B530" s="623">
        <v>43528.40625</v>
      </c>
      <c r="C530" s="405" t="s">
        <v>96</v>
      </c>
      <c r="D530" s="384">
        <v>263</v>
      </c>
      <c r="E530">
        <v>0.01</v>
      </c>
      <c r="F530">
        <v>127.166</v>
      </c>
      <c r="G530" s="384">
        <v>0</v>
      </c>
      <c r="H530">
        <v>0</v>
      </c>
    </row>
    <row r="531" spans="1:10" x14ac:dyDescent="0.2">
      <c r="A531">
        <v>1785</v>
      </c>
      <c r="B531" s="623">
        <v>43536.009027777778</v>
      </c>
      <c r="C531" s="405" t="s">
        <v>2054</v>
      </c>
      <c r="D531" s="384">
        <v>263</v>
      </c>
      <c r="E531">
        <v>0.01</v>
      </c>
      <c r="F531">
        <v>125.4</v>
      </c>
      <c r="G531" s="384">
        <v>0</v>
      </c>
      <c r="H531">
        <v>125.4</v>
      </c>
      <c r="I531">
        <v>-16.53</v>
      </c>
      <c r="J531" s="384">
        <v>3355.12</v>
      </c>
    </row>
    <row r="532" spans="1:10" x14ac:dyDescent="0.2">
      <c r="A532">
        <v>1580</v>
      </c>
      <c r="B532" s="623">
        <v>43528.427083333336</v>
      </c>
      <c r="C532" s="405" t="s">
        <v>96</v>
      </c>
      <c r="D532" s="384">
        <v>264</v>
      </c>
      <c r="E532">
        <v>0.02</v>
      </c>
      <c r="F532">
        <v>126.96599999999999</v>
      </c>
      <c r="G532" s="384">
        <v>0</v>
      </c>
      <c r="H532">
        <v>0</v>
      </c>
    </row>
    <row r="533" spans="1:10" x14ac:dyDescent="0.2">
      <c r="A533">
        <v>1786</v>
      </c>
      <c r="B533" s="623">
        <v>43536.009027777778</v>
      </c>
      <c r="C533" s="405" t="s">
        <v>2054</v>
      </c>
      <c r="D533" s="384">
        <v>264</v>
      </c>
      <c r="E533">
        <v>0.02</v>
      </c>
      <c r="F533">
        <v>125.4</v>
      </c>
      <c r="G533" s="384">
        <v>0</v>
      </c>
      <c r="H533">
        <v>125.4</v>
      </c>
      <c r="I533">
        <v>-29.39</v>
      </c>
      <c r="J533" s="384">
        <v>3325.73</v>
      </c>
    </row>
    <row r="534" spans="1:10" x14ac:dyDescent="0.2">
      <c r="A534">
        <v>1585</v>
      </c>
      <c r="B534" s="623">
        <v>43528.727777777778</v>
      </c>
      <c r="C534" s="405" t="s">
        <v>96</v>
      </c>
      <c r="D534" s="384">
        <v>265</v>
      </c>
      <c r="E534">
        <v>0.03</v>
      </c>
      <c r="F534">
        <v>126.693</v>
      </c>
      <c r="G534" s="384">
        <v>0</v>
      </c>
      <c r="H534">
        <v>0</v>
      </c>
    </row>
    <row r="535" spans="1:10" x14ac:dyDescent="0.2">
      <c r="A535">
        <v>1787</v>
      </c>
      <c r="B535" s="623">
        <v>43536.009027777778</v>
      </c>
      <c r="C535" s="405" t="s">
        <v>2054</v>
      </c>
      <c r="D535" s="384">
        <v>265</v>
      </c>
      <c r="E535">
        <v>0.03</v>
      </c>
      <c r="F535">
        <v>125.4</v>
      </c>
      <c r="G535" s="384">
        <v>0</v>
      </c>
      <c r="H535">
        <v>125.4</v>
      </c>
      <c r="I535">
        <v>-36.56</v>
      </c>
      <c r="J535" s="384">
        <v>3289.17</v>
      </c>
    </row>
    <row r="536" spans="1:10" x14ac:dyDescent="0.2">
      <c r="A536">
        <v>1616</v>
      </c>
      <c r="B536" s="623">
        <v>43529.805555555555</v>
      </c>
      <c r="C536" s="405" t="s">
        <v>97</v>
      </c>
      <c r="D536" s="384">
        <v>266</v>
      </c>
      <c r="E536">
        <v>0.01</v>
      </c>
      <c r="F536">
        <v>126.39</v>
      </c>
      <c r="G536" s="384">
        <v>0</v>
      </c>
      <c r="H536">
        <v>0</v>
      </c>
    </row>
    <row r="537" spans="1:10" x14ac:dyDescent="0.2">
      <c r="A537">
        <v>1635</v>
      </c>
      <c r="B537" s="623">
        <v>43530.243055555555</v>
      </c>
      <c r="C537" s="405" t="s">
        <v>2054</v>
      </c>
      <c r="D537" s="384">
        <v>266</v>
      </c>
      <c r="E537">
        <v>0.01</v>
      </c>
      <c r="F537">
        <v>126.218</v>
      </c>
      <c r="G537" s="384">
        <v>0</v>
      </c>
      <c r="H537">
        <v>126.218</v>
      </c>
      <c r="I537">
        <v>1.56</v>
      </c>
      <c r="J537" s="384">
        <v>3381.23</v>
      </c>
    </row>
    <row r="538" spans="1:10" x14ac:dyDescent="0.2">
      <c r="A538">
        <v>1618</v>
      </c>
      <c r="B538" s="623">
        <v>43529.890972222223</v>
      </c>
      <c r="C538" s="405" t="s">
        <v>97</v>
      </c>
      <c r="D538" s="384">
        <v>267</v>
      </c>
      <c r="E538">
        <v>0.01</v>
      </c>
      <c r="F538">
        <v>126.511</v>
      </c>
      <c r="G538" s="384">
        <v>0</v>
      </c>
      <c r="H538">
        <v>0</v>
      </c>
    </row>
    <row r="539" spans="1:10" x14ac:dyDescent="0.2">
      <c r="A539">
        <v>1636</v>
      </c>
      <c r="B539" s="623">
        <v>43530.243055555555</v>
      </c>
      <c r="C539" s="405" t="s">
        <v>2054</v>
      </c>
      <c r="D539" s="384">
        <v>267</v>
      </c>
      <c r="E539">
        <v>0.01</v>
      </c>
      <c r="F539">
        <v>126.218</v>
      </c>
      <c r="G539" s="384">
        <v>0</v>
      </c>
      <c r="H539">
        <v>126.218</v>
      </c>
      <c r="I539">
        <v>2.67</v>
      </c>
      <c r="J539" s="384">
        <v>3383.89</v>
      </c>
    </row>
    <row r="540" spans="1:10" x14ac:dyDescent="0.2">
      <c r="A540">
        <v>1628</v>
      </c>
      <c r="B540" s="623">
        <v>43530.119444444441</v>
      </c>
      <c r="C540" s="405" t="s">
        <v>96</v>
      </c>
      <c r="D540" s="384">
        <v>268</v>
      </c>
      <c r="E540">
        <v>0.06</v>
      </c>
      <c r="F540">
        <v>126.352</v>
      </c>
      <c r="G540" s="384">
        <v>0</v>
      </c>
      <c r="H540">
        <v>0</v>
      </c>
    </row>
    <row r="541" spans="1:10" x14ac:dyDescent="0.2">
      <c r="A541">
        <v>1788</v>
      </c>
      <c r="B541" s="623">
        <v>43536.009027777778</v>
      </c>
      <c r="C541" s="405" t="s">
        <v>2054</v>
      </c>
      <c r="D541" s="384">
        <v>268</v>
      </c>
      <c r="E541">
        <v>0.06</v>
      </c>
      <c r="F541">
        <v>125.4</v>
      </c>
      <c r="G541" s="384">
        <v>0</v>
      </c>
      <c r="H541">
        <v>125.4</v>
      </c>
      <c r="I541">
        <v>-53.87</v>
      </c>
      <c r="J541" s="384">
        <v>3235.3</v>
      </c>
    </row>
    <row r="542" spans="1:10" x14ac:dyDescent="0.2">
      <c r="A542">
        <v>1637</v>
      </c>
      <c r="B542" s="623">
        <v>43530.377083333333</v>
      </c>
      <c r="C542" s="405" t="s">
        <v>97</v>
      </c>
      <c r="D542" s="384">
        <v>269</v>
      </c>
      <c r="E542">
        <v>0.01</v>
      </c>
      <c r="F542">
        <v>126.32299999999999</v>
      </c>
      <c r="G542" s="384">
        <v>0</v>
      </c>
      <c r="H542">
        <v>0</v>
      </c>
    </row>
    <row r="543" spans="1:10" x14ac:dyDescent="0.2">
      <c r="A543">
        <v>1650</v>
      </c>
      <c r="B543" s="623">
        <v>43531.614583333336</v>
      </c>
      <c r="C543" s="405" t="s">
        <v>2054</v>
      </c>
      <c r="D543" s="384">
        <v>269</v>
      </c>
      <c r="E543">
        <v>0.01</v>
      </c>
      <c r="F543">
        <v>126.146</v>
      </c>
      <c r="G543" s="384">
        <v>0</v>
      </c>
      <c r="H543">
        <v>126.146</v>
      </c>
      <c r="I543">
        <v>1.56</v>
      </c>
      <c r="J543" s="384">
        <v>3385.46</v>
      </c>
    </row>
    <row r="544" spans="1:10" x14ac:dyDescent="0.2">
      <c r="A544">
        <v>1639</v>
      </c>
      <c r="B544" s="623">
        <v>43530.433333333334</v>
      </c>
      <c r="C544" s="405" t="s">
        <v>97</v>
      </c>
      <c r="D544" s="384">
        <v>270</v>
      </c>
      <c r="E544">
        <v>0.01</v>
      </c>
      <c r="F544">
        <v>126.443</v>
      </c>
      <c r="G544" s="384">
        <v>0</v>
      </c>
      <c r="H544">
        <v>0</v>
      </c>
    </row>
    <row r="545" spans="1:10" x14ac:dyDescent="0.2">
      <c r="A545">
        <v>1651</v>
      </c>
      <c r="B545" s="623">
        <v>43531.614583333336</v>
      </c>
      <c r="C545" s="405" t="s">
        <v>2054</v>
      </c>
      <c r="D545" s="384">
        <v>270</v>
      </c>
      <c r="E545">
        <v>0.01</v>
      </c>
      <c r="F545">
        <v>126.146</v>
      </c>
      <c r="G545" s="384">
        <v>0</v>
      </c>
      <c r="H545">
        <v>126.146</v>
      </c>
      <c r="I545">
        <v>2.66</v>
      </c>
      <c r="J545" s="384">
        <v>3388.12</v>
      </c>
    </row>
    <row r="546" spans="1:10" x14ac:dyDescent="0.2">
      <c r="A546">
        <v>1652</v>
      </c>
      <c r="B546" s="623">
        <v>43531.623611111114</v>
      </c>
      <c r="C546" s="405" t="s">
        <v>97</v>
      </c>
      <c r="D546" s="384">
        <v>271</v>
      </c>
      <c r="E546">
        <v>0.01</v>
      </c>
      <c r="F546">
        <v>126.131</v>
      </c>
      <c r="G546" s="384">
        <v>0</v>
      </c>
      <c r="H546">
        <v>0</v>
      </c>
    </row>
    <row r="547" spans="1:10" x14ac:dyDescent="0.2">
      <c r="A547">
        <v>1662</v>
      </c>
      <c r="B547" s="623">
        <v>43531.63958333333</v>
      </c>
      <c r="C547" s="405" t="s">
        <v>2054</v>
      </c>
      <c r="D547" s="384">
        <v>271</v>
      </c>
      <c r="E547">
        <v>0.01</v>
      </c>
      <c r="F547">
        <v>125.911</v>
      </c>
      <c r="G547" s="384">
        <v>0</v>
      </c>
      <c r="H547">
        <v>125.911</v>
      </c>
      <c r="I547">
        <v>2.0099999999999998</v>
      </c>
      <c r="J547" s="384">
        <v>3390.13</v>
      </c>
    </row>
    <row r="548" spans="1:10" x14ac:dyDescent="0.2">
      <c r="A548">
        <v>1654</v>
      </c>
      <c r="B548" s="623">
        <v>43531.636111111111</v>
      </c>
      <c r="C548" s="405" t="s">
        <v>96</v>
      </c>
      <c r="D548" s="384">
        <v>272</v>
      </c>
      <c r="E548">
        <v>0.1</v>
      </c>
      <c r="F548">
        <v>125.941</v>
      </c>
      <c r="G548" s="384">
        <v>0</v>
      </c>
      <c r="H548">
        <v>0</v>
      </c>
    </row>
    <row r="549" spans="1:10" x14ac:dyDescent="0.2">
      <c r="A549">
        <v>1789</v>
      </c>
      <c r="B549" s="623">
        <v>43536.009027777778</v>
      </c>
      <c r="C549" s="405" t="s">
        <v>2054</v>
      </c>
      <c r="D549" s="384">
        <v>272</v>
      </c>
      <c r="E549">
        <v>0.1</v>
      </c>
      <c r="F549">
        <v>125.4</v>
      </c>
      <c r="G549" s="384">
        <v>0</v>
      </c>
      <c r="H549">
        <v>125.4</v>
      </c>
      <c r="I549">
        <v>-50.85</v>
      </c>
      <c r="J549" s="384">
        <v>3184.45</v>
      </c>
    </row>
    <row r="550" spans="1:10" x14ac:dyDescent="0.2">
      <c r="A550">
        <v>1663</v>
      </c>
      <c r="B550" s="623">
        <v>43531.650694444441</v>
      </c>
      <c r="C550" s="405" t="s">
        <v>97</v>
      </c>
      <c r="D550" s="384">
        <v>273</v>
      </c>
      <c r="E550">
        <v>0.01</v>
      </c>
      <c r="F550">
        <v>125.896</v>
      </c>
      <c r="G550" s="384">
        <v>0</v>
      </c>
      <c r="H550">
        <v>0</v>
      </c>
    </row>
    <row r="551" spans="1:10" x14ac:dyDescent="0.2">
      <c r="A551">
        <v>1665</v>
      </c>
      <c r="B551" s="623">
        <v>43531.68472222222</v>
      </c>
      <c r="C551" s="405" t="s">
        <v>2054</v>
      </c>
      <c r="D551" s="384">
        <v>273</v>
      </c>
      <c r="E551">
        <v>0.01</v>
      </c>
      <c r="F551">
        <v>125.676</v>
      </c>
      <c r="G551" s="384">
        <v>0</v>
      </c>
      <c r="H551">
        <v>125.676</v>
      </c>
      <c r="I551">
        <v>2.02</v>
      </c>
      <c r="J551" s="384">
        <v>3392.15</v>
      </c>
    </row>
    <row r="552" spans="1:10" x14ac:dyDescent="0.2">
      <c r="A552">
        <v>1666</v>
      </c>
      <c r="B552" s="623">
        <v>43531.68472222222</v>
      </c>
      <c r="C552" s="405" t="s">
        <v>97</v>
      </c>
      <c r="D552" s="384">
        <v>274</v>
      </c>
      <c r="E552">
        <v>0.01</v>
      </c>
      <c r="F552">
        <v>125.65600000000001</v>
      </c>
      <c r="G552" s="384">
        <v>0</v>
      </c>
      <c r="H552">
        <v>0</v>
      </c>
    </row>
    <row r="553" spans="1:10" x14ac:dyDescent="0.2">
      <c r="A553">
        <v>1677</v>
      </c>
      <c r="B553" s="623">
        <v>43531.695833333331</v>
      </c>
      <c r="C553" s="405" t="s">
        <v>2054</v>
      </c>
      <c r="D553" s="384">
        <v>274</v>
      </c>
      <c r="E553">
        <v>0.01</v>
      </c>
      <c r="F553">
        <v>125.43600000000001</v>
      </c>
      <c r="G553" s="384">
        <v>0</v>
      </c>
      <c r="H553">
        <v>125.43600000000001</v>
      </c>
      <c r="I553">
        <v>2.02</v>
      </c>
      <c r="J553" s="384">
        <v>3394.17</v>
      </c>
    </row>
    <row r="554" spans="1:10" x14ac:dyDescent="0.2">
      <c r="A554">
        <v>1668</v>
      </c>
      <c r="B554" s="623">
        <v>43531.695833333331</v>
      </c>
      <c r="C554" s="405" t="s">
        <v>96</v>
      </c>
      <c r="D554" s="384">
        <v>275</v>
      </c>
      <c r="E554">
        <v>0.19</v>
      </c>
      <c r="F554">
        <v>125.46</v>
      </c>
      <c r="G554" s="384">
        <v>0</v>
      </c>
      <c r="H554">
        <v>0</v>
      </c>
    </row>
    <row r="555" spans="1:10" x14ac:dyDescent="0.2">
      <c r="A555">
        <v>1790</v>
      </c>
      <c r="B555" s="623">
        <v>43536.009027777778</v>
      </c>
      <c r="C555" s="405" t="s">
        <v>2054</v>
      </c>
      <c r="D555" s="384">
        <v>275</v>
      </c>
      <c r="E555">
        <v>0.19</v>
      </c>
      <c r="F555">
        <v>125.4</v>
      </c>
      <c r="G555" s="384">
        <v>0</v>
      </c>
      <c r="H555">
        <v>125.4</v>
      </c>
      <c r="I555">
        <v>-12.78</v>
      </c>
      <c r="J555" s="384">
        <v>3171.66</v>
      </c>
    </row>
    <row r="556" spans="1:10" x14ac:dyDescent="0.2">
      <c r="A556">
        <v>1678</v>
      </c>
      <c r="B556" s="623">
        <v>43531.697222222225</v>
      </c>
      <c r="C556" s="405" t="s">
        <v>97</v>
      </c>
      <c r="D556" s="384">
        <v>276</v>
      </c>
      <c r="E556">
        <v>0.01</v>
      </c>
      <c r="F556">
        <v>125.41200000000001</v>
      </c>
      <c r="G556" s="384">
        <v>0</v>
      </c>
      <c r="H556">
        <v>0</v>
      </c>
    </row>
    <row r="557" spans="1:10" x14ac:dyDescent="0.2">
      <c r="A557">
        <v>1680</v>
      </c>
      <c r="B557" s="623">
        <v>43531.757638888892</v>
      </c>
      <c r="C557" s="405" t="s">
        <v>2054</v>
      </c>
      <c r="D557" s="384">
        <v>276</v>
      </c>
      <c r="E557">
        <v>0.01</v>
      </c>
      <c r="F557">
        <v>125.19199999999999</v>
      </c>
      <c r="G557" s="384">
        <v>0</v>
      </c>
      <c r="H557">
        <v>125.19199999999999</v>
      </c>
      <c r="I557">
        <v>2.02</v>
      </c>
      <c r="J557" s="384">
        <v>3396.19</v>
      </c>
    </row>
    <row r="558" spans="1:10" x14ac:dyDescent="0.2">
      <c r="A558">
        <v>1681</v>
      </c>
      <c r="B558" s="623">
        <v>43531.775694444441</v>
      </c>
      <c r="C558" s="405" t="s">
        <v>97</v>
      </c>
      <c r="D558" s="384">
        <v>277</v>
      </c>
      <c r="E558">
        <v>0.01</v>
      </c>
      <c r="F558">
        <v>125.247</v>
      </c>
      <c r="G558" s="384">
        <v>0</v>
      </c>
      <c r="H558">
        <v>0</v>
      </c>
    </row>
    <row r="559" spans="1:10" x14ac:dyDescent="0.2">
      <c r="A559">
        <v>1683</v>
      </c>
      <c r="B559" s="623">
        <v>43531.897916666669</v>
      </c>
      <c r="C559" s="405" t="s">
        <v>2054</v>
      </c>
      <c r="D559" s="384">
        <v>277</v>
      </c>
      <c r="E559">
        <v>0.01</v>
      </c>
      <c r="F559">
        <v>125.027</v>
      </c>
      <c r="G559" s="384">
        <v>0</v>
      </c>
      <c r="H559">
        <v>125.027</v>
      </c>
      <c r="I559">
        <v>2.02</v>
      </c>
      <c r="J559" s="384">
        <v>3398.21</v>
      </c>
    </row>
    <row r="560" spans="1:10" x14ac:dyDescent="0.2">
      <c r="A560">
        <v>1684</v>
      </c>
      <c r="B560" s="623">
        <v>43531.901388888888</v>
      </c>
      <c r="C560" s="405" t="s">
        <v>96</v>
      </c>
      <c r="D560" s="384">
        <v>278</v>
      </c>
      <c r="E560">
        <v>0.34</v>
      </c>
      <c r="F560">
        <v>124.98</v>
      </c>
      <c r="G560" s="384">
        <v>0</v>
      </c>
      <c r="H560">
        <v>0</v>
      </c>
    </row>
    <row r="561" spans="1:10" x14ac:dyDescent="0.2">
      <c r="A561">
        <v>1791</v>
      </c>
      <c r="B561" s="623">
        <v>43536.009027777778</v>
      </c>
      <c r="C561" s="405" t="s">
        <v>2054</v>
      </c>
      <c r="D561" s="384">
        <v>278</v>
      </c>
      <c r="E561">
        <v>0.34</v>
      </c>
      <c r="F561">
        <v>125.4</v>
      </c>
      <c r="G561" s="384">
        <v>0</v>
      </c>
      <c r="H561">
        <v>125.4</v>
      </c>
      <c r="I561">
        <v>126.81</v>
      </c>
      <c r="J561" s="384">
        <v>3298.48</v>
      </c>
    </row>
    <row r="562" spans="1:10" x14ac:dyDescent="0.2">
      <c r="A562">
        <v>1694</v>
      </c>
      <c r="B562" s="623">
        <v>43531.902083333334</v>
      </c>
      <c r="C562" s="405" t="s">
        <v>97</v>
      </c>
      <c r="D562" s="384">
        <v>279</v>
      </c>
      <c r="E562">
        <v>0.01</v>
      </c>
      <c r="F562">
        <v>124.964</v>
      </c>
      <c r="G562" s="384">
        <v>0</v>
      </c>
      <c r="H562">
        <v>0</v>
      </c>
    </row>
    <row r="563" spans="1:10" x14ac:dyDescent="0.2">
      <c r="A563">
        <v>1696</v>
      </c>
      <c r="B563" s="623">
        <v>43531.906944444447</v>
      </c>
      <c r="C563" s="405" t="s">
        <v>2054</v>
      </c>
      <c r="D563" s="384">
        <v>279</v>
      </c>
      <c r="E563">
        <v>0.01</v>
      </c>
      <c r="F563">
        <v>124.744</v>
      </c>
      <c r="G563" s="384">
        <v>0</v>
      </c>
      <c r="H563">
        <v>124.744</v>
      </c>
      <c r="I563">
        <v>2.02</v>
      </c>
      <c r="J563" s="384">
        <v>3400.23</v>
      </c>
    </row>
    <row r="564" spans="1:10" x14ac:dyDescent="0.2">
      <c r="A564">
        <v>1697</v>
      </c>
      <c r="B564" s="623">
        <v>43531.916666666664</v>
      </c>
      <c r="C564" s="405" t="s">
        <v>97</v>
      </c>
      <c r="D564" s="384">
        <v>280</v>
      </c>
      <c r="E564">
        <v>0.01</v>
      </c>
      <c r="F564">
        <v>124.71899999999999</v>
      </c>
      <c r="G564" s="384">
        <v>0</v>
      </c>
      <c r="H564">
        <v>0</v>
      </c>
    </row>
    <row r="565" spans="1:10" x14ac:dyDescent="0.2">
      <c r="A565">
        <v>1717</v>
      </c>
      <c r="B565" s="623">
        <v>43532.272222222222</v>
      </c>
      <c r="C565" s="405" t="s">
        <v>2054</v>
      </c>
      <c r="D565" s="384">
        <v>280</v>
      </c>
      <c r="E565">
        <v>0.01</v>
      </c>
      <c r="F565">
        <v>124.614</v>
      </c>
      <c r="G565" s="384">
        <v>0</v>
      </c>
      <c r="H565">
        <v>124.614</v>
      </c>
      <c r="I565">
        <v>0.94</v>
      </c>
      <c r="J565" s="384">
        <v>3401.16</v>
      </c>
    </row>
    <row r="566" spans="1:10" x14ac:dyDescent="0.2">
      <c r="A566">
        <v>1699</v>
      </c>
      <c r="B566" s="623">
        <v>43531.960416666669</v>
      </c>
      <c r="C566" s="405" t="s">
        <v>97</v>
      </c>
      <c r="D566" s="384">
        <v>281</v>
      </c>
      <c r="E566">
        <v>0.01</v>
      </c>
      <c r="F566">
        <v>124.843</v>
      </c>
      <c r="G566" s="384">
        <v>0</v>
      </c>
      <c r="H566">
        <v>0</v>
      </c>
    </row>
    <row r="567" spans="1:10" x14ac:dyDescent="0.2">
      <c r="A567">
        <v>1718</v>
      </c>
      <c r="B567" s="623">
        <v>43532.272222222222</v>
      </c>
      <c r="C567" s="405" t="s">
        <v>2054</v>
      </c>
      <c r="D567" s="384">
        <v>281</v>
      </c>
      <c r="E567">
        <v>0.01</v>
      </c>
      <c r="F567">
        <v>124.614</v>
      </c>
      <c r="G567" s="384">
        <v>0</v>
      </c>
      <c r="H567">
        <v>124.614</v>
      </c>
      <c r="I567">
        <v>2.08</v>
      </c>
      <c r="J567" s="384">
        <v>3403.24</v>
      </c>
    </row>
    <row r="568" spans="1:10" x14ac:dyDescent="0.2">
      <c r="A568">
        <v>1713</v>
      </c>
      <c r="B568" s="623">
        <v>43532.077777777777</v>
      </c>
      <c r="C568" s="405" t="s">
        <v>97</v>
      </c>
      <c r="D568" s="384">
        <v>282</v>
      </c>
      <c r="E568">
        <v>0.01</v>
      </c>
      <c r="F568">
        <v>125.005</v>
      </c>
      <c r="G568" s="384">
        <v>0</v>
      </c>
      <c r="H568">
        <v>0</v>
      </c>
    </row>
    <row r="569" spans="1:10" x14ac:dyDescent="0.2">
      <c r="A569">
        <v>1719</v>
      </c>
      <c r="B569" s="623">
        <v>43532.272222222222</v>
      </c>
      <c r="C569" s="405" t="s">
        <v>2054</v>
      </c>
      <c r="D569" s="384">
        <v>282</v>
      </c>
      <c r="E569">
        <v>0.01</v>
      </c>
      <c r="F569">
        <v>124.614</v>
      </c>
      <c r="G569" s="384">
        <v>0</v>
      </c>
      <c r="H569">
        <v>124.614</v>
      </c>
      <c r="I569">
        <v>3.59</v>
      </c>
      <c r="J569" s="384">
        <v>3406.83</v>
      </c>
    </row>
    <row r="570" spans="1:10" x14ac:dyDescent="0.2">
      <c r="A570">
        <v>1720</v>
      </c>
      <c r="B570" s="623">
        <v>43532.273611111108</v>
      </c>
      <c r="C570" s="405" t="s">
        <v>97</v>
      </c>
      <c r="D570" s="384">
        <v>283</v>
      </c>
      <c r="E570">
        <v>0.01</v>
      </c>
      <c r="F570">
        <v>124.572</v>
      </c>
      <c r="G570" s="384">
        <v>0</v>
      </c>
      <c r="H570">
        <v>0</v>
      </c>
    </row>
    <row r="571" spans="1:10" x14ac:dyDescent="0.2">
      <c r="A571">
        <v>1733</v>
      </c>
      <c r="B571" s="623">
        <v>43532.347222222219</v>
      </c>
      <c r="C571" s="405" t="s">
        <v>2054</v>
      </c>
      <c r="D571" s="384">
        <v>283</v>
      </c>
      <c r="E571">
        <v>0.01</v>
      </c>
      <c r="F571">
        <v>124.352</v>
      </c>
      <c r="G571" s="384">
        <v>0</v>
      </c>
      <c r="H571">
        <v>124.352</v>
      </c>
      <c r="I571">
        <v>2.02</v>
      </c>
      <c r="J571" s="384">
        <v>3408.85</v>
      </c>
    </row>
    <row r="572" spans="1:10" x14ac:dyDescent="0.2">
      <c r="A572">
        <v>1722</v>
      </c>
      <c r="B572" s="623">
        <v>43532.316666666666</v>
      </c>
      <c r="C572" s="405" t="s">
        <v>96</v>
      </c>
      <c r="D572" s="384">
        <v>284</v>
      </c>
      <c r="E572">
        <v>0.61</v>
      </c>
      <c r="F572">
        <v>124.496</v>
      </c>
      <c r="G572" s="384">
        <v>0</v>
      </c>
      <c r="H572">
        <v>0</v>
      </c>
    </row>
    <row r="573" spans="1:10" x14ac:dyDescent="0.2">
      <c r="A573">
        <v>1792</v>
      </c>
      <c r="B573" s="623">
        <v>43536.009027777778</v>
      </c>
      <c r="C573" s="405" t="s">
        <v>2054</v>
      </c>
      <c r="D573" s="384">
        <v>284</v>
      </c>
      <c r="E573">
        <v>0.61</v>
      </c>
      <c r="F573">
        <v>125.4</v>
      </c>
      <c r="G573" s="384">
        <v>0</v>
      </c>
      <c r="H573">
        <v>125.4</v>
      </c>
      <c r="I573">
        <v>500.83</v>
      </c>
      <c r="J573" s="384">
        <v>3799.31</v>
      </c>
    </row>
    <row r="574" spans="1:10" x14ac:dyDescent="0.2">
      <c r="A574">
        <v>1734</v>
      </c>
      <c r="B574" s="623">
        <v>43532.382638888892</v>
      </c>
      <c r="C574" s="405" t="s">
        <v>97</v>
      </c>
      <c r="D574" s="384">
        <v>285</v>
      </c>
      <c r="E574">
        <v>0.01</v>
      </c>
      <c r="F574">
        <v>124.33199999999999</v>
      </c>
      <c r="G574" s="384">
        <v>0</v>
      </c>
      <c r="H574">
        <v>0</v>
      </c>
    </row>
    <row r="575" spans="1:10" x14ac:dyDescent="0.2">
      <c r="A575">
        <v>2020</v>
      </c>
      <c r="B575" s="623">
        <v>43546.438888888886</v>
      </c>
      <c r="C575" s="405" t="s">
        <v>2054</v>
      </c>
      <c r="D575" s="384">
        <v>285</v>
      </c>
      <c r="E575">
        <v>0.01</v>
      </c>
      <c r="F575">
        <v>125.488</v>
      </c>
      <c r="G575" s="384">
        <v>0</v>
      </c>
      <c r="H575">
        <v>125.488</v>
      </c>
      <c r="I575">
        <v>-10.92</v>
      </c>
      <c r="J575" s="384">
        <v>3850.21</v>
      </c>
    </row>
    <row r="576" spans="1:10" x14ac:dyDescent="0.2">
      <c r="A576">
        <v>1736</v>
      </c>
      <c r="B576" s="623">
        <v>43532.418055555558</v>
      </c>
      <c r="C576" s="405" t="s">
        <v>97</v>
      </c>
      <c r="D576" s="384">
        <v>286</v>
      </c>
      <c r="E576">
        <v>0.01</v>
      </c>
      <c r="F576">
        <v>124.455</v>
      </c>
      <c r="G576" s="384">
        <v>0</v>
      </c>
      <c r="H576">
        <v>0</v>
      </c>
    </row>
    <row r="577" spans="1:10" x14ac:dyDescent="0.2">
      <c r="A577">
        <v>2021</v>
      </c>
      <c r="B577" s="623">
        <v>43546.438888888886</v>
      </c>
      <c r="C577" s="405" t="s">
        <v>2054</v>
      </c>
      <c r="D577" s="384">
        <v>286</v>
      </c>
      <c r="E577">
        <v>0.01</v>
      </c>
      <c r="F577">
        <v>125.488</v>
      </c>
      <c r="G577" s="384">
        <v>0</v>
      </c>
      <c r="H577">
        <v>125.488</v>
      </c>
      <c r="I577">
        <v>-9.7899999999999991</v>
      </c>
      <c r="J577" s="384">
        <v>3840.42</v>
      </c>
    </row>
    <row r="578" spans="1:10" x14ac:dyDescent="0.2">
      <c r="A578">
        <v>1739</v>
      </c>
      <c r="B578" s="623">
        <v>43532.49722222222</v>
      </c>
      <c r="C578" s="405" t="s">
        <v>97</v>
      </c>
      <c r="D578" s="384">
        <v>287</v>
      </c>
      <c r="E578">
        <v>0.01</v>
      </c>
      <c r="F578">
        <v>124.616</v>
      </c>
      <c r="G578" s="384">
        <v>0</v>
      </c>
      <c r="H578">
        <v>0</v>
      </c>
    </row>
    <row r="579" spans="1:10" x14ac:dyDescent="0.2">
      <c r="A579">
        <v>2022</v>
      </c>
      <c r="B579" s="623">
        <v>43546.438888888886</v>
      </c>
      <c r="C579" s="405" t="s">
        <v>2054</v>
      </c>
      <c r="D579" s="384">
        <v>287</v>
      </c>
      <c r="E579">
        <v>0.01</v>
      </c>
      <c r="F579">
        <v>125.488</v>
      </c>
      <c r="G579" s="384">
        <v>0</v>
      </c>
      <c r="H579">
        <v>125.488</v>
      </c>
      <c r="I579">
        <v>-8.31</v>
      </c>
      <c r="J579" s="384">
        <v>3832.11</v>
      </c>
    </row>
    <row r="580" spans="1:10" x14ac:dyDescent="0.2">
      <c r="A580">
        <v>1743</v>
      </c>
      <c r="B580" s="623">
        <v>43532.740972222222</v>
      </c>
      <c r="C580" s="405" t="s">
        <v>97</v>
      </c>
      <c r="D580" s="384">
        <v>288</v>
      </c>
      <c r="E580">
        <v>0.02</v>
      </c>
      <c r="F580">
        <v>124.816</v>
      </c>
      <c r="G580" s="384">
        <v>0</v>
      </c>
      <c r="H580">
        <v>0</v>
      </c>
    </row>
    <row r="581" spans="1:10" x14ac:dyDescent="0.2">
      <c r="A581">
        <v>2023</v>
      </c>
      <c r="B581" s="623">
        <v>43546.438888888886</v>
      </c>
      <c r="C581" s="405" t="s">
        <v>2054</v>
      </c>
      <c r="D581" s="384">
        <v>288</v>
      </c>
      <c r="E581">
        <v>0.02</v>
      </c>
      <c r="F581">
        <v>125.488</v>
      </c>
      <c r="G581" s="384">
        <v>0</v>
      </c>
      <c r="H581">
        <v>125.488</v>
      </c>
      <c r="I581">
        <v>-12.97</v>
      </c>
      <c r="J581" s="384">
        <v>3819.14</v>
      </c>
    </row>
    <row r="582" spans="1:10" x14ac:dyDescent="0.2">
      <c r="A582">
        <v>1762</v>
      </c>
      <c r="B582" s="623">
        <v>43535.40902777778</v>
      </c>
      <c r="C582" s="405" t="s">
        <v>97</v>
      </c>
      <c r="D582" s="384">
        <v>289</v>
      </c>
      <c r="E582">
        <v>0.03</v>
      </c>
      <c r="F582">
        <v>125.08799999999999</v>
      </c>
      <c r="G582" s="384">
        <v>0</v>
      </c>
      <c r="H582">
        <v>0</v>
      </c>
    </row>
    <row r="583" spans="1:10" x14ac:dyDescent="0.2">
      <c r="A583">
        <v>2024</v>
      </c>
      <c r="B583" s="623">
        <v>43546.438888888886</v>
      </c>
      <c r="C583" s="405" t="s">
        <v>2054</v>
      </c>
      <c r="D583" s="384">
        <v>289</v>
      </c>
      <c r="E583">
        <v>0.03</v>
      </c>
      <c r="F583">
        <v>125.488</v>
      </c>
      <c r="G583" s="384">
        <v>0</v>
      </c>
      <c r="H583">
        <v>125.488</v>
      </c>
      <c r="I583">
        <v>-11.89</v>
      </c>
      <c r="J583" s="384">
        <v>3807.25</v>
      </c>
    </row>
    <row r="584" spans="1:10" x14ac:dyDescent="0.2">
      <c r="A584">
        <v>1793</v>
      </c>
      <c r="B584" s="623">
        <v>43536.009027777778</v>
      </c>
      <c r="C584" s="405" t="s">
        <v>96</v>
      </c>
      <c r="D584" s="384">
        <v>290</v>
      </c>
      <c r="E584">
        <v>0.01</v>
      </c>
      <c r="F584">
        <v>125.42</v>
      </c>
      <c r="G584" s="384">
        <v>0</v>
      </c>
      <c r="H584">
        <v>0</v>
      </c>
    </row>
    <row r="585" spans="1:10" x14ac:dyDescent="0.2">
      <c r="A585">
        <v>1805</v>
      </c>
      <c r="B585" s="623">
        <v>43536.451388888891</v>
      </c>
      <c r="C585" s="405" t="s">
        <v>2054</v>
      </c>
      <c r="D585" s="384">
        <v>290</v>
      </c>
      <c r="E585">
        <v>0.01</v>
      </c>
      <c r="F585">
        <v>125.59</v>
      </c>
      <c r="G585" s="384">
        <v>0</v>
      </c>
      <c r="H585">
        <v>125.59</v>
      </c>
      <c r="I585">
        <v>1.56</v>
      </c>
      <c r="J585" s="384">
        <v>3800.87</v>
      </c>
    </row>
    <row r="586" spans="1:10" x14ac:dyDescent="0.2">
      <c r="A586">
        <v>1795</v>
      </c>
      <c r="B586" s="623">
        <v>43536.018055555556</v>
      </c>
      <c r="C586" s="405" t="s">
        <v>97</v>
      </c>
      <c r="D586" s="384">
        <v>291</v>
      </c>
      <c r="E586">
        <v>0.06</v>
      </c>
      <c r="F586">
        <v>125.431</v>
      </c>
      <c r="G586" s="384">
        <v>0</v>
      </c>
      <c r="H586">
        <v>0</v>
      </c>
    </row>
    <row r="587" spans="1:10" x14ac:dyDescent="0.2">
      <c r="A587">
        <v>2025</v>
      </c>
      <c r="B587" s="623">
        <v>43546.438888888886</v>
      </c>
      <c r="C587" s="405" t="s">
        <v>2054</v>
      </c>
      <c r="D587" s="384">
        <v>291</v>
      </c>
      <c r="E587">
        <v>0.06</v>
      </c>
      <c r="F587">
        <v>125.488</v>
      </c>
      <c r="G587" s="384">
        <v>0</v>
      </c>
      <c r="H587">
        <v>125.488</v>
      </c>
      <c r="I587">
        <v>-4.78</v>
      </c>
      <c r="J587" s="384">
        <v>3802.48</v>
      </c>
    </row>
    <row r="588" spans="1:10" x14ac:dyDescent="0.2">
      <c r="A588">
        <v>1802</v>
      </c>
      <c r="B588" s="623">
        <v>43536.061111111114</v>
      </c>
      <c r="C588" s="405" t="s">
        <v>96</v>
      </c>
      <c r="D588" s="384">
        <v>292</v>
      </c>
      <c r="E588">
        <v>0.01</v>
      </c>
      <c r="F588">
        <v>125.3</v>
      </c>
      <c r="G588" s="384">
        <v>0</v>
      </c>
      <c r="H588">
        <v>0</v>
      </c>
    </row>
    <row r="589" spans="1:10" x14ac:dyDescent="0.2">
      <c r="A589">
        <v>1806</v>
      </c>
      <c r="B589" s="623">
        <v>43536.451388888891</v>
      </c>
      <c r="C589" s="405" t="s">
        <v>2054</v>
      </c>
      <c r="D589" s="384">
        <v>292</v>
      </c>
      <c r="E589">
        <v>0.01</v>
      </c>
      <c r="F589">
        <v>125.59</v>
      </c>
      <c r="G589" s="384">
        <v>0</v>
      </c>
      <c r="H589">
        <v>125.59</v>
      </c>
      <c r="I589">
        <v>2.66</v>
      </c>
      <c r="J589" s="384">
        <v>3803.53</v>
      </c>
    </row>
    <row r="590" spans="1:10" x14ac:dyDescent="0.2">
      <c r="A590">
        <v>1807</v>
      </c>
      <c r="B590" s="623">
        <v>43536.45208333333</v>
      </c>
      <c r="C590" s="405" t="s">
        <v>96</v>
      </c>
      <c r="D590" s="384">
        <v>293</v>
      </c>
      <c r="E590">
        <v>0.01</v>
      </c>
      <c r="F590">
        <v>125.61499999999999</v>
      </c>
      <c r="G590" s="384">
        <v>0</v>
      </c>
      <c r="H590">
        <v>0</v>
      </c>
    </row>
    <row r="591" spans="1:10" x14ac:dyDescent="0.2">
      <c r="A591">
        <v>1821</v>
      </c>
      <c r="B591" s="623">
        <v>43536.734027777777</v>
      </c>
      <c r="C591" s="405" t="s">
        <v>2054</v>
      </c>
      <c r="D591" s="384">
        <v>293</v>
      </c>
      <c r="E591">
        <v>0.01</v>
      </c>
      <c r="F591">
        <v>125.59</v>
      </c>
      <c r="G591" s="384">
        <v>0</v>
      </c>
      <c r="H591">
        <v>125.59</v>
      </c>
      <c r="I591">
        <v>-0.23</v>
      </c>
      <c r="J591" s="384">
        <v>3803.3</v>
      </c>
    </row>
    <row r="592" spans="1:10" x14ac:dyDescent="0.2">
      <c r="A592">
        <v>1809</v>
      </c>
      <c r="B592" s="623">
        <v>43536.518750000003</v>
      </c>
      <c r="C592" s="405" t="s">
        <v>96</v>
      </c>
      <c r="D592" s="384">
        <v>294</v>
      </c>
      <c r="E592">
        <v>0.01</v>
      </c>
      <c r="F592">
        <v>125.49299999999999</v>
      </c>
      <c r="G592" s="384">
        <v>0</v>
      </c>
      <c r="H592">
        <v>0</v>
      </c>
    </row>
    <row r="593" spans="1:10" x14ac:dyDescent="0.2">
      <c r="A593">
        <v>1822</v>
      </c>
      <c r="B593" s="623">
        <v>43536.734027777777</v>
      </c>
      <c r="C593" s="405" t="s">
        <v>2054</v>
      </c>
      <c r="D593" s="384">
        <v>294</v>
      </c>
      <c r="E593">
        <v>0.01</v>
      </c>
      <c r="F593">
        <v>125.59</v>
      </c>
      <c r="G593" s="384">
        <v>0</v>
      </c>
      <c r="H593">
        <v>125.59</v>
      </c>
      <c r="I593">
        <v>0.89</v>
      </c>
      <c r="J593" s="384">
        <v>3804.19</v>
      </c>
    </row>
    <row r="594" spans="1:10" x14ac:dyDescent="0.2">
      <c r="A594">
        <v>1812</v>
      </c>
      <c r="B594" s="623">
        <v>43536.547222222223</v>
      </c>
      <c r="C594" s="405" t="s">
        <v>96</v>
      </c>
      <c r="D594" s="384">
        <v>295</v>
      </c>
      <c r="E594">
        <v>0.01</v>
      </c>
      <c r="F594">
        <v>125.33199999999999</v>
      </c>
      <c r="G594" s="384">
        <v>0</v>
      </c>
      <c r="H594">
        <v>0</v>
      </c>
    </row>
    <row r="595" spans="1:10" x14ac:dyDescent="0.2">
      <c r="A595">
        <v>1823</v>
      </c>
      <c r="B595" s="623">
        <v>43536.734027777777</v>
      </c>
      <c r="C595" s="405" t="s">
        <v>2054</v>
      </c>
      <c r="D595" s="384">
        <v>295</v>
      </c>
      <c r="E595">
        <v>0.01</v>
      </c>
      <c r="F595">
        <v>125.59</v>
      </c>
      <c r="G595" s="384">
        <v>0</v>
      </c>
      <c r="H595">
        <v>125.59</v>
      </c>
      <c r="I595">
        <v>2.36</v>
      </c>
      <c r="J595" s="384">
        <v>3806.55</v>
      </c>
    </row>
    <row r="596" spans="1:10" x14ac:dyDescent="0.2">
      <c r="A596">
        <v>1816</v>
      </c>
      <c r="B596" s="623">
        <v>43536.557638888888</v>
      </c>
      <c r="C596" s="405" t="s">
        <v>96</v>
      </c>
      <c r="D596" s="384">
        <v>296</v>
      </c>
      <c r="E596">
        <v>0.02</v>
      </c>
      <c r="F596">
        <v>125.13</v>
      </c>
      <c r="G596" s="384">
        <v>0</v>
      </c>
      <c r="H596">
        <v>0</v>
      </c>
    </row>
    <row r="597" spans="1:10" x14ac:dyDescent="0.2">
      <c r="A597">
        <v>1824</v>
      </c>
      <c r="B597" s="623">
        <v>43536.734027777777</v>
      </c>
      <c r="C597" s="405" t="s">
        <v>2054</v>
      </c>
      <c r="D597" s="384">
        <v>296</v>
      </c>
      <c r="E597">
        <v>0.02</v>
      </c>
      <c r="F597">
        <v>125.59</v>
      </c>
      <c r="G597" s="384">
        <v>0</v>
      </c>
      <c r="H597">
        <v>125.59</v>
      </c>
      <c r="I597">
        <v>8.44</v>
      </c>
      <c r="J597" s="384">
        <v>3814.99</v>
      </c>
    </row>
    <row r="598" spans="1:10" x14ac:dyDescent="0.2">
      <c r="A598">
        <v>1825</v>
      </c>
      <c r="B598" s="623">
        <v>43536.734722222223</v>
      </c>
      <c r="C598" s="405" t="s">
        <v>96</v>
      </c>
      <c r="D598" s="384">
        <v>297</v>
      </c>
      <c r="E598">
        <v>0.01</v>
      </c>
      <c r="F598">
        <v>125.611</v>
      </c>
      <c r="G598" s="384">
        <v>0</v>
      </c>
      <c r="H598">
        <v>0</v>
      </c>
    </row>
    <row r="599" spans="1:10" x14ac:dyDescent="0.2">
      <c r="A599">
        <v>1837</v>
      </c>
      <c r="B599" s="623">
        <v>43537.4375</v>
      </c>
      <c r="C599" s="405" t="s">
        <v>2054</v>
      </c>
      <c r="D599" s="384">
        <v>297</v>
      </c>
      <c r="E599">
        <v>0.01</v>
      </c>
      <c r="F599">
        <v>125.783</v>
      </c>
      <c r="G599" s="384">
        <v>0</v>
      </c>
      <c r="H599">
        <v>125.783</v>
      </c>
      <c r="I599">
        <v>1.53</v>
      </c>
      <c r="J599" s="384">
        <v>3816.52</v>
      </c>
    </row>
    <row r="600" spans="1:10" x14ac:dyDescent="0.2">
      <c r="A600">
        <v>1834</v>
      </c>
      <c r="B600" s="623">
        <v>43537.1875</v>
      </c>
      <c r="C600" s="405" t="s">
        <v>96</v>
      </c>
      <c r="D600" s="384">
        <v>298</v>
      </c>
      <c r="E600">
        <v>0.01</v>
      </c>
      <c r="F600">
        <v>125.49</v>
      </c>
      <c r="G600" s="384">
        <v>0</v>
      </c>
      <c r="H600">
        <v>0</v>
      </c>
    </row>
    <row r="601" spans="1:10" x14ac:dyDescent="0.2">
      <c r="A601">
        <v>1838</v>
      </c>
      <c r="B601" s="623">
        <v>43537.4375</v>
      </c>
      <c r="C601" s="405" t="s">
        <v>2054</v>
      </c>
      <c r="D601" s="384">
        <v>298</v>
      </c>
      <c r="E601">
        <v>0.01</v>
      </c>
      <c r="F601">
        <v>125.783</v>
      </c>
      <c r="G601" s="384">
        <v>0</v>
      </c>
      <c r="H601">
        <v>125.783</v>
      </c>
      <c r="I601">
        <v>2.68</v>
      </c>
      <c r="J601" s="384">
        <v>3819.2</v>
      </c>
    </row>
    <row r="602" spans="1:10" x14ac:dyDescent="0.2">
      <c r="A602">
        <v>1839</v>
      </c>
      <c r="B602" s="623">
        <v>43537.438888888886</v>
      </c>
      <c r="C602" s="405" t="s">
        <v>96</v>
      </c>
      <c r="D602" s="384">
        <v>299</v>
      </c>
      <c r="E602">
        <v>0.01</v>
      </c>
      <c r="F602">
        <v>125.83</v>
      </c>
      <c r="G602" s="384">
        <v>0</v>
      </c>
      <c r="H602">
        <v>0</v>
      </c>
    </row>
    <row r="603" spans="1:10" x14ac:dyDescent="0.2">
      <c r="A603">
        <v>1852</v>
      </c>
      <c r="B603" s="623">
        <v>43537.939583333333</v>
      </c>
      <c r="C603" s="405" t="s">
        <v>2054</v>
      </c>
      <c r="D603" s="384">
        <v>299</v>
      </c>
      <c r="E603">
        <v>0.01</v>
      </c>
      <c r="F603">
        <v>125.999</v>
      </c>
      <c r="G603" s="384">
        <v>0</v>
      </c>
      <c r="H603">
        <v>125.999</v>
      </c>
      <c r="I603">
        <v>1.55</v>
      </c>
      <c r="J603" s="384">
        <v>3820.75</v>
      </c>
    </row>
    <row r="604" spans="1:10" x14ac:dyDescent="0.2">
      <c r="A604">
        <v>1841</v>
      </c>
      <c r="B604" s="623">
        <v>43537.460416666669</v>
      </c>
      <c r="C604" s="405" t="s">
        <v>96</v>
      </c>
      <c r="D604" s="384">
        <v>300</v>
      </c>
      <c r="E604">
        <v>0.01</v>
      </c>
      <c r="F604">
        <v>125.708</v>
      </c>
      <c r="G604" s="384">
        <v>0</v>
      </c>
      <c r="H604">
        <v>0</v>
      </c>
    </row>
    <row r="605" spans="1:10" x14ac:dyDescent="0.2">
      <c r="A605">
        <v>1853</v>
      </c>
      <c r="B605" s="623">
        <v>43537.939583333333</v>
      </c>
      <c r="C605" s="405" t="s">
        <v>2054</v>
      </c>
      <c r="D605" s="384">
        <v>300</v>
      </c>
      <c r="E605">
        <v>0.01</v>
      </c>
      <c r="F605">
        <v>125.999</v>
      </c>
      <c r="G605" s="384">
        <v>0</v>
      </c>
      <c r="H605">
        <v>125.999</v>
      </c>
      <c r="I605">
        <v>2.67</v>
      </c>
      <c r="J605" s="384">
        <v>3823.42</v>
      </c>
    </row>
    <row r="606" spans="1:10" x14ac:dyDescent="0.2">
      <c r="A606">
        <v>1844</v>
      </c>
      <c r="B606" s="623">
        <v>43537.579861111109</v>
      </c>
      <c r="C606" s="405" t="s">
        <v>97</v>
      </c>
      <c r="D606" s="384">
        <v>301</v>
      </c>
      <c r="E606">
        <v>0.1</v>
      </c>
      <c r="F606">
        <v>125.842</v>
      </c>
      <c r="G606" s="384">
        <v>0</v>
      </c>
      <c r="H606">
        <v>0</v>
      </c>
    </row>
    <row r="607" spans="1:10" x14ac:dyDescent="0.2">
      <c r="A607">
        <v>2026</v>
      </c>
      <c r="B607" s="623">
        <v>43546.438888888886</v>
      </c>
      <c r="C607" s="405" t="s">
        <v>2054</v>
      </c>
      <c r="D607" s="384">
        <v>301</v>
      </c>
      <c r="E607">
        <v>0.1</v>
      </c>
      <c r="F607">
        <v>125.488</v>
      </c>
      <c r="G607" s="384">
        <v>0</v>
      </c>
      <c r="H607">
        <v>125.488</v>
      </c>
      <c r="I607">
        <v>29.96</v>
      </c>
      <c r="J607" s="384">
        <v>3832.43</v>
      </c>
    </row>
    <row r="608" spans="1:10" x14ac:dyDescent="0.2">
      <c r="A608">
        <v>1854</v>
      </c>
      <c r="B608" s="623">
        <v>43537.962500000001</v>
      </c>
      <c r="C608" s="405" t="s">
        <v>96</v>
      </c>
      <c r="D608" s="384">
        <v>302</v>
      </c>
      <c r="E608">
        <v>0.01</v>
      </c>
      <c r="F608">
        <v>125.985</v>
      </c>
      <c r="G608" s="384">
        <v>0</v>
      </c>
      <c r="H608">
        <v>0</v>
      </c>
    </row>
    <row r="609" spans="1:10" x14ac:dyDescent="0.2">
      <c r="A609">
        <v>1864</v>
      </c>
      <c r="B609" s="623">
        <v>43538.15902777778</v>
      </c>
      <c r="C609" s="405" t="s">
        <v>2054</v>
      </c>
      <c r="D609" s="384">
        <v>302</v>
      </c>
      <c r="E609">
        <v>0.01</v>
      </c>
      <c r="F609">
        <v>126.217</v>
      </c>
      <c r="G609" s="384">
        <v>0</v>
      </c>
      <c r="H609">
        <v>126.217</v>
      </c>
      <c r="I609">
        <v>2</v>
      </c>
      <c r="J609" s="384">
        <v>3825.42</v>
      </c>
    </row>
    <row r="610" spans="1:10" x14ac:dyDescent="0.2">
      <c r="A610">
        <v>1865</v>
      </c>
      <c r="B610" s="623">
        <v>43538.160416666666</v>
      </c>
      <c r="C610" s="405" t="s">
        <v>96</v>
      </c>
      <c r="D610" s="384">
        <v>303</v>
      </c>
      <c r="E610">
        <v>0.01</v>
      </c>
      <c r="F610">
        <v>126.267</v>
      </c>
      <c r="G610" s="384">
        <v>0</v>
      </c>
      <c r="H610">
        <v>0</v>
      </c>
    </row>
    <row r="611" spans="1:10" x14ac:dyDescent="0.2">
      <c r="A611">
        <v>1876</v>
      </c>
      <c r="B611" s="623">
        <v>43538.423611111109</v>
      </c>
      <c r="C611" s="405" t="s">
        <v>2054</v>
      </c>
      <c r="D611" s="384">
        <v>303</v>
      </c>
      <c r="E611">
        <v>0.01</v>
      </c>
      <c r="F611">
        <v>126.48699999999999</v>
      </c>
      <c r="G611" s="384">
        <v>0</v>
      </c>
      <c r="H611">
        <v>126.48699999999999</v>
      </c>
      <c r="I611">
        <v>2.02</v>
      </c>
      <c r="J611" s="384">
        <v>3827.44</v>
      </c>
    </row>
    <row r="612" spans="1:10" x14ac:dyDescent="0.2">
      <c r="A612">
        <v>1867</v>
      </c>
      <c r="B612" s="623">
        <v>43538.219444444447</v>
      </c>
      <c r="C612" s="405" t="s">
        <v>97</v>
      </c>
      <c r="D612" s="384">
        <v>304</v>
      </c>
      <c r="E612">
        <v>0.19</v>
      </c>
      <c r="F612">
        <v>126.32299999999999</v>
      </c>
      <c r="G612" s="384">
        <v>0</v>
      </c>
      <c r="H612">
        <v>0</v>
      </c>
    </row>
    <row r="613" spans="1:10" x14ac:dyDescent="0.2">
      <c r="A613">
        <v>2027</v>
      </c>
      <c r="B613" s="623">
        <v>43546.438888888886</v>
      </c>
      <c r="C613" s="405" t="s">
        <v>2054</v>
      </c>
      <c r="D613" s="384">
        <v>304</v>
      </c>
      <c r="E613">
        <v>0.19</v>
      </c>
      <c r="F613">
        <v>125.488</v>
      </c>
      <c r="G613" s="384">
        <v>0</v>
      </c>
      <c r="H613">
        <v>125.488</v>
      </c>
      <c r="I613">
        <v>142.04</v>
      </c>
      <c r="J613" s="384">
        <v>3974.48</v>
      </c>
    </row>
    <row r="614" spans="1:10" x14ac:dyDescent="0.2">
      <c r="A614">
        <v>1877</v>
      </c>
      <c r="B614" s="623">
        <v>43538.424305555556</v>
      </c>
      <c r="C614" s="405" t="s">
        <v>96</v>
      </c>
      <c r="D614" s="384">
        <v>305</v>
      </c>
      <c r="E614">
        <v>0.01</v>
      </c>
      <c r="F614">
        <v>126.515</v>
      </c>
      <c r="G614" s="384">
        <v>0</v>
      </c>
      <c r="H614">
        <v>0</v>
      </c>
    </row>
    <row r="615" spans="1:10" x14ac:dyDescent="0.2">
      <c r="A615">
        <v>1903</v>
      </c>
      <c r="B615" s="623">
        <v>43539.120833333334</v>
      </c>
      <c r="C615" s="405" t="s">
        <v>2054</v>
      </c>
      <c r="D615" s="384">
        <v>305</v>
      </c>
      <c r="E615">
        <v>0.01</v>
      </c>
      <c r="F615">
        <v>126.496</v>
      </c>
      <c r="G615" s="384">
        <v>0</v>
      </c>
      <c r="H615">
        <v>126.496</v>
      </c>
      <c r="I615">
        <v>-0.22</v>
      </c>
      <c r="J615" s="384">
        <v>3827.21</v>
      </c>
    </row>
    <row r="616" spans="1:10" x14ac:dyDescent="0.2">
      <c r="A616">
        <v>1879</v>
      </c>
      <c r="B616" s="623">
        <v>43538.480555555558</v>
      </c>
      <c r="C616" s="405" t="s">
        <v>96</v>
      </c>
      <c r="D616" s="384">
        <v>306</v>
      </c>
      <c r="E616">
        <v>0.01</v>
      </c>
      <c r="F616">
        <v>126.395</v>
      </c>
      <c r="G616" s="384">
        <v>0</v>
      </c>
      <c r="H616">
        <v>0</v>
      </c>
    </row>
    <row r="617" spans="1:10" x14ac:dyDescent="0.2">
      <c r="A617">
        <v>1904</v>
      </c>
      <c r="B617" s="623">
        <v>43539.120833333334</v>
      </c>
      <c r="C617" s="405" t="s">
        <v>2054</v>
      </c>
      <c r="D617" s="384">
        <v>306</v>
      </c>
      <c r="E617">
        <v>0.01</v>
      </c>
      <c r="F617">
        <v>126.496</v>
      </c>
      <c r="G617" s="384">
        <v>0</v>
      </c>
      <c r="H617">
        <v>126.496</v>
      </c>
      <c r="I617">
        <v>0.88</v>
      </c>
      <c r="J617" s="384">
        <v>3828.09</v>
      </c>
    </row>
    <row r="618" spans="1:10" x14ac:dyDescent="0.2">
      <c r="A618">
        <v>1882</v>
      </c>
      <c r="B618" s="623">
        <v>43538.50277777778</v>
      </c>
      <c r="C618" s="405" t="s">
        <v>96</v>
      </c>
      <c r="D618" s="384">
        <v>307</v>
      </c>
      <c r="E618">
        <v>0.01</v>
      </c>
      <c r="F618">
        <v>126.23399999999999</v>
      </c>
      <c r="G618" s="384">
        <v>0</v>
      </c>
      <c r="H618">
        <v>0</v>
      </c>
    </row>
    <row r="619" spans="1:10" x14ac:dyDescent="0.2">
      <c r="A619">
        <v>1905</v>
      </c>
      <c r="B619" s="623">
        <v>43539.120833333334</v>
      </c>
      <c r="C619" s="405" t="s">
        <v>2054</v>
      </c>
      <c r="D619" s="384">
        <v>307</v>
      </c>
      <c r="E619">
        <v>0.01</v>
      </c>
      <c r="F619">
        <v>126.496</v>
      </c>
      <c r="G619" s="384">
        <v>0</v>
      </c>
      <c r="H619">
        <v>126.496</v>
      </c>
      <c r="I619">
        <v>2.36</v>
      </c>
      <c r="J619" s="384">
        <v>3830.45</v>
      </c>
    </row>
    <row r="620" spans="1:10" x14ac:dyDescent="0.2">
      <c r="A620">
        <v>1886</v>
      </c>
      <c r="B620" s="623">
        <v>43538.677777777775</v>
      </c>
      <c r="C620" s="405" t="s">
        <v>96</v>
      </c>
      <c r="D620" s="384">
        <v>308</v>
      </c>
      <c r="E620">
        <v>0.02</v>
      </c>
      <c r="F620">
        <v>126.033</v>
      </c>
      <c r="G620" s="384">
        <v>0</v>
      </c>
      <c r="H620">
        <v>0</v>
      </c>
    </row>
    <row r="621" spans="1:10" x14ac:dyDescent="0.2">
      <c r="A621">
        <v>1906</v>
      </c>
      <c r="B621" s="623">
        <v>43539.120833333334</v>
      </c>
      <c r="C621" s="405" t="s">
        <v>2054</v>
      </c>
      <c r="D621" s="384">
        <v>308</v>
      </c>
      <c r="E621">
        <v>0.02</v>
      </c>
      <c r="F621">
        <v>126.496</v>
      </c>
      <c r="G621" s="384">
        <v>0</v>
      </c>
      <c r="H621">
        <v>126.496</v>
      </c>
      <c r="I621">
        <v>8.42</v>
      </c>
      <c r="J621" s="384">
        <v>3838.87</v>
      </c>
    </row>
    <row r="622" spans="1:10" x14ac:dyDescent="0.2">
      <c r="A622">
        <v>1907</v>
      </c>
      <c r="B622" s="623">
        <v>43539.200694444444</v>
      </c>
      <c r="C622" s="405" t="s">
        <v>96</v>
      </c>
      <c r="D622" s="384">
        <v>309</v>
      </c>
      <c r="E622">
        <v>0.01</v>
      </c>
      <c r="F622">
        <v>126.479</v>
      </c>
      <c r="G622" s="384">
        <v>0</v>
      </c>
      <c r="H622">
        <v>0</v>
      </c>
    </row>
    <row r="623" spans="1:10" x14ac:dyDescent="0.2">
      <c r="A623">
        <v>1927</v>
      </c>
      <c r="B623" s="623">
        <v>43542.407638888886</v>
      </c>
      <c r="C623" s="405" t="s">
        <v>2054</v>
      </c>
      <c r="D623" s="384">
        <v>309</v>
      </c>
      <c r="E623">
        <v>0.01</v>
      </c>
      <c r="F623">
        <v>126.566</v>
      </c>
      <c r="G623" s="384">
        <v>0</v>
      </c>
      <c r="H623">
        <v>126.566</v>
      </c>
      <c r="I623">
        <v>0.75</v>
      </c>
      <c r="J623" s="384">
        <v>3839.62</v>
      </c>
    </row>
    <row r="624" spans="1:10" x14ac:dyDescent="0.2">
      <c r="A624">
        <v>1909</v>
      </c>
      <c r="B624" s="623">
        <v>43539.213194444441</v>
      </c>
      <c r="C624" s="405" t="s">
        <v>96</v>
      </c>
      <c r="D624" s="384">
        <v>310</v>
      </c>
      <c r="E624">
        <v>0.01</v>
      </c>
      <c r="F624">
        <v>126.324</v>
      </c>
      <c r="G624" s="384">
        <v>0</v>
      </c>
      <c r="H624">
        <v>0</v>
      </c>
    </row>
    <row r="625" spans="1:10" x14ac:dyDescent="0.2">
      <c r="A625">
        <v>1928</v>
      </c>
      <c r="B625" s="623">
        <v>43542.407638888886</v>
      </c>
      <c r="C625" s="405" t="s">
        <v>2054</v>
      </c>
      <c r="D625" s="384">
        <v>310</v>
      </c>
      <c r="E625">
        <v>0.01</v>
      </c>
      <c r="F625">
        <v>126.566</v>
      </c>
      <c r="G625" s="384">
        <v>0</v>
      </c>
      <c r="H625">
        <v>126.566</v>
      </c>
      <c r="I625">
        <v>2.1800000000000002</v>
      </c>
      <c r="J625" s="384">
        <v>3841.8</v>
      </c>
    </row>
    <row r="626" spans="1:10" x14ac:dyDescent="0.2">
      <c r="A626">
        <v>1912</v>
      </c>
      <c r="B626" s="623">
        <v>43539.629166666666</v>
      </c>
      <c r="C626" s="405" t="s">
        <v>96</v>
      </c>
      <c r="D626" s="384">
        <v>311</v>
      </c>
      <c r="E626">
        <v>0.01</v>
      </c>
      <c r="F626">
        <v>126.163</v>
      </c>
      <c r="G626" s="384">
        <v>0</v>
      </c>
      <c r="H626">
        <v>0</v>
      </c>
    </row>
    <row r="627" spans="1:10" x14ac:dyDescent="0.2">
      <c r="A627">
        <v>1929</v>
      </c>
      <c r="B627" s="623">
        <v>43542.407638888886</v>
      </c>
      <c r="C627" s="405" t="s">
        <v>2054</v>
      </c>
      <c r="D627" s="384">
        <v>311</v>
      </c>
      <c r="E627">
        <v>0.01</v>
      </c>
      <c r="F627">
        <v>126.566</v>
      </c>
      <c r="G627" s="384">
        <v>0</v>
      </c>
      <c r="H627">
        <v>126.566</v>
      </c>
      <c r="I627">
        <v>3.65</v>
      </c>
      <c r="J627" s="384">
        <v>3845.45</v>
      </c>
    </row>
    <row r="628" spans="1:10" x14ac:dyDescent="0.2">
      <c r="A628">
        <v>1930</v>
      </c>
      <c r="B628" s="623">
        <v>43542.408333333333</v>
      </c>
      <c r="C628" s="405" t="s">
        <v>96</v>
      </c>
      <c r="D628" s="384">
        <v>312</v>
      </c>
      <c r="E628">
        <v>0.01</v>
      </c>
      <c r="F628">
        <v>126.596</v>
      </c>
      <c r="G628" s="384">
        <v>0</v>
      </c>
      <c r="H628">
        <v>0</v>
      </c>
    </row>
    <row r="629" spans="1:10" x14ac:dyDescent="0.2">
      <c r="A629">
        <v>1955</v>
      </c>
      <c r="B629" s="623">
        <v>43543.629861111112</v>
      </c>
      <c r="C629" s="405" t="s">
        <v>2054</v>
      </c>
      <c r="D629" s="384">
        <v>312</v>
      </c>
      <c r="E629">
        <v>0.01</v>
      </c>
      <c r="F629">
        <v>126.57299999999999</v>
      </c>
      <c r="G629" s="384">
        <v>0</v>
      </c>
      <c r="H629">
        <v>126.57299999999999</v>
      </c>
      <c r="I629">
        <v>-0.25</v>
      </c>
      <c r="J629" s="384">
        <v>3845.2</v>
      </c>
    </row>
    <row r="630" spans="1:10" x14ac:dyDescent="0.2">
      <c r="A630">
        <v>1932</v>
      </c>
      <c r="B630" s="623">
        <v>43542.470833333333</v>
      </c>
      <c r="C630" s="405" t="s">
        <v>96</v>
      </c>
      <c r="D630" s="384">
        <v>313</v>
      </c>
      <c r="E630">
        <v>0.01</v>
      </c>
      <c r="F630">
        <v>126.47499999999999</v>
      </c>
      <c r="G630" s="384">
        <v>0</v>
      </c>
      <c r="H630">
        <v>0</v>
      </c>
    </row>
    <row r="631" spans="1:10" x14ac:dyDescent="0.2">
      <c r="A631">
        <v>1956</v>
      </c>
      <c r="B631" s="623">
        <v>43543.629861111112</v>
      </c>
      <c r="C631" s="405" t="s">
        <v>2054</v>
      </c>
      <c r="D631" s="384">
        <v>313</v>
      </c>
      <c r="E631">
        <v>0.01</v>
      </c>
      <c r="F631">
        <v>126.57299999999999</v>
      </c>
      <c r="G631" s="384">
        <v>0</v>
      </c>
      <c r="H631">
        <v>126.57299999999999</v>
      </c>
      <c r="I631">
        <v>0.86</v>
      </c>
      <c r="J631" s="384">
        <v>3846.06</v>
      </c>
    </row>
    <row r="632" spans="1:10" x14ac:dyDescent="0.2">
      <c r="A632">
        <v>1935</v>
      </c>
      <c r="B632" s="623">
        <v>43542.748611111114</v>
      </c>
      <c r="C632" s="405" t="s">
        <v>96</v>
      </c>
      <c r="D632" s="384">
        <v>314</v>
      </c>
      <c r="E632">
        <v>0.01</v>
      </c>
      <c r="F632">
        <v>126.312</v>
      </c>
      <c r="G632" s="384">
        <v>0</v>
      </c>
      <c r="H632">
        <v>0</v>
      </c>
    </row>
    <row r="633" spans="1:10" x14ac:dyDescent="0.2">
      <c r="A633">
        <v>1957</v>
      </c>
      <c r="B633" s="623">
        <v>43543.629861111112</v>
      </c>
      <c r="C633" s="405" t="s">
        <v>2054</v>
      </c>
      <c r="D633" s="384">
        <v>314</v>
      </c>
      <c r="E633">
        <v>0.01</v>
      </c>
      <c r="F633">
        <v>126.57299999999999</v>
      </c>
      <c r="G633" s="384">
        <v>0</v>
      </c>
      <c r="H633">
        <v>126.57299999999999</v>
      </c>
      <c r="I633">
        <v>2.36</v>
      </c>
      <c r="J633" s="384">
        <v>3848.42</v>
      </c>
    </row>
    <row r="634" spans="1:10" x14ac:dyDescent="0.2">
      <c r="A634">
        <v>1950</v>
      </c>
      <c r="B634" s="623">
        <v>43543.194444444445</v>
      </c>
      <c r="C634" s="405" t="s">
        <v>96</v>
      </c>
      <c r="D634" s="384">
        <v>315</v>
      </c>
      <c r="E634">
        <v>0.02</v>
      </c>
      <c r="F634">
        <v>126.111</v>
      </c>
      <c r="G634" s="384">
        <v>0</v>
      </c>
      <c r="H634">
        <v>0</v>
      </c>
    </row>
    <row r="635" spans="1:10" x14ac:dyDescent="0.2">
      <c r="A635">
        <v>1958</v>
      </c>
      <c r="B635" s="623">
        <v>43543.629861111112</v>
      </c>
      <c r="C635" s="405" t="s">
        <v>2054</v>
      </c>
      <c r="D635" s="384">
        <v>315</v>
      </c>
      <c r="E635">
        <v>0.02</v>
      </c>
      <c r="F635">
        <v>126.57299999999999</v>
      </c>
      <c r="G635" s="384">
        <v>0</v>
      </c>
      <c r="H635">
        <v>126.57299999999999</v>
      </c>
      <c r="I635">
        <v>8.48</v>
      </c>
      <c r="J635" s="384">
        <v>3856.9</v>
      </c>
    </row>
    <row r="636" spans="1:10" x14ac:dyDescent="0.2">
      <c r="A636">
        <v>1959</v>
      </c>
      <c r="B636" s="623">
        <v>43543.668749999997</v>
      </c>
      <c r="C636" s="405" t="s">
        <v>96</v>
      </c>
      <c r="D636" s="384">
        <v>316</v>
      </c>
      <c r="E636">
        <v>0.01</v>
      </c>
      <c r="F636">
        <v>126.458</v>
      </c>
      <c r="G636" s="384">
        <v>0</v>
      </c>
      <c r="H636">
        <v>0</v>
      </c>
    </row>
    <row r="637" spans="1:10" x14ac:dyDescent="0.2">
      <c r="A637">
        <v>1974</v>
      </c>
      <c r="B637" s="623">
        <v>43544.088888888888</v>
      </c>
      <c r="C637" s="405" t="s">
        <v>2054</v>
      </c>
      <c r="D637" s="384">
        <v>316</v>
      </c>
      <c r="E637">
        <v>0.01</v>
      </c>
      <c r="F637">
        <v>126.63200000000001</v>
      </c>
      <c r="G637" s="384">
        <v>0</v>
      </c>
      <c r="H637">
        <v>126.63200000000001</v>
      </c>
      <c r="I637">
        <v>1.56</v>
      </c>
      <c r="J637" s="384">
        <v>3858.45</v>
      </c>
    </row>
    <row r="638" spans="1:10" x14ac:dyDescent="0.2">
      <c r="A638">
        <v>1961</v>
      </c>
      <c r="B638" s="623">
        <v>43543.78402777778</v>
      </c>
      <c r="C638" s="405" t="s">
        <v>96</v>
      </c>
      <c r="D638" s="384">
        <v>317</v>
      </c>
      <c r="E638">
        <v>0.01</v>
      </c>
      <c r="F638">
        <v>126.337</v>
      </c>
      <c r="G638" s="384">
        <v>0</v>
      </c>
      <c r="H638">
        <v>0</v>
      </c>
    </row>
    <row r="639" spans="1:10" x14ac:dyDescent="0.2">
      <c r="A639">
        <v>1975</v>
      </c>
      <c r="B639" s="623">
        <v>43544.088888888888</v>
      </c>
      <c r="C639" s="405" t="s">
        <v>2054</v>
      </c>
      <c r="D639" s="384">
        <v>317</v>
      </c>
      <c r="E639">
        <v>0.01</v>
      </c>
      <c r="F639">
        <v>126.63200000000001</v>
      </c>
      <c r="G639" s="384">
        <v>0</v>
      </c>
      <c r="H639">
        <v>126.63200000000001</v>
      </c>
      <c r="I639">
        <v>2.67</v>
      </c>
      <c r="J639" s="384">
        <v>3861.12</v>
      </c>
    </row>
    <row r="640" spans="1:10" x14ac:dyDescent="0.2">
      <c r="A640">
        <v>1976</v>
      </c>
      <c r="B640" s="623">
        <v>43544.120138888888</v>
      </c>
      <c r="C640" s="405" t="s">
        <v>96</v>
      </c>
      <c r="D640" s="384">
        <v>318</v>
      </c>
      <c r="E640">
        <v>0.01</v>
      </c>
      <c r="F640">
        <v>126.678</v>
      </c>
      <c r="G640" s="384">
        <v>0</v>
      </c>
      <c r="H640">
        <v>0</v>
      </c>
    </row>
    <row r="641" spans="1:10" x14ac:dyDescent="0.2">
      <c r="A641">
        <v>2134</v>
      </c>
      <c r="B641" s="623">
        <v>43550.478472222225</v>
      </c>
      <c r="C641" s="405" t="s">
        <v>2054</v>
      </c>
      <c r="D641" s="384">
        <v>318</v>
      </c>
      <c r="E641">
        <v>0.01</v>
      </c>
      <c r="F641">
        <v>124.827</v>
      </c>
      <c r="G641" s="384">
        <v>0</v>
      </c>
      <c r="H641">
        <v>124.827</v>
      </c>
      <c r="I641">
        <v>-17.23</v>
      </c>
      <c r="J641" s="384">
        <v>3975.94</v>
      </c>
    </row>
    <row r="642" spans="1:10" x14ac:dyDescent="0.2">
      <c r="A642">
        <v>1978</v>
      </c>
      <c r="B642" s="623">
        <v>43544.445833333331</v>
      </c>
      <c r="C642" s="405" t="s">
        <v>96</v>
      </c>
      <c r="D642" s="384">
        <v>319</v>
      </c>
      <c r="E642">
        <v>0.01</v>
      </c>
      <c r="F642">
        <v>126.55800000000001</v>
      </c>
      <c r="G642" s="384">
        <v>0</v>
      </c>
      <c r="H642">
        <v>0</v>
      </c>
    </row>
    <row r="643" spans="1:10" x14ac:dyDescent="0.2">
      <c r="A643">
        <v>2135</v>
      </c>
      <c r="B643" s="623">
        <v>43550.478472222225</v>
      </c>
      <c r="C643" s="405" t="s">
        <v>2054</v>
      </c>
      <c r="D643" s="384">
        <v>319</v>
      </c>
      <c r="E643">
        <v>0.01</v>
      </c>
      <c r="F643">
        <v>124.827</v>
      </c>
      <c r="G643" s="384">
        <v>0</v>
      </c>
      <c r="H643">
        <v>124.827</v>
      </c>
      <c r="I643">
        <v>-16.13</v>
      </c>
      <c r="J643" s="384">
        <v>3959.81</v>
      </c>
    </row>
    <row r="644" spans="1:10" x14ac:dyDescent="0.2">
      <c r="A644">
        <v>1981</v>
      </c>
      <c r="B644" s="623">
        <v>43544.948611111111</v>
      </c>
      <c r="C644" s="405" t="s">
        <v>96</v>
      </c>
      <c r="D644" s="384">
        <v>320</v>
      </c>
      <c r="E644">
        <v>0.01</v>
      </c>
      <c r="F644">
        <v>126.39700000000001</v>
      </c>
      <c r="G644" s="384">
        <v>0</v>
      </c>
      <c r="H644">
        <v>0</v>
      </c>
    </row>
    <row r="645" spans="1:10" x14ac:dyDescent="0.2">
      <c r="A645">
        <v>2136</v>
      </c>
      <c r="B645" s="623">
        <v>43550.478472222225</v>
      </c>
      <c r="C645" s="405" t="s">
        <v>2054</v>
      </c>
      <c r="D645" s="384">
        <v>320</v>
      </c>
      <c r="E645">
        <v>0.01</v>
      </c>
      <c r="F645">
        <v>124.827</v>
      </c>
      <c r="G645" s="384">
        <v>0</v>
      </c>
      <c r="H645">
        <v>124.827</v>
      </c>
      <c r="I645">
        <v>-14.65</v>
      </c>
      <c r="J645" s="384">
        <v>3945.17</v>
      </c>
    </row>
    <row r="646" spans="1:10" x14ac:dyDescent="0.2">
      <c r="A646">
        <v>1996</v>
      </c>
      <c r="B646" s="623">
        <v>43545.245833333334</v>
      </c>
      <c r="C646" s="405" t="s">
        <v>96</v>
      </c>
      <c r="D646" s="384">
        <v>321</v>
      </c>
      <c r="E646">
        <v>0.02</v>
      </c>
      <c r="F646">
        <v>126.196</v>
      </c>
      <c r="G646" s="384">
        <v>0</v>
      </c>
      <c r="H646">
        <v>0</v>
      </c>
    </row>
    <row r="647" spans="1:10" x14ac:dyDescent="0.2">
      <c r="A647">
        <v>2137</v>
      </c>
      <c r="B647" s="623">
        <v>43550.478472222225</v>
      </c>
      <c r="C647" s="405" t="s">
        <v>2054</v>
      </c>
      <c r="D647" s="384">
        <v>321</v>
      </c>
      <c r="E647">
        <v>0.02</v>
      </c>
      <c r="F647">
        <v>124.827</v>
      </c>
      <c r="G647" s="384">
        <v>0</v>
      </c>
      <c r="H647">
        <v>124.827</v>
      </c>
      <c r="I647">
        <v>-25.37</v>
      </c>
      <c r="J647" s="384">
        <v>3919.8</v>
      </c>
    </row>
    <row r="648" spans="1:10" x14ac:dyDescent="0.2">
      <c r="A648">
        <v>2001</v>
      </c>
      <c r="B648" s="623">
        <v>43545.418749999997</v>
      </c>
      <c r="C648" s="405" t="s">
        <v>96</v>
      </c>
      <c r="D648" s="384">
        <v>322</v>
      </c>
      <c r="E648">
        <v>0.03</v>
      </c>
      <c r="F648">
        <v>125.89100000000001</v>
      </c>
      <c r="G648" s="384">
        <v>0</v>
      </c>
      <c r="H648">
        <v>0</v>
      </c>
    </row>
    <row r="649" spans="1:10" x14ac:dyDescent="0.2">
      <c r="A649">
        <v>2138</v>
      </c>
      <c r="B649" s="623">
        <v>43550.478472222225</v>
      </c>
      <c r="C649" s="405" t="s">
        <v>2054</v>
      </c>
      <c r="D649" s="384">
        <v>322</v>
      </c>
      <c r="E649">
        <v>0.03</v>
      </c>
      <c r="F649">
        <v>124.827</v>
      </c>
      <c r="G649" s="384">
        <v>0</v>
      </c>
      <c r="H649">
        <v>124.827</v>
      </c>
      <c r="I649">
        <v>-29.64</v>
      </c>
      <c r="J649" s="384">
        <v>3890.16</v>
      </c>
    </row>
    <row r="650" spans="1:10" x14ac:dyDescent="0.2">
      <c r="A650">
        <v>2028</v>
      </c>
      <c r="B650" s="623">
        <v>43546.439583333333</v>
      </c>
      <c r="C650" s="405" t="s">
        <v>2097</v>
      </c>
      <c r="D650" s="384">
        <v>323</v>
      </c>
      <c r="E650">
        <v>0.06</v>
      </c>
      <c r="F650">
        <v>125.44</v>
      </c>
      <c r="G650" s="384">
        <v>0</v>
      </c>
      <c r="H650">
        <v>0</v>
      </c>
    </row>
    <row r="651" spans="1:10" x14ac:dyDescent="0.2">
      <c r="A651">
        <v>2142</v>
      </c>
      <c r="B651" s="623">
        <v>43550.478472222225</v>
      </c>
      <c r="C651" s="405" t="s">
        <v>2098</v>
      </c>
      <c r="D651" s="384">
        <v>323</v>
      </c>
      <c r="E651">
        <v>0.06</v>
      </c>
      <c r="F651">
        <v>125.44</v>
      </c>
      <c r="G651" s="384">
        <v>0</v>
      </c>
      <c r="H651">
        <v>125.78400000000001</v>
      </c>
    </row>
    <row r="652" spans="1:10" x14ac:dyDescent="0.2">
      <c r="A652">
        <v>2035</v>
      </c>
      <c r="B652" s="623">
        <v>43546.442361111112</v>
      </c>
      <c r="C652" s="405" t="s">
        <v>97</v>
      </c>
      <c r="D652" s="384">
        <v>324</v>
      </c>
      <c r="E652">
        <v>0.01</v>
      </c>
      <c r="F652">
        <v>125.161</v>
      </c>
      <c r="G652" s="384">
        <v>0</v>
      </c>
      <c r="H652">
        <v>0</v>
      </c>
    </row>
    <row r="653" spans="1:10" x14ac:dyDescent="0.2">
      <c r="A653">
        <v>2040</v>
      </c>
      <c r="B653" s="623">
        <v>43546.447916666664</v>
      </c>
      <c r="C653" s="405" t="s">
        <v>2054</v>
      </c>
      <c r="D653" s="384">
        <v>324</v>
      </c>
      <c r="E653">
        <v>0.01</v>
      </c>
      <c r="F653">
        <v>124.992</v>
      </c>
      <c r="G653" s="384">
        <v>0</v>
      </c>
      <c r="H653">
        <v>124.992</v>
      </c>
      <c r="I653">
        <v>1.55</v>
      </c>
      <c r="J653" s="384">
        <v>3976.03</v>
      </c>
    </row>
    <row r="654" spans="1:10" x14ac:dyDescent="0.2">
      <c r="A654">
        <v>2037</v>
      </c>
      <c r="B654" s="623">
        <v>43546.443749999999</v>
      </c>
      <c r="C654" s="405" t="s">
        <v>97</v>
      </c>
      <c r="D654" s="384">
        <v>325</v>
      </c>
      <c r="E654">
        <v>0.01</v>
      </c>
      <c r="F654">
        <v>125.282</v>
      </c>
      <c r="G654" s="384">
        <v>0</v>
      </c>
      <c r="H654">
        <v>0</v>
      </c>
    </row>
    <row r="655" spans="1:10" x14ac:dyDescent="0.2">
      <c r="A655">
        <v>2041</v>
      </c>
      <c r="B655" s="623">
        <v>43546.447916666664</v>
      </c>
      <c r="C655" s="405" t="s">
        <v>2054</v>
      </c>
      <c r="D655" s="384">
        <v>325</v>
      </c>
      <c r="E655">
        <v>0.01</v>
      </c>
      <c r="F655">
        <v>124.992</v>
      </c>
      <c r="G655" s="384">
        <v>0</v>
      </c>
      <c r="H655">
        <v>124.992</v>
      </c>
      <c r="I655">
        <v>2.66</v>
      </c>
      <c r="J655" s="384">
        <v>3978.69</v>
      </c>
    </row>
    <row r="656" spans="1:10" x14ac:dyDescent="0.2">
      <c r="A656">
        <v>2042</v>
      </c>
      <c r="B656" s="623">
        <v>43546.448611111111</v>
      </c>
      <c r="C656" s="405" t="s">
        <v>97</v>
      </c>
      <c r="D656" s="384">
        <v>326</v>
      </c>
      <c r="E656">
        <v>0.01</v>
      </c>
      <c r="F656">
        <v>124.953</v>
      </c>
      <c r="G656" s="384">
        <v>0</v>
      </c>
      <c r="H656">
        <v>0</v>
      </c>
    </row>
    <row r="657" spans="1:10" x14ac:dyDescent="0.2">
      <c r="A657">
        <v>2055</v>
      </c>
      <c r="B657" s="623">
        <v>43546.551388888889</v>
      </c>
      <c r="C657" s="405" t="s">
        <v>2054</v>
      </c>
      <c r="D657" s="384">
        <v>326</v>
      </c>
      <c r="E657">
        <v>0.01</v>
      </c>
      <c r="F657">
        <v>124.785</v>
      </c>
      <c r="G657" s="384">
        <v>0</v>
      </c>
      <c r="H657">
        <v>124.785</v>
      </c>
      <c r="I657">
        <v>1.54</v>
      </c>
      <c r="J657" s="384">
        <v>3980.23</v>
      </c>
    </row>
    <row r="658" spans="1:10" x14ac:dyDescent="0.2">
      <c r="A658">
        <v>2044</v>
      </c>
      <c r="B658" s="623">
        <v>43546.448611111111</v>
      </c>
      <c r="C658" s="405" t="s">
        <v>96</v>
      </c>
      <c r="D658" s="384">
        <v>327</v>
      </c>
      <c r="E658">
        <v>0.1</v>
      </c>
      <c r="F658">
        <v>124.97</v>
      </c>
      <c r="G658" s="384">
        <v>0</v>
      </c>
      <c r="H658">
        <v>0</v>
      </c>
    </row>
    <row r="659" spans="1:10" x14ac:dyDescent="0.2">
      <c r="A659">
        <v>2139</v>
      </c>
      <c r="B659" s="623">
        <v>43550.478472222225</v>
      </c>
      <c r="C659" s="405" t="s">
        <v>2054</v>
      </c>
      <c r="D659" s="384">
        <v>327</v>
      </c>
      <c r="E659">
        <v>0.1</v>
      </c>
      <c r="F659">
        <v>124.827</v>
      </c>
      <c r="G659" s="384">
        <v>0</v>
      </c>
      <c r="H659">
        <v>124.827</v>
      </c>
      <c r="I659">
        <v>-13.93</v>
      </c>
      <c r="J659" s="384">
        <v>3876.23</v>
      </c>
    </row>
    <row r="660" spans="1:10" x14ac:dyDescent="0.2">
      <c r="A660">
        <v>2052</v>
      </c>
      <c r="B660" s="623">
        <v>43546.460416666669</v>
      </c>
      <c r="C660" s="405" t="s">
        <v>97</v>
      </c>
      <c r="D660" s="384">
        <v>328</v>
      </c>
      <c r="E660">
        <v>0.01</v>
      </c>
      <c r="F660">
        <v>125.07599999999999</v>
      </c>
      <c r="G660" s="384">
        <v>0</v>
      </c>
      <c r="H660">
        <v>0</v>
      </c>
    </row>
    <row r="661" spans="1:10" x14ac:dyDescent="0.2">
      <c r="A661">
        <v>2056</v>
      </c>
      <c r="B661" s="623">
        <v>43546.551388888889</v>
      </c>
      <c r="C661" s="405" t="s">
        <v>2054</v>
      </c>
      <c r="D661" s="384">
        <v>328</v>
      </c>
      <c r="E661">
        <v>0.01</v>
      </c>
      <c r="F661">
        <v>124.785</v>
      </c>
      <c r="G661" s="384">
        <v>0</v>
      </c>
      <c r="H661">
        <v>124.785</v>
      </c>
      <c r="I661">
        <v>2.67</v>
      </c>
      <c r="J661" s="384">
        <v>3982.9</v>
      </c>
    </row>
    <row r="662" spans="1:10" x14ac:dyDescent="0.2">
      <c r="A662">
        <v>2057</v>
      </c>
      <c r="B662" s="623">
        <v>43546.551388888889</v>
      </c>
      <c r="C662" s="405" t="s">
        <v>97</v>
      </c>
      <c r="D662" s="384">
        <v>329</v>
      </c>
      <c r="E662">
        <v>0.01</v>
      </c>
      <c r="F662">
        <v>124.768</v>
      </c>
      <c r="G662" s="384">
        <v>0</v>
      </c>
      <c r="H662">
        <v>0</v>
      </c>
    </row>
    <row r="663" spans="1:10" x14ac:dyDescent="0.2">
      <c r="A663">
        <v>2059</v>
      </c>
      <c r="B663" s="623">
        <v>43546.59097222222</v>
      </c>
      <c r="C663" s="405" t="s">
        <v>2054</v>
      </c>
      <c r="D663" s="384">
        <v>329</v>
      </c>
      <c r="E663">
        <v>0.01</v>
      </c>
      <c r="F663">
        <v>124.548</v>
      </c>
      <c r="G663" s="384">
        <v>0</v>
      </c>
      <c r="H663">
        <v>124.548</v>
      </c>
      <c r="I663">
        <v>2.02</v>
      </c>
      <c r="J663" s="384">
        <v>3984.92</v>
      </c>
    </row>
    <row r="664" spans="1:10" x14ac:dyDescent="0.2">
      <c r="A664">
        <v>2060</v>
      </c>
      <c r="B664" s="623">
        <v>43546.622916666667</v>
      </c>
      <c r="C664" s="405" t="s">
        <v>97</v>
      </c>
      <c r="D664" s="384">
        <v>330</v>
      </c>
      <c r="E664">
        <v>0.01</v>
      </c>
      <c r="F664">
        <v>124.643</v>
      </c>
      <c r="G664" s="384">
        <v>0</v>
      </c>
      <c r="H664">
        <v>0</v>
      </c>
    </row>
    <row r="665" spans="1:10" x14ac:dyDescent="0.2">
      <c r="A665">
        <v>2070</v>
      </c>
      <c r="B665" s="623">
        <v>43546.665277777778</v>
      </c>
      <c r="C665" s="405" t="s">
        <v>2054</v>
      </c>
      <c r="D665" s="384">
        <v>330</v>
      </c>
      <c r="E665">
        <v>0.01</v>
      </c>
      <c r="F665">
        <v>124.423</v>
      </c>
      <c r="G665" s="384">
        <v>0</v>
      </c>
      <c r="H665">
        <v>124.423</v>
      </c>
      <c r="I665">
        <v>2.0099999999999998</v>
      </c>
      <c r="J665" s="384">
        <v>3986.93</v>
      </c>
    </row>
    <row r="666" spans="1:10" x14ac:dyDescent="0.2">
      <c r="A666">
        <v>2062</v>
      </c>
      <c r="B666" s="623">
        <v>43546.663194444445</v>
      </c>
      <c r="C666" s="405" t="s">
        <v>96</v>
      </c>
      <c r="D666" s="384">
        <v>331</v>
      </c>
      <c r="E666">
        <v>0.19</v>
      </c>
      <c r="F666">
        <v>124.488</v>
      </c>
      <c r="G666" s="384">
        <v>0</v>
      </c>
      <c r="H666">
        <v>0</v>
      </c>
    </row>
    <row r="667" spans="1:10" x14ac:dyDescent="0.2">
      <c r="A667">
        <v>2140</v>
      </c>
      <c r="B667" s="623">
        <v>43550.478472222225</v>
      </c>
      <c r="C667" s="405" t="s">
        <v>2054</v>
      </c>
      <c r="D667" s="384">
        <v>331</v>
      </c>
      <c r="E667">
        <v>0.19</v>
      </c>
      <c r="F667">
        <v>124.827</v>
      </c>
      <c r="G667" s="384">
        <v>0</v>
      </c>
      <c r="H667">
        <v>124.827</v>
      </c>
      <c r="I667">
        <v>57.52</v>
      </c>
      <c r="J667" s="384">
        <v>3933.76</v>
      </c>
    </row>
    <row r="668" spans="1:10" x14ac:dyDescent="0.2">
      <c r="A668">
        <v>2071</v>
      </c>
      <c r="B668" s="623">
        <v>43546.666666666664</v>
      </c>
      <c r="C668" s="405" t="s">
        <v>97</v>
      </c>
      <c r="D668" s="384">
        <v>332</v>
      </c>
      <c r="E668">
        <v>0.01</v>
      </c>
      <c r="F668">
        <v>124.396</v>
      </c>
      <c r="G668" s="384">
        <v>0</v>
      </c>
      <c r="H668">
        <v>0</v>
      </c>
    </row>
    <row r="669" spans="1:10" x14ac:dyDescent="0.2">
      <c r="A669">
        <v>2076</v>
      </c>
      <c r="B669" s="623">
        <v>43546.68472222222</v>
      </c>
      <c r="C669" s="405" t="s">
        <v>2054</v>
      </c>
      <c r="D669" s="384">
        <v>332</v>
      </c>
      <c r="E669">
        <v>0.01</v>
      </c>
      <c r="F669">
        <v>124.226</v>
      </c>
      <c r="G669" s="384">
        <v>0</v>
      </c>
      <c r="H669">
        <v>124.226</v>
      </c>
      <c r="I669">
        <v>1.56</v>
      </c>
      <c r="J669" s="384">
        <v>3988.49</v>
      </c>
    </row>
    <row r="670" spans="1:10" x14ac:dyDescent="0.2">
      <c r="A670">
        <v>2073</v>
      </c>
      <c r="B670" s="623">
        <v>43546.668055555558</v>
      </c>
      <c r="C670" s="405" t="s">
        <v>97</v>
      </c>
      <c r="D670" s="384">
        <v>333</v>
      </c>
      <c r="E670">
        <v>0.01</v>
      </c>
      <c r="F670">
        <v>124.51600000000001</v>
      </c>
      <c r="G670" s="384">
        <v>0</v>
      </c>
      <c r="H670">
        <v>0</v>
      </c>
    </row>
    <row r="671" spans="1:10" x14ac:dyDescent="0.2">
      <c r="A671">
        <v>2077</v>
      </c>
      <c r="B671" s="623">
        <v>43546.68472222222</v>
      </c>
      <c r="C671" s="405" t="s">
        <v>2054</v>
      </c>
      <c r="D671" s="384">
        <v>333</v>
      </c>
      <c r="E671">
        <v>0.01</v>
      </c>
      <c r="F671">
        <v>124.226</v>
      </c>
      <c r="G671" s="384">
        <v>0</v>
      </c>
      <c r="H671">
        <v>124.226</v>
      </c>
      <c r="I671">
        <v>2.66</v>
      </c>
      <c r="J671" s="384">
        <v>3991.15</v>
      </c>
    </row>
    <row r="672" spans="1:10" x14ac:dyDescent="0.2">
      <c r="A672">
        <v>2078</v>
      </c>
      <c r="B672" s="623">
        <v>43546.685416666667</v>
      </c>
      <c r="C672" s="405" t="s">
        <v>97</v>
      </c>
      <c r="D672" s="384">
        <v>334</v>
      </c>
      <c r="E672">
        <v>0.01</v>
      </c>
      <c r="F672">
        <v>124.191</v>
      </c>
      <c r="G672" s="384">
        <v>0</v>
      </c>
      <c r="H672">
        <v>0</v>
      </c>
    </row>
    <row r="673" spans="1:10" x14ac:dyDescent="0.2">
      <c r="A673">
        <v>2089</v>
      </c>
      <c r="B673" s="623">
        <v>43546.707638888889</v>
      </c>
      <c r="C673" s="405" t="s">
        <v>2054</v>
      </c>
      <c r="D673" s="384">
        <v>334</v>
      </c>
      <c r="E673">
        <v>0.01</v>
      </c>
      <c r="F673">
        <v>123.971</v>
      </c>
      <c r="G673" s="384">
        <v>0</v>
      </c>
      <c r="H673">
        <v>123.971</v>
      </c>
      <c r="I673">
        <v>2.02</v>
      </c>
      <c r="J673" s="384">
        <v>3993.17</v>
      </c>
    </row>
    <row r="674" spans="1:10" x14ac:dyDescent="0.2">
      <c r="A674">
        <v>2080</v>
      </c>
      <c r="B674" s="623">
        <v>43546.702777777777</v>
      </c>
      <c r="C674" s="405" t="s">
        <v>96</v>
      </c>
      <c r="D674" s="384">
        <v>335</v>
      </c>
      <c r="E674">
        <v>0.34</v>
      </c>
      <c r="F674">
        <v>124.002</v>
      </c>
      <c r="G674" s="384">
        <v>0</v>
      </c>
      <c r="H674">
        <v>0</v>
      </c>
    </row>
    <row r="675" spans="1:10" x14ac:dyDescent="0.2">
      <c r="A675">
        <v>2141</v>
      </c>
      <c r="B675" s="623">
        <v>43550.478472222225</v>
      </c>
      <c r="C675" s="405" t="s">
        <v>2054</v>
      </c>
      <c r="D675" s="384">
        <v>335</v>
      </c>
      <c r="E675">
        <v>0.34</v>
      </c>
      <c r="F675">
        <v>124.827</v>
      </c>
      <c r="G675" s="384">
        <v>0</v>
      </c>
      <c r="H675">
        <v>124.827</v>
      </c>
      <c r="I675">
        <v>254.51</v>
      </c>
      <c r="J675" s="384">
        <v>4188.26</v>
      </c>
    </row>
    <row r="676" spans="1:10" x14ac:dyDescent="0.2">
      <c r="A676">
        <v>2090</v>
      </c>
      <c r="B676" s="623">
        <v>43546.707638888889</v>
      </c>
      <c r="C676" s="405" t="s">
        <v>97</v>
      </c>
      <c r="D676" s="384">
        <v>336</v>
      </c>
      <c r="E676">
        <v>0.01</v>
      </c>
      <c r="F676">
        <v>123.953</v>
      </c>
      <c r="G676" s="384">
        <v>0</v>
      </c>
      <c r="H676">
        <v>0</v>
      </c>
    </row>
    <row r="677" spans="1:10" x14ac:dyDescent="0.2">
      <c r="A677">
        <v>2171</v>
      </c>
      <c r="B677" s="623">
        <v>43551.696527777778</v>
      </c>
      <c r="C677" s="405" t="s">
        <v>2054</v>
      </c>
      <c r="D677" s="384">
        <v>336</v>
      </c>
      <c r="E677">
        <v>0.01</v>
      </c>
      <c r="F677">
        <v>124.145</v>
      </c>
      <c r="G677" s="384">
        <v>0</v>
      </c>
      <c r="H677">
        <v>124.145</v>
      </c>
      <c r="I677">
        <v>-1.83</v>
      </c>
      <c r="J677" s="384">
        <v>4186.4399999999996</v>
      </c>
    </row>
    <row r="678" spans="1:10" x14ac:dyDescent="0.2">
      <c r="A678">
        <v>2092</v>
      </c>
      <c r="B678" s="623">
        <v>43546.717361111114</v>
      </c>
      <c r="C678" s="405" t="s">
        <v>97</v>
      </c>
      <c r="D678" s="384">
        <v>337</v>
      </c>
      <c r="E678">
        <v>0.01</v>
      </c>
      <c r="F678">
        <v>124.074</v>
      </c>
      <c r="G678" s="384">
        <v>0</v>
      </c>
      <c r="H678">
        <v>0</v>
      </c>
    </row>
    <row r="679" spans="1:10" x14ac:dyDescent="0.2">
      <c r="A679">
        <v>2172</v>
      </c>
      <c r="B679" s="623">
        <v>43551.696527777778</v>
      </c>
      <c r="C679" s="405" t="s">
        <v>2054</v>
      </c>
      <c r="D679" s="384">
        <v>337</v>
      </c>
      <c r="E679">
        <v>0.01</v>
      </c>
      <c r="F679">
        <v>124.145</v>
      </c>
      <c r="G679" s="384">
        <v>0</v>
      </c>
      <c r="H679">
        <v>124.145</v>
      </c>
      <c r="I679">
        <v>-0.72</v>
      </c>
      <c r="J679" s="384">
        <v>4185.72</v>
      </c>
    </row>
    <row r="680" spans="1:10" x14ac:dyDescent="0.2">
      <c r="A680">
        <v>2095</v>
      </c>
      <c r="B680" s="623">
        <v>43546.826388888891</v>
      </c>
      <c r="C680" s="405" t="s">
        <v>97</v>
      </c>
      <c r="D680" s="384">
        <v>338</v>
      </c>
      <c r="E680">
        <v>0.01</v>
      </c>
      <c r="F680">
        <v>124.23699999999999</v>
      </c>
      <c r="G680" s="384">
        <v>0</v>
      </c>
      <c r="H680">
        <v>0</v>
      </c>
    </row>
    <row r="681" spans="1:10" x14ac:dyDescent="0.2">
      <c r="A681">
        <v>2173</v>
      </c>
      <c r="B681" s="623">
        <v>43551.696527777778</v>
      </c>
      <c r="C681" s="405" t="s">
        <v>2054</v>
      </c>
      <c r="D681" s="384">
        <v>338</v>
      </c>
      <c r="E681">
        <v>0.01</v>
      </c>
      <c r="F681">
        <v>124.145</v>
      </c>
      <c r="G681" s="384">
        <v>0</v>
      </c>
      <c r="H681">
        <v>124.145</v>
      </c>
      <c r="I681">
        <v>0.77</v>
      </c>
      <c r="J681" s="384">
        <v>4186.49</v>
      </c>
    </row>
    <row r="682" spans="1:10" x14ac:dyDescent="0.2">
      <c r="A682">
        <v>2110</v>
      </c>
      <c r="B682" s="623">
        <v>43549.379861111112</v>
      </c>
      <c r="C682" s="405" t="s">
        <v>97</v>
      </c>
      <c r="D682" s="384">
        <v>339</v>
      </c>
      <c r="E682">
        <v>0.02</v>
      </c>
      <c r="F682">
        <v>124.438</v>
      </c>
      <c r="G682" s="384">
        <v>0</v>
      </c>
      <c r="H682">
        <v>0</v>
      </c>
    </row>
    <row r="683" spans="1:10" x14ac:dyDescent="0.2">
      <c r="A683">
        <v>2174</v>
      </c>
      <c r="B683" s="623">
        <v>43551.696527777778</v>
      </c>
      <c r="C683" s="405" t="s">
        <v>2054</v>
      </c>
      <c r="D683" s="384">
        <v>339</v>
      </c>
      <c r="E683">
        <v>0.02</v>
      </c>
      <c r="F683">
        <v>124.145</v>
      </c>
      <c r="G683" s="384">
        <v>0</v>
      </c>
      <c r="H683">
        <v>124.145</v>
      </c>
      <c r="I683">
        <v>5.28</v>
      </c>
      <c r="J683" s="384">
        <v>4191.7700000000004</v>
      </c>
    </row>
    <row r="684" spans="1:10" x14ac:dyDescent="0.2">
      <c r="A684">
        <v>2115</v>
      </c>
      <c r="B684" s="623">
        <v>43549.459027777775</v>
      </c>
      <c r="C684" s="405" t="s">
        <v>97</v>
      </c>
      <c r="D684" s="384">
        <v>340</v>
      </c>
      <c r="E684">
        <v>0.03</v>
      </c>
      <c r="F684">
        <v>124.714</v>
      </c>
      <c r="G684" s="384">
        <v>0</v>
      </c>
      <c r="H684">
        <v>0</v>
      </c>
    </row>
    <row r="685" spans="1:10" x14ac:dyDescent="0.2">
      <c r="A685">
        <v>2175</v>
      </c>
      <c r="B685" s="623">
        <v>43551.696527777778</v>
      </c>
      <c r="C685" s="405" t="s">
        <v>2054</v>
      </c>
      <c r="D685" s="384">
        <v>340</v>
      </c>
      <c r="E685">
        <v>0.03</v>
      </c>
      <c r="F685">
        <v>124.145</v>
      </c>
      <c r="G685" s="384">
        <v>0</v>
      </c>
      <c r="H685">
        <v>124.145</v>
      </c>
      <c r="I685">
        <v>15.52</v>
      </c>
      <c r="J685" s="384">
        <v>4207.29</v>
      </c>
    </row>
    <row r="686" spans="1:10" x14ac:dyDescent="0.2">
      <c r="A686">
        <v>2143</v>
      </c>
      <c r="B686" s="623">
        <v>43550.520138888889</v>
      </c>
      <c r="C686" s="405" t="s">
        <v>96</v>
      </c>
      <c r="D686" s="384">
        <v>341</v>
      </c>
      <c r="E686">
        <v>0.01</v>
      </c>
      <c r="F686">
        <v>124.996</v>
      </c>
      <c r="G686" s="384">
        <v>0</v>
      </c>
      <c r="H686">
        <v>0</v>
      </c>
    </row>
    <row r="687" spans="1:10" x14ac:dyDescent="0.2">
      <c r="A687">
        <v>2234</v>
      </c>
      <c r="B687" s="623">
        <v>43553.120833333334</v>
      </c>
      <c r="C687" s="405" t="s">
        <v>2054</v>
      </c>
      <c r="D687" s="384">
        <v>341</v>
      </c>
      <c r="E687">
        <v>0.01</v>
      </c>
      <c r="F687">
        <v>124.54900000000001</v>
      </c>
      <c r="G687" s="384">
        <v>0</v>
      </c>
      <c r="H687">
        <v>124.54900000000001</v>
      </c>
      <c r="I687">
        <v>-4.3</v>
      </c>
      <c r="J687" s="384">
        <v>4211.3999999999996</v>
      </c>
    </row>
    <row r="688" spans="1:10" x14ac:dyDescent="0.2">
      <c r="A688">
        <v>2145</v>
      </c>
      <c r="B688" s="623">
        <v>43550.568055555559</v>
      </c>
      <c r="C688" s="405" t="s">
        <v>96</v>
      </c>
      <c r="D688" s="384">
        <v>342</v>
      </c>
      <c r="E688">
        <v>0.01</v>
      </c>
      <c r="F688">
        <v>124.876</v>
      </c>
      <c r="G688" s="384">
        <v>0</v>
      </c>
      <c r="H688">
        <v>0</v>
      </c>
    </row>
    <row r="689" spans="1:10" x14ac:dyDescent="0.2">
      <c r="A689">
        <v>2235</v>
      </c>
      <c r="B689" s="623">
        <v>43553.120833333334</v>
      </c>
      <c r="C689" s="405" t="s">
        <v>2054</v>
      </c>
      <c r="D689" s="384">
        <v>342</v>
      </c>
      <c r="E689">
        <v>0.01</v>
      </c>
      <c r="F689">
        <v>124.54900000000001</v>
      </c>
      <c r="G689" s="384">
        <v>0</v>
      </c>
      <c r="H689">
        <v>124.54900000000001</v>
      </c>
      <c r="I689">
        <v>-3.2</v>
      </c>
      <c r="J689" s="384">
        <v>4208.2</v>
      </c>
    </row>
    <row r="690" spans="1:10" x14ac:dyDescent="0.2">
      <c r="A690">
        <v>2148</v>
      </c>
      <c r="B690" s="623">
        <v>43550.606944444444</v>
      </c>
      <c r="C690" s="405" t="s">
        <v>96</v>
      </c>
      <c r="D690" s="384">
        <v>343</v>
      </c>
      <c r="E690">
        <v>0.01</v>
      </c>
      <c r="F690">
        <v>124.715</v>
      </c>
      <c r="G690" s="384">
        <v>0</v>
      </c>
      <c r="H690">
        <v>0</v>
      </c>
    </row>
    <row r="691" spans="1:10" x14ac:dyDescent="0.2">
      <c r="A691">
        <v>2236</v>
      </c>
      <c r="B691" s="623">
        <v>43553.120833333334</v>
      </c>
      <c r="C691" s="405" t="s">
        <v>2054</v>
      </c>
      <c r="D691" s="384">
        <v>343</v>
      </c>
      <c r="E691">
        <v>0.01</v>
      </c>
      <c r="F691">
        <v>124.54900000000001</v>
      </c>
      <c r="G691" s="384">
        <v>0</v>
      </c>
      <c r="H691">
        <v>124.54900000000001</v>
      </c>
      <c r="I691">
        <v>-1.73</v>
      </c>
      <c r="J691" s="384">
        <v>4206.46</v>
      </c>
    </row>
    <row r="692" spans="1:10" x14ac:dyDescent="0.2">
      <c r="A692">
        <v>2160</v>
      </c>
      <c r="B692" s="623">
        <v>43551.116666666669</v>
      </c>
      <c r="C692" s="405" t="s">
        <v>96</v>
      </c>
      <c r="D692" s="384">
        <v>344</v>
      </c>
      <c r="E692">
        <v>0.02</v>
      </c>
      <c r="F692">
        <v>124.514</v>
      </c>
      <c r="G692" s="384">
        <v>0</v>
      </c>
      <c r="H692">
        <v>0</v>
      </c>
    </row>
    <row r="693" spans="1:10" x14ac:dyDescent="0.2">
      <c r="A693">
        <v>2237</v>
      </c>
      <c r="B693" s="623">
        <v>43553.120833333334</v>
      </c>
      <c r="C693" s="405" t="s">
        <v>2054</v>
      </c>
      <c r="D693" s="384">
        <v>344</v>
      </c>
      <c r="E693">
        <v>0.02</v>
      </c>
      <c r="F693">
        <v>124.54900000000001</v>
      </c>
      <c r="G693" s="384">
        <v>0</v>
      </c>
      <c r="H693">
        <v>124.54900000000001</v>
      </c>
      <c r="I693">
        <v>0.32</v>
      </c>
      <c r="J693" s="384">
        <v>4206.78</v>
      </c>
    </row>
    <row r="694" spans="1:10" x14ac:dyDescent="0.2">
      <c r="A694">
        <v>2165</v>
      </c>
      <c r="B694" s="623">
        <v>43551.667361111111</v>
      </c>
      <c r="C694" s="405" t="s">
        <v>96</v>
      </c>
      <c r="D694" s="384">
        <v>345</v>
      </c>
      <c r="E694">
        <v>0.03</v>
      </c>
      <c r="F694">
        <v>124.241</v>
      </c>
      <c r="G694" s="384">
        <v>0</v>
      </c>
      <c r="H694">
        <v>0</v>
      </c>
    </row>
    <row r="695" spans="1:10" x14ac:dyDescent="0.2">
      <c r="A695">
        <v>2238</v>
      </c>
      <c r="B695" s="623">
        <v>43553.120833333334</v>
      </c>
      <c r="C695" s="405" t="s">
        <v>2054</v>
      </c>
      <c r="D695" s="384">
        <v>345</v>
      </c>
      <c r="E695">
        <v>0.03</v>
      </c>
      <c r="F695">
        <v>124.54900000000001</v>
      </c>
      <c r="G695" s="384">
        <v>0</v>
      </c>
      <c r="H695">
        <v>124.54900000000001</v>
      </c>
      <c r="I695">
        <v>7.99</v>
      </c>
      <c r="J695" s="384">
        <v>4214.7700000000004</v>
      </c>
    </row>
    <row r="696" spans="1:10" x14ac:dyDescent="0.2">
      <c r="A696">
        <v>2176</v>
      </c>
      <c r="B696" s="623">
        <v>43551.696527777778</v>
      </c>
      <c r="C696" s="405" t="s">
        <v>97</v>
      </c>
      <c r="D696" s="384">
        <v>346</v>
      </c>
      <c r="E696">
        <v>0.01</v>
      </c>
      <c r="F696">
        <v>124.128</v>
      </c>
      <c r="G696" s="384">
        <v>0</v>
      </c>
      <c r="H696">
        <v>0</v>
      </c>
    </row>
    <row r="697" spans="1:10" x14ac:dyDescent="0.2">
      <c r="A697">
        <v>2188</v>
      </c>
      <c r="B697" s="623">
        <v>43552.140277777777</v>
      </c>
      <c r="C697" s="405" t="s">
        <v>2054</v>
      </c>
      <c r="D697" s="384">
        <v>346</v>
      </c>
      <c r="E697">
        <v>0.01</v>
      </c>
      <c r="F697">
        <v>123.952</v>
      </c>
      <c r="G697" s="384">
        <v>0</v>
      </c>
      <c r="H697">
        <v>123.952</v>
      </c>
      <c r="I697">
        <v>1.54</v>
      </c>
      <c r="J697" s="384">
        <v>4208.83</v>
      </c>
    </row>
    <row r="698" spans="1:10" x14ac:dyDescent="0.2">
      <c r="A698">
        <v>2178</v>
      </c>
      <c r="B698" s="623">
        <v>43551.75277777778</v>
      </c>
      <c r="C698" s="405" t="s">
        <v>97</v>
      </c>
      <c r="D698" s="384">
        <v>347</v>
      </c>
      <c r="E698">
        <v>0.01</v>
      </c>
      <c r="F698">
        <v>124.249</v>
      </c>
      <c r="G698" s="384">
        <v>0</v>
      </c>
      <c r="H698">
        <v>0</v>
      </c>
    </row>
    <row r="699" spans="1:10" x14ac:dyDescent="0.2">
      <c r="A699">
        <v>2189</v>
      </c>
      <c r="B699" s="623">
        <v>43552.140277777777</v>
      </c>
      <c r="C699" s="405" t="s">
        <v>2054</v>
      </c>
      <c r="D699" s="384">
        <v>347</v>
      </c>
      <c r="E699">
        <v>0.01</v>
      </c>
      <c r="F699">
        <v>123.952</v>
      </c>
      <c r="G699" s="384">
        <v>0</v>
      </c>
      <c r="H699">
        <v>123.952</v>
      </c>
      <c r="I699">
        <v>2.65</v>
      </c>
      <c r="J699" s="384">
        <v>4211.49</v>
      </c>
    </row>
    <row r="700" spans="1:10" x14ac:dyDescent="0.2">
      <c r="A700">
        <v>2190</v>
      </c>
      <c r="B700" s="623">
        <v>43552.158333333333</v>
      </c>
      <c r="C700" s="405" t="s">
        <v>97</v>
      </c>
      <c r="D700" s="384">
        <v>348</v>
      </c>
      <c r="E700">
        <v>0.01</v>
      </c>
      <c r="F700">
        <v>123.929</v>
      </c>
      <c r="G700" s="384">
        <v>0</v>
      </c>
      <c r="H700">
        <v>0</v>
      </c>
    </row>
    <row r="701" spans="1:10" x14ac:dyDescent="0.2">
      <c r="A701">
        <v>2202</v>
      </c>
      <c r="B701" s="623">
        <v>43552.411805555559</v>
      </c>
      <c r="C701" s="405" t="s">
        <v>2054</v>
      </c>
      <c r="D701" s="384">
        <v>348</v>
      </c>
      <c r="E701">
        <v>0.01</v>
      </c>
      <c r="F701">
        <v>123.759</v>
      </c>
      <c r="G701" s="384">
        <v>0</v>
      </c>
      <c r="H701">
        <v>123.759</v>
      </c>
      <c r="I701">
        <v>1.56</v>
      </c>
      <c r="J701" s="384">
        <v>4213.05</v>
      </c>
    </row>
    <row r="702" spans="1:10" x14ac:dyDescent="0.2">
      <c r="A702">
        <v>2192</v>
      </c>
      <c r="B702" s="623">
        <v>43552.15902777778</v>
      </c>
      <c r="C702" s="405" t="s">
        <v>96</v>
      </c>
      <c r="D702" s="384">
        <v>349</v>
      </c>
      <c r="E702">
        <v>0.06</v>
      </c>
      <c r="F702">
        <v>123.9</v>
      </c>
      <c r="G702" s="384">
        <v>0</v>
      </c>
      <c r="H702">
        <v>0</v>
      </c>
    </row>
    <row r="703" spans="1:10" x14ac:dyDescent="0.2">
      <c r="A703">
        <v>2239</v>
      </c>
      <c r="B703" s="623">
        <v>43553.120833333334</v>
      </c>
      <c r="C703" s="405" t="s">
        <v>2054</v>
      </c>
      <c r="D703" s="384">
        <v>349</v>
      </c>
      <c r="E703">
        <v>0.06</v>
      </c>
      <c r="F703">
        <v>124.54900000000001</v>
      </c>
      <c r="G703" s="384">
        <v>0</v>
      </c>
      <c r="H703">
        <v>124.54900000000001</v>
      </c>
      <c r="I703">
        <v>35.47</v>
      </c>
      <c r="J703" s="384">
        <v>4250.25</v>
      </c>
    </row>
    <row r="704" spans="1:10" x14ac:dyDescent="0.2">
      <c r="A704">
        <v>2199</v>
      </c>
      <c r="B704" s="623">
        <v>43552.219444444447</v>
      </c>
      <c r="C704" s="405" t="s">
        <v>97</v>
      </c>
      <c r="D704" s="384">
        <v>350</v>
      </c>
      <c r="E704">
        <v>0.01</v>
      </c>
      <c r="F704">
        <v>124.04900000000001</v>
      </c>
      <c r="G704" s="384">
        <v>0</v>
      </c>
      <c r="H704">
        <v>0</v>
      </c>
    </row>
    <row r="705" spans="1:10" x14ac:dyDescent="0.2">
      <c r="A705">
        <v>2203</v>
      </c>
      <c r="B705" s="623">
        <v>43552.411805555559</v>
      </c>
      <c r="C705" s="405" t="s">
        <v>2054</v>
      </c>
      <c r="D705" s="384">
        <v>350</v>
      </c>
      <c r="E705">
        <v>0.01</v>
      </c>
      <c r="F705">
        <v>123.759</v>
      </c>
      <c r="G705" s="384">
        <v>0</v>
      </c>
      <c r="H705">
        <v>123.759</v>
      </c>
      <c r="I705">
        <v>2.66</v>
      </c>
      <c r="J705" s="384">
        <v>4215.71</v>
      </c>
    </row>
    <row r="706" spans="1:10" x14ac:dyDescent="0.2">
      <c r="A706">
        <v>2204</v>
      </c>
      <c r="B706" s="623">
        <v>43552.430555555555</v>
      </c>
      <c r="C706" s="405" t="s">
        <v>97</v>
      </c>
      <c r="D706" s="384">
        <v>351</v>
      </c>
      <c r="E706">
        <v>0.01</v>
      </c>
      <c r="F706">
        <v>123.739</v>
      </c>
      <c r="G706" s="384">
        <v>0</v>
      </c>
      <c r="H706">
        <v>0</v>
      </c>
    </row>
    <row r="707" spans="1:10" x14ac:dyDescent="0.2">
      <c r="A707">
        <v>2556</v>
      </c>
      <c r="B707" s="623">
        <v>43573.421527777777</v>
      </c>
      <c r="C707" s="405" t="s">
        <v>2054</v>
      </c>
      <c r="D707" s="384">
        <v>351</v>
      </c>
      <c r="E707">
        <v>0.01</v>
      </c>
      <c r="F707">
        <v>125.788</v>
      </c>
      <c r="G707" s="384">
        <v>0</v>
      </c>
      <c r="H707">
        <v>125.788</v>
      </c>
      <c r="I707">
        <v>-19.27</v>
      </c>
      <c r="J707" s="384">
        <v>4301.42</v>
      </c>
    </row>
    <row r="708" spans="1:10" x14ac:dyDescent="0.2">
      <c r="A708">
        <v>2206</v>
      </c>
      <c r="B708" s="623">
        <v>43552.440972222219</v>
      </c>
      <c r="C708" s="405" t="s">
        <v>97</v>
      </c>
      <c r="D708" s="384">
        <v>352</v>
      </c>
      <c r="E708">
        <v>0.01</v>
      </c>
      <c r="F708">
        <v>123.86</v>
      </c>
      <c r="G708" s="384">
        <v>0</v>
      </c>
      <c r="H708">
        <v>0</v>
      </c>
    </row>
    <row r="709" spans="1:10" x14ac:dyDescent="0.2">
      <c r="A709">
        <v>2557</v>
      </c>
      <c r="B709" s="623">
        <v>43573.421527777777</v>
      </c>
      <c r="C709" s="405" t="s">
        <v>2054</v>
      </c>
      <c r="D709" s="384">
        <v>352</v>
      </c>
      <c r="E709">
        <v>0.01</v>
      </c>
      <c r="F709">
        <v>125.788</v>
      </c>
      <c r="G709" s="384">
        <v>0</v>
      </c>
      <c r="H709">
        <v>125.788</v>
      </c>
      <c r="I709">
        <v>-18.16</v>
      </c>
      <c r="J709" s="384">
        <v>4283.26</v>
      </c>
    </row>
    <row r="710" spans="1:10" x14ac:dyDescent="0.2">
      <c r="A710">
        <v>2209</v>
      </c>
      <c r="B710" s="623">
        <v>43552.451388888891</v>
      </c>
      <c r="C710" s="405" t="s">
        <v>97</v>
      </c>
      <c r="D710" s="384">
        <v>353</v>
      </c>
      <c r="E710">
        <v>0.01</v>
      </c>
      <c r="F710">
        <v>124.021</v>
      </c>
      <c r="G710" s="384">
        <v>0</v>
      </c>
      <c r="H710">
        <v>0</v>
      </c>
    </row>
    <row r="711" spans="1:10" x14ac:dyDescent="0.2">
      <c r="A711">
        <v>2558</v>
      </c>
      <c r="B711" s="623">
        <v>43573.421527777777</v>
      </c>
      <c r="C711" s="405" t="s">
        <v>2054</v>
      </c>
      <c r="D711" s="384">
        <v>353</v>
      </c>
      <c r="E711">
        <v>0.01</v>
      </c>
      <c r="F711">
        <v>125.788</v>
      </c>
      <c r="G711" s="384">
        <v>0</v>
      </c>
      <c r="H711">
        <v>125.788</v>
      </c>
      <c r="I711">
        <v>-16.690000000000001</v>
      </c>
      <c r="J711" s="384">
        <v>4266.57</v>
      </c>
    </row>
    <row r="712" spans="1:10" x14ac:dyDescent="0.2">
      <c r="A712">
        <v>2213</v>
      </c>
      <c r="B712" s="623">
        <v>43552.47152777778</v>
      </c>
      <c r="C712" s="405" t="s">
        <v>97</v>
      </c>
      <c r="D712" s="384">
        <v>354</v>
      </c>
      <c r="E712">
        <v>0.02</v>
      </c>
      <c r="F712">
        <v>124.221</v>
      </c>
      <c r="G712" s="384">
        <v>0</v>
      </c>
      <c r="H712">
        <v>0</v>
      </c>
    </row>
    <row r="713" spans="1:10" x14ac:dyDescent="0.2">
      <c r="A713">
        <v>2559</v>
      </c>
      <c r="B713" s="623">
        <v>43573.421527777777</v>
      </c>
      <c r="C713" s="405" t="s">
        <v>2054</v>
      </c>
      <c r="D713" s="384">
        <v>354</v>
      </c>
      <c r="E713">
        <v>0.02</v>
      </c>
      <c r="F713">
        <v>125.788</v>
      </c>
      <c r="G713" s="384">
        <v>0</v>
      </c>
      <c r="H713">
        <v>125.788</v>
      </c>
      <c r="I713">
        <v>-29.7</v>
      </c>
      <c r="J713" s="384">
        <v>4236.88</v>
      </c>
    </row>
    <row r="714" spans="1:10" x14ac:dyDescent="0.2">
      <c r="A714">
        <v>2228</v>
      </c>
      <c r="B714" s="623">
        <v>43553.120138888888</v>
      </c>
      <c r="C714" s="405" t="s">
        <v>97</v>
      </c>
      <c r="D714" s="384">
        <v>355</v>
      </c>
      <c r="E714">
        <v>0.03</v>
      </c>
      <c r="F714">
        <v>124.503</v>
      </c>
      <c r="G714" s="384">
        <v>0</v>
      </c>
      <c r="H714">
        <v>0</v>
      </c>
    </row>
    <row r="715" spans="1:10" x14ac:dyDescent="0.2">
      <c r="A715">
        <v>2560</v>
      </c>
      <c r="B715" s="623">
        <v>43573.421527777777</v>
      </c>
      <c r="C715" s="405" t="s">
        <v>2054</v>
      </c>
      <c r="D715" s="384">
        <v>355</v>
      </c>
      <c r="E715">
        <v>0.03</v>
      </c>
      <c r="F715">
        <v>125.788</v>
      </c>
      <c r="G715" s="384">
        <v>0</v>
      </c>
      <c r="H715">
        <v>125.788</v>
      </c>
      <c r="I715">
        <v>-36.72</v>
      </c>
      <c r="J715" s="384">
        <v>4200.16</v>
      </c>
    </row>
    <row r="716" spans="1:10" x14ac:dyDescent="0.2">
      <c r="A716">
        <v>2240</v>
      </c>
      <c r="B716" s="623">
        <v>43553.120833333334</v>
      </c>
      <c r="C716" s="405" t="s">
        <v>96</v>
      </c>
      <c r="D716" s="384">
        <v>356</v>
      </c>
      <c r="E716">
        <v>0.01</v>
      </c>
      <c r="F716">
        <v>124.566</v>
      </c>
      <c r="G716" s="384">
        <v>0</v>
      </c>
      <c r="H716">
        <v>0</v>
      </c>
    </row>
    <row r="717" spans="1:10" x14ac:dyDescent="0.2">
      <c r="A717">
        <v>2249</v>
      </c>
      <c r="B717" s="623">
        <v>43555.96597222222</v>
      </c>
      <c r="C717" s="405" t="s">
        <v>2054</v>
      </c>
      <c r="D717" s="384">
        <v>356</v>
      </c>
      <c r="E717">
        <v>0.01</v>
      </c>
      <c r="F717">
        <v>124.67</v>
      </c>
      <c r="G717" s="384">
        <v>0</v>
      </c>
      <c r="H717">
        <v>124.67</v>
      </c>
      <c r="I717">
        <v>0.95</v>
      </c>
      <c r="J717" s="384">
        <v>4251.2</v>
      </c>
    </row>
    <row r="718" spans="1:10" x14ac:dyDescent="0.2">
      <c r="A718">
        <v>2242</v>
      </c>
      <c r="B718" s="623">
        <v>43553.12777777778</v>
      </c>
      <c r="C718" s="405" t="s">
        <v>96</v>
      </c>
      <c r="D718" s="384">
        <v>357</v>
      </c>
      <c r="E718">
        <v>0.01</v>
      </c>
      <c r="F718">
        <v>124.443</v>
      </c>
      <c r="G718" s="384">
        <v>0</v>
      </c>
      <c r="H718">
        <v>0</v>
      </c>
    </row>
    <row r="719" spans="1:10" x14ac:dyDescent="0.2">
      <c r="A719">
        <v>2250</v>
      </c>
      <c r="B719" s="623">
        <v>43555.96597222222</v>
      </c>
      <c r="C719" s="405" t="s">
        <v>2054</v>
      </c>
      <c r="D719" s="384">
        <v>357</v>
      </c>
      <c r="E719">
        <v>0.01</v>
      </c>
      <c r="F719">
        <v>124.67</v>
      </c>
      <c r="G719" s="384">
        <v>0</v>
      </c>
      <c r="H719">
        <v>124.67</v>
      </c>
      <c r="I719">
        <v>2.08</v>
      </c>
      <c r="J719" s="384">
        <v>4253.28</v>
      </c>
    </row>
    <row r="720" spans="1:10" x14ac:dyDescent="0.2">
      <c r="A720">
        <v>2245</v>
      </c>
      <c r="B720" s="623">
        <v>43553.274305555555</v>
      </c>
      <c r="C720" s="405" t="s">
        <v>96</v>
      </c>
      <c r="D720" s="384">
        <v>358</v>
      </c>
      <c r="E720">
        <v>0.01</v>
      </c>
      <c r="F720">
        <v>124.282</v>
      </c>
      <c r="G720" s="384">
        <v>0</v>
      </c>
      <c r="H720">
        <v>0</v>
      </c>
    </row>
    <row r="721" spans="1:10" x14ac:dyDescent="0.2">
      <c r="A721">
        <v>2251</v>
      </c>
      <c r="B721" s="623">
        <v>43555.96597222222</v>
      </c>
      <c r="C721" s="405" t="s">
        <v>2054</v>
      </c>
      <c r="D721" s="384">
        <v>358</v>
      </c>
      <c r="E721">
        <v>0.01</v>
      </c>
      <c r="F721">
        <v>124.67</v>
      </c>
      <c r="G721" s="384">
        <v>0</v>
      </c>
      <c r="H721">
        <v>124.67</v>
      </c>
      <c r="I721">
        <v>3.56</v>
      </c>
      <c r="J721" s="384">
        <v>4256.84</v>
      </c>
    </row>
    <row r="722" spans="1:10" x14ac:dyDescent="0.2">
      <c r="A722">
        <v>2257</v>
      </c>
      <c r="B722" s="623">
        <v>43556.02847222222</v>
      </c>
      <c r="C722" s="405" t="s">
        <v>96</v>
      </c>
      <c r="D722" s="384">
        <v>359</v>
      </c>
      <c r="E722">
        <v>0.01</v>
      </c>
      <c r="F722">
        <v>124.571</v>
      </c>
      <c r="G722" s="384">
        <v>0</v>
      </c>
      <c r="H722">
        <v>0</v>
      </c>
    </row>
    <row r="723" spans="1:10" x14ac:dyDescent="0.2">
      <c r="A723">
        <v>2259</v>
      </c>
      <c r="B723" s="623">
        <v>43556.159722222219</v>
      </c>
      <c r="C723" s="405" t="s">
        <v>2054</v>
      </c>
      <c r="D723" s="384">
        <v>359</v>
      </c>
      <c r="E723">
        <v>0.01</v>
      </c>
      <c r="F723">
        <v>124.791</v>
      </c>
      <c r="G723" s="384">
        <v>0</v>
      </c>
      <c r="H723">
        <v>124.791</v>
      </c>
      <c r="I723">
        <v>2.02</v>
      </c>
      <c r="J723" s="384">
        <v>4258.8599999999997</v>
      </c>
    </row>
    <row r="724" spans="1:10" x14ac:dyDescent="0.2">
      <c r="A724">
        <v>2260</v>
      </c>
      <c r="B724" s="623">
        <v>43556.160416666666</v>
      </c>
      <c r="C724" s="405" t="s">
        <v>96</v>
      </c>
      <c r="D724" s="384">
        <v>360</v>
      </c>
      <c r="E724">
        <v>0.01</v>
      </c>
      <c r="F724">
        <v>124.821</v>
      </c>
      <c r="G724" s="384">
        <v>0</v>
      </c>
      <c r="H724">
        <v>0</v>
      </c>
    </row>
    <row r="725" spans="1:10" x14ac:dyDescent="0.2">
      <c r="A725">
        <v>2293</v>
      </c>
      <c r="B725" s="623">
        <v>43558.112500000003</v>
      </c>
      <c r="C725" s="405" t="s">
        <v>2054</v>
      </c>
      <c r="D725" s="384">
        <v>360</v>
      </c>
      <c r="E725">
        <v>0.01</v>
      </c>
      <c r="F725">
        <v>124.934</v>
      </c>
      <c r="G725" s="384">
        <v>0</v>
      </c>
      <c r="H725">
        <v>124.934</v>
      </c>
      <c r="I725">
        <v>0.95</v>
      </c>
      <c r="J725" s="384">
        <v>4259.8</v>
      </c>
    </row>
    <row r="726" spans="1:10" x14ac:dyDescent="0.2">
      <c r="A726">
        <v>2262</v>
      </c>
      <c r="B726" s="623">
        <v>43556.34097222222</v>
      </c>
      <c r="C726" s="405" t="s">
        <v>97</v>
      </c>
      <c r="D726" s="384">
        <v>361</v>
      </c>
      <c r="E726">
        <v>0.06</v>
      </c>
      <c r="F726">
        <v>124.845</v>
      </c>
      <c r="G726" s="384">
        <v>0</v>
      </c>
      <c r="H726">
        <v>0</v>
      </c>
    </row>
    <row r="727" spans="1:10" x14ac:dyDescent="0.2">
      <c r="A727">
        <v>2561</v>
      </c>
      <c r="B727" s="623">
        <v>43573.421527777777</v>
      </c>
      <c r="C727" s="405" t="s">
        <v>2054</v>
      </c>
      <c r="D727" s="384">
        <v>361</v>
      </c>
      <c r="E727">
        <v>0.06</v>
      </c>
      <c r="F727">
        <v>125.788</v>
      </c>
      <c r="G727" s="384">
        <v>0</v>
      </c>
      <c r="H727">
        <v>125.788</v>
      </c>
      <c r="I727">
        <v>-54.48</v>
      </c>
      <c r="J727" s="384">
        <v>4145.68</v>
      </c>
    </row>
    <row r="728" spans="1:10" x14ac:dyDescent="0.2">
      <c r="A728">
        <v>2269</v>
      </c>
      <c r="B728" s="623">
        <v>43556.387499999997</v>
      </c>
      <c r="C728" s="405" t="s">
        <v>96</v>
      </c>
      <c r="D728" s="384">
        <v>362</v>
      </c>
      <c r="E728">
        <v>0.01</v>
      </c>
      <c r="F728">
        <v>124.70099999999999</v>
      </c>
      <c r="G728" s="384">
        <v>0</v>
      </c>
      <c r="H728">
        <v>0</v>
      </c>
    </row>
    <row r="729" spans="1:10" x14ac:dyDescent="0.2">
      <c r="A729">
        <v>2294</v>
      </c>
      <c r="B729" s="623">
        <v>43558.112500000003</v>
      </c>
      <c r="C729" s="405" t="s">
        <v>2054</v>
      </c>
      <c r="D729" s="384">
        <v>362</v>
      </c>
      <c r="E729">
        <v>0.01</v>
      </c>
      <c r="F729">
        <v>124.934</v>
      </c>
      <c r="G729" s="384">
        <v>0</v>
      </c>
      <c r="H729">
        <v>124.934</v>
      </c>
      <c r="I729">
        <v>2.0499999999999998</v>
      </c>
      <c r="J729" s="384">
        <v>4261.8500000000004</v>
      </c>
    </row>
    <row r="730" spans="1:10" x14ac:dyDescent="0.2">
      <c r="A730">
        <v>2280</v>
      </c>
      <c r="B730" s="623">
        <v>43557.710416666669</v>
      </c>
      <c r="C730" s="405" t="s">
        <v>96</v>
      </c>
      <c r="D730" s="384">
        <v>363</v>
      </c>
      <c r="E730">
        <v>0.01</v>
      </c>
      <c r="F730">
        <v>124.539</v>
      </c>
      <c r="G730" s="384">
        <v>0</v>
      </c>
      <c r="H730">
        <v>0</v>
      </c>
    </row>
    <row r="731" spans="1:10" x14ac:dyDescent="0.2">
      <c r="A731">
        <v>2295</v>
      </c>
      <c r="B731" s="623">
        <v>43558.112500000003</v>
      </c>
      <c r="C731" s="405" t="s">
        <v>2054</v>
      </c>
      <c r="D731" s="384">
        <v>363</v>
      </c>
      <c r="E731">
        <v>0.01</v>
      </c>
      <c r="F731">
        <v>124.934</v>
      </c>
      <c r="G731" s="384">
        <v>0</v>
      </c>
      <c r="H731">
        <v>124.934</v>
      </c>
      <c r="I731">
        <v>3.58</v>
      </c>
      <c r="J731" s="384">
        <v>4265.43</v>
      </c>
    </row>
    <row r="732" spans="1:10" x14ac:dyDescent="0.2">
      <c r="A732">
        <v>2296</v>
      </c>
      <c r="B732" s="623">
        <v>43558.135416666664</v>
      </c>
      <c r="C732" s="405" t="s">
        <v>96</v>
      </c>
      <c r="D732" s="384">
        <v>364</v>
      </c>
      <c r="E732">
        <v>0.01</v>
      </c>
      <c r="F732">
        <v>125.033</v>
      </c>
      <c r="G732" s="384">
        <v>0</v>
      </c>
      <c r="H732">
        <v>0</v>
      </c>
    </row>
    <row r="733" spans="1:10" x14ac:dyDescent="0.2">
      <c r="A733">
        <v>2298</v>
      </c>
      <c r="B733" s="623">
        <v>43558.40625</v>
      </c>
      <c r="C733" s="405" t="s">
        <v>2054</v>
      </c>
      <c r="D733" s="384">
        <v>364</v>
      </c>
      <c r="E733">
        <v>0.01</v>
      </c>
      <c r="F733">
        <v>125.253</v>
      </c>
      <c r="G733" s="384">
        <v>0</v>
      </c>
      <c r="H733">
        <v>125.253</v>
      </c>
      <c r="I733">
        <v>2.02</v>
      </c>
      <c r="J733" s="384">
        <v>4267.45</v>
      </c>
    </row>
    <row r="734" spans="1:10" x14ac:dyDescent="0.2">
      <c r="A734">
        <v>2299</v>
      </c>
      <c r="B734" s="623">
        <v>43558.40625</v>
      </c>
      <c r="C734" s="405" t="s">
        <v>97</v>
      </c>
      <c r="D734" s="384">
        <v>365</v>
      </c>
      <c r="E734">
        <v>0.1</v>
      </c>
      <c r="F734">
        <v>125.256</v>
      </c>
      <c r="G734" s="384">
        <v>0</v>
      </c>
      <c r="H734">
        <v>0</v>
      </c>
    </row>
    <row r="735" spans="1:10" x14ac:dyDescent="0.2">
      <c r="A735">
        <v>2562</v>
      </c>
      <c r="B735" s="623">
        <v>43573.421527777777</v>
      </c>
      <c r="C735" s="405" t="s">
        <v>2054</v>
      </c>
      <c r="D735" s="384">
        <v>365</v>
      </c>
      <c r="E735">
        <v>0.1</v>
      </c>
      <c r="F735">
        <v>125.788</v>
      </c>
      <c r="G735" s="384">
        <v>0</v>
      </c>
      <c r="H735">
        <v>125.788</v>
      </c>
      <c r="I735">
        <v>-52.66</v>
      </c>
      <c r="J735" s="384">
        <v>4093.02</v>
      </c>
    </row>
    <row r="736" spans="1:10" x14ac:dyDescent="0.2">
      <c r="A736">
        <v>2307</v>
      </c>
      <c r="B736" s="623">
        <v>43558.407638888886</v>
      </c>
      <c r="C736" s="405" t="s">
        <v>96</v>
      </c>
      <c r="D736" s="384">
        <v>366</v>
      </c>
      <c r="E736">
        <v>0.01</v>
      </c>
      <c r="F736">
        <v>125.31399999999999</v>
      </c>
      <c r="G736" s="384">
        <v>0</v>
      </c>
      <c r="H736">
        <v>0</v>
      </c>
    </row>
    <row r="737" spans="1:10" x14ac:dyDescent="0.2">
      <c r="A737">
        <v>2335</v>
      </c>
      <c r="B737" s="623">
        <v>43560.086111111108</v>
      </c>
      <c r="C737" s="405" t="s">
        <v>2054</v>
      </c>
      <c r="D737" s="384">
        <v>366</v>
      </c>
      <c r="E737">
        <v>0.01</v>
      </c>
      <c r="F737">
        <v>125.432</v>
      </c>
      <c r="G737" s="384">
        <v>0</v>
      </c>
      <c r="H737">
        <v>125.432</v>
      </c>
      <c r="I737">
        <v>0.92</v>
      </c>
      <c r="J737" s="384">
        <v>4268.37</v>
      </c>
    </row>
    <row r="738" spans="1:10" x14ac:dyDescent="0.2">
      <c r="A738">
        <v>2309</v>
      </c>
      <c r="B738" s="623">
        <v>43558.634027777778</v>
      </c>
      <c r="C738" s="405" t="s">
        <v>96</v>
      </c>
      <c r="D738" s="384">
        <v>367</v>
      </c>
      <c r="E738">
        <v>0.01</v>
      </c>
      <c r="F738">
        <v>125.193</v>
      </c>
      <c r="G738" s="384">
        <v>0</v>
      </c>
      <c r="H738">
        <v>0</v>
      </c>
    </row>
    <row r="739" spans="1:10" x14ac:dyDescent="0.2">
      <c r="A739">
        <v>2336</v>
      </c>
      <c r="B739" s="623">
        <v>43560.086111111108</v>
      </c>
      <c r="C739" s="405" t="s">
        <v>2054</v>
      </c>
      <c r="D739" s="384">
        <v>367</v>
      </c>
      <c r="E739">
        <v>0.01</v>
      </c>
      <c r="F739">
        <v>125.432</v>
      </c>
      <c r="G739" s="384">
        <v>0</v>
      </c>
      <c r="H739">
        <v>125.432</v>
      </c>
      <c r="I739">
        <v>2.0299999999999998</v>
      </c>
      <c r="J739" s="384">
        <v>4270.3900000000003</v>
      </c>
    </row>
    <row r="740" spans="1:10" x14ac:dyDescent="0.2">
      <c r="A740">
        <v>2321</v>
      </c>
      <c r="B740" s="623">
        <v>43559.484722222223</v>
      </c>
      <c r="C740" s="405" t="s">
        <v>96</v>
      </c>
      <c r="D740" s="384">
        <v>368</v>
      </c>
      <c r="E740">
        <v>0.01</v>
      </c>
      <c r="F740">
        <v>125.032</v>
      </c>
      <c r="G740" s="384">
        <v>0</v>
      </c>
      <c r="H740">
        <v>0</v>
      </c>
    </row>
    <row r="741" spans="1:10" x14ac:dyDescent="0.2">
      <c r="A741">
        <v>2337</v>
      </c>
      <c r="B741" s="623">
        <v>43560.086111111108</v>
      </c>
      <c r="C741" s="405" t="s">
        <v>2054</v>
      </c>
      <c r="D741" s="384">
        <v>368</v>
      </c>
      <c r="E741">
        <v>0.01</v>
      </c>
      <c r="F741">
        <v>125.432</v>
      </c>
      <c r="G741" s="384">
        <v>0</v>
      </c>
      <c r="H741">
        <v>125.432</v>
      </c>
      <c r="I741">
        <v>3.63</v>
      </c>
      <c r="J741" s="384">
        <v>4274.0200000000004</v>
      </c>
    </row>
    <row r="742" spans="1:10" x14ac:dyDescent="0.2">
      <c r="A742">
        <v>2338</v>
      </c>
      <c r="B742" s="623">
        <v>43560.086111111108</v>
      </c>
      <c r="C742" s="405" t="s">
        <v>96</v>
      </c>
      <c r="D742" s="384">
        <v>369</v>
      </c>
      <c r="E742">
        <v>0.01</v>
      </c>
      <c r="F742">
        <v>125.449</v>
      </c>
      <c r="G742" s="384">
        <v>0</v>
      </c>
      <c r="H742">
        <v>0</v>
      </c>
    </row>
    <row r="743" spans="1:10" x14ac:dyDescent="0.2">
      <c r="A743">
        <v>2356</v>
      </c>
      <c r="B743" s="623">
        <v>43563.710416666669</v>
      </c>
      <c r="C743" s="405" t="s">
        <v>2054</v>
      </c>
      <c r="D743" s="384">
        <v>369</v>
      </c>
      <c r="E743">
        <v>0.01</v>
      </c>
      <c r="F743">
        <v>125.55800000000001</v>
      </c>
      <c r="G743" s="384">
        <v>0</v>
      </c>
      <c r="H743">
        <v>125.55800000000001</v>
      </c>
      <c r="I743">
        <v>0.96</v>
      </c>
      <c r="J743" s="384">
        <v>4274.9799999999996</v>
      </c>
    </row>
    <row r="744" spans="1:10" x14ac:dyDescent="0.2">
      <c r="A744">
        <v>2340</v>
      </c>
      <c r="B744" s="623">
        <v>43560.381944444445</v>
      </c>
      <c r="C744" s="405" t="s">
        <v>96</v>
      </c>
      <c r="D744" s="384">
        <v>370</v>
      </c>
      <c r="E744">
        <v>0.01</v>
      </c>
      <c r="F744">
        <v>125.32899999999999</v>
      </c>
      <c r="G744" s="384">
        <v>0</v>
      </c>
      <c r="H744">
        <v>0</v>
      </c>
    </row>
    <row r="745" spans="1:10" x14ac:dyDescent="0.2">
      <c r="A745">
        <v>2357</v>
      </c>
      <c r="B745" s="623">
        <v>43563.710416666669</v>
      </c>
      <c r="C745" s="405" t="s">
        <v>2054</v>
      </c>
      <c r="D745" s="384">
        <v>370</v>
      </c>
      <c r="E745">
        <v>0.01</v>
      </c>
      <c r="F745">
        <v>125.55800000000001</v>
      </c>
      <c r="G745" s="384">
        <v>0</v>
      </c>
      <c r="H745">
        <v>125.55800000000001</v>
      </c>
      <c r="I745">
        <v>2.06</v>
      </c>
      <c r="J745" s="384">
        <v>4277.04</v>
      </c>
    </row>
    <row r="746" spans="1:10" x14ac:dyDescent="0.2">
      <c r="A746">
        <v>2352</v>
      </c>
      <c r="B746" s="623">
        <v>43563.115972222222</v>
      </c>
      <c r="C746" s="405" t="s">
        <v>96</v>
      </c>
      <c r="D746" s="384">
        <v>371</v>
      </c>
      <c r="E746">
        <v>0.01</v>
      </c>
      <c r="F746">
        <v>125.16800000000001</v>
      </c>
      <c r="G746" s="384">
        <v>0</v>
      </c>
      <c r="H746">
        <v>0</v>
      </c>
    </row>
    <row r="747" spans="1:10" x14ac:dyDescent="0.2">
      <c r="A747">
        <v>2358</v>
      </c>
      <c r="B747" s="623">
        <v>43563.710416666669</v>
      </c>
      <c r="C747" s="405" t="s">
        <v>2054</v>
      </c>
      <c r="D747" s="384">
        <v>371</v>
      </c>
      <c r="E747">
        <v>0.01</v>
      </c>
      <c r="F747">
        <v>125.55800000000001</v>
      </c>
      <c r="G747" s="384">
        <v>0</v>
      </c>
      <c r="H747">
        <v>125.55800000000001</v>
      </c>
      <c r="I747">
        <v>3.58</v>
      </c>
      <c r="J747" s="384">
        <v>4280.62</v>
      </c>
    </row>
    <row r="748" spans="1:10" x14ac:dyDescent="0.2">
      <c r="A748">
        <v>2359</v>
      </c>
      <c r="B748" s="623">
        <v>43563.710416666669</v>
      </c>
      <c r="C748" s="405" t="s">
        <v>96</v>
      </c>
      <c r="D748" s="384">
        <v>372</v>
      </c>
      <c r="E748">
        <v>0.01</v>
      </c>
      <c r="F748">
        <v>125.575</v>
      </c>
      <c r="G748" s="384">
        <v>0</v>
      </c>
      <c r="H748">
        <v>0</v>
      </c>
    </row>
    <row r="749" spans="1:10" x14ac:dyDescent="0.2">
      <c r="A749">
        <v>2409</v>
      </c>
      <c r="B749" s="623">
        <v>43566.376388888886</v>
      </c>
      <c r="C749" s="405" t="s">
        <v>2054</v>
      </c>
      <c r="D749" s="384">
        <v>372</v>
      </c>
      <c r="E749">
        <v>0.01</v>
      </c>
      <c r="F749">
        <v>125.396</v>
      </c>
      <c r="G749" s="384">
        <v>0</v>
      </c>
      <c r="H749">
        <v>125.396</v>
      </c>
      <c r="I749">
        <v>-1.84</v>
      </c>
      <c r="J749" s="384">
        <v>4278.78</v>
      </c>
    </row>
    <row r="750" spans="1:10" x14ac:dyDescent="0.2">
      <c r="A750">
        <v>2369</v>
      </c>
      <c r="B750" s="623">
        <v>43564.084027777775</v>
      </c>
      <c r="C750" s="405" t="s">
        <v>96</v>
      </c>
      <c r="D750" s="384">
        <v>373</v>
      </c>
      <c r="E750">
        <v>0.01</v>
      </c>
      <c r="F750">
        <v>125.45399999999999</v>
      </c>
      <c r="G750" s="384">
        <v>0</v>
      </c>
      <c r="H750">
        <v>0</v>
      </c>
    </row>
    <row r="751" spans="1:10" x14ac:dyDescent="0.2">
      <c r="A751">
        <v>2410</v>
      </c>
      <c r="B751" s="623">
        <v>43566.376388888886</v>
      </c>
      <c r="C751" s="405" t="s">
        <v>2054</v>
      </c>
      <c r="D751" s="384">
        <v>373</v>
      </c>
      <c r="E751">
        <v>0.01</v>
      </c>
      <c r="F751">
        <v>125.396</v>
      </c>
      <c r="G751" s="384">
        <v>0</v>
      </c>
      <c r="H751">
        <v>125.396</v>
      </c>
      <c r="I751">
        <v>-0.69</v>
      </c>
      <c r="J751" s="384">
        <v>4278.08</v>
      </c>
    </row>
    <row r="752" spans="1:10" x14ac:dyDescent="0.2">
      <c r="A752">
        <v>2372</v>
      </c>
      <c r="B752" s="623">
        <v>43564.625</v>
      </c>
      <c r="C752" s="405" t="s">
        <v>96</v>
      </c>
      <c r="D752" s="384">
        <v>374</v>
      </c>
      <c r="E752">
        <v>0.01</v>
      </c>
      <c r="F752">
        <v>125.29300000000001</v>
      </c>
      <c r="G752" s="384">
        <v>0</v>
      </c>
      <c r="H752">
        <v>0</v>
      </c>
    </row>
    <row r="753" spans="1:10" x14ac:dyDescent="0.2">
      <c r="A753">
        <v>2411</v>
      </c>
      <c r="B753" s="623">
        <v>43566.376388888886</v>
      </c>
      <c r="C753" s="405" t="s">
        <v>2054</v>
      </c>
      <c r="D753" s="384">
        <v>374</v>
      </c>
      <c r="E753">
        <v>0.01</v>
      </c>
      <c r="F753">
        <v>125.396</v>
      </c>
      <c r="G753" s="384">
        <v>0</v>
      </c>
      <c r="H753">
        <v>125.396</v>
      </c>
      <c r="I753">
        <v>0.79</v>
      </c>
      <c r="J753" s="384">
        <v>4278.87</v>
      </c>
    </row>
    <row r="754" spans="1:10" x14ac:dyDescent="0.2">
      <c r="A754">
        <v>2386</v>
      </c>
      <c r="B754" s="623">
        <v>43565.154861111114</v>
      </c>
      <c r="C754" s="405" t="s">
        <v>96</v>
      </c>
      <c r="D754" s="384">
        <v>375</v>
      </c>
      <c r="E754">
        <v>0.02</v>
      </c>
      <c r="F754">
        <v>125.093</v>
      </c>
      <c r="G754" s="384">
        <v>0</v>
      </c>
      <c r="H754">
        <v>0</v>
      </c>
    </row>
    <row r="755" spans="1:10" x14ac:dyDescent="0.2">
      <c r="A755">
        <v>2412</v>
      </c>
      <c r="B755" s="623">
        <v>43566.376388888886</v>
      </c>
      <c r="C755" s="405" t="s">
        <v>2054</v>
      </c>
      <c r="D755" s="384">
        <v>375</v>
      </c>
      <c r="E755">
        <v>0.02</v>
      </c>
      <c r="F755">
        <v>125.396</v>
      </c>
      <c r="G755" s="384">
        <v>0</v>
      </c>
      <c r="H755">
        <v>125.396</v>
      </c>
      <c r="I755">
        <v>5.31</v>
      </c>
      <c r="J755" s="384">
        <v>4284.18</v>
      </c>
    </row>
    <row r="756" spans="1:10" x14ac:dyDescent="0.2">
      <c r="A756">
        <v>2391</v>
      </c>
      <c r="B756" s="623">
        <v>43565.660416666666</v>
      </c>
      <c r="C756" s="405" t="s">
        <v>96</v>
      </c>
      <c r="D756" s="384">
        <v>376</v>
      </c>
      <c r="E756">
        <v>0.03</v>
      </c>
      <c r="F756">
        <v>124.822</v>
      </c>
      <c r="G756" s="384">
        <v>0</v>
      </c>
      <c r="H756">
        <v>0</v>
      </c>
    </row>
    <row r="757" spans="1:10" x14ac:dyDescent="0.2">
      <c r="A757">
        <v>2413</v>
      </c>
      <c r="B757" s="623">
        <v>43566.376388888886</v>
      </c>
      <c r="C757" s="405" t="s">
        <v>2054</v>
      </c>
      <c r="D757" s="384">
        <v>376</v>
      </c>
      <c r="E757">
        <v>0.03</v>
      </c>
      <c r="F757">
        <v>125.396</v>
      </c>
      <c r="G757" s="384">
        <v>0</v>
      </c>
      <c r="H757">
        <v>125.396</v>
      </c>
      <c r="I757">
        <v>15.43</v>
      </c>
      <c r="J757" s="384">
        <v>4299.6099999999997</v>
      </c>
    </row>
    <row r="758" spans="1:10" x14ac:dyDescent="0.2">
      <c r="A758">
        <v>2414</v>
      </c>
      <c r="B758" s="623">
        <v>43566.382638888892</v>
      </c>
      <c r="C758" s="405" t="s">
        <v>96</v>
      </c>
      <c r="D758" s="384">
        <v>377</v>
      </c>
      <c r="E758">
        <v>0.01</v>
      </c>
      <c r="F758">
        <v>125.46</v>
      </c>
      <c r="G758" s="384">
        <v>0</v>
      </c>
      <c r="H758">
        <v>0</v>
      </c>
    </row>
    <row r="759" spans="1:10" x14ac:dyDescent="0.2">
      <c r="A759">
        <v>2419</v>
      </c>
      <c r="B759" s="623">
        <v>43566.697916666664</v>
      </c>
      <c r="C759" s="405" t="s">
        <v>2054</v>
      </c>
      <c r="D759" s="384">
        <v>377</v>
      </c>
      <c r="E759">
        <v>0.01</v>
      </c>
      <c r="F759">
        <v>125.629</v>
      </c>
      <c r="G759" s="384">
        <v>0</v>
      </c>
      <c r="H759">
        <v>125.629</v>
      </c>
      <c r="I759">
        <v>1.55</v>
      </c>
      <c r="J759" s="384">
        <v>4301.16</v>
      </c>
    </row>
    <row r="760" spans="1:10" x14ac:dyDescent="0.2">
      <c r="A760">
        <v>2416</v>
      </c>
      <c r="B760" s="623">
        <v>43566.411805555559</v>
      </c>
      <c r="C760" s="405" t="s">
        <v>96</v>
      </c>
      <c r="D760" s="384">
        <v>378</v>
      </c>
      <c r="E760">
        <v>0.01</v>
      </c>
      <c r="F760">
        <v>125.337</v>
      </c>
      <c r="G760" s="384">
        <v>0</v>
      </c>
      <c r="H760">
        <v>0</v>
      </c>
    </row>
    <row r="761" spans="1:10" x14ac:dyDescent="0.2">
      <c r="A761">
        <v>2420</v>
      </c>
      <c r="B761" s="623">
        <v>43566.697916666664</v>
      </c>
      <c r="C761" s="405" t="s">
        <v>2054</v>
      </c>
      <c r="D761" s="384">
        <v>378</v>
      </c>
      <c r="E761">
        <v>0.01</v>
      </c>
      <c r="F761">
        <v>125.629</v>
      </c>
      <c r="G761" s="384">
        <v>0</v>
      </c>
      <c r="H761">
        <v>125.629</v>
      </c>
      <c r="I761">
        <v>2.68</v>
      </c>
      <c r="J761" s="384">
        <v>4303.84</v>
      </c>
    </row>
    <row r="762" spans="1:10" x14ac:dyDescent="0.2">
      <c r="A762">
        <v>2421</v>
      </c>
      <c r="B762" s="623">
        <v>43566.699305555558</v>
      </c>
      <c r="C762" s="405" t="s">
        <v>96</v>
      </c>
      <c r="D762" s="384">
        <v>379</v>
      </c>
      <c r="E762">
        <v>0.01</v>
      </c>
      <c r="F762">
        <v>125.658</v>
      </c>
      <c r="G762" s="384">
        <v>0</v>
      </c>
      <c r="H762">
        <v>0</v>
      </c>
    </row>
    <row r="763" spans="1:10" x14ac:dyDescent="0.2">
      <c r="A763">
        <v>2444</v>
      </c>
      <c r="B763" s="623">
        <v>43567.106944444444</v>
      </c>
      <c r="C763" s="405" t="s">
        <v>2054</v>
      </c>
      <c r="D763" s="384">
        <v>379</v>
      </c>
      <c r="E763">
        <v>0.01</v>
      </c>
      <c r="F763">
        <v>125.83199999999999</v>
      </c>
      <c r="G763" s="384">
        <v>0</v>
      </c>
      <c r="H763">
        <v>125.83199999999999</v>
      </c>
      <c r="I763">
        <v>1.55</v>
      </c>
      <c r="J763" s="384">
        <v>4305.3900000000003</v>
      </c>
    </row>
    <row r="764" spans="1:10" x14ac:dyDescent="0.2">
      <c r="A764">
        <v>2423</v>
      </c>
      <c r="B764" s="623">
        <v>43566.758333333331</v>
      </c>
      <c r="C764" s="405" t="s">
        <v>96</v>
      </c>
      <c r="D764" s="384">
        <v>380</v>
      </c>
      <c r="E764">
        <v>0.01</v>
      </c>
      <c r="F764">
        <v>125.53700000000001</v>
      </c>
      <c r="G764" s="384">
        <v>0</v>
      </c>
      <c r="H764">
        <v>0</v>
      </c>
    </row>
    <row r="765" spans="1:10" x14ac:dyDescent="0.2">
      <c r="A765">
        <v>2445</v>
      </c>
      <c r="B765" s="623">
        <v>43567.106944444444</v>
      </c>
      <c r="C765" s="405" t="s">
        <v>2054</v>
      </c>
      <c r="D765" s="384">
        <v>380</v>
      </c>
      <c r="E765">
        <v>0.01</v>
      </c>
      <c r="F765">
        <v>125.83199999999999</v>
      </c>
      <c r="G765" s="384">
        <v>0</v>
      </c>
      <c r="H765">
        <v>125.83199999999999</v>
      </c>
      <c r="I765">
        <v>2.66</v>
      </c>
      <c r="J765" s="384">
        <v>4308.05</v>
      </c>
    </row>
    <row r="766" spans="1:10" x14ac:dyDescent="0.2">
      <c r="A766">
        <v>2435</v>
      </c>
      <c r="B766" s="623">
        <v>43567.095833333333</v>
      </c>
      <c r="C766" s="405" t="s">
        <v>97</v>
      </c>
      <c r="D766" s="384">
        <v>381</v>
      </c>
      <c r="E766">
        <v>0.19</v>
      </c>
      <c r="F766">
        <v>125.736</v>
      </c>
      <c r="G766" s="384">
        <v>0</v>
      </c>
      <c r="H766">
        <v>0</v>
      </c>
    </row>
    <row r="767" spans="1:10" x14ac:dyDescent="0.2">
      <c r="A767">
        <v>2563</v>
      </c>
      <c r="B767" s="623">
        <v>43573.421527777777</v>
      </c>
      <c r="C767" s="405" t="s">
        <v>2054</v>
      </c>
      <c r="D767" s="384">
        <v>381</v>
      </c>
      <c r="E767">
        <v>0.19</v>
      </c>
      <c r="F767">
        <v>125.788</v>
      </c>
      <c r="G767" s="384">
        <v>0</v>
      </c>
      <c r="H767">
        <v>125.788</v>
      </c>
      <c r="I767">
        <v>-11.65</v>
      </c>
      <c r="J767" s="384">
        <v>4081.37</v>
      </c>
    </row>
    <row r="768" spans="1:10" x14ac:dyDescent="0.2">
      <c r="A768">
        <v>2446</v>
      </c>
      <c r="B768" s="623">
        <v>43567.107638888891</v>
      </c>
      <c r="C768" s="405" t="s">
        <v>96</v>
      </c>
      <c r="D768" s="384">
        <v>382</v>
      </c>
      <c r="E768">
        <v>0.01</v>
      </c>
      <c r="F768">
        <v>125.86</v>
      </c>
      <c r="G768" s="384">
        <v>0</v>
      </c>
      <c r="H768">
        <v>0</v>
      </c>
    </row>
    <row r="769" spans="1:10" x14ac:dyDescent="0.2">
      <c r="A769">
        <v>2448</v>
      </c>
      <c r="B769" s="623">
        <v>43567.119444444441</v>
      </c>
      <c r="C769" s="405" t="s">
        <v>2054</v>
      </c>
      <c r="D769" s="384">
        <v>382</v>
      </c>
      <c r="E769">
        <v>0.01</v>
      </c>
      <c r="F769">
        <v>126.08</v>
      </c>
      <c r="G769" s="384">
        <v>0</v>
      </c>
      <c r="H769">
        <v>126.08</v>
      </c>
      <c r="I769">
        <v>2.02</v>
      </c>
      <c r="J769" s="384">
        <v>4310.07</v>
      </c>
    </row>
    <row r="770" spans="1:10" x14ac:dyDescent="0.2">
      <c r="A770">
        <v>2449</v>
      </c>
      <c r="B770" s="623">
        <v>43567.119444444441</v>
      </c>
      <c r="C770" s="405" t="s">
        <v>96</v>
      </c>
      <c r="D770" s="384">
        <v>383</v>
      </c>
      <c r="E770">
        <v>0.01</v>
      </c>
      <c r="F770">
        <v>126.098</v>
      </c>
      <c r="G770" s="384">
        <v>0</v>
      </c>
      <c r="H770">
        <v>0</v>
      </c>
    </row>
    <row r="771" spans="1:10" x14ac:dyDescent="0.2">
      <c r="A771">
        <v>2461</v>
      </c>
      <c r="B771" s="623">
        <v>43567.404861111114</v>
      </c>
      <c r="C771" s="405" t="s">
        <v>2054</v>
      </c>
      <c r="D771" s="384">
        <v>383</v>
      </c>
      <c r="E771">
        <v>0.01</v>
      </c>
      <c r="F771">
        <v>126.318</v>
      </c>
      <c r="G771" s="384">
        <v>0</v>
      </c>
      <c r="H771">
        <v>126.318</v>
      </c>
      <c r="I771">
        <v>2.02</v>
      </c>
      <c r="J771" s="384">
        <v>4312.09</v>
      </c>
    </row>
    <row r="772" spans="1:10" x14ac:dyDescent="0.2">
      <c r="A772">
        <v>2451</v>
      </c>
      <c r="B772" s="623">
        <v>43567.230555555558</v>
      </c>
      <c r="C772" s="405" t="s">
        <v>97</v>
      </c>
      <c r="D772" s="384">
        <v>384</v>
      </c>
      <c r="E772">
        <v>0.34</v>
      </c>
      <c r="F772">
        <v>126.217</v>
      </c>
      <c r="G772" s="384">
        <v>0</v>
      </c>
      <c r="H772">
        <v>0</v>
      </c>
    </row>
    <row r="773" spans="1:10" x14ac:dyDescent="0.2">
      <c r="A773">
        <v>2564</v>
      </c>
      <c r="B773" s="623">
        <v>43573.421527777777</v>
      </c>
      <c r="C773" s="405" t="s">
        <v>2054</v>
      </c>
      <c r="D773" s="384">
        <v>384</v>
      </c>
      <c r="E773">
        <v>0.34</v>
      </c>
      <c r="F773">
        <v>125.788</v>
      </c>
      <c r="G773" s="384">
        <v>0</v>
      </c>
      <c r="H773">
        <v>125.788</v>
      </c>
      <c r="I773">
        <v>129.13</v>
      </c>
      <c r="J773" s="384">
        <v>4210.5</v>
      </c>
    </row>
    <row r="774" spans="1:10" x14ac:dyDescent="0.2">
      <c r="A774">
        <v>2462</v>
      </c>
      <c r="B774" s="623">
        <v>43567.419444444444</v>
      </c>
      <c r="C774" s="405" t="s">
        <v>96</v>
      </c>
      <c r="D774" s="384">
        <v>385</v>
      </c>
      <c r="E774">
        <v>0.01</v>
      </c>
      <c r="F774">
        <v>126.387</v>
      </c>
      <c r="G774" s="384">
        <v>0</v>
      </c>
      <c r="H774">
        <v>0</v>
      </c>
    </row>
    <row r="775" spans="1:10" x14ac:dyDescent="0.2">
      <c r="A775">
        <v>2464</v>
      </c>
      <c r="B775" s="623">
        <v>43567.445833333331</v>
      </c>
      <c r="C775" s="405" t="s">
        <v>2054</v>
      </c>
      <c r="D775" s="384">
        <v>385</v>
      </c>
      <c r="E775">
        <v>0.01</v>
      </c>
      <c r="F775">
        <v>126.607</v>
      </c>
      <c r="G775" s="384">
        <v>0</v>
      </c>
      <c r="H775">
        <v>126.607</v>
      </c>
      <c r="I775">
        <v>2.02</v>
      </c>
      <c r="J775" s="384">
        <v>4314.1099999999997</v>
      </c>
    </row>
    <row r="776" spans="1:10" x14ac:dyDescent="0.2">
      <c r="A776">
        <v>2465</v>
      </c>
      <c r="B776" s="623">
        <v>43567.457638888889</v>
      </c>
      <c r="C776" s="405" t="s">
        <v>96</v>
      </c>
      <c r="D776" s="384">
        <v>386</v>
      </c>
      <c r="E776">
        <v>0.01</v>
      </c>
      <c r="F776">
        <v>126.587</v>
      </c>
      <c r="G776" s="384">
        <v>0</v>
      </c>
      <c r="H776">
        <v>0</v>
      </c>
    </row>
    <row r="777" spans="1:10" x14ac:dyDescent="0.2">
      <c r="A777">
        <v>2520</v>
      </c>
      <c r="B777" s="623">
        <v>43572.39166666667</v>
      </c>
      <c r="C777" s="405" t="s">
        <v>2054</v>
      </c>
      <c r="D777" s="384">
        <v>386</v>
      </c>
      <c r="E777">
        <v>0.01</v>
      </c>
      <c r="F777">
        <v>126.699</v>
      </c>
      <c r="G777" s="384">
        <v>0</v>
      </c>
      <c r="H777">
        <v>126.699</v>
      </c>
      <c r="I777">
        <v>0.9</v>
      </c>
      <c r="J777" s="384">
        <v>4315.01</v>
      </c>
    </row>
    <row r="778" spans="1:10" x14ac:dyDescent="0.2">
      <c r="A778">
        <v>2467</v>
      </c>
      <c r="B778" s="623">
        <v>43567.511111111111</v>
      </c>
      <c r="C778" s="405" t="s">
        <v>97</v>
      </c>
      <c r="D778" s="384">
        <v>387</v>
      </c>
      <c r="E778">
        <v>0.61</v>
      </c>
      <c r="F778">
        <v>126.697</v>
      </c>
      <c r="G778" s="384">
        <v>0</v>
      </c>
      <c r="H778">
        <v>0</v>
      </c>
    </row>
    <row r="779" spans="1:10" x14ac:dyDescent="0.2">
      <c r="A779">
        <v>2565</v>
      </c>
      <c r="B779" s="623">
        <v>43573.421527777777</v>
      </c>
      <c r="C779" s="405" t="s">
        <v>2054</v>
      </c>
      <c r="D779" s="384">
        <v>387</v>
      </c>
      <c r="E779">
        <v>0.61</v>
      </c>
      <c r="F779">
        <v>125.788</v>
      </c>
      <c r="G779" s="384">
        <v>0</v>
      </c>
      <c r="H779">
        <v>125.788</v>
      </c>
      <c r="I779">
        <v>500.21</v>
      </c>
      <c r="J779" s="384">
        <v>4710.71</v>
      </c>
    </row>
    <row r="780" spans="1:10" x14ac:dyDescent="0.2">
      <c r="A780">
        <v>2500</v>
      </c>
      <c r="B780" s="623">
        <v>43571.157638888886</v>
      </c>
      <c r="C780" s="405" t="s">
        <v>96</v>
      </c>
      <c r="D780" s="384">
        <v>388</v>
      </c>
      <c r="E780">
        <v>0.01</v>
      </c>
      <c r="F780">
        <v>126.46599999999999</v>
      </c>
      <c r="G780" s="384">
        <v>0</v>
      </c>
      <c r="H780">
        <v>0</v>
      </c>
    </row>
    <row r="781" spans="1:10" x14ac:dyDescent="0.2">
      <c r="A781">
        <v>2521</v>
      </c>
      <c r="B781" s="623">
        <v>43572.39166666667</v>
      </c>
      <c r="C781" s="405" t="s">
        <v>2054</v>
      </c>
      <c r="D781" s="384">
        <v>388</v>
      </c>
      <c r="E781">
        <v>0.01</v>
      </c>
      <c r="F781">
        <v>126.699</v>
      </c>
      <c r="G781" s="384">
        <v>0</v>
      </c>
      <c r="H781">
        <v>126.699</v>
      </c>
      <c r="I781">
        <v>2.09</v>
      </c>
      <c r="J781" s="384">
        <v>4317.1000000000004</v>
      </c>
    </row>
    <row r="782" spans="1:10" x14ac:dyDescent="0.2">
      <c r="A782">
        <v>2503</v>
      </c>
      <c r="B782" s="623">
        <v>43571.46875</v>
      </c>
      <c r="C782" s="405" t="s">
        <v>96</v>
      </c>
      <c r="D782" s="384">
        <v>389</v>
      </c>
      <c r="E782">
        <v>0.01</v>
      </c>
      <c r="F782">
        <v>126.303</v>
      </c>
      <c r="G782" s="384">
        <v>0</v>
      </c>
      <c r="H782">
        <v>0</v>
      </c>
    </row>
    <row r="783" spans="1:10" x14ac:dyDescent="0.2">
      <c r="A783">
        <v>2522</v>
      </c>
      <c r="B783" s="623">
        <v>43572.39166666667</v>
      </c>
      <c r="C783" s="405" t="s">
        <v>2054</v>
      </c>
      <c r="D783" s="384">
        <v>389</v>
      </c>
      <c r="E783">
        <v>0.01</v>
      </c>
      <c r="F783">
        <v>126.699</v>
      </c>
      <c r="G783" s="384">
        <v>0</v>
      </c>
      <c r="H783">
        <v>126.699</v>
      </c>
      <c r="I783">
        <v>3.59</v>
      </c>
      <c r="J783" s="384">
        <v>4320.6899999999996</v>
      </c>
    </row>
    <row r="784" spans="1:10" x14ac:dyDescent="0.2">
      <c r="A784">
        <v>2523</v>
      </c>
      <c r="B784" s="623">
        <v>43572.482638888891</v>
      </c>
      <c r="C784" s="405" t="s">
        <v>96</v>
      </c>
      <c r="D784" s="384">
        <v>390</v>
      </c>
      <c r="E784">
        <v>0.01</v>
      </c>
      <c r="F784">
        <v>126.755</v>
      </c>
      <c r="G784" s="384">
        <v>0</v>
      </c>
      <c r="H784">
        <v>0</v>
      </c>
    </row>
    <row r="785" spans="1:10" x14ac:dyDescent="0.2">
      <c r="A785">
        <v>3175</v>
      </c>
      <c r="B785" s="623">
        <v>43606.706250000003</v>
      </c>
      <c r="C785" s="405" t="s">
        <v>2054</v>
      </c>
      <c r="D785" s="384">
        <v>390</v>
      </c>
      <c r="E785">
        <v>0.01</v>
      </c>
      <c r="F785">
        <v>123.738</v>
      </c>
      <c r="G785" s="384">
        <v>0</v>
      </c>
      <c r="H785">
        <v>123.738</v>
      </c>
      <c r="I785">
        <v>-29.07</v>
      </c>
      <c r="J785" s="384">
        <v>4838.33</v>
      </c>
    </row>
    <row r="786" spans="1:10" x14ac:dyDescent="0.2">
      <c r="A786">
        <v>2525</v>
      </c>
      <c r="B786" s="623">
        <v>43572.488888888889</v>
      </c>
      <c r="C786" s="405" t="s">
        <v>96</v>
      </c>
      <c r="D786" s="384">
        <v>391</v>
      </c>
      <c r="E786">
        <v>0.01</v>
      </c>
      <c r="F786">
        <v>126.63500000000001</v>
      </c>
      <c r="G786" s="384">
        <v>0</v>
      </c>
      <c r="H786">
        <v>0</v>
      </c>
    </row>
    <row r="787" spans="1:10" x14ac:dyDescent="0.2">
      <c r="A787">
        <v>3176</v>
      </c>
      <c r="B787" s="623">
        <v>43606.706250000003</v>
      </c>
      <c r="C787" s="405" t="s">
        <v>2054</v>
      </c>
      <c r="D787" s="384">
        <v>391</v>
      </c>
      <c r="E787">
        <v>0.01</v>
      </c>
      <c r="F787">
        <v>123.738</v>
      </c>
      <c r="G787" s="384">
        <v>0</v>
      </c>
      <c r="H787">
        <v>123.738</v>
      </c>
      <c r="I787">
        <v>-27.97</v>
      </c>
      <c r="J787" s="384">
        <v>4810.3599999999997</v>
      </c>
    </row>
    <row r="788" spans="1:10" x14ac:dyDescent="0.2">
      <c r="A788">
        <v>2528</v>
      </c>
      <c r="B788" s="623">
        <v>43572.628472222219</v>
      </c>
      <c r="C788" s="405" t="s">
        <v>96</v>
      </c>
      <c r="D788" s="384">
        <v>392</v>
      </c>
      <c r="E788">
        <v>0.01</v>
      </c>
      <c r="F788">
        <v>126.473</v>
      </c>
      <c r="G788" s="384">
        <v>0</v>
      </c>
      <c r="H788">
        <v>0</v>
      </c>
    </row>
    <row r="789" spans="1:10" x14ac:dyDescent="0.2">
      <c r="A789">
        <v>3177</v>
      </c>
      <c r="B789" s="623">
        <v>43606.706250000003</v>
      </c>
      <c r="C789" s="405" t="s">
        <v>2054</v>
      </c>
      <c r="D789" s="384">
        <v>392</v>
      </c>
      <c r="E789">
        <v>0.01</v>
      </c>
      <c r="F789">
        <v>123.738</v>
      </c>
      <c r="G789" s="384">
        <v>0</v>
      </c>
      <c r="H789">
        <v>123.738</v>
      </c>
      <c r="I789">
        <v>-26.48</v>
      </c>
      <c r="J789" s="384">
        <v>4783.88</v>
      </c>
    </row>
    <row r="790" spans="1:10" x14ac:dyDescent="0.2">
      <c r="A790">
        <v>2545</v>
      </c>
      <c r="B790" s="623">
        <v>43573.397222222222</v>
      </c>
      <c r="C790" s="405" t="s">
        <v>96</v>
      </c>
      <c r="D790" s="384">
        <v>393</v>
      </c>
      <c r="E790">
        <v>0.02</v>
      </c>
      <c r="F790">
        <v>126.139</v>
      </c>
      <c r="G790" s="384">
        <v>0</v>
      </c>
      <c r="H790">
        <v>0</v>
      </c>
    </row>
    <row r="791" spans="1:10" x14ac:dyDescent="0.2">
      <c r="A791">
        <v>3178</v>
      </c>
      <c r="B791" s="623">
        <v>43606.706250000003</v>
      </c>
      <c r="C791" s="405" t="s">
        <v>2054</v>
      </c>
      <c r="D791" s="384">
        <v>393</v>
      </c>
      <c r="E791">
        <v>0.02</v>
      </c>
      <c r="F791">
        <v>123.738</v>
      </c>
      <c r="G791" s="384">
        <v>0</v>
      </c>
      <c r="H791">
        <v>123.738</v>
      </c>
      <c r="I791">
        <v>-46.58</v>
      </c>
      <c r="J791" s="384">
        <v>4737.3</v>
      </c>
    </row>
    <row r="792" spans="1:10" x14ac:dyDescent="0.2">
      <c r="A792">
        <v>2550</v>
      </c>
      <c r="B792" s="623">
        <v>43573.419444444444</v>
      </c>
      <c r="C792" s="405" t="s">
        <v>96</v>
      </c>
      <c r="D792" s="384">
        <v>394</v>
      </c>
      <c r="E792">
        <v>0.03</v>
      </c>
      <c r="F792">
        <v>125.81399999999999</v>
      </c>
      <c r="G792" s="384">
        <v>0</v>
      </c>
      <c r="H792">
        <v>0</v>
      </c>
    </row>
    <row r="793" spans="1:10" x14ac:dyDescent="0.2">
      <c r="A793">
        <v>3179</v>
      </c>
      <c r="B793" s="623">
        <v>43606.706250000003</v>
      </c>
      <c r="C793" s="405" t="s">
        <v>2054</v>
      </c>
      <c r="D793" s="384">
        <v>394</v>
      </c>
      <c r="E793">
        <v>0.03</v>
      </c>
      <c r="F793">
        <v>123.738</v>
      </c>
      <c r="G793" s="384">
        <v>0</v>
      </c>
      <c r="H793">
        <v>123.738</v>
      </c>
      <c r="I793">
        <v>-60.94</v>
      </c>
      <c r="J793" s="384">
        <v>4676.3599999999997</v>
      </c>
    </row>
    <row r="794" spans="1:10" x14ac:dyDescent="0.2">
      <c r="A794">
        <v>2566</v>
      </c>
      <c r="B794" s="623">
        <v>43573.422222222223</v>
      </c>
      <c r="C794" s="405" t="s">
        <v>97</v>
      </c>
      <c r="D794" s="384">
        <v>395</v>
      </c>
      <c r="E794">
        <v>0.01</v>
      </c>
      <c r="F794">
        <v>125.73399999999999</v>
      </c>
      <c r="G794" s="384">
        <v>0</v>
      </c>
      <c r="H794">
        <v>0</v>
      </c>
    </row>
    <row r="795" spans="1:10" x14ac:dyDescent="0.2">
      <c r="A795">
        <v>2597</v>
      </c>
      <c r="B795" s="623">
        <v>43578.124305555553</v>
      </c>
      <c r="C795" s="405" t="s">
        <v>2054</v>
      </c>
      <c r="D795" s="384">
        <v>395</v>
      </c>
      <c r="E795">
        <v>0.01</v>
      </c>
      <c r="F795">
        <v>125.624</v>
      </c>
      <c r="G795" s="384">
        <v>0</v>
      </c>
      <c r="H795">
        <v>125.624</v>
      </c>
      <c r="I795">
        <v>0.94</v>
      </c>
      <c r="J795" s="384">
        <v>4711.6499999999996</v>
      </c>
    </row>
    <row r="796" spans="1:10" x14ac:dyDescent="0.2">
      <c r="A796">
        <v>2568</v>
      </c>
      <c r="B796" s="623">
        <v>43573.427777777775</v>
      </c>
      <c r="C796" s="405" t="s">
        <v>97</v>
      </c>
      <c r="D796" s="384">
        <v>396</v>
      </c>
      <c r="E796">
        <v>0.01</v>
      </c>
      <c r="F796">
        <v>125.855</v>
      </c>
      <c r="G796" s="384">
        <v>0</v>
      </c>
      <c r="H796">
        <v>0</v>
      </c>
    </row>
    <row r="797" spans="1:10" x14ac:dyDescent="0.2">
      <c r="A797">
        <v>2598</v>
      </c>
      <c r="B797" s="623">
        <v>43578.124305555553</v>
      </c>
      <c r="C797" s="405" t="s">
        <v>2054</v>
      </c>
      <c r="D797" s="384">
        <v>396</v>
      </c>
      <c r="E797">
        <v>0.01</v>
      </c>
      <c r="F797">
        <v>125.624</v>
      </c>
      <c r="G797" s="384">
        <v>0</v>
      </c>
      <c r="H797">
        <v>125.624</v>
      </c>
      <c r="I797">
        <v>2.0499999999999998</v>
      </c>
      <c r="J797" s="384">
        <v>4713.71</v>
      </c>
    </row>
    <row r="798" spans="1:10" x14ac:dyDescent="0.2">
      <c r="A798">
        <v>2585</v>
      </c>
      <c r="B798" s="623">
        <v>43577.728472222225</v>
      </c>
      <c r="C798" s="405" t="s">
        <v>97</v>
      </c>
      <c r="D798" s="384">
        <v>397</v>
      </c>
      <c r="E798">
        <v>0.01</v>
      </c>
      <c r="F798">
        <v>126.018</v>
      </c>
      <c r="G798" s="384">
        <v>0</v>
      </c>
      <c r="H798">
        <v>0</v>
      </c>
    </row>
    <row r="799" spans="1:10" x14ac:dyDescent="0.2">
      <c r="A799">
        <v>2599</v>
      </c>
      <c r="B799" s="623">
        <v>43578.124305555553</v>
      </c>
      <c r="C799" s="405" t="s">
        <v>2054</v>
      </c>
      <c r="D799" s="384">
        <v>397</v>
      </c>
      <c r="E799">
        <v>0.01</v>
      </c>
      <c r="F799">
        <v>125.624</v>
      </c>
      <c r="G799" s="384">
        <v>0</v>
      </c>
      <c r="H799">
        <v>125.624</v>
      </c>
      <c r="I799">
        <v>3.6</v>
      </c>
      <c r="J799" s="384">
        <v>4717.3</v>
      </c>
    </row>
    <row r="800" spans="1:10" x14ac:dyDescent="0.2">
      <c r="A800">
        <v>2600</v>
      </c>
      <c r="B800" s="623">
        <v>43578.357638888891</v>
      </c>
      <c r="C800" s="405" t="s">
        <v>97</v>
      </c>
      <c r="D800" s="384">
        <v>398</v>
      </c>
      <c r="E800">
        <v>0.01</v>
      </c>
      <c r="F800">
        <v>125.816</v>
      </c>
      <c r="G800" s="384">
        <v>0</v>
      </c>
      <c r="H800">
        <v>0</v>
      </c>
    </row>
    <row r="801" spans="1:10" x14ac:dyDescent="0.2">
      <c r="A801">
        <v>2605</v>
      </c>
      <c r="B801" s="623">
        <v>43578.615277777775</v>
      </c>
      <c r="C801" s="405" t="s">
        <v>2054</v>
      </c>
      <c r="D801" s="384">
        <v>398</v>
      </c>
      <c r="E801">
        <v>0.01</v>
      </c>
      <c r="F801">
        <v>125.646</v>
      </c>
      <c r="G801" s="384">
        <v>0</v>
      </c>
      <c r="H801">
        <v>125.646</v>
      </c>
      <c r="I801">
        <v>1.56</v>
      </c>
      <c r="J801" s="384">
        <v>4718.8599999999997</v>
      </c>
    </row>
    <row r="802" spans="1:10" x14ac:dyDescent="0.2">
      <c r="A802">
        <v>2602</v>
      </c>
      <c r="B802" s="623">
        <v>43578.454861111109</v>
      </c>
      <c r="C802" s="405" t="s">
        <v>97</v>
      </c>
      <c r="D802" s="384">
        <v>399</v>
      </c>
      <c r="E802">
        <v>0.01</v>
      </c>
      <c r="F802">
        <v>125.93600000000001</v>
      </c>
      <c r="G802" s="384">
        <v>0</v>
      </c>
      <c r="H802">
        <v>0</v>
      </c>
    </row>
    <row r="803" spans="1:10" x14ac:dyDescent="0.2">
      <c r="A803">
        <v>2606</v>
      </c>
      <c r="B803" s="623">
        <v>43578.615277777775</v>
      </c>
      <c r="C803" s="405" t="s">
        <v>2054</v>
      </c>
      <c r="D803" s="384">
        <v>399</v>
      </c>
      <c r="E803">
        <v>0.01</v>
      </c>
      <c r="F803">
        <v>125.646</v>
      </c>
      <c r="G803" s="384">
        <v>0</v>
      </c>
      <c r="H803">
        <v>125.646</v>
      </c>
      <c r="I803">
        <v>2.66</v>
      </c>
      <c r="J803" s="384">
        <v>4721.5200000000004</v>
      </c>
    </row>
    <row r="804" spans="1:10" x14ac:dyDescent="0.2">
      <c r="A804">
        <v>2607</v>
      </c>
      <c r="B804" s="623">
        <v>43578.631944444445</v>
      </c>
      <c r="C804" s="405" t="s">
        <v>97</v>
      </c>
      <c r="D804" s="384">
        <v>400</v>
      </c>
      <c r="E804">
        <v>0.01</v>
      </c>
      <c r="F804">
        <v>125.539</v>
      </c>
      <c r="G804" s="384">
        <v>0</v>
      </c>
      <c r="H804">
        <v>0</v>
      </c>
    </row>
    <row r="805" spans="1:10" x14ac:dyDescent="0.2">
      <c r="A805">
        <v>2616</v>
      </c>
      <c r="B805" s="623">
        <v>43578.689583333333</v>
      </c>
      <c r="C805" s="405" t="s">
        <v>2054</v>
      </c>
      <c r="D805" s="384">
        <v>400</v>
      </c>
      <c r="E805">
        <v>0.01</v>
      </c>
      <c r="F805">
        <v>125.319</v>
      </c>
      <c r="G805" s="384">
        <v>0</v>
      </c>
      <c r="H805">
        <v>125.319</v>
      </c>
      <c r="I805">
        <v>2.0099999999999998</v>
      </c>
      <c r="J805" s="384">
        <v>4723.53</v>
      </c>
    </row>
    <row r="806" spans="1:10" x14ac:dyDescent="0.2">
      <c r="A806">
        <v>2609</v>
      </c>
      <c r="B806" s="623">
        <v>43578.673611111109</v>
      </c>
      <c r="C806" s="405" t="s">
        <v>96</v>
      </c>
      <c r="D806" s="384">
        <v>401</v>
      </c>
      <c r="E806">
        <v>0.06</v>
      </c>
      <c r="F806">
        <v>125.474</v>
      </c>
      <c r="G806" s="384">
        <v>0</v>
      </c>
      <c r="H806">
        <v>0</v>
      </c>
    </row>
    <row r="807" spans="1:10" x14ac:dyDescent="0.2">
      <c r="A807">
        <v>3180</v>
      </c>
      <c r="B807" s="623">
        <v>43606.706250000003</v>
      </c>
      <c r="C807" s="405" t="s">
        <v>2054</v>
      </c>
      <c r="D807" s="384">
        <v>401</v>
      </c>
      <c r="E807">
        <v>0.06</v>
      </c>
      <c r="F807">
        <v>123.738</v>
      </c>
      <c r="G807" s="384">
        <v>0</v>
      </c>
      <c r="H807">
        <v>123.738</v>
      </c>
      <c r="I807">
        <v>-102.42</v>
      </c>
      <c r="J807" s="384">
        <v>4573.9399999999996</v>
      </c>
    </row>
    <row r="808" spans="1:10" x14ac:dyDescent="0.2">
      <c r="A808">
        <v>2617</v>
      </c>
      <c r="B808" s="623">
        <v>43578.785416666666</v>
      </c>
      <c r="C808" s="405" t="s">
        <v>97</v>
      </c>
      <c r="D808" s="384">
        <v>402</v>
      </c>
      <c r="E808">
        <v>0.01</v>
      </c>
      <c r="F808">
        <v>125.354</v>
      </c>
      <c r="G808" s="384">
        <v>0</v>
      </c>
      <c r="H808">
        <v>0</v>
      </c>
    </row>
    <row r="809" spans="1:10" x14ac:dyDescent="0.2">
      <c r="A809">
        <v>2630</v>
      </c>
      <c r="B809" s="623">
        <v>43579.629166666666</v>
      </c>
      <c r="C809" s="405" t="s">
        <v>2054</v>
      </c>
      <c r="D809" s="384">
        <v>402</v>
      </c>
      <c r="E809">
        <v>0.01</v>
      </c>
      <c r="F809">
        <v>125.182</v>
      </c>
      <c r="G809" s="384">
        <v>0</v>
      </c>
      <c r="H809">
        <v>125.182</v>
      </c>
      <c r="I809">
        <v>1.56</v>
      </c>
      <c r="J809" s="384">
        <v>4725.09</v>
      </c>
    </row>
    <row r="810" spans="1:10" x14ac:dyDescent="0.2">
      <c r="A810">
        <v>2619</v>
      </c>
      <c r="B810" s="623">
        <v>43578.884722222225</v>
      </c>
      <c r="C810" s="405" t="s">
        <v>97</v>
      </c>
      <c r="D810" s="384">
        <v>403</v>
      </c>
      <c r="E810">
        <v>0.01</v>
      </c>
      <c r="F810">
        <v>125.474</v>
      </c>
      <c r="G810" s="384">
        <v>0</v>
      </c>
      <c r="H810">
        <v>0</v>
      </c>
    </row>
    <row r="811" spans="1:10" x14ac:dyDescent="0.2">
      <c r="A811">
        <v>2631</v>
      </c>
      <c r="B811" s="623">
        <v>43579.629166666666</v>
      </c>
      <c r="C811" s="405" t="s">
        <v>2054</v>
      </c>
      <c r="D811" s="384">
        <v>403</v>
      </c>
      <c r="E811">
        <v>0.01</v>
      </c>
      <c r="F811">
        <v>125.182</v>
      </c>
      <c r="G811" s="384">
        <v>0</v>
      </c>
      <c r="H811">
        <v>125.182</v>
      </c>
      <c r="I811">
        <v>2.66</v>
      </c>
      <c r="J811" s="384">
        <v>4727.75</v>
      </c>
    </row>
    <row r="812" spans="1:10" x14ac:dyDescent="0.2">
      <c r="A812">
        <v>2632</v>
      </c>
      <c r="B812" s="623">
        <v>43579.634722222225</v>
      </c>
      <c r="C812" s="405" t="s">
        <v>97</v>
      </c>
      <c r="D812" s="384">
        <v>404</v>
      </c>
      <c r="E812">
        <v>0.01</v>
      </c>
      <c r="F812">
        <v>125.10599999999999</v>
      </c>
      <c r="G812" s="384">
        <v>0</v>
      </c>
      <c r="H812">
        <v>0</v>
      </c>
    </row>
    <row r="813" spans="1:10" x14ac:dyDescent="0.2">
      <c r="A813">
        <v>2645</v>
      </c>
      <c r="B813" s="623">
        <v>43579.770833333336</v>
      </c>
      <c r="C813" s="405" t="s">
        <v>2054</v>
      </c>
      <c r="D813" s="384">
        <v>404</v>
      </c>
      <c r="E813">
        <v>0.01</v>
      </c>
      <c r="F813">
        <v>124.937</v>
      </c>
      <c r="G813" s="384">
        <v>0</v>
      </c>
      <c r="H813">
        <v>124.937</v>
      </c>
      <c r="I813">
        <v>1.55</v>
      </c>
      <c r="J813" s="384">
        <v>4729.3</v>
      </c>
    </row>
    <row r="814" spans="1:10" x14ac:dyDescent="0.2">
      <c r="A814">
        <v>2634</v>
      </c>
      <c r="B814" s="623">
        <v>43579.708333333336</v>
      </c>
      <c r="C814" s="405" t="s">
        <v>97</v>
      </c>
      <c r="D814" s="384">
        <v>405</v>
      </c>
      <c r="E814">
        <v>0.01</v>
      </c>
      <c r="F814">
        <v>125.227</v>
      </c>
      <c r="G814" s="384">
        <v>0</v>
      </c>
      <c r="H814">
        <v>0</v>
      </c>
    </row>
    <row r="815" spans="1:10" x14ac:dyDescent="0.2">
      <c r="A815">
        <v>2646</v>
      </c>
      <c r="B815" s="623">
        <v>43579.770833333336</v>
      </c>
      <c r="C815" s="405" t="s">
        <v>2054</v>
      </c>
      <c r="D815" s="384">
        <v>405</v>
      </c>
      <c r="E815">
        <v>0.01</v>
      </c>
      <c r="F815">
        <v>124.937</v>
      </c>
      <c r="G815" s="384">
        <v>0</v>
      </c>
      <c r="H815">
        <v>124.937</v>
      </c>
      <c r="I815">
        <v>2.66</v>
      </c>
      <c r="J815" s="384">
        <v>4731.96</v>
      </c>
    </row>
    <row r="816" spans="1:10" x14ac:dyDescent="0.2">
      <c r="A816">
        <v>2637</v>
      </c>
      <c r="B816" s="623">
        <v>43579.765972222223</v>
      </c>
      <c r="C816" s="405" t="s">
        <v>96</v>
      </c>
      <c r="D816" s="384">
        <v>406</v>
      </c>
      <c r="E816">
        <v>0.1</v>
      </c>
      <c r="F816">
        <v>125.063</v>
      </c>
      <c r="G816" s="384">
        <v>0</v>
      </c>
      <c r="H816">
        <v>0</v>
      </c>
    </row>
    <row r="817" spans="1:10" x14ac:dyDescent="0.2">
      <c r="A817">
        <v>3181</v>
      </c>
      <c r="B817" s="623">
        <v>43606.706250000003</v>
      </c>
      <c r="C817" s="405" t="s">
        <v>2054</v>
      </c>
      <c r="D817" s="384">
        <v>406</v>
      </c>
      <c r="E817">
        <v>0.1</v>
      </c>
      <c r="F817">
        <v>123.738</v>
      </c>
      <c r="G817" s="384">
        <v>0</v>
      </c>
      <c r="H817">
        <v>123.738</v>
      </c>
      <c r="I817">
        <v>-132.59</v>
      </c>
      <c r="J817" s="384">
        <v>4441.3500000000004</v>
      </c>
    </row>
    <row r="818" spans="1:10" x14ac:dyDescent="0.2">
      <c r="A818">
        <v>2647</v>
      </c>
      <c r="B818" s="623">
        <v>43579.771527777775</v>
      </c>
      <c r="C818" s="405" t="s">
        <v>97</v>
      </c>
      <c r="D818" s="384">
        <v>407</v>
      </c>
      <c r="E818">
        <v>0.01</v>
      </c>
      <c r="F818">
        <v>124.935</v>
      </c>
      <c r="G818" s="384">
        <v>0</v>
      </c>
      <c r="H818">
        <v>0</v>
      </c>
    </row>
    <row r="819" spans="1:10" x14ac:dyDescent="0.2">
      <c r="A819">
        <v>2666</v>
      </c>
      <c r="B819" s="623">
        <v>43580.376388888886</v>
      </c>
      <c r="C819" s="405" t="s">
        <v>2054</v>
      </c>
      <c r="D819" s="384">
        <v>407</v>
      </c>
      <c r="E819">
        <v>0.01</v>
      </c>
      <c r="F819">
        <v>124.828</v>
      </c>
      <c r="G819" s="384">
        <v>0</v>
      </c>
      <c r="H819">
        <v>124.828</v>
      </c>
      <c r="I819">
        <v>0.91</v>
      </c>
      <c r="J819" s="384">
        <v>4732.87</v>
      </c>
    </row>
    <row r="820" spans="1:10" x14ac:dyDescent="0.2">
      <c r="A820">
        <v>2649</v>
      </c>
      <c r="B820" s="623">
        <v>43579.845833333333</v>
      </c>
      <c r="C820" s="405" t="s">
        <v>97</v>
      </c>
      <c r="D820" s="384">
        <v>408</v>
      </c>
      <c r="E820">
        <v>0.01</v>
      </c>
      <c r="F820">
        <v>125.056</v>
      </c>
      <c r="G820" s="384">
        <v>0</v>
      </c>
      <c r="H820">
        <v>0</v>
      </c>
    </row>
    <row r="821" spans="1:10" x14ac:dyDescent="0.2">
      <c r="A821">
        <v>2667</v>
      </c>
      <c r="B821" s="623">
        <v>43580.376388888886</v>
      </c>
      <c r="C821" s="405" t="s">
        <v>2054</v>
      </c>
      <c r="D821" s="384">
        <v>408</v>
      </c>
      <c r="E821">
        <v>0.01</v>
      </c>
      <c r="F821">
        <v>124.828</v>
      </c>
      <c r="G821" s="384">
        <v>0</v>
      </c>
      <c r="H821">
        <v>124.828</v>
      </c>
      <c r="I821">
        <v>2.02</v>
      </c>
      <c r="J821" s="384">
        <v>4734.8900000000003</v>
      </c>
    </row>
    <row r="822" spans="1:10" x14ac:dyDescent="0.2">
      <c r="A822">
        <v>2652</v>
      </c>
      <c r="B822" s="623">
        <v>43579.863194444442</v>
      </c>
      <c r="C822" s="405" t="s">
        <v>97</v>
      </c>
      <c r="D822" s="384">
        <v>409</v>
      </c>
      <c r="E822">
        <v>0.01</v>
      </c>
      <c r="F822">
        <v>125.23399999999999</v>
      </c>
      <c r="G822" s="384">
        <v>0</v>
      </c>
      <c r="H822">
        <v>0</v>
      </c>
    </row>
    <row r="823" spans="1:10" x14ac:dyDescent="0.2">
      <c r="A823">
        <v>2668</v>
      </c>
      <c r="B823" s="623">
        <v>43580.376388888886</v>
      </c>
      <c r="C823" s="405" t="s">
        <v>2054</v>
      </c>
      <c r="D823" s="384">
        <v>409</v>
      </c>
      <c r="E823">
        <v>0.01</v>
      </c>
      <c r="F823">
        <v>124.828</v>
      </c>
      <c r="G823" s="384">
        <v>0</v>
      </c>
      <c r="H823">
        <v>124.828</v>
      </c>
      <c r="I823">
        <v>3.66</v>
      </c>
      <c r="J823" s="384">
        <v>4738.55</v>
      </c>
    </row>
    <row r="824" spans="1:10" x14ac:dyDescent="0.2">
      <c r="A824">
        <v>2669</v>
      </c>
      <c r="B824" s="623">
        <v>43580.377083333333</v>
      </c>
      <c r="C824" s="405" t="s">
        <v>97</v>
      </c>
      <c r="D824" s="384">
        <v>410</v>
      </c>
      <c r="E824">
        <v>0.01</v>
      </c>
      <c r="F824">
        <v>124.803</v>
      </c>
      <c r="G824" s="384">
        <v>0</v>
      </c>
      <c r="H824">
        <v>0</v>
      </c>
    </row>
    <row r="825" spans="1:10" x14ac:dyDescent="0.2">
      <c r="A825">
        <v>2671</v>
      </c>
      <c r="B825" s="623">
        <v>43580.529861111114</v>
      </c>
      <c r="C825" s="405" t="s">
        <v>2054</v>
      </c>
      <c r="D825" s="384">
        <v>410</v>
      </c>
      <c r="E825">
        <v>0.01</v>
      </c>
      <c r="F825">
        <v>124.583</v>
      </c>
      <c r="G825" s="384">
        <v>0</v>
      </c>
      <c r="H825">
        <v>124.583</v>
      </c>
      <c r="I825">
        <v>2.0099999999999998</v>
      </c>
      <c r="J825" s="384">
        <v>4740.5600000000004</v>
      </c>
    </row>
    <row r="826" spans="1:10" x14ac:dyDescent="0.2">
      <c r="A826">
        <v>2672</v>
      </c>
      <c r="B826" s="623">
        <v>43580.529861111114</v>
      </c>
      <c r="C826" s="405" t="s">
        <v>96</v>
      </c>
      <c r="D826" s="384">
        <v>411</v>
      </c>
      <c r="E826">
        <v>0.19</v>
      </c>
      <c r="F826">
        <v>124.583</v>
      </c>
      <c r="G826" s="384">
        <v>0</v>
      </c>
      <c r="H826">
        <v>0</v>
      </c>
    </row>
    <row r="827" spans="1:10" x14ac:dyDescent="0.2">
      <c r="A827">
        <v>3182</v>
      </c>
      <c r="B827" s="623">
        <v>43606.706250000003</v>
      </c>
      <c r="C827" s="405" t="s">
        <v>2054</v>
      </c>
      <c r="D827" s="384">
        <v>411</v>
      </c>
      <c r="E827">
        <v>0.19</v>
      </c>
      <c r="F827">
        <v>123.738</v>
      </c>
      <c r="G827" s="384">
        <v>0</v>
      </c>
      <c r="H827">
        <v>123.738</v>
      </c>
      <c r="I827">
        <v>-165.94</v>
      </c>
      <c r="J827" s="384">
        <v>4275.41</v>
      </c>
    </row>
    <row r="828" spans="1:10" x14ac:dyDescent="0.2">
      <c r="A828">
        <v>2681</v>
      </c>
      <c r="B828" s="623">
        <v>43580.554861111108</v>
      </c>
      <c r="C828" s="405" t="s">
        <v>97</v>
      </c>
      <c r="D828" s="384">
        <v>412</v>
      </c>
      <c r="E828">
        <v>0.01</v>
      </c>
      <c r="F828">
        <v>124.509</v>
      </c>
      <c r="G828" s="384">
        <v>0</v>
      </c>
      <c r="H828">
        <v>0</v>
      </c>
    </row>
    <row r="829" spans="1:10" x14ac:dyDescent="0.2">
      <c r="A829">
        <v>2683</v>
      </c>
      <c r="B829" s="623">
        <v>43580.702777777777</v>
      </c>
      <c r="C829" s="405" t="s">
        <v>2054</v>
      </c>
      <c r="D829" s="384">
        <v>412</v>
      </c>
      <c r="E829">
        <v>0.01</v>
      </c>
      <c r="F829">
        <v>124.289</v>
      </c>
      <c r="G829" s="384">
        <v>0</v>
      </c>
      <c r="H829">
        <v>124.289</v>
      </c>
      <c r="I829">
        <v>2.02</v>
      </c>
      <c r="J829" s="384">
        <v>4742.58</v>
      </c>
    </row>
    <row r="830" spans="1:10" x14ac:dyDescent="0.2">
      <c r="A830">
        <v>2684</v>
      </c>
      <c r="B830" s="623">
        <v>43580.703472222223</v>
      </c>
      <c r="C830" s="405" t="s">
        <v>97</v>
      </c>
      <c r="D830" s="384">
        <v>413</v>
      </c>
      <c r="E830">
        <v>0.01</v>
      </c>
      <c r="F830">
        <v>124.265</v>
      </c>
      <c r="G830" s="384">
        <v>0</v>
      </c>
      <c r="H830">
        <v>0</v>
      </c>
    </row>
    <row r="831" spans="1:10" x14ac:dyDescent="0.2">
      <c r="A831">
        <v>2777</v>
      </c>
      <c r="B831" s="623">
        <v>43588.463888888888</v>
      </c>
      <c r="C831" s="405" t="s">
        <v>2054</v>
      </c>
      <c r="D831" s="384">
        <v>413</v>
      </c>
      <c r="E831">
        <v>0.01</v>
      </c>
      <c r="F831">
        <v>124.45099999999999</v>
      </c>
      <c r="G831" s="384">
        <v>0</v>
      </c>
      <c r="H831">
        <v>124.45099999999999</v>
      </c>
      <c r="I831">
        <v>-1.89</v>
      </c>
      <c r="J831" s="384">
        <v>4740.6899999999996</v>
      </c>
    </row>
    <row r="832" spans="1:10" x14ac:dyDescent="0.2">
      <c r="A832">
        <v>2686</v>
      </c>
      <c r="B832" s="623">
        <v>43580.745138888888</v>
      </c>
      <c r="C832" s="405" t="s">
        <v>97</v>
      </c>
      <c r="D832" s="384">
        <v>414</v>
      </c>
      <c r="E832">
        <v>0.01</v>
      </c>
      <c r="F832">
        <v>124.386</v>
      </c>
      <c r="G832" s="384">
        <v>0</v>
      </c>
      <c r="H832">
        <v>0</v>
      </c>
    </row>
    <row r="833" spans="1:10" x14ac:dyDescent="0.2">
      <c r="A833">
        <v>2778</v>
      </c>
      <c r="B833" s="623">
        <v>43588.463888888888</v>
      </c>
      <c r="C833" s="405" t="s">
        <v>2054</v>
      </c>
      <c r="D833" s="384">
        <v>414</v>
      </c>
      <c r="E833">
        <v>0.01</v>
      </c>
      <c r="F833">
        <v>124.45099999999999</v>
      </c>
      <c r="G833" s="384">
        <v>0</v>
      </c>
      <c r="H833">
        <v>124.45099999999999</v>
      </c>
      <c r="I833">
        <v>-0.78</v>
      </c>
      <c r="J833" s="384">
        <v>4739.91</v>
      </c>
    </row>
    <row r="834" spans="1:10" x14ac:dyDescent="0.2">
      <c r="A834">
        <v>2699</v>
      </c>
      <c r="B834" s="623">
        <v>43581.354861111111</v>
      </c>
      <c r="C834" s="405" t="s">
        <v>97</v>
      </c>
      <c r="D834" s="384">
        <v>415</v>
      </c>
      <c r="E834">
        <v>0.01</v>
      </c>
      <c r="F834">
        <v>124.54600000000001</v>
      </c>
      <c r="G834" s="384">
        <v>0</v>
      </c>
      <c r="H834">
        <v>0</v>
      </c>
    </row>
    <row r="835" spans="1:10" x14ac:dyDescent="0.2">
      <c r="A835">
        <v>2779</v>
      </c>
      <c r="B835" s="623">
        <v>43588.463888888888</v>
      </c>
      <c r="C835" s="405" t="s">
        <v>2054</v>
      </c>
      <c r="D835" s="384">
        <v>415</v>
      </c>
      <c r="E835">
        <v>0.01</v>
      </c>
      <c r="F835">
        <v>124.45099999999999</v>
      </c>
      <c r="G835" s="384">
        <v>0</v>
      </c>
      <c r="H835">
        <v>124.45099999999999</v>
      </c>
      <c r="I835">
        <v>0.71</v>
      </c>
      <c r="J835" s="384">
        <v>4740.62</v>
      </c>
    </row>
    <row r="836" spans="1:10" x14ac:dyDescent="0.2">
      <c r="A836">
        <v>2714</v>
      </c>
      <c r="B836" s="623">
        <v>43584.381944444445</v>
      </c>
      <c r="C836" s="405" t="s">
        <v>97</v>
      </c>
      <c r="D836" s="384">
        <v>416</v>
      </c>
      <c r="E836">
        <v>0.02</v>
      </c>
      <c r="F836">
        <v>124.747</v>
      </c>
      <c r="G836" s="384">
        <v>0</v>
      </c>
      <c r="H836">
        <v>0</v>
      </c>
    </row>
    <row r="837" spans="1:10" x14ac:dyDescent="0.2">
      <c r="A837">
        <v>2780</v>
      </c>
      <c r="B837" s="623">
        <v>43588.463888888888</v>
      </c>
      <c r="C837" s="405" t="s">
        <v>2054</v>
      </c>
      <c r="D837" s="384">
        <v>416</v>
      </c>
      <c r="E837">
        <v>0.02</v>
      </c>
      <c r="F837">
        <v>124.45099999999999</v>
      </c>
      <c r="G837" s="384">
        <v>0</v>
      </c>
      <c r="H837">
        <v>124.45099999999999</v>
      </c>
      <c r="I837">
        <v>5.15</v>
      </c>
      <c r="J837" s="384">
        <v>4745.7700000000004</v>
      </c>
    </row>
    <row r="838" spans="1:10" x14ac:dyDescent="0.2">
      <c r="A838">
        <v>2719</v>
      </c>
      <c r="B838" s="623">
        <v>43584.775000000001</v>
      </c>
      <c r="C838" s="405" t="s">
        <v>97</v>
      </c>
      <c r="D838" s="384">
        <v>417</v>
      </c>
      <c r="E838">
        <v>0.03</v>
      </c>
      <c r="F838">
        <v>125.038</v>
      </c>
      <c r="G838" s="384">
        <v>0</v>
      </c>
      <c r="H838">
        <v>0</v>
      </c>
    </row>
    <row r="839" spans="1:10" x14ac:dyDescent="0.2">
      <c r="A839">
        <v>2781</v>
      </c>
      <c r="B839" s="623">
        <v>43588.463888888888</v>
      </c>
      <c r="C839" s="405" t="s">
        <v>2054</v>
      </c>
      <c r="D839" s="384">
        <v>417</v>
      </c>
      <c r="E839">
        <v>0.03</v>
      </c>
      <c r="F839">
        <v>124.45099999999999</v>
      </c>
      <c r="G839" s="384">
        <v>0</v>
      </c>
      <c r="H839">
        <v>124.45099999999999</v>
      </c>
      <c r="I839">
        <v>15.74</v>
      </c>
      <c r="J839" s="384">
        <v>4761.51</v>
      </c>
    </row>
    <row r="840" spans="1:10" x14ac:dyDescent="0.2">
      <c r="A840">
        <v>2782</v>
      </c>
      <c r="B840" s="623">
        <v>43588.604861111111</v>
      </c>
      <c r="C840" s="405" t="s">
        <v>97</v>
      </c>
      <c r="D840" s="384">
        <v>418</v>
      </c>
      <c r="E840">
        <v>0.01</v>
      </c>
      <c r="F840">
        <v>124.34399999999999</v>
      </c>
      <c r="G840" s="384">
        <v>0</v>
      </c>
      <c r="H840">
        <v>0</v>
      </c>
    </row>
    <row r="841" spans="1:10" x14ac:dyDescent="0.2">
      <c r="A841">
        <v>2787</v>
      </c>
      <c r="B841" s="623">
        <v>43590.958333333336</v>
      </c>
      <c r="C841" s="405" t="s">
        <v>2054</v>
      </c>
      <c r="D841" s="384">
        <v>418</v>
      </c>
      <c r="E841">
        <v>0.01</v>
      </c>
      <c r="F841">
        <v>124.175</v>
      </c>
      <c r="G841" s="384">
        <v>0</v>
      </c>
      <c r="H841">
        <v>124.175</v>
      </c>
      <c r="I841">
        <v>1.55</v>
      </c>
      <c r="J841" s="384">
        <v>4763.0600000000004</v>
      </c>
    </row>
    <row r="842" spans="1:10" x14ac:dyDescent="0.2">
      <c r="A842">
        <v>2784</v>
      </c>
      <c r="B842" s="623">
        <v>43588.607638888891</v>
      </c>
      <c r="C842" s="405" t="s">
        <v>97</v>
      </c>
      <c r="D842" s="384">
        <v>419</v>
      </c>
      <c r="E842">
        <v>0.01</v>
      </c>
      <c r="F842">
        <v>124.46599999999999</v>
      </c>
      <c r="G842" s="384">
        <v>0</v>
      </c>
      <c r="H842">
        <v>0</v>
      </c>
    </row>
    <row r="843" spans="1:10" x14ac:dyDescent="0.2">
      <c r="A843">
        <v>2788</v>
      </c>
      <c r="B843" s="623">
        <v>43590.958333333336</v>
      </c>
      <c r="C843" s="405" t="s">
        <v>2054</v>
      </c>
      <c r="D843" s="384">
        <v>419</v>
      </c>
      <c r="E843">
        <v>0.01</v>
      </c>
      <c r="F843">
        <v>124.175</v>
      </c>
      <c r="G843" s="384">
        <v>0</v>
      </c>
      <c r="H843">
        <v>124.175</v>
      </c>
      <c r="I843">
        <v>2.67</v>
      </c>
      <c r="J843" s="384">
        <v>4765.7299999999996</v>
      </c>
    </row>
    <row r="844" spans="1:10" x14ac:dyDescent="0.2">
      <c r="A844">
        <v>2789</v>
      </c>
      <c r="B844" s="623">
        <v>43590.958333333336</v>
      </c>
      <c r="C844" s="405" t="s">
        <v>2097</v>
      </c>
      <c r="D844" s="384">
        <v>420</v>
      </c>
      <c r="E844">
        <v>0.34</v>
      </c>
      <c r="F844">
        <v>123.646</v>
      </c>
      <c r="G844" s="384">
        <v>0</v>
      </c>
      <c r="H844">
        <v>0</v>
      </c>
    </row>
    <row r="845" spans="1:10" x14ac:dyDescent="0.2">
      <c r="A845">
        <v>2799</v>
      </c>
      <c r="B845" s="623">
        <v>43590.961111111108</v>
      </c>
      <c r="C845" s="405" t="s">
        <v>96</v>
      </c>
      <c r="D845" s="384">
        <v>420</v>
      </c>
      <c r="E845">
        <v>0.34</v>
      </c>
      <c r="F845">
        <v>123.646</v>
      </c>
      <c r="G845" s="384">
        <v>0</v>
      </c>
      <c r="H845">
        <v>124.79300000000001</v>
      </c>
    </row>
    <row r="846" spans="1:10" x14ac:dyDescent="0.2">
      <c r="A846">
        <v>3183</v>
      </c>
      <c r="B846" s="623">
        <v>43606.706250000003</v>
      </c>
      <c r="C846" s="405" t="s">
        <v>2054</v>
      </c>
      <c r="D846" s="384">
        <v>420</v>
      </c>
      <c r="E846">
        <v>0.34</v>
      </c>
      <c r="F846">
        <v>123.738</v>
      </c>
      <c r="G846" s="384">
        <v>0</v>
      </c>
      <c r="H846">
        <v>123.738</v>
      </c>
      <c r="I846">
        <v>6.41</v>
      </c>
      <c r="J846" s="384">
        <v>4281.82</v>
      </c>
    </row>
    <row r="847" spans="1:10" x14ac:dyDescent="0.2">
      <c r="A847">
        <v>2800</v>
      </c>
      <c r="B847" s="623">
        <v>43590.979166666664</v>
      </c>
      <c r="C847" s="405" t="s">
        <v>97</v>
      </c>
      <c r="D847" s="384">
        <v>421</v>
      </c>
      <c r="E847">
        <v>0.01</v>
      </c>
      <c r="F847">
        <v>123.643</v>
      </c>
      <c r="G847" s="384">
        <v>0</v>
      </c>
      <c r="H847">
        <v>0</v>
      </c>
    </row>
    <row r="848" spans="1:10" x14ac:dyDescent="0.2">
      <c r="A848">
        <v>2819</v>
      </c>
      <c r="B848" s="623">
        <v>43591.109027777777</v>
      </c>
      <c r="C848" s="405" t="s">
        <v>2054</v>
      </c>
      <c r="D848" s="384">
        <v>421</v>
      </c>
      <c r="E848">
        <v>0.01</v>
      </c>
      <c r="F848">
        <v>123.589</v>
      </c>
      <c r="G848" s="384">
        <v>0</v>
      </c>
      <c r="H848">
        <v>123.589</v>
      </c>
      <c r="I848">
        <v>0.48</v>
      </c>
      <c r="J848" s="384">
        <v>4766.2</v>
      </c>
    </row>
    <row r="849" spans="1:10" x14ac:dyDescent="0.2">
      <c r="A849">
        <v>2812</v>
      </c>
      <c r="B849" s="623">
        <v>43591.000694444447</v>
      </c>
      <c r="C849" s="405" t="s">
        <v>97</v>
      </c>
      <c r="D849" s="384">
        <v>422</v>
      </c>
      <c r="E849">
        <v>0.01</v>
      </c>
      <c r="F849">
        <v>123.843</v>
      </c>
      <c r="G849" s="384">
        <v>0</v>
      </c>
      <c r="H849">
        <v>0</v>
      </c>
    </row>
    <row r="850" spans="1:10" x14ac:dyDescent="0.2">
      <c r="A850">
        <v>2820</v>
      </c>
      <c r="B850" s="623">
        <v>43591.109027777777</v>
      </c>
      <c r="C850" s="405" t="s">
        <v>2054</v>
      </c>
      <c r="D850" s="384">
        <v>422</v>
      </c>
      <c r="E850">
        <v>0.01</v>
      </c>
      <c r="F850">
        <v>123.589</v>
      </c>
      <c r="G850" s="384">
        <v>0</v>
      </c>
      <c r="H850">
        <v>123.589</v>
      </c>
      <c r="I850">
        <v>2.33</v>
      </c>
      <c r="J850" s="384">
        <v>4768.53</v>
      </c>
    </row>
    <row r="851" spans="1:10" x14ac:dyDescent="0.2">
      <c r="A851">
        <v>2815</v>
      </c>
      <c r="B851" s="623">
        <v>43591.027777777781</v>
      </c>
      <c r="C851" s="405" t="s">
        <v>97</v>
      </c>
      <c r="D851" s="384">
        <v>423</v>
      </c>
      <c r="E851">
        <v>0.01</v>
      </c>
      <c r="F851">
        <v>124.004</v>
      </c>
      <c r="G851" s="384">
        <v>0</v>
      </c>
      <c r="H851">
        <v>0</v>
      </c>
    </row>
    <row r="852" spans="1:10" x14ac:dyDescent="0.2">
      <c r="A852">
        <v>2821</v>
      </c>
      <c r="B852" s="623">
        <v>43591.109027777777</v>
      </c>
      <c r="C852" s="405" t="s">
        <v>2054</v>
      </c>
      <c r="D852" s="384">
        <v>423</v>
      </c>
      <c r="E852">
        <v>0.01</v>
      </c>
      <c r="F852">
        <v>123.589</v>
      </c>
      <c r="G852" s="384">
        <v>0</v>
      </c>
      <c r="H852">
        <v>123.589</v>
      </c>
      <c r="I852">
        <v>3.81</v>
      </c>
      <c r="J852" s="384">
        <v>4772.34</v>
      </c>
    </row>
    <row r="853" spans="1:10" x14ac:dyDescent="0.2">
      <c r="A853">
        <v>2822</v>
      </c>
      <c r="B853" s="623">
        <v>43591.109027777777</v>
      </c>
      <c r="C853" s="405" t="s">
        <v>97</v>
      </c>
      <c r="D853" s="384">
        <v>424</v>
      </c>
      <c r="E853">
        <v>0.01</v>
      </c>
      <c r="F853">
        <v>123.571</v>
      </c>
      <c r="G853" s="384">
        <v>0</v>
      </c>
      <c r="H853">
        <v>0</v>
      </c>
    </row>
    <row r="854" spans="1:10" x14ac:dyDescent="0.2">
      <c r="A854">
        <v>2849</v>
      </c>
      <c r="B854" s="623">
        <v>43592.654166666667</v>
      </c>
      <c r="C854" s="405" t="s">
        <v>2054</v>
      </c>
      <c r="D854" s="384">
        <v>424</v>
      </c>
      <c r="E854">
        <v>0.01</v>
      </c>
      <c r="F854">
        <v>123.59099999999999</v>
      </c>
      <c r="G854" s="384">
        <v>0</v>
      </c>
      <c r="H854">
        <v>123.59099999999999</v>
      </c>
      <c r="I854">
        <v>-0.2</v>
      </c>
      <c r="J854" s="384">
        <v>4772.1400000000003</v>
      </c>
    </row>
    <row r="855" spans="1:10" x14ac:dyDescent="0.2">
      <c r="A855">
        <v>2824</v>
      </c>
      <c r="B855" s="623">
        <v>43591.164583333331</v>
      </c>
      <c r="C855" s="405" t="s">
        <v>97</v>
      </c>
      <c r="D855" s="384">
        <v>425</v>
      </c>
      <c r="E855">
        <v>0.01</v>
      </c>
      <c r="F855">
        <v>123.691</v>
      </c>
      <c r="G855" s="384">
        <v>0</v>
      </c>
      <c r="H855">
        <v>0</v>
      </c>
    </row>
    <row r="856" spans="1:10" x14ac:dyDescent="0.2">
      <c r="A856">
        <v>2850</v>
      </c>
      <c r="B856" s="623">
        <v>43592.654166666667</v>
      </c>
      <c r="C856" s="405" t="s">
        <v>2054</v>
      </c>
      <c r="D856" s="384">
        <v>425</v>
      </c>
      <c r="E856">
        <v>0.01</v>
      </c>
      <c r="F856">
        <v>123.59099999999999</v>
      </c>
      <c r="G856" s="384">
        <v>0</v>
      </c>
      <c r="H856">
        <v>123.59099999999999</v>
      </c>
      <c r="I856">
        <v>0.9</v>
      </c>
      <c r="J856" s="384">
        <v>4773.04</v>
      </c>
    </row>
    <row r="857" spans="1:10" x14ac:dyDescent="0.2">
      <c r="A857">
        <v>2827</v>
      </c>
      <c r="B857" s="623">
        <v>43591.279861111114</v>
      </c>
      <c r="C857" s="405" t="s">
        <v>97</v>
      </c>
      <c r="D857" s="384">
        <v>426</v>
      </c>
      <c r="E857">
        <v>0.01</v>
      </c>
      <c r="F857">
        <v>123.852</v>
      </c>
      <c r="G857" s="384">
        <v>0</v>
      </c>
      <c r="H857">
        <v>0</v>
      </c>
    </row>
    <row r="858" spans="1:10" x14ac:dyDescent="0.2">
      <c r="A858">
        <v>2851</v>
      </c>
      <c r="B858" s="623">
        <v>43592.654166666667</v>
      </c>
      <c r="C858" s="405" t="s">
        <v>2054</v>
      </c>
      <c r="D858" s="384">
        <v>426</v>
      </c>
      <c r="E858">
        <v>0.01</v>
      </c>
      <c r="F858">
        <v>123.59099999999999</v>
      </c>
      <c r="G858" s="384">
        <v>0</v>
      </c>
      <c r="H858">
        <v>123.59099999999999</v>
      </c>
      <c r="I858">
        <v>2.37</v>
      </c>
      <c r="J858" s="384">
        <v>4775.41</v>
      </c>
    </row>
    <row r="859" spans="1:10" x14ac:dyDescent="0.2">
      <c r="A859">
        <v>2831</v>
      </c>
      <c r="B859" s="623">
        <v>43591.291666666664</v>
      </c>
      <c r="C859" s="405" t="s">
        <v>97</v>
      </c>
      <c r="D859" s="384">
        <v>427</v>
      </c>
      <c r="E859">
        <v>0.02</v>
      </c>
      <c r="F859">
        <v>124.05200000000001</v>
      </c>
      <c r="G859" s="384">
        <v>0</v>
      </c>
      <c r="H859">
        <v>0</v>
      </c>
    </row>
    <row r="860" spans="1:10" x14ac:dyDescent="0.2">
      <c r="A860">
        <v>2852</v>
      </c>
      <c r="B860" s="623">
        <v>43592.654166666667</v>
      </c>
      <c r="C860" s="405" t="s">
        <v>2054</v>
      </c>
      <c r="D860" s="384">
        <v>427</v>
      </c>
      <c r="E860">
        <v>0.02</v>
      </c>
      <c r="F860">
        <v>123.59099999999999</v>
      </c>
      <c r="G860" s="384">
        <v>0</v>
      </c>
      <c r="H860">
        <v>123.59099999999999</v>
      </c>
      <c r="I860">
        <v>8.41</v>
      </c>
      <c r="J860" s="384">
        <v>4783.82</v>
      </c>
    </row>
    <row r="861" spans="1:10" x14ac:dyDescent="0.2">
      <c r="A861">
        <v>2853</v>
      </c>
      <c r="B861" s="623">
        <v>43592.65902777778</v>
      </c>
      <c r="C861" s="405" t="s">
        <v>97</v>
      </c>
      <c r="D861" s="384">
        <v>428</v>
      </c>
      <c r="E861">
        <v>0.01</v>
      </c>
      <c r="F861">
        <v>123.56399999999999</v>
      </c>
      <c r="G861" s="384">
        <v>0</v>
      </c>
      <c r="H861">
        <v>0</v>
      </c>
    </row>
    <row r="862" spans="1:10" x14ac:dyDescent="0.2">
      <c r="A862">
        <v>2855</v>
      </c>
      <c r="B862" s="623">
        <v>43592.75</v>
      </c>
      <c r="C862" s="405" t="s">
        <v>2054</v>
      </c>
      <c r="D862" s="384">
        <v>428</v>
      </c>
      <c r="E862">
        <v>0.01</v>
      </c>
      <c r="F862">
        <v>123.34399999999999</v>
      </c>
      <c r="G862" s="384">
        <v>0</v>
      </c>
      <c r="H862">
        <v>123.34399999999999</v>
      </c>
      <c r="I862">
        <v>2.02</v>
      </c>
      <c r="J862" s="384">
        <v>4785.84</v>
      </c>
    </row>
    <row r="863" spans="1:10" x14ac:dyDescent="0.2">
      <c r="A863">
        <v>2856</v>
      </c>
      <c r="B863" s="623">
        <v>43592.75</v>
      </c>
      <c r="C863" s="405" t="s">
        <v>97</v>
      </c>
      <c r="D863" s="384">
        <v>429</v>
      </c>
      <c r="E863">
        <v>0.01</v>
      </c>
      <c r="F863">
        <v>123.327</v>
      </c>
      <c r="G863" s="384">
        <v>0</v>
      </c>
      <c r="H863">
        <v>0</v>
      </c>
    </row>
    <row r="864" spans="1:10" x14ac:dyDescent="0.2">
      <c r="A864">
        <v>2884</v>
      </c>
      <c r="B864" s="623">
        <v>43593.240277777775</v>
      </c>
      <c r="C864" s="405" t="s">
        <v>2054</v>
      </c>
      <c r="D864" s="384">
        <v>429</v>
      </c>
      <c r="E864">
        <v>0.01</v>
      </c>
      <c r="F864">
        <v>123.155</v>
      </c>
      <c r="G864" s="384">
        <v>0</v>
      </c>
      <c r="H864">
        <v>123.155</v>
      </c>
      <c r="I864">
        <v>1.56</v>
      </c>
      <c r="J864" s="384">
        <v>4787.3999999999996</v>
      </c>
    </row>
    <row r="865" spans="1:10" x14ac:dyDescent="0.2">
      <c r="A865">
        <v>2858</v>
      </c>
      <c r="B865" s="623">
        <v>43592.817361111112</v>
      </c>
      <c r="C865" s="405" t="s">
        <v>96</v>
      </c>
      <c r="D865" s="384">
        <v>430</v>
      </c>
      <c r="E865">
        <v>0.61</v>
      </c>
      <c r="F865">
        <v>123.166</v>
      </c>
      <c r="G865" s="384">
        <v>0</v>
      </c>
      <c r="H865">
        <v>0</v>
      </c>
    </row>
    <row r="866" spans="1:10" x14ac:dyDescent="0.2">
      <c r="A866">
        <v>3184</v>
      </c>
      <c r="B866" s="623">
        <v>43606.706250000003</v>
      </c>
      <c r="C866" s="405" t="s">
        <v>2054</v>
      </c>
      <c r="D866" s="384">
        <v>430</v>
      </c>
      <c r="E866">
        <v>0.61</v>
      </c>
      <c r="F866">
        <v>123.738</v>
      </c>
      <c r="G866" s="384">
        <v>0</v>
      </c>
      <c r="H866">
        <v>123.738</v>
      </c>
      <c r="I866">
        <v>285.08</v>
      </c>
      <c r="J866" s="384">
        <v>4566.8999999999996</v>
      </c>
    </row>
    <row r="867" spans="1:10" x14ac:dyDescent="0.2">
      <c r="A867">
        <v>2869</v>
      </c>
      <c r="B867" s="623">
        <v>43592.936111111114</v>
      </c>
      <c r="C867" s="405" t="s">
        <v>97</v>
      </c>
      <c r="D867" s="384">
        <v>431</v>
      </c>
      <c r="E867">
        <v>0.01</v>
      </c>
      <c r="F867">
        <v>123.447</v>
      </c>
      <c r="G867" s="384">
        <v>0</v>
      </c>
      <c r="H867">
        <v>0</v>
      </c>
    </row>
    <row r="868" spans="1:10" x14ac:dyDescent="0.2">
      <c r="A868">
        <v>2885</v>
      </c>
      <c r="B868" s="623">
        <v>43593.240277777775</v>
      </c>
      <c r="C868" s="405" t="s">
        <v>2054</v>
      </c>
      <c r="D868" s="384">
        <v>431</v>
      </c>
      <c r="E868">
        <v>0.01</v>
      </c>
      <c r="F868">
        <v>123.155</v>
      </c>
      <c r="G868" s="384">
        <v>0</v>
      </c>
      <c r="H868">
        <v>123.155</v>
      </c>
      <c r="I868">
        <v>2.66</v>
      </c>
      <c r="J868" s="384">
        <v>4790.0600000000004</v>
      </c>
    </row>
    <row r="869" spans="1:10" x14ac:dyDescent="0.2">
      <c r="A869">
        <v>2886</v>
      </c>
      <c r="B869" s="623">
        <v>43593.240277777775</v>
      </c>
      <c r="C869" s="405" t="s">
        <v>97</v>
      </c>
      <c r="D869" s="384">
        <v>432</v>
      </c>
      <c r="E869">
        <v>0.01</v>
      </c>
      <c r="F869">
        <v>123.13800000000001</v>
      </c>
      <c r="G869" s="384">
        <v>0</v>
      </c>
      <c r="H869">
        <v>0</v>
      </c>
    </row>
    <row r="870" spans="1:10" x14ac:dyDescent="0.2">
      <c r="A870">
        <v>2908</v>
      </c>
      <c r="B870" s="623">
        <v>43594.103472222225</v>
      </c>
      <c r="C870" s="405" t="s">
        <v>2054</v>
      </c>
      <c r="D870" s="384">
        <v>432</v>
      </c>
      <c r="E870">
        <v>0.01</v>
      </c>
      <c r="F870">
        <v>123.026</v>
      </c>
      <c r="G870" s="384">
        <v>0</v>
      </c>
      <c r="H870">
        <v>123.026</v>
      </c>
      <c r="I870">
        <v>0.96</v>
      </c>
      <c r="J870" s="384">
        <v>4791.0200000000004</v>
      </c>
    </row>
    <row r="871" spans="1:10" x14ac:dyDescent="0.2">
      <c r="A871">
        <v>2888</v>
      </c>
      <c r="B871" s="623">
        <v>43593.320833333331</v>
      </c>
      <c r="C871" s="405" t="s">
        <v>97</v>
      </c>
      <c r="D871" s="384">
        <v>433</v>
      </c>
      <c r="E871">
        <v>0.01</v>
      </c>
      <c r="F871">
        <v>123.259</v>
      </c>
      <c r="G871" s="384">
        <v>0</v>
      </c>
      <c r="H871">
        <v>0</v>
      </c>
    </row>
    <row r="872" spans="1:10" x14ac:dyDescent="0.2">
      <c r="A872">
        <v>2909</v>
      </c>
      <c r="B872" s="623">
        <v>43594.103472222225</v>
      </c>
      <c r="C872" s="405" t="s">
        <v>2054</v>
      </c>
      <c r="D872" s="384">
        <v>433</v>
      </c>
      <c r="E872">
        <v>0.01</v>
      </c>
      <c r="F872">
        <v>123.026</v>
      </c>
      <c r="G872" s="384">
        <v>0</v>
      </c>
      <c r="H872">
        <v>123.026</v>
      </c>
      <c r="I872">
        <v>2.06</v>
      </c>
      <c r="J872" s="384">
        <v>4793.08</v>
      </c>
    </row>
    <row r="873" spans="1:10" x14ac:dyDescent="0.2">
      <c r="A873">
        <v>2891</v>
      </c>
      <c r="B873" s="623">
        <v>43593.364583333336</v>
      </c>
      <c r="C873" s="405" t="s">
        <v>97</v>
      </c>
      <c r="D873" s="384">
        <v>434</v>
      </c>
      <c r="E873">
        <v>0.01</v>
      </c>
      <c r="F873">
        <v>123.42</v>
      </c>
      <c r="G873" s="384">
        <v>0</v>
      </c>
      <c r="H873">
        <v>0</v>
      </c>
    </row>
    <row r="874" spans="1:10" x14ac:dyDescent="0.2">
      <c r="A874">
        <v>2910</v>
      </c>
      <c r="B874" s="623">
        <v>43594.103472222225</v>
      </c>
      <c r="C874" s="405" t="s">
        <v>2054</v>
      </c>
      <c r="D874" s="384">
        <v>434</v>
      </c>
      <c r="E874">
        <v>0.01</v>
      </c>
      <c r="F874">
        <v>123.026</v>
      </c>
      <c r="G874" s="384">
        <v>0</v>
      </c>
      <c r="H874">
        <v>123.026</v>
      </c>
      <c r="I874">
        <v>3.54</v>
      </c>
      <c r="J874" s="384">
        <v>4796.62</v>
      </c>
    </row>
    <row r="875" spans="1:10" x14ac:dyDescent="0.2">
      <c r="A875">
        <v>2911</v>
      </c>
      <c r="B875" s="623">
        <v>43594.11041666667</v>
      </c>
      <c r="C875" s="405" t="s">
        <v>97</v>
      </c>
      <c r="D875" s="384">
        <v>435</v>
      </c>
      <c r="E875">
        <v>0.01</v>
      </c>
      <c r="F875">
        <v>123.002</v>
      </c>
      <c r="G875" s="384">
        <v>0</v>
      </c>
      <c r="H875">
        <v>0</v>
      </c>
    </row>
    <row r="876" spans="1:10" x14ac:dyDescent="0.2">
      <c r="A876">
        <v>2916</v>
      </c>
      <c r="B876" s="623">
        <v>43594.39166666667</v>
      </c>
      <c r="C876" s="405" t="s">
        <v>2054</v>
      </c>
      <c r="D876" s="384">
        <v>435</v>
      </c>
      <c r="E876">
        <v>0.01</v>
      </c>
      <c r="F876">
        <v>122.833</v>
      </c>
      <c r="G876" s="384">
        <v>0</v>
      </c>
      <c r="H876">
        <v>122.833</v>
      </c>
      <c r="I876">
        <v>1.55</v>
      </c>
      <c r="J876" s="384">
        <v>4798.17</v>
      </c>
    </row>
    <row r="877" spans="1:10" x14ac:dyDescent="0.2">
      <c r="A877">
        <v>2913</v>
      </c>
      <c r="B877" s="623">
        <v>43594.128472222219</v>
      </c>
      <c r="C877" s="405" t="s">
        <v>97</v>
      </c>
      <c r="D877" s="384">
        <v>436</v>
      </c>
      <c r="E877">
        <v>0.01</v>
      </c>
      <c r="F877">
        <v>123.123</v>
      </c>
      <c r="G877" s="384">
        <v>0</v>
      </c>
      <c r="H877">
        <v>0</v>
      </c>
    </row>
    <row r="878" spans="1:10" x14ac:dyDescent="0.2">
      <c r="A878">
        <v>2917</v>
      </c>
      <c r="B878" s="623">
        <v>43594.39166666667</v>
      </c>
      <c r="C878" s="405" t="s">
        <v>2054</v>
      </c>
      <c r="D878" s="384">
        <v>436</v>
      </c>
      <c r="E878">
        <v>0.01</v>
      </c>
      <c r="F878">
        <v>122.833</v>
      </c>
      <c r="G878" s="384">
        <v>0</v>
      </c>
      <c r="H878">
        <v>122.833</v>
      </c>
      <c r="I878">
        <v>2.66</v>
      </c>
      <c r="J878" s="384">
        <v>4800.83</v>
      </c>
    </row>
    <row r="879" spans="1:10" x14ac:dyDescent="0.2">
      <c r="A879">
        <v>2918</v>
      </c>
      <c r="B879" s="623">
        <v>43594.411805555559</v>
      </c>
      <c r="C879" s="405" t="s">
        <v>96</v>
      </c>
      <c r="D879" s="384">
        <v>437</v>
      </c>
      <c r="E879">
        <v>1.1000000000000001</v>
      </c>
      <c r="F879">
        <v>122.68600000000001</v>
      </c>
      <c r="G879" s="384">
        <v>0</v>
      </c>
      <c r="H879">
        <v>0</v>
      </c>
    </row>
    <row r="880" spans="1:10" x14ac:dyDescent="0.2">
      <c r="A880">
        <v>3185</v>
      </c>
      <c r="B880" s="623">
        <v>43606.706250000003</v>
      </c>
      <c r="C880" s="405" t="s">
        <v>2054</v>
      </c>
      <c r="D880" s="384">
        <v>437</v>
      </c>
      <c r="E880">
        <v>1.1000000000000001</v>
      </c>
      <c r="F880">
        <v>123.738</v>
      </c>
      <c r="G880" s="384">
        <v>0</v>
      </c>
      <c r="H880">
        <v>123.738</v>
      </c>
      <c r="I880">
        <v>1016.41</v>
      </c>
      <c r="J880" s="384">
        <v>5583.31</v>
      </c>
    </row>
    <row r="881" spans="1:10" x14ac:dyDescent="0.2">
      <c r="A881">
        <v>2930</v>
      </c>
      <c r="B881" s="623">
        <v>43594.425000000003</v>
      </c>
      <c r="C881" s="405" t="s">
        <v>97</v>
      </c>
      <c r="D881" s="384">
        <v>438</v>
      </c>
      <c r="E881">
        <v>0.01</v>
      </c>
      <c r="F881">
        <v>122.604</v>
      </c>
      <c r="G881" s="384">
        <v>0</v>
      </c>
      <c r="H881">
        <v>0</v>
      </c>
    </row>
    <row r="882" spans="1:10" x14ac:dyDescent="0.2">
      <c r="A882">
        <v>2981</v>
      </c>
      <c r="B882" s="623">
        <v>43598.637499999997</v>
      </c>
      <c r="C882" s="405" t="s">
        <v>2054</v>
      </c>
      <c r="D882" s="384">
        <v>438</v>
      </c>
      <c r="E882">
        <v>0.01</v>
      </c>
      <c r="F882">
        <v>122.803</v>
      </c>
      <c r="G882" s="384">
        <v>0</v>
      </c>
      <c r="H882">
        <v>122.803</v>
      </c>
      <c r="I882">
        <v>-1.87</v>
      </c>
      <c r="J882" s="384">
        <v>4798.96</v>
      </c>
    </row>
    <row r="883" spans="1:10" x14ac:dyDescent="0.2">
      <c r="A883">
        <v>2932</v>
      </c>
      <c r="B883" s="623">
        <v>43594.441666666666</v>
      </c>
      <c r="C883" s="405" t="s">
        <v>97</v>
      </c>
      <c r="D883" s="384">
        <v>439</v>
      </c>
      <c r="E883">
        <v>0.01</v>
      </c>
      <c r="F883">
        <v>122.724</v>
      </c>
      <c r="G883" s="384">
        <v>0</v>
      </c>
      <c r="H883">
        <v>0</v>
      </c>
    </row>
    <row r="884" spans="1:10" x14ac:dyDescent="0.2">
      <c r="A884">
        <v>2982</v>
      </c>
      <c r="B884" s="623">
        <v>43598.637499999997</v>
      </c>
      <c r="C884" s="405" t="s">
        <v>2054</v>
      </c>
      <c r="D884" s="384">
        <v>439</v>
      </c>
      <c r="E884">
        <v>0.01</v>
      </c>
      <c r="F884">
        <v>122.803</v>
      </c>
      <c r="G884" s="384">
        <v>0</v>
      </c>
      <c r="H884">
        <v>122.803</v>
      </c>
      <c r="I884">
        <v>-0.77</v>
      </c>
      <c r="J884" s="384">
        <v>4798.2</v>
      </c>
    </row>
    <row r="885" spans="1:10" x14ac:dyDescent="0.2">
      <c r="A885">
        <v>2935</v>
      </c>
      <c r="B885" s="623">
        <v>43594.480555555558</v>
      </c>
      <c r="C885" s="405" t="s">
        <v>97</v>
      </c>
      <c r="D885" s="384">
        <v>440</v>
      </c>
      <c r="E885">
        <v>0.01</v>
      </c>
      <c r="F885">
        <v>122.88500000000001</v>
      </c>
      <c r="G885" s="384">
        <v>0</v>
      </c>
      <c r="H885">
        <v>0</v>
      </c>
    </row>
    <row r="886" spans="1:10" x14ac:dyDescent="0.2">
      <c r="A886">
        <v>2983</v>
      </c>
      <c r="B886" s="623">
        <v>43598.637499999997</v>
      </c>
      <c r="C886" s="405" t="s">
        <v>2054</v>
      </c>
      <c r="D886" s="384">
        <v>440</v>
      </c>
      <c r="E886">
        <v>0.01</v>
      </c>
      <c r="F886">
        <v>122.803</v>
      </c>
      <c r="G886" s="384">
        <v>0</v>
      </c>
      <c r="H886">
        <v>122.803</v>
      </c>
      <c r="I886">
        <v>0.7</v>
      </c>
      <c r="J886" s="384">
        <v>4798.8999999999996</v>
      </c>
    </row>
    <row r="887" spans="1:10" x14ac:dyDescent="0.2">
      <c r="A887">
        <v>2939</v>
      </c>
      <c r="B887" s="623">
        <v>43594.664583333331</v>
      </c>
      <c r="C887" s="405" t="s">
        <v>97</v>
      </c>
      <c r="D887" s="384">
        <v>441</v>
      </c>
      <c r="E887">
        <v>0.02</v>
      </c>
      <c r="F887">
        <v>123.099</v>
      </c>
      <c r="G887" s="384">
        <v>0</v>
      </c>
      <c r="H887">
        <v>0</v>
      </c>
    </row>
    <row r="888" spans="1:10" x14ac:dyDescent="0.2">
      <c r="A888">
        <v>2984</v>
      </c>
      <c r="B888" s="623">
        <v>43598.637499999997</v>
      </c>
      <c r="C888" s="405" t="s">
        <v>2054</v>
      </c>
      <c r="D888" s="384">
        <v>441</v>
      </c>
      <c r="E888">
        <v>0.02</v>
      </c>
      <c r="F888">
        <v>122.803</v>
      </c>
      <c r="G888" s="384">
        <v>0</v>
      </c>
      <c r="H888">
        <v>122.803</v>
      </c>
      <c r="I888">
        <v>5.34</v>
      </c>
      <c r="J888" s="384">
        <v>4804.24</v>
      </c>
    </row>
    <row r="889" spans="1:10" x14ac:dyDescent="0.2">
      <c r="A889">
        <v>2959</v>
      </c>
      <c r="B889" s="623">
        <v>43595.099305555559</v>
      </c>
      <c r="C889" s="405" t="s">
        <v>97</v>
      </c>
      <c r="D889" s="384">
        <v>442</v>
      </c>
      <c r="E889">
        <v>0.03</v>
      </c>
      <c r="F889">
        <v>123.373</v>
      </c>
      <c r="G889" s="384">
        <v>0</v>
      </c>
      <c r="H889">
        <v>0</v>
      </c>
    </row>
    <row r="890" spans="1:10" x14ac:dyDescent="0.2">
      <c r="A890">
        <v>2985</v>
      </c>
      <c r="B890" s="623">
        <v>43598.637499999997</v>
      </c>
      <c r="C890" s="405" t="s">
        <v>2054</v>
      </c>
      <c r="D890" s="384">
        <v>442</v>
      </c>
      <c r="E890">
        <v>0.03</v>
      </c>
      <c r="F890">
        <v>122.803</v>
      </c>
      <c r="G890" s="384">
        <v>0</v>
      </c>
      <c r="H890">
        <v>122.803</v>
      </c>
      <c r="I890">
        <v>15.61</v>
      </c>
      <c r="J890" s="384">
        <v>4819.8500000000004</v>
      </c>
    </row>
    <row r="891" spans="1:10" x14ac:dyDescent="0.2">
      <c r="A891">
        <v>2986</v>
      </c>
      <c r="B891" s="623">
        <v>43598.638194444444</v>
      </c>
      <c r="C891" s="405" t="s">
        <v>97</v>
      </c>
      <c r="D891" s="384">
        <v>443</v>
      </c>
      <c r="E891">
        <v>0.01</v>
      </c>
      <c r="F891">
        <v>122.785</v>
      </c>
      <c r="G891" s="384">
        <v>0</v>
      </c>
      <c r="H891">
        <v>0</v>
      </c>
    </row>
    <row r="892" spans="1:10" x14ac:dyDescent="0.2">
      <c r="A892">
        <v>2991</v>
      </c>
      <c r="B892" s="623">
        <v>43598.73541666667</v>
      </c>
      <c r="C892" s="405" t="s">
        <v>2054</v>
      </c>
      <c r="D892" s="384">
        <v>443</v>
      </c>
      <c r="E892">
        <v>0.01</v>
      </c>
      <c r="F892">
        <v>122.61499999999999</v>
      </c>
      <c r="G892" s="384">
        <v>0</v>
      </c>
      <c r="H892">
        <v>122.61499999999999</v>
      </c>
      <c r="I892">
        <v>1.56</v>
      </c>
      <c r="J892" s="384">
        <v>4821.41</v>
      </c>
    </row>
    <row r="893" spans="1:10" x14ac:dyDescent="0.2">
      <c r="A893">
        <v>2988</v>
      </c>
      <c r="B893" s="623">
        <v>43598.65347222222</v>
      </c>
      <c r="C893" s="405" t="s">
        <v>97</v>
      </c>
      <c r="D893" s="384">
        <v>444</v>
      </c>
      <c r="E893">
        <v>0.01</v>
      </c>
      <c r="F893">
        <v>122.905</v>
      </c>
      <c r="G893" s="384">
        <v>0</v>
      </c>
      <c r="H893">
        <v>0</v>
      </c>
    </row>
    <row r="894" spans="1:10" x14ac:dyDescent="0.2">
      <c r="A894">
        <v>2992</v>
      </c>
      <c r="B894" s="623">
        <v>43598.73541666667</v>
      </c>
      <c r="C894" s="405" t="s">
        <v>2054</v>
      </c>
      <c r="D894" s="384">
        <v>444</v>
      </c>
      <c r="E894">
        <v>0.01</v>
      </c>
      <c r="F894">
        <v>122.61499999999999</v>
      </c>
      <c r="G894" s="384">
        <v>0</v>
      </c>
      <c r="H894">
        <v>122.61499999999999</v>
      </c>
      <c r="I894">
        <v>2.66</v>
      </c>
      <c r="J894" s="384">
        <v>4824.07</v>
      </c>
    </row>
    <row r="895" spans="1:10" x14ac:dyDescent="0.2">
      <c r="A895">
        <v>2993</v>
      </c>
      <c r="B895" s="623">
        <v>43598.74722222222</v>
      </c>
      <c r="C895" s="405" t="s">
        <v>97</v>
      </c>
      <c r="D895" s="384">
        <v>445</v>
      </c>
      <c r="E895">
        <v>0.01</v>
      </c>
      <c r="F895">
        <v>122.554</v>
      </c>
      <c r="G895" s="384">
        <v>0</v>
      </c>
      <c r="H895">
        <v>0</v>
      </c>
    </row>
    <row r="896" spans="1:10" x14ac:dyDescent="0.2">
      <c r="A896">
        <v>3027</v>
      </c>
      <c r="B896" s="623">
        <v>43599.605555555558</v>
      </c>
      <c r="C896" s="405" t="s">
        <v>2054</v>
      </c>
      <c r="D896" s="384">
        <v>445</v>
      </c>
      <c r="E896">
        <v>0.01</v>
      </c>
      <c r="F896">
        <v>122.746</v>
      </c>
      <c r="G896" s="384">
        <v>0</v>
      </c>
      <c r="H896">
        <v>122.746</v>
      </c>
      <c r="I896">
        <v>-1.78</v>
      </c>
      <c r="J896" s="384">
        <v>4822.29</v>
      </c>
    </row>
    <row r="897" spans="1:10" x14ac:dyDescent="0.2">
      <c r="A897">
        <v>2995</v>
      </c>
      <c r="B897" s="623">
        <v>43598.775694444441</v>
      </c>
      <c r="C897" s="405" t="s">
        <v>97</v>
      </c>
      <c r="D897" s="384">
        <v>446</v>
      </c>
      <c r="E897">
        <v>0.01</v>
      </c>
      <c r="F897">
        <v>122.67400000000001</v>
      </c>
      <c r="G897" s="384">
        <v>0</v>
      </c>
      <c r="H897">
        <v>0</v>
      </c>
    </row>
    <row r="898" spans="1:10" x14ac:dyDescent="0.2">
      <c r="A898">
        <v>3028</v>
      </c>
      <c r="B898" s="623">
        <v>43599.605555555558</v>
      </c>
      <c r="C898" s="405" t="s">
        <v>2054</v>
      </c>
      <c r="D898" s="384">
        <v>446</v>
      </c>
      <c r="E898">
        <v>0.01</v>
      </c>
      <c r="F898">
        <v>122.746</v>
      </c>
      <c r="G898" s="384">
        <v>0</v>
      </c>
      <c r="H898">
        <v>122.746</v>
      </c>
      <c r="I898">
        <v>-0.68</v>
      </c>
      <c r="J898" s="384">
        <v>4821.6099999999997</v>
      </c>
    </row>
    <row r="899" spans="1:10" x14ac:dyDescent="0.2">
      <c r="A899">
        <v>2998</v>
      </c>
      <c r="B899" s="623">
        <v>43598.851388888892</v>
      </c>
      <c r="C899" s="405" t="s">
        <v>97</v>
      </c>
      <c r="D899" s="384">
        <v>447</v>
      </c>
      <c r="E899">
        <v>0.01</v>
      </c>
      <c r="F899">
        <v>122.83499999999999</v>
      </c>
      <c r="G899" s="384">
        <v>0</v>
      </c>
      <c r="H899">
        <v>0</v>
      </c>
    </row>
    <row r="900" spans="1:10" x14ac:dyDescent="0.2">
      <c r="A900">
        <v>3029</v>
      </c>
      <c r="B900" s="623">
        <v>43599.605555555558</v>
      </c>
      <c r="C900" s="405" t="s">
        <v>2054</v>
      </c>
      <c r="D900" s="384">
        <v>447</v>
      </c>
      <c r="E900">
        <v>0.01</v>
      </c>
      <c r="F900">
        <v>122.746</v>
      </c>
      <c r="G900" s="384">
        <v>0</v>
      </c>
      <c r="H900">
        <v>122.746</v>
      </c>
      <c r="I900">
        <v>0.79</v>
      </c>
      <c r="J900" s="384">
        <v>4822.3999999999996</v>
      </c>
    </row>
    <row r="901" spans="1:10" x14ac:dyDescent="0.2">
      <c r="A901">
        <v>3016</v>
      </c>
      <c r="B901" s="623">
        <v>43599.152083333334</v>
      </c>
      <c r="C901" s="405" t="s">
        <v>97</v>
      </c>
      <c r="D901" s="384">
        <v>448</v>
      </c>
      <c r="E901">
        <v>0.02</v>
      </c>
      <c r="F901">
        <v>123.036</v>
      </c>
      <c r="G901" s="384">
        <v>0</v>
      </c>
      <c r="H901">
        <v>0</v>
      </c>
    </row>
    <row r="902" spans="1:10" x14ac:dyDescent="0.2">
      <c r="A902">
        <v>3030</v>
      </c>
      <c r="B902" s="623">
        <v>43599.605555555558</v>
      </c>
      <c r="C902" s="405" t="s">
        <v>2054</v>
      </c>
      <c r="D902" s="384">
        <v>448</v>
      </c>
      <c r="E902">
        <v>0.02</v>
      </c>
      <c r="F902">
        <v>122.746</v>
      </c>
      <c r="G902" s="384">
        <v>0</v>
      </c>
      <c r="H902">
        <v>122.746</v>
      </c>
      <c r="I902">
        <v>5.31</v>
      </c>
      <c r="J902" s="384">
        <v>4827.71</v>
      </c>
    </row>
    <row r="903" spans="1:10" x14ac:dyDescent="0.2">
      <c r="A903">
        <v>3021</v>
      </c>
      <c r="B903" s="623">
        <v>43599.383333333331</v>
      </c>
      <c r="C903" s="405" t="s">
        <v>97</v>
      </c>
      <c r="D903" s="384">
        <v>449</v>
      </c>
      <c r="E903">
        <v>0.03</v>
      </c>
      <c r="F903">
        <v>123.307</v>
      </c>
      <c r="G903" s="384">
        <v>0</v>
      </c>
      <c r="H903">
        <v>0</v>
      </c>
    </row>
    <row r="904" spans="1:10" x14ac:dyDescent="0.2">
      <c r="A904">
        <v>3031</v>
      </c>
      <c r="B904" s="623">
        <v>43599.605555555558</v>
      </c>
      <c r="C904" s="405" t="s">
        <v>2054</v>
      </c>
      <c r="D904" s="384">
        <v>449</v>
      </c>
      <c r="E904">
        <v>0.03</v>
      </c>
      <c r="F904">
        <v>122.746</v>
      </c>
      <c r="G904" s="384">
        <v>0</v>
      </c>
      <c r="H904">
        <v>122.746</v>
      </c>
      <c r="I904">
        <v>15.44</v>
      </c>
      <c r="J904" s="384">
        <v>4843.1499999999996</v>
      </c>
    </row>
    <row r="905" spans="1:10" x14ac:dyDescent="0.2">
      <c r="A905">
        <v>3032</v>
      </c>
      <c r="B905" s="623">
        <v>43599.606249999997</v>
      </c>
      <c r="C905" s="405" t="s">
        <v>97</v>
      </c>
      <c r="D905" s="384">
        <v>450</v>
      </c>
      <c r="E905">
        <v>0.01</v>
      </c>
      <c r="F905">
        <v>122.736</v>
      </c>
      <c r="G905" s="384">
        <v>0</v>
      </c>
      <c r="H905">
        <v>0</v>
      </c>
    </row>
    <row r="906" spans="1:10" x14ac:dyDescent="0.2">
      <c r="A906">
        <v>3055</v>
      </c>
      <c r="B906" s="623">
        <v>43600.481944444444</v>
      </c>
      <c r="C906" s="405" t="s">
        <v>2054</v>
      </c>
      <c r="D906" s="384">
        <v>450</v>
      </c>
      <c r="E906">
        <v>0.01</v>
      </c>
      <c r="F906">
        <v>122.629</v>
      </c>
      <c r="G906" s="384">
        <v>0</v>
      </c>
      <c r="H906">
        <v>122.629</v>
      </c>
      <c r="I906">
        <v>0.96</v>
      </c>
      <c r="J906" s="384">
        <v>4844.1000000000004</v>
      </c>
    </row>
    <row r="907" spans="1:10" x14ac:dyDescent="0.2">
      <c r="A907">
        <v>3034</v>
      </c>
      <c r="B907" s="623">
        <v>43599.625</v>
      </c>
      <c r="C907" s="405" t="s">
        <v>97</v>
      </c>
      <c r="D907" s="384">
        <v>451</v>
      </c>
      <c r="E907">
        <v>0.01</v>
      </c>
      <c r="F907">
        <v>122.858</v>
      </c>
      <c r="G907" s="384">
        <v>0</v>
      </c>
      <c r="H907">
        <v>0</v>
      </c>
    </row>
    <row r="908" spans="1:10" x14ac:dyDescent="0.2">
      <c r="A908">
        <v>3056</v>
      </c>
      <c r="B908" s="623">
        <v>43600.481944444444</v>
      </c>
      <c r="C908" s="405" t="s">
        <v>2054</v>
      </c>
      <c r="D908" s="384">
        <v>451</v>
      </c>
      <c r="E908">
        <v>0.01</v>
      </c>
      <c r="F908">
        <v>122.629</v>
      </c>
      <c r="G908" s="384">
        <v>0</v>
      </c>
      <c r="H908">
        <v>122.629</v>
      </c>
      <c r="I908">
        <v>2.08</v>
      </c>
      <c r="J908" s="384">
        <v>4846.18</v>
      </c>
    </row>
    <row r="909" spans="1:10" x14ac:dyDescent="0.2">
      <c r="A909">
        <v>3037</v>
      </c>
      <c r="B909" s="623">
        <v>43599.82708333333</v>
      </c>
      <c r="C909" s="405" t="s">
        <v>97</v>
      </c>
      <c r="D909" s="384">
        <v>452</v>
      </c>
      <c r="E909">
        <v>0.01</v>
      </c>
      <c r="F909">
        <v>123.01900000000001</v>
      </c>
      <c r="G909" s="384">
        <v>0</v>
      </c>
      <c r="H909">
        <v>0</v>
      </c>
    </row>
    <row r="910" spans="1:10" x14ac:dyDescent="0.2">
      <c r="A910">
        <v>3057</v>
      </c>
      <c r="B910" s="623">
        <v>43600.481944444444</v>
      </c>
      <c r="C910" s="405" t="s">
        <v>2054</v>
      </c>
      <c r="D910" s="384">
        <v>452</v>
      </c>
      <c r="E910">
        <v>0.01</v>
      </c>
      <c r="F910">
        <v>122.629</v>
      </c>
      <c r="G910" s="384">
        <v>0</v>
      </c>
      <c r="H910">
        <v>122.629</v>
      </c>
      <c r="I910">
        <v>3.56</v>
      </c>
      <c r="J910" s="384">
        <v>4849.74</v>
      </c>
    </row>
    <row r="911" spans="1:10" x14ac:dyDescent="0.2">
      <c r="A911">
        <v>3058</v>
      </c>
      <c r="B911" s="623">
        <v>43600.482638888891</v>
      </c>
      <c r="C911" s="405" t="s">
        <v>97</v>
      </c>
      <c r="D911" s="384">
        <v>453</v>
      </c>
      <c r="E911">
        <v>0.01</v>
      </c>
      <c r="F911">
        <v>122.598</v>
      </c>
      <c r="G911" s="384">
        <v>0</v>
      </c>
      <c r="H911">
        <v>0</v>
      </c>
    </row>
    <row r="912" spans="1:10" x14ac:dyDescent="0.2">
      <c r="A912">
        <v>3060</v>
      </c>
      <c r="B912" s="623">
        <v>43600.518055555556</v>
      </c>
      <c r="C912" s="405" t="s">
        <v>2054</v>
      </c>
      <c r="D912" s="384">
        <v>453</v>
      </c>
      <c r="E912">
        <v>0.01</v>
      </c>
      <c r="F912">
        <v>122.378</v>
      </c>
      <c r="G912" s="384">
        <v>0</v>
      </c>
      <c r="H912">
        <v>122.378</v>
      </c>
      <c r="I912">
        <v>2.02</v>
      </c>
      <c r="J912" s="384">
        <v>4851.76</v>
      </c>
    </row>
    <row r="913" spans="1:10" x14ac:dyDescent="0.2">
      <c r="A913">
        <v>3061</v>
      </c>
      <c r="B913" s="623">
        <v>43600.518750000003</v>
      </c>
      <c r="C913" s="405" t="s">
        <v>97</v>
      </c>
      <c r="D913" s="384">
        <v>454</v>
      </c>
      <c r="E913">
        <v>0.01</v>
      </c>
      <c r="F913">
        <v>122.373</v>
      </c>
      <c r="G913" s="384">
        <v>0</v>
      </c>
      <c r="H913">
        <v>0</v>
      </c>
    </row>
    <row r="914" spans="1:10" x14ac:dyDescent="0.2">
      <c r="A914">
        <v>3066</v>
      </c>
      <c r="B914" s="623">
        <v>43600.583333333336</v>
      </c>
      <c r="C914" s="405" t="s">
        <v>2054</v>
      </c>
      <c r="D914" s="384">
        <v>454</v>
      </c>
      <c r="E914">
        <v>0.01</v>
      </c>
      <c r="F914">
        <v>122.20399999999999</v>
      </c>
      <c r="G914" s="384">
        <v>0</v>
      </c>
      <c r="H914">
        <v>122.20399999999999</v>
      </c>
      <c r="I914">
        <v>1.55</v>
      </c>
      <c r="J914" s="384">
        <v>4853.3100000000004</v>
      </c>
    </row>
    <row r="915" spans="1:10" x14ac:dyDescent="0.2">
      <c r="A915">
        <v>3063</v>
      </c>
      <c r="B915" s="623">
        <v>43600.531944444447</v>
      </c>
      <c r="C915" s="405" t="s">
        <v>97</v>
      </c>
      <c r="D915" s="384">
        <v>455</v>
      </c>
      <c r="E915">
        <v>0.01</v>
      </c>
      <c r="F915">
        <v>122.494</v>
      </c>
      <c r="G915" s="384">
        <v>0</v>
      </c>
      <c r="H915">
        <v>0</v>
      </c>
    </row>
    <row r="916" spans="1:10" x14ac:dyDescent="0.2">
      <c r="A916">
        <v>3067</v>
      </c>
      <c r="B916" s="623">
        <v>43600.583333333336</v>
      </c>
      <c r="C916" s="405" t="s">
        <v>2054</v>
      </c>
      <c r="D916" s="384">
        <v>455</v>
      </c>
      <c r="E916">
        <v>0.01</v>
      </c>
      <c r="F916">
        <v>122.20399999999999</v>
      </c>
      <c r="G916" s="384">
        <v>0</v>
      </c>
      <c r="H916">
        <v>122.20399999999999</v>
      </c>
      <c r="I916">
        <v>2.66</v>
      </c>
      <c r="J916" s="384">
        <v>4855.97</v>
      </c>
    </row>
    <row r="917" spans="1:10" x14ac:dyDescent="0.2">
      <c r="A917">
        <v>3068</v>
      </c>
      <c r="B917" s="623">
        <v>43600.604861111111</v>
      </c>
      <c r="C917" s="405" t="s">
        <v>97</v>
      </c>
      <c r="D917" s="384">
        <v>456</v>
      </c>
      <c r="E917">
        <v>0.01</v>
      </c>
      <c r="F917">
        <v>122.20099999999999</v>
      </c>
      <c r="G917" s="384">
        <v>0</v>
      </c>
      <c r="H917">
        <v>0</v>
      </c>
    </row>
    <row r="918" spans="1:10" x14ac:dyDescent="0.2">
      <c r="A918">
        <v>3113</v>
      </c>
      <c r="B918" s="623">
        <v>43602.572916666664</v>
      </c>
      <c r="C918" s="405" t="s">
        <v>2054</v>
      </c>
      <c r="D918" s="384">
        <v>456</v>
      </c>
      <c r="E918">
        <v>0.01</v>
      </c>
      <c r="F918">
        <v>122.306</v>
      </c>
      <c r="G918" s="384">
        <v>0</v>
      </c>
      <c r="H918">
        <v>122.306</v>
      </c>
      <c r="I918">
        <v>-1.05</v>
      </c>
      <c r="J918" s="384">
        <v>4854.92</v>
      </c>
    </row>
    <row r="919" spans="1:10" x14ac:dyDescent="0.2">
      <c r="A919">
        <v>3070</v>
      </c>
      <c r="B919" s="623">
        <v>43600.650694444441</v>
      </c>
      <c r="C919" s="405" t="s">
        <v>97</v>
      </c>
      <c r="D919" s="384">
        <v>457</v>
      </c>
      <c r="E919">
        <v>0.01</v>
      </c>
      <c r="F919">
        <v>122.322</v>
      </c>
      <c r="G919" s="384">
        <v>0</v>
      </c>
      <c r="H919">
        <v>0</v>
      </c>
    </row>
    <row r="920" spans="1:10" x14ac:dyDescent="0.2">
      <c r="A920">
        <v>3114</v>
      </c>
      <c r="B920" s="623">
        <v>43602.572916666664</v>
      </c>
      <c r="C920" s="405" t="s">
        <v>2054</v>
      </c>
      <c r="D920" s="384">
        <v>457</v>
      </c>
      <c r="E920">
        <v>0.01</v>
      </c>
      <c r="F920">
        <v>122.306</v>
      </c>
      <c r="G920" s="384">
        <v>0</v>
      </c>
      <c r="H920">
        <v>122.306</v>
      </c>
      <c r="I920">
        <v>0.06</v>
      </c>
      <c r="J920" s="384">
        <v>4854.9799999999996</v>
      </c>
    </row>
    <row r="921" spans="1:10" x14ac:dyDescent="0.2">
      <c r="A921">
        <v>3073</v>
      </c>
      <c r="B921" s="623">
        <v>43600.679166666669</v>
      </c>
      <c r="C921" s="405" t="s">
        <v>2096</v>
      </c>
      <c r="D921" s="384">
        <v>458</v>
      </c>
      <c r="E921">
        <v>0.01</v>
      </c>
      <c r="F921">
        <v>122.634</v>
      </c>
      <c r="G921" s="384">
        <v>0</v>
      </c>
      <c r="H921">
        <v>0</v>
      </c>
    </row>
    <row r="922" spans="1:10" x14ac:dyDescent="0.2">
      <c r="A922">
        <v>3082</v>
      </c>
      <c r="B922" s="623">
        <v>43600.709722222222</v>
      </c>
      <c r="C922" s="405" t="s">
        <v>97</v>
      </c>
      <c r="D922" s="384">
        <v>458</v>
      </c>
      <c r="E922">
        <v>0.01</v>
      </c>
      <c r="F922">
        <v>122.634</v>
      </c>
      <c r="G922" s="384">
        <v>0</v>
      </c>
      <c r="H922">
        <v>122.315</v>
      </c>
    </row>
    <row r="923" spans="1:10" x14ac:dyDescent="0.2">
      <c r="A923">
        <v>3115</v>
      </c>
      <c r="B923" s="623">
        <v>43602.572916666664</v>
      </c>
      <c r="C923" s="405" t="s">
        <v>2054</v>
      </c>
      <c r="D923" s="384">
        <v>458</v>
      </c>
      <c r="E923">
        <v>0.01</v>
      </c>
      <c r="F923">
        <v>122.306</v>
      </c>
      <c r="G923" s="384">
        <v>0</v>
      </c>
      <c r="H923">
        <v>122.306</v>
      </c>
      <c r="I923">
        <v>2.92</v>
      </c>
      <c r="J923" s="384">
        <v>4857.8999999999996</v>
      </c>
    </row>
    <row r="924" spans="1:10" x14ac:dyDescent="0.2">
      <c r="A924">
        <v>3077</v>
      </c>
      <c r="B924" s="623">
        <v>43600.680555555555</v>
      </c>
      <c r="C924" s="405" t="s">
        <v>97</v>
      </c>
      <c r="D924" s="384">
        <v>459</v>
      </c>
      <c r="E924">
        <v>0.02</v>
      </c>
      <c r="F924">
        <v>122.834</v>
      </c>
      <c r="G924" s="384">
        <v>0</v>
      </c>
      <c r="H924">
        <v>0</v>
      </c>
    </row>
    <row r="925" spans="1:10" x14ac:dyDescent="0.2">
      <c r="A925">
        <v>3116</v>
      </c>
      <c r="B925" s="623">
        <v>43602.572916666664</v>
      </c>
      <c r="C925" s="405" t="s">
        <v>2054</v>
      </c>
      <c r="D925" s="384">
        <v>459</v>
      </c>
      <c r="E925">
        <v>0.02</v>
      </c>
      <c r="F925">
        <v>122.306</v>
      </c>
      <c r="G925" s="384">
        <v>0</v>
      </c>
      <c r="H925">
        <v>122.306</v>
      </c>
      <c r="I925">
        <v>9.51</v>
      </c>
      <c r="J925" s="384">
        <v>4867.3999999999996</v>
      </c>
    </row>
    <row r="926" spans="1:10" x14ac:dyDescent="0.2">
      <c r="A926">
        <v>3117</v>
      </c>
      <c r="B926" s="623">
        <v>43602.573611111111</v>
      </c>
      <c r="C926" s="405" t="s">
        <v>97</v>
      </c>
      <c r="D926" s="384">
        <v>460</v>
      </c>
      <c r="E926">
        <v>0.01</v>
      </c>
      <c r="F926">
        <v>122.289</v>
      </c>
      <c r="G926" s="384">
        <v>0</v>
      </c>
      <c r="H926">
        <v>0</v>
      </c>
    </row>
    <row r="927" spans="1:10" x14ac:dyDescent="0.2">
      <c r="A927">
        <v>3216</v>
      </c>
      <c r="B927" s="623">
        <v>43608.380555555559</v>
      </c>
      <c r="C927" s="405" t="s">
        <v>2054</v>
      </c>
      <c r="D927" s="384">
        <v>460</v>
      </c>
      <c r="E927">
        <v>0.01</v>
      </c>
      <c r="F927">
        <v>122.73699999999999</v>
      </c>
      <c r="G927" s="384">
        <v>0</v>
      </c>
      <c r="H927">
        <v>122.73699999999999</v>
      </c>
      <c r="I927">
        <v>-4.25</v>
      </c>
      <c r="J927" s="384">
        <v>5579.06</v>
      </c>
    </row>
    <row r="928" spans="1:10" x14ac:dyDescent="0.2">
      <c r="A928">
        <v>3119</v>
      </c>
      <c r="B928" s="623">
        <v>43602.59652777778</v>
      </c>
      <c r="C928" s="405" t="s">
        <v>97</v>
      </c>
      <c r="D928" s="384">
        <v>461</v>
      </c>
      <c r="E928">
        <v>0.01</v>
      </c>
      <c r="F928">
        <v>122.41</v>
      </c>
      <c r="G928" s="384">
        <v>0</v>
      </c>
      <c r="H928">
        <v>0</v>
      </c>
    </row>
    <row r="929" spans="1:10" x14ac:dyDescent="0.2">
      <c r="A929">
        <v>3217</v>
      </c>
      <c r="B929" s="623">
        <v>43608.380555555559</v>
      </c>
      <c r="C929" s="405" t="s">
        <v>2054</v>
      </c>
      <c r="D929" s="384">
        <v>461</v>
      </c>
      <c r="E929">
        <v>0.01</v>
      </c>
      <c r="F929">
        <v>122.73699999999999</v>
      </c>
      <c r="G929" s="384">
        <v>0</v>
      </c>
      <c r="H929">
        <v>122.73699999999999</v>
      </c>
      <c r="I929">
        <v>-3.14</v>
      </c>
      <c r="J929" s="384">
        <v>5575.92</v>
      </c>
    </row>
    <row r="930" spans="1:10" x14ac:dyDescent="0.2">
      <c r="A930">
        <v>3122</v>
      </c>
      <c r="B930" s="623">
        <v>43602.618055555555</v>
      </c>
      <c r="C930" s="405" t="s">
        <v>97</v>
      </c>
      <c r="D930" s="384">
        <v>462</v>
      </c>
      <c r="E930">
        <v>0.01</v>
      </c>
      <c r="F930">
        <v>122.572</v>
      </c>
      <c r="G930" s="384">
        <v>0</v>
      </c>
      <c r="H930">
        <v>0</v>
      </c>
    </row>
    <row r="931" spans="1:10" x14ac:dyDescent="0.2">
      <c r="A931">
        <v>3218</v>
      </c>
      <c r="B931" s="623">
        <v>43608.380555555559</v>
      </c>
      <c r="C931" s="405" t="s">
        <v>2054</v>
      </c>
      <c r="D931" s="384">
        <v>462</v>
      </c>
      <c r="E931">
        <v>0.01</v>
      </c>
      <c r="F931">
        <v>122.73699999999999</v>
      </c>
      <c r="G931" s="384">
        <v>0</v>
      </c>
      <c r="H931">
        <v>122.73699999999999</v>
      </c>
      <c r="I931">
        <v>-1.66</v>
      </c>
      <c r="J931" s="384">
        <v>5574.27</v>
      </c>
    </row>
    <row r="932" spans="1:10" x14ac:dyDescent="0.2">
      <c r="A932">
        <v>3126</v>
      </c>
      <c r="B932" s="623">
        <v>43602.797222222223</v>
      </c>
      <c r="C932" s="405" t="s">
        <v>97</v>
      </c>
      <c r="D932" s="384">
        <v>463</v>
      </c>
      <c r="E932">
        <v>0.02</v>
      </c>
      <c r="F932">
        <v>122.77200000000001</v>
      </c>
      <c r="G932" s="384">
        <v>0</v>
      </c>
      <c r="H932">
        <v>0</v>
      </c>
    </row>
    <row r="933" spans="1:10" x14ac:dyDescent="0.2">
      <c r="A933">
        <v>3219</v>
      </c>
      <c r="B933" s="623">
        <v>43608.380555555559</v>
      </c>
      <c r="C933" s="405" t="s">
        <v>2054</v>
      </c>
      <c r="D933" s="384">
        <v>463</v>
      </c>
      <c r="E933">
        <v>0.02</v>
      </c>
      <c r="F933">
        <v>122.73699999999999</v>
      </c>
      <c r="G933" s="384">
        <v>0</v>
      </c>
      <c r="H933">
        <v>122.73699999999999</v>
      </c>
      <c r="I933">
        <v>0.37</v>
      </c>
      <c r="J933" s="384">
        <v>5574.63</v>
      </c>
    </row>
    <row r="934" spans="1:10" x14ac:dyDescent="0.2">
      <c r="A934">
        <v>3146</v>
      </c>
      <c r="B934" s="623">
        <v>43605.085416666669</v>
      </c>
      <c r="C934" s="405" t="s">
        <v>97</v>
      </c>
      <c r="D934" s="384">
        <v>464</v>
      </c>
      <c r="E934">
        <v>0.03</v>
      </c>
      <c r="F934">
        <v>123.04300000000001</v>
      </c>
      <c r="G934" s="384">
        <v>0</v>
      </c>
      <c r="H934">
        <v>0</v>
      </c>
    </row>
    <row r="935" spans="1:10" x14ac:dyDescent="0.2">
      <c r="A935">
        <v>3220</v>
      </c>
      <c r="B935" s="623">
        <v>43608.380555555559</v>
      </c>
      <c r="C935" s="405" t="s">
        <v>2054</v>
      </c>
      <c r="D935" s="384">
        <v>464</v>
      </c>
      <c r="E935">
        <v>0.03</v>
      </c>
      <c r="F935">
        <v>122.73699999999999</v>
      </c>
      <c r="G935" s="384">
        <v>0</v>
      </c>
      <c r="H935">
        <v>122.73699999999999</v>
      </c>
      <c r="I935">
        <v>8.08</v>
      </c>
      <c r="J935" s="384">
        <v>5582.71</v>
      </c>
    </row>
    <row r="936" spans="1:10" x14ac:dyDescent="0.2">
      <c r="A936">
        <v>3168</v>
      </c>
      <c r="B936" s="623">
        <v>43606.704861111109</v>
      </c>
      <c r="C936" s="405" t="s">
        <v>97</v>
      </c>
      <c r="D936" s="384">
        <v>465</v>
      </c>
      <c r="E936">
        <v>0.06</v>
      </c>
      <c r="F936">
        <v>123.38500000000001</v>
      </c>
      <c r="G936" s="384">
        <v>0</v>
      </c>
      <c r="H936">
        <v>0</v>
      </c>
    </row>
    <row r="937" spans="1:10" x14ac:dyDescent="0.2">
      <c r="A937">
        <v>3221</v>
      </c>
      <c r="B937" s="623">
        <v>43608.380555555559</v>
      </c>
      <c r="C937" s="405" t="s">
        <v>2054</v>
      </c>
      <c r="D937" s="384">
        <v>465</v>
      </c>
      <c r="E937">
        <v>0.06</v>
      </c>
      <c r="F937">
        <v>122.73699999999999</v>
      </c>
      <c r="G937" s="384">
        <v>0</v>
      </c>
      <c r="H937">
        <v>122.73699999999999</v>
      </c>
      <c r="I937">
        <v>35.11</v>
      </c>
      <c r="J937" s="384">
        <v>5617.83</v>
      </c>
    </row>
    <row r="938" spans="1:10" x14ac:dyDescent="0.2">
      <c r="A938">
        <v>3186</v>
      </c>
      <c r="B938" s="623">
        <v>43606.938194444447</v>
      </c>
      <c r="C938" s="405" t="s">
        <v>96</v>
      </c>
      <c r="D938" s="384">
        <v>466</v>
      </c>
      <c r="E938">
        <v>0.01</v>
      </c>
      <c r="F938">
        <v>123.38500000000001</v>
      </c>
      <c r="G938" s="384">
        <v>0</v>
      </c>
      <c r="H938">
        <v>0</v>
      </c>
    </row>
    <row r="939" spans="1:10" x14ac:dyDescent="0.2">
      <c r="A939">
        <v>3463</v>
      </c>
      <c r="B939" s="623">
        <v>43620.727777777778</v>
      </c>
      <c r="C939" s="405" t="s">
        <v>2054</v>
      </c>
      <c r="D939" s="384">
        <v>466</v>
      </c>
      <c r="E939">
        <v>0.01</v>
      </c>
      <c r="F939">
        <v>121.77500000000001</v>
      </c>
      <c r="G939" s="384">
        <v>0</v>
      </c>
      <c r="H939">
        <v>121.77500000000001</v>
      </c>
      <c r="I939">
        <v>-15.34</v>
      </c>
      <c r="J939" s="384">
        <v>5663.52</v>
      </c>
    </row>
    <row r="940" spans="1:10" x14ac:dyDescent="0.2">
      <c r="A940">
        <v>3195</v>
      </c>
      <c r="B940" s="623">
        <v>43607.273611111108</v>
      </c>
      <c r="C940" s="405" t="s">
        <v>96</v>
      </c>
      <c r="D940" s="384">
        <v>467</v>
      </c>
      <c r="E940">
        <v>0.01</v>
      </c>
      <c r="F940">
        <v>123.26300000000001</v>
      </c>
      <c r="G940" s="384">
        <v>0</v>
      </c>
      <c r="H940">
        <v>0</v>
      </c>
    </row>
    <row r="941" spans="1:10" x14ac:dyDescent="0.2">
      <c r="A941">
        <v>3464</v>
      </c>
      <c r="B941" s="623">
        <v>43620.727777777778</v>
      </c>
      <c r="C941" s="405" t="s">
        <v>2054</v>
      </c>
      <c r="D941" s="384">
        <v>467</v>
      </c>
      <c r="E941">
        <v>0.01</v>
      </c>
      <c r="F941">
        <v>121.77500000000001</v>
      </c>
      <c r="G941" s="384">
        <v>0</v>
      </c>
      <c r="H941">
        <v>121.77500000000001</v>
      </c>
      <c r="I941">
        <v>-14.18</v>
      </c>
      <c r="J941" s="384">
        <v>5649.34</v>
      </c>
    </row>
    <row r="942" spans="1:10" x14ac:dyDescent="0.2">
      <c r="A942">
        <v>3198</v>
      </c>
      <c r="B942" s="623">
        <v>43607.378472222219</v>
      </c>
      <c r="C942" s="405" t="s">
        <v>96</v>
      </c>
      <c r="D942" s="384">
        <v>468</v>
      </c>
      <c r="E942">
        <v>0.01</v>
      </c>
      <c r="F942">
        <v>123.102</v>
      </c>
      <c r="G942" s="384">
        <v>0</v>
      </c>
      <c r="H942">
        <v>0</v>
      </c>
    </row>
    <row r="943" spans="1:10" x14ac:dyDescent="0.2">
      <c r="A943">
        <v>3465</v>
      </c>
      <c r="B943" s="623">
        <v>43620.727777777778</v>
      </c>
      <c r="C943" s="405" t="s">
        <v>2054</v>
      </c>
      <c r="D943" s="384">
        <v>468</v>
      </c>
      <c r="E943">
        <v>0.01</v>
      </c>
      <c r="F943">
        <v>121.77500000000001</v>
      </c>
      <c r="G943" s="384">
        <v>0</v>
      </c>
      <c r="H943">
        <v>121.77500000000001</v>
      </c>
      <c r="I943">
        <v>-12.71</v>
      </c>
      <c r="J943" s="384">
        <v>5636.63</v>
      </c>
    </row>
    <row r="944" spans="1:10" x14ac:dyDescent="0.2">
      <c r="A944">
        <v>3211</v>
      </c>
      <c r="B944" s="623">
        <v>43608.116666666669</v>
      </c>
      <c r="C944" s="405" t="s">
        <v>96</v>
      </c>
      <c r="D944" s="384">
        <v>469</v>
      </c>
      <c r="E944">
        <v>0.02</v>
      </c>
      <c r="F944">
        <v>122.901</v>
      </c>
      <c r="G944" s="384">
        <v>0</v>
      </c>
      <c r="H944">
        <v>0</v>
      </c>
    </row>
    <row r="945" spans="1:10" x14ac:dyDescent="0.2">
      <c r="A945">
        <v>3466</v>
      </c>
      <c r="B945" s="623">
        <v>43620.727777777778</v>
      </c>
      <c r="C945" s="405" t="s">
        <v>2054</v>
      </c>
      <c r="D945" s="384">
        <v>469</v>
      </c>
      <c r="E945">
        <v>0.02</v>
      </c>
      <c r="F945">
        <v>121.77500000000001</v>
      </c>
      <c r="G945" s="384">
        <v>0</v>
      </c>
      <c r="H945">
        <v>121.77500000000001</v>
      </c>
      <c r="I945">
        <v>-21.48</v>
      </c>
      <c r="J945" s="384">
        <v>5615.15</v>
      </c>
    </row>
    <row r="946" spans="1:10" x14ac:dyDescent="0.2">
      <c r="A946">
        <v>3222</v>
      </c>
      <c r="B946" s="623">
        <v>43608.384027777778</v>
      </c>
      <c r="C946" s="405" t="s">
        <v>97</v>
      </c>
      <c r="D946" s="384">
        <v>470</v>
      </c>
      <c r="E946">
        <v>0.01</v>
      </c>
      <c r="F946">
        <v>122.682</v>
      </c>
      <c r="G946" s="384">
        <v>0</v>
      </c>
      <c r="H946">
        <v>0</v>
      </c>
    </row>
    <row r="947" spans="1:10" x14ac:dyDescent="0.2">
      <c r="A947">
        <v>3233</v>
      </c>
      <c r="B947" s="623">
        <v>43608.493055555555</v>
      </c>
      <c r="C947" s="405" t="s">
        <v>2054</v>
      </c>
      <c r="D947" s="384">
        <v>470</v>
      </c>
      <c r="E947">
        <v>0.01</v>
      </c>
      <c r="F947">
        <v>122.512</v>
      </c>
      <c r="G947" s="384">
        <v>0</v>
      </c>
      <c r="H947">
        <v>122.512</v>
      </c>
      <c r="I947">
        <v>1.56</v>
      </c>
      <c r="J947" s="384">
        <v>5619.39</v>
      </c>
    </row>
    <row r="948" spans="1:10" x14ac:dyDescent="0.2">
      <c r="A948">
        <v>3224</v>
      </c>
      <c r="B948" s="623">
        <v>43608.387499999997</v>
      </c>
      <c r="C948" s="405" t="s">
        <v>97</v>
      </c>
      <c r="D948" s="384">
        <v>471</v>
      </c>
      <c r="E948">
        <v>0.01</v>
      </c>
      <c r="F948">
        <v>122.80200000000001</v>
      </c>
      <c r="G948" s="384">
        <v>0</v>
      </c>
      <c r="H948">
        <v>0</v>
      </c>
    </row>
    <row r="949" spans="1:10" x14ac:dyDescent="0.2">
      <c r="A949">
        <v>3234</v>
      </c>
      <c r="B949" s="623">
        <v>43608.493055555555</v>
      </c>
      <c r="C949" s="405" t="s">
        <v>2054</v>
      </c>
      <c r="D949" s="384">
        <v>471</v>
      </c>
      <c r="E949">
        <v>0.01</v>
      </c>
      <c r="F949">
        <v>122.512</v>
      </c>
      <c r="G949" s="384">
        <v>0</v>
      </c>
      <c r="H949">
        <v>122.512</v>
      </c>
      <c r="I949">
        <v>2.66</v>
      </c>
      <c r="J949" s="384">
        <v>5622.05</v>
      </c>
    </row>
    <row r="950" spans="1:10" x14ac:dyDescent="0.2">
      <c r="A950">
        <v>3227</v>
      </c>
      <c r="B950" s="623">
        <v>43608.473611111112</v>
      </c>
      <c r="C950" s="405" t="s">
        <v>96</v>
      </c>
      <c r="D950" s="384">
        <v>472</v>
      </c>
      <c r="E950">
        <v>0.03</v>
      </c>
      <c r="F950">
        <v>122.63</v>
      </c>
      <c r="G950" s="384">
        <v>0</v>
      </c>
      <c r="H950">
        <v>0</v>
      </c>
    </row>
    <row r="951" spans="1:10" x14ac:dyDescent="0.2">
      <c r="A951">
        <v>3467</v>
      </c>
      <c r="B951" s="623">
        <v>43620.727777777778</v>
      </c>
      <c r="C951" s="405" t="s">
        <v>2054</v>
      </c>
      <c r="D951" s="384">
        <v>472</v>
      </c>
      <c r="E951">
        <v>0.03</v>
      </c>
      <c r="F951">
        <v>121.77500000000001</v>
      </c>
      <c r="G951" s="384">
        <v>0</v>
      </c>
      <c r="H951">
        <v>121.77500000000001</v>
      </c>
      <c r="I951">
        <v>-24.77</v>
      </c>
      <c r="J951" s="384">
        <v>5590.38</v>
      </c>
    </row>
    <row r="952" spans="1:10" x14ac:dyDescent="0.2">
      <c r="A952">
        <v>3235</v>
      </c>
      <c r="B952" s="623">
        <v>43608.493055555555</v>
      </c>
      <c r="C952" s="405" t="s">
        <v>97</v>
      </c>
      <c r="D952" s="384">
        <v>473</v>
      </c>
      <c r="E952">
        <v>0.01</v>
      </c>
      <c r="F952">
        <v>122.494</v>
      </c>
      <c r="G952" s="384">
        <v>0</v>
      </c>
      <c r="H952">
        <v>0</v>
      </c>
    </row>
    <row r="953" spans="1:10" x14ac:dyDescent="0.2">
      <c r="A953">
        <v>3240</v>
      </c>
      <c r="B953" s="623">
        <v>43608.631944444445</v>
      </c>
      <c r="C953" s="405" t="s">
        <v>2054</v>
      </c>
      <c r="D953" s="384">
        <v>473</v>
      </c>
      <c r="E953">
        <v>0.01</v>
      </c>
      <c r="F953">
        <v>122.324</v>
      </c>
      <c r="G953" s="384">
        <v>0</v>
      </c>
      <c r="H953">
        <v>122.324</v>
      </c>
      <c r="I953">
        <v>1.56</v>
      </c>
      <c r="J953" s="384">
        <v>5623.61</v>
      </c>
    </row>
    <row r="954" spans="1:10" x14ac:dyDescent="0.2">
      <c r="A954">
        <v>3237</v>
      </c>
      <c r="B954" s="623">
        <v>43608.554166666669</v>
      </c>
      <c r="C954" s="405" t="s">
        <v>97</v>
      </c>
      <c r="D954" s="384">
        <v>474</v>
      </c>
      <c r="E954">
        <v>0.01</v>
      </c>
      <c r="F954">
        <v>122.614</v>
      </c>
      <c r="G954" s="384">
        <v>0</v>
      </c>
      <c r="H954">
        <v>0</v>
      </c>
    </row>
    <row r="955" spans="1:10" x14ac:dyDescent="0.2">
      <c r="A955">
        <v>3241</v>
      </c>
      <c r="B955" s="623">
        <v>43608.631944444445</v>
      </c>
      <c r="C955" s="405" t="s">
        <v>2054</v>
      </c>
      <c r="D955" s="384">
        <v>474</v>
      </c>
      <c r="E955">
        <v>0.01</v>
      </c>
      <c r="F955">
        <v>122.324</v>
      </c>
      <c r="G955" s="384">
        <v>0</v>
      </c>
      <c r="H955">
        <v>122.324</v>
      </c>
      <c r="I955">
        <v>2.66</v>
      </c>
      <c r="J955" s="384">
        <v>5626.27</v>
      </c>
    </row>
    <row r="956" spans="1:10" x14ac:dyDescent="0.2">
      <c r="A956">
        <v>3242</v>
      </c>
      <c r="B956" s="623">
        <v>43608.633333333331</v>
      </c>
      <c r="C956" s="405" t="s">
        <v>97</v>
      </c>
      <c r="D956" s="384">
        <v>475</v>
      </c>
      <c r="E956">
        <v>0.01</v>
      </c>
      <c r="F956">
        <v>122.292</v>
      </c>
      <c r="G956" s="384">
        <v>0</v>
      </c>
      <c r="H956">
        <v>0</v>
      </c>
    </row>
    <row r="957" spans="1:10" x14ac:dyDescent="0.2">
      <c r="A957">
        <v>3292</v>
      </c>
      <c r="B957" s="623">
        <v>43613.381944444445</v>
      </c>
      <c r="C957" s="405" t="s">
        <v>2054</v>
      </c>
      <c r="D957" s="384">
        <v>475</v>
      </c>
      <c r="E957">
        <v>0.01</v>
      </c>
      <c r="F957">
        <v>122.315</v>
      </c>
      <c r="G957" s="384">
        <v>0</v>
      </c>
      <c r="H957">
        <v>122.315</v>
      </c>
      <c r="I957">
        <v>-0.28000000000000003</v>
      </c>
      <c r="J957" s="384">
        <v>5625.99</v>
      </c>
    </row>
    <row r="958" spans="1:10" x14ac:dyDescent="0.2">
      <c r="A958">
        <v>3244</v>
      </c>
      <c r="B958" s="623">
        <v>43608.647916666669</v>
      </c>
      <c r="C958" s="405" t="s">
        <v>96</v>
      </c>
      <c r="D958" s="384">
        <v>476</v>
      </c>
      <c r="E958">
        <v>0.06</v>
      </c>
      <c r="F958">
        <v>122.28700000000001</v>
      </c>
      <c r="G958" s="384">
        <v>0</v>
      </c>
      <c r="H958">
        <v>0</v>
      </c>
    </row>
    <row r="959" spans="1:10" x14ac:dyDescent="0.2">
      <c r="A959">
        <v>3468</v>
      </c>
      <c r="B959" s="623">
        <v>43620.727777777778</v>
      </c>
      <c r="C959" s="405" t="s">
        <v>2054</v>
      </c>
      <c r="D959" s="384">
        <v>476</v>
      </c>
      <c r="E959">
        <v>0.06</v>
      </c>
      <c r="F959">
        <v>121.77500000000001</v>
      </c>
      <c r="G959" s="384">
        <v>0</v>
      </c>
      <c r="H959">
        <v>121.77500000000001</v>
      </c>
      <c r="I959">
        <v>-30.64</v>
      </c>
      <c r="J959" s="384">
        <v>5559.74</v>
      </c>
    </row>
    <row r="960" spans="1:10" x14ac:dyDescent="0.2">
      <c r="A960">
        <v>3251</v>
      </c>
      <c r="B960" s="623">
        <v>43608.695138888892</v>
      </c>
      <c r="C960" s="405" t="s">
        <v>97</v>
      </c>
      <c r="D960" s="384">
        <v>477</v>
      </c>
      <c r="E960">
        <v>0.01</v>
      </c>
      <c r="F960">
        <v>122.41800000000001</v>
      </c>
      <c r="G960" s="384">
        <v>0</v>
      </c>
      <c r="H960">
        <v>0</v>
      </c>
    </row>
    <row r="961" spans="1:10" x14ac:dyDescent="0.2">
      <c r="A961">
        <v>3293</v>
      </c>
      <c r="B961" s="623">
        <v>43613.381944444445</v>
      </c>
      <c r="C961" s="405" t="s">
        <v>2054</v>
      </c>
      <c r="D961" s="384">
        <v>477</v>
      </c>
      <c r="E961">
        <v>0.01</v>
      </c>
      <c r="F961">
        <v>122.315</v>
      </c>
      <c r="G961" s="384">
        <v>0</v>
      </c>
      <c r="H961">
        <v>122.315</v>
      </c>
      <c r="I961">
        <v>0.87</v>
      </c>
      <c r="J961" s="384">
        <v>5626.86</v>
      </c>
    </row>
    <row r="962" spans="1:10" x14ac:dyDescent="0.2">
      <c r="A962">
        <v>3254</v>
      </c>
      <c r="B962" s="623">
        <v>43608.966666666667</v>
      </c>
      <c r="C962" s="405" t="s">
        <v>97</v>
      </c>
      <c r="D962" s="384">
        <v>478</v>
      </c>
      <c r="E962">
        <v>0.01</v>
      </c>
      <c r="F962">
        <v>122.581</v>
      </c>
      <c r="G962" s="384">
        <v>0</v>
      </c>
      <c r="H962">
        <v>0</v>
      </c>
    </row>
    <row r="963" spans="1:10" x14ac:dyDescent="0.2">
      <c r="A963">
        <v>3294</v>
      </c>
      <c r="B963" s="623">
        <v>43613.381944444445</v>
      </c>
      <c r="C963" s="405" t="s">
        <v>2054</v>
      </c>
      <c r="D963" s="384">
        <v>478</v>
      </c>
      <c r="E963">
        <v>0.01</v>
      </c>
      <c r="F963">
        <v>122.315</v>
      </c>
      <c r="G963" s="384">
        <v>0</v>
      </c>
      <c r="H963">
        <v>122.315</v>
      </c>
      <c r="I963">
        <v>2.37</v>
      </c>
      <c r="J963" s="384">
        <v>5629.23</v>
      </c>
    </row>
    <row r="964" spans="1:10" x14ac:dyDescent="0.2">
      <c r="A964">
        <v>3267</v>
      </c>
      <c r="B964" s="623">
        <v>43609.503472222219</v>
      </c>
      <c r="C964" s="405" t="s">
        <v>97</v>
      </c>
      <c r="D964" s="384">
        <v>479</v>
      </c>
      <c r="E964">
        <v>0.02</v>
      </c>
      <c r="F964">
        <v>122.78100000000001</v>
      </c>
      <c r="G964" s="384">
        <v>0</v>
      </c>
      <c r="H964">
        <v>0</v>
      </c>
    </row>
    <row r="965" spans="1:10" x14ac:dyDescent="0.2">
      <c r="A965">
        <v>3295</v>
      </c>
      <c r="B965" s="623">
        <v>43613.381944444445</v>
      </c>
      <c r="C965" s="405" t="s">
        <v>2054</v>
      </c>
      <c r="D965" s="384">
        <v>479</v>
      </c>
      <c r="E965">
        <v>0.02</v>
      </c>
      <c r="F965">
        <v>122.315</v>
      </c>
      <c r="G965" s="384">
        <v>0</v>
      </c>
      <c r="H965">
        <v>122.315</v>
      </c>
      <c r="I965">
        <v>8.4600000000000009</v>
      </c>
      <c r="J965" s="384">
        <v>5637.69</v>
      </c>
    </row>
    <row r="966" spans="1:10" x14ac:dyDescent="0.2">
      <c r="A966">
        <v>3296</v>
      </c>
      <c r="B966" s="623">
        <v>43613.381944444445</v>
      </c>
      <c r="C966" s="405" t="s">
        <v>97</v>
      </c>
      <c r="D966" s="384">
        <v>480</v>
      </c>
      <c r="E966">
        <v>0.01</v>
      </c>
      <c r="F966">
        <v>122.298</v>
      </c>
      <c r="G966" s="384">
        <v>0</v>
      </c>
      <c r="H966">
        <v>0</v>
      </c>
    </row>
    <row r="967" spans="1:10" x14ac:dyDescent="0.2">
      <c r="A967">
        <v>3305</v>
      </c>
      <c r="B967" s="623">
        <v>43613.883333333331</v>
      </c>
      <c r="C967" s="405" t="s">
        <v>2054</v>
      </c>
      <c r="D967" s="384">
        <v>480</v>
      </c>
      <c r="E967">
        <v>0.01</v>
      </c>
      <c r="F967">
        <v>122.193</v>
      </c>
      <c r="G967" s="384">
        <v>0</v>
      </c>
      <c r="H967">
        <v>122.193</v>
      </c>
      <c r="I967">
        <v>0.96</v>
      </c>
      <c r="J967" s="384">
        <v>5638.65</v>
      </c>
    </row>
    <row r="968" spans="1:10" x14ac:dyDescent="0.2">
      <c r="A968">
        <v>3298</v>
      </c>
      <c r="B968" s="623">
        <v>43613.407638888886</v>
      </c>
      <c r="C968" s="405" t="s">
        <v>97</v>
      </c>
      <c r="D968" s="384">
        <v>481</v>
      </c>
      <c r="E968">
        <v>0.01</v>
      </c>
      <c r="F968">
        <v>122.419</v>
      </c>
      <c r="G968" s="384">
        <v>0</v>
      </c>
      <c r="H968">
        <v>0</v>
      </c>
    </row>
    <row r="969" spans="1:10" x14ac:dyDescent="0.2">
      <c r="A969">
        <v>3306</v>
      </c>
      <c r="B969" s="623">
        <v>43613.883333333331</v>
      </c>
      <c r="C969" s="405" t="s">
        <v>2054</v>
      </c>
      <c r="D969" s="384">
        <v>481</v>
      </c>
      <c r="E969">
        <v>0.01</v>
      </c>
      <c r="F969">
        <v>122.193</v>
      </c>
      <c r="G969" s="384">
        <v>0</v>
      </c>
      <c r="H969">
        <v>122.193</v>
      </c>
      <c r="I969">
        <v>2.0699999999999998</v>
      </c>
      <c r="J969" s="384">
        <v>5640.72</v>
      </c>
    </row>
    <row r="970" spans="1:10" x14ac:dyDescent="0.2">
      <c r="A970">
        <v>3301</v>
      </c>
      <c r="B970" s="623">
        <v>43613.655555555553</v>
      </c>
      <c r="C970" s="405" t="s">
        <v>97</v>
      </c>
      <c r="D970" s="384">
        <v>482</v>
      </c>
      <c r="E970">
        <v>0.01</v>
      </c>
      <c r="F970">
        <v>122.583</v>
      </c>
      <c r="G970" s="384">
        <v>0</v>
      </c>
      <c r="H970">
        <v>0</v>
      </c>
    </row>
    <row r="971" spans="1:10" x14ac:dyDescent="0.2">
      <c r="A971">
        <v>3307</v>
      </c>
      <c r="B971" s="623">
        <v>43613.883333333331</v>
      </c>
      <c r="C971" s="405" t="s">
        <v>2054</v>
      </c>
      <c r="D971" s="384">
        <v>482</v>
      </c>
      <c r="E971">
        <v>0.01</v>
      </c>
      <c r="F971">
        <v>122.193</v>
      </c>
      <c r="G971" s="384">
        <v>0</v>
      </c>
      <c r="H971">
        <v>122.193</v>
      </c>
      <c r="I971">
        <v>3.57</v>
      </c>
      <c r="J971" s="384">
        <v>5644.29</v>
      </c>
    </row>
    <row r="972" spans="1:10" x14ac:dyDescent="0.2">
      <c r="A972">
        <v>3314</v>
      </c>
      <c r="B972" s="623">
        <v>43614.090277777781</v>
      </c>
      <c r="C972" s="405" t="s">
        <v>97</v>
      </c>
      <c r="D972" s="384">
        <v>483</v>
      </c>
      <c r="E972">
        <v>0.01</v>
      </c>
      <c r="F972">
        <v>122.09099999999999</v>
      </c>
      <c r="G972" s="384">
        <v>0</v>
      </c>
      <c r="H972">
        <v>0</v>
      </c>
    </row>
    <row r="973" spans="1:10" x14ac:dyDescent="0.2">
      <c r="A973">
        <v>3319</v>
      </c>
      <c r="B973" s="623">
        <v>43614.345138888886</v>
      </c>
      <c r="C973" s="405" t="s">
        <v>2054</v>
      </c>
      <c r="D973" s="384">
        <v>483</v>
      </c>
      <c r="E973">
        <v>0.01</v>
      </c>
      <c r="F973">
        <v>121.92100000000001</v>
      </c>
      <c r="G973" s="384">
        <v>0</v>
      </c>
      <c r="H973">
        <v>121.92100000000001</v>
      </c>
      <c r="I973">
        <v>1.56</v>
      </c>
      <c r="J973" s="384">
        <v>5645.85</v>
      </c>
    </row>
    <row r="974" spans="1:10" x14ac:dyDescent="0.2">
      <c r="A974">
        <v>3316</v>
      </c>
      <c r="B974" s="623">
        <v>43614.140972222223</v>
      </c>
      <c r="C974" s="405" t="s">
        <v>97</v>
      </c>
      <c r="D974" s="384">
        <v>484</v>
      </c>
      <c r="E974">
        <v>0.01</v>
      </c>
      <c r="F974">
        <v>122.211</v>
      </c>
      <c r="G974" s="384">
        <v>0</v>
      </c>
      <c r="H974">
        <v>0</v>
      </c>
    </row>
    <row r="975" spans="1:10" x14ac:dyDescent="0.2">
      <c r="A975">
        <v>3320</v>
      </c>
      <c r="B975" s="623">
        <v>43614.345138888886</v>
      </c>
      <c r="C975" s="405" t="s">
        <v>2054</v>
      </c>
      <c r="D975" s="384">
        <v>484</v>
      </c>
      <c r="E975">
        <v>0.01</v>
      </c>
      <c r="F975">
        <v>121.92100000000001</v>
      </c>
      <c r="G975" s="384">
        <v>0</v>
      </c>
      <c r="H975">
        <v>121.92100000000001</v>
      </c>
      <c r="I975">
        <v>2.66</v>
      </c>
      <c r="J975" s="384">
        <v>5648.51</v>
      </c>
    </row>
    <row r="976" spans="1:10" x14ac:dyDescent="0.2">
      <c r="A976">
        <v>3321</v>
      </c>
      <c r="B976" s="623">
        <v>43614.347916666666</v>
      </c>
      <c r="C976" s="405" t="s">
        <v>97</v>
      </c>
      <c r="D976" s="384">
        <v>485</v>
      </c>
      <c r="E976">
        <v>0.01</v>
      </c>
      <c r="F976">
        <v>121.877</v>
      </c>
      <c r="G976" s="384">
        <v>0</v>
      </c>
      <c r="H976">
        <v>0</v>
      </c>
    </row>
    <row r="977" spans="1:10" x14ac:dyDescent="0.2">
      <c r="A977">
        <v>3334</v>
      </c>
      <c r="B977" s="623">
        <v>43614.722916666666</v>
      </c>
      <c r="C977" s="405" t="s">
        <v>2054</v>
      </c>
      <c r="D977" s="384">
        <v>485</v>
      </c>
      <c r="E977">
        <v>0.01</v>
      </c>
      <c r="F977">
        <v>121.70699999999999</v>
      </c>
      <c r="G977" s="384">
        <v>0</v>
      </c>
      <c r="H977">
        <v>121.70699999999999</v>
      </c>
      <c r="I977">
        <v>1.56</v>
      </c>
      <c r="J977" s="384">
        <v>5650.07</v>
      </c>
    </row>
    <row r="978" spans="1:10" x14ac:dyDescent="0.2">
      <c r="A978">
        <v>3323</v>
      </c>
      <c r="B978" s="623">
        <v>43614.347916666666</v>
      </c>
      <c r="C978" s="405" t="s">
        <v>96</v>
      </c>
      <c r="D978" s="384">
        <v>486</v>
      </c>
      <c r="E978">
        <v>0.1</v>
      </c>
      <c r="F978">
        <v>121.876</v>
      </c>
      <c r="G978" s="384">
        <v>0</v>
      </c>
      <c r="H978">
        <v>0</v>
      </c>
    </row>
    <row r="979" spans="1:10" x14ac:dyDescent="0.2">
      <c r="A979">
        <v>3469</v>
      </c>
      <c r="B979" s="623">
        <v>43620.727777777778</v>
      </c>
      <c r="C979" s="405" t="s">
        <v>2054</v>
      </c>
      <c r="D979" s="384">
        <v>486</v>
      </c>
      <c r="E979">
        <v>0.1</v>
      </c>
      <c r="F979">
        <v>121.77500000000001</v>
      </c>
      <c r="G979" s="384">
        <v>0</v>
      </c>
      <c r="H979">
        <v>121.77500000000001</v>
      </c>
      <c r="I979">
        <v>-11.73</v>
      </c>
      <c r="J979" s="384">
        <v>5548.02</v>
      </c>
    </row>
    <row r="980" spans="1:10" x14ac:dyDescent="0.2">
      <c r="A980">
        <v>3331</v>
      </c>
      <c r="B980" s="623">
        <v>43614.507638888892</v>
      </c>
      <c r="C980" s="405" t="s">
        <v>97</v>
      </c>
      <c r="D980" s="384">
        <v>487</v>
      </c>
      <c r="E980">
        <v>0.01</v>
      </c>
      <c r="F980">
        <v>121.997</v>
      </c>
      <c r="G980" s="384">
        <v>0</v>
      </c>
      <c r="H980">
        <v>0</v>
      </c>
    </row>
    <row r="981" spans="1:10" x14ac:dyDescent="0.2">
      <c r="A981">
        <v>3335</v>
      </c>
      <c r="B981" s="623">
        <v>43614.722916666666</v>
      </c>
      <c r="C981" s="405" t="s">
        <v>2054</v>
      </c>
      <c r="D981" s="384">
        <v>487</v>
      </c>
      <c r="E981">
        <v>0.01</v>
      </c>
      <c r="F981">
        <v>121.70699999999999</v>
      </c>
      <c r="G981" s="384">
        <v>0</v>
      </c>
      <c r="H981">
        <v>121.70699999999999</v>
      </c>
      <c r="I981">
        <v>2.66</v>
      </c>
      <c r="J981" s="384">
        <v>5652.73</v>
      </c>
    </row>
    <row r="982" spans="1:10" x14ac:dyDescent="0.2">
      <c r="A982">
        <v>3336</v>
      </c>
      <c r="B982" s="623">
        <v>43614.723611111112</v>
      </c>
      <c r="C982" s="405" t="s">
        <v>97</v>
      </c>
      <c r="D982" s="384">
        <v>488</v>
      </c>
      <c r="E982">
        <v>0.01</v>
      </c>
      <c r="F982">
        <v>121.69199999999999</v>
      </c>
      <c r="G982" s="384">
        <v>0</v>
      </c>
      <c r="H982">
        <v>0</v>
      </c>
    </row>
    <row r="983" spans="1:10" x14ac:dyDescent="0.2">
      <c r="A983">
        <v>3371</v>
      </c>
      <c r="B983" s="623">
        <v>43616.082638888889</v>
      </c>
      <c r="C983" s="405" t="s">
        <v>2054</v>
      </c>
      <c r="D983" s="384">
        <v>488</v>
      </c>
      <c r="E983">
        <v>0.01</v>
      </c>
      <c r="F983">
        <v>121.708</v>
      </c>
      <c r="G983" s="384">
        <v>0</v>
      </c>
      <c r="H983">
        <v>121.708</v>
      </c>
      <c r="I983">
        <v>-0.24</v>
      </c>
      <c r="J983" s="384">
        <v>5652.49</v>
      </c>
    </row>
    <row r="984" spans="1:10" x14ac:dyDescent="0.2">
      <c r="A984">
        <v>3338</v>
      </c>
      <c r="B984" s="623">
        <v>43614.777083333334</v>
      </c>
      <c r="C984" s="405" t="s">
        <v>97</v>
      </c>
      <c r="D984" s="384">
        <v>489</v>
      </c>
      <c r="E984">
        <v>0.01</v>
      </c>
      <c r="F984">
        <v>121.812</v>
      </c>
      <c r="G984" s="384">
        <v>0</v>
      </c>
      <c r="H984">
        <v>0</v>
      </c>
    </row>
    <row r="985" spans="1:10" x14ac:dyDescent="0.2">
      <c r="A985">
        <v>3372</v>
      </c>
      <c r="B985" s="623">
        <v>43616.082638888889</v>
      </c>
      <c r="C985" s="405" t="s">
        <v>2054</v>
      </c>
      <c r="D985" s="384">
        <v>489</v>
      </c>
      <c r="E985">
        <v>0.01</v>
      </c>
      <c r="F985">
        <v>121.708</v>
      </c>
      <c r="G985" s="384">
        <v>0</v>
      </c>
      <c r="H985">
        <v>121.708</v>
      </c>
      <c r="I985">
        <v>0.87</v>
      </c>
      <c r="J985" s="384">
        <v>5653.36</v>
      </c>
    </row>
    <row r="986" spans="1:10" x14ac:dyDescent="0.2">
      <c r="A986">
        <v>3341</v>
      </c>
      <c r="B986" s="623">
        <v>43614.82916666667</v>
      </c>
      <c r="C986" s="405" t="s">
        <v>97</v>
      </c>
      <c r="D986" s="384">
        <v>490</v>
      </c>
      <c r="E986">
        <v>0.01</v>
      </c>
      <c r="F986">
        <v>121.973</v>
      </c>
      <c r="G986" s="384">
        <v>0</v>
      </c>
      <c r="H986">
        <v>0</v>
      </c>
    </row>
    <row r="987" spans="1:10" x14ac:dyDescent="0.2">
      <c r="A987">
        <v>3373</v>
      </c>
      <c r="B987" s="623">
        <v>43616.082638888889</v>
      </c>
      <c r="C987" s="405" t="s">
        <v>2054</v>
      </c>
      <c r="D987" s="384">
        <v>490</v>
      </c>
      <c r="E987">
        <v>0.01</v>
      </c>
      <c r="F987">
        <v>121.708</v>
      </c>
      <c r="G987" s="384">
        <v>0</v>
      </c>
      <c r="H987">
        <v>121.708</v>
      </c>
      <c r="I987">
        <v>2.34</v>
      </c>
      <c r="J987" s="384">
        <v>5655.7</v>
      </c>
    </row>
    <row r="988" spans="1:10" x14ac:dyDescent="0.2">
      <c r="A988">
        <v>3355</v>
      </c>
      <c r="B988" s="623">
        <v>43615.283333333333</v>
      </c>
      <c r="C988" s="405" t="s">
        <v>97</v>
      </c>
      <c r="D988" s="384">
        <v>491</v>
      </c>
      <c r="E988">
        <v>0.02</v>
      </c>
      <c r="F988">
        <v>122.173</v>
      </c>
      <c r="G988" s="384">
        <v>0</v>
      </c>
      <c r="H988">
        <v>0</v>
      </c>
    </row>
    <row r="989" spans="1:10" x14ac:dyDescent="0.2">
      <c r="A989">
        <v>3374</v>
      </c>
      <c r="B989" s="623">
        <v>43616.082638888889</v>
      </c>
      <c r="C989" s="405" t="s">
        <v>2054</v>
      </c>
      <c r="D989" s="384">
        <v>491</v>
      </c>
      <c r="E989">
        <v>0.02</v>
      </c>
      <c r="F989">
        <v>121.708</v>
      </c>
      <c r="G989" s="384">
        <v>0</v>
      </c>
      <c r="H989">
        <v>121.708</v>
      </c>
      <c r="I989">
        <v>8.48</v>
      </c>
      <c r="J989" s="384">
        <v>5664.18</v>
      </c>
    </row>
    <row r="990" spans="1:10" x14ac:dyDescent="0.2">
      <c r="A990">
        <v>3375</v>
      </c>
      <c r="B990" s="623">
        <v>43616.084027777775</v>
      </c>
      <c r="C990" s="405" t="s">
        <v>97</v>
      </c>
      <c r="D990" s="384">
        <v>492</v>
      </c>
      <c r="E990">
        <v>0.01</v>
      </c>
      <c r="F990">
        <v>121.651</v>
      </c>
      <c r="G990" s="384">
        <v>0</v>
      </c>
      <c r="H990">
        <v>0</v>
      </c>
    </row>
    <row r="991" spans="1:10" x14ac:dyDescent="0.2">
      <c r="A991">
        <v>3380</v>
      </c>
      <c r="B991" s="623">
        <v>43616.26458333333</v>
      </c>
      <c r="C991" s="405" t="s">
        <v>2054</v>
      </c>
      <c r="D991" s="384">
        <v>492</v>
      </c>
      <c r="E991">
        <v>0.01</v>
      </c>
      <c r="F991">
        <v>121.48099999999999</v>
      </c>
      <c r="G991" s="384">
        <v>0</v>
      </c>
      <c r="H991">
        <v>121.48099999999999</v>
      </c>
      <c r="I991">
        <v>1.56</v>
      </c>
      <c r="J991" s="384">
        <v>5665.74</v>
      </c>
    </row>
    <row r="992" spans="1:10" x14ac:dyDescent="0.2">
      <c r="A992">
        <v>3377</v>
      </c>
      <c r="B992" s="623">
        <v>43616.10833333333</v>
      </c>
      <c r="C992" s="405" t="s">
        <v>97</v>
      </c>
      <c r="D992" s="384">
        <v>493</v>
      </c>
      <c r="E992">
        <v>0.01</v>
      </c>
      <c r="F992">
        <v>121.771</v>
      </c>
      <c r="G992" s="384">
        <v>0</v>
      </c>
      <c r="H992">
        <v>0</v>
      </c>
    </row>
    <row r="993" spans="1:10" x14ac:dyDescent="0.2">
      <c r="A993">
        <v>3381</v>
      </c>
      <c r="B993" s="623">
        <v>43616.26458333333</v>
      </c>
      <c r="C993" s="405" t="s">
        <v>2054</v>
      </c>
      <c r="D993" s="384">
        <v>493</v>
      </c>
      <c r="E993">
        <v>0.01</v>
      </c>
      <c r="F993">
        <v>121.48099999999999</v>
      </c>
      <c r="G993" s="384">
        <v>0</v>
      </c>
      <c r="H993">
        <v>121.48099999999999</v>
      </c>
      <c r="I993">
        <v>2.66</v>
      </c>
      <c r="J993" s="384">
        <v>5668.4</v>
      </c>
    </row>
    <row r="994" spans="1:10" x14ac:dyDescent="0.2">
      <c r="A994">
        <v>3382</v>
      </c>
      <c r="B994" s="623">
        <v>43616.26666666667</v>
      </c>
      <c r="C994" s="405" t="s">
        <v>97</v>
      </c>
      <c r="D994" s="384">
        <v>494</v>
      </c>
      <c r="E994">
        <v>0.01</v>
      </c>
      <c r="F994">
        <v>121.444</v>
      </c>
      <c r="G994" s="384">
        <v>0</v>
      </c>
      <c r="H994">
        <v>0</v>
      </c>
    </row>
    <row r="995" spans="1:10" x14ac:dyDescent="0.2">
      <c r="A995">
        <v>3393</v>
      </c>
      <c r="B995" s="623">
        <v>43616.306250000001</v>
      </c>
      <c r="C995" s="405" t="s">
        <v>2054</v>
      </c>
      <c r="D995" s="384">
        <v>494</v>
      </c>
      <c r="E995">
        <v>0.01</v>
      </c>
      <c r="F995">
        <v>121.224</v>
      </c>
      <c r="G995" s="384">
        <v>0</v>
      </c>
      <c r="H995">
        <v>121.224</v>
      </c>
      <c r="I995">
        <v>2.02</v>
      </c>
      <c r="J995" s="384">
        <v>5670.42</v>
      </c>
    </row>
    <row r="996" spans="1:10" x14ac:dyDescent="0.2">
      <c r="A996">
        <v>3384</v>
      </c>
      <c r="B996" s="623">
        <v>43616.28402777778</v>
      </c>
      <c r="C996" s="405" t="s">
        <v>96</v>
      </c>
      <c r="D996" s="384">
        <v>495</v>
      </c>
      <c r="E996">
        <v>0.19</v>
      </c>
      <c r="F996">
        <v>121.393</v>
      </c>
      <c r="G996" s="384">
        <v>0</v>
      </c>
      <c r="H996">
        <v>0</v>
      </c>
    </row>
    <row r="997" spans="1:10" x14ac:dyDescent="0.2">
      <c r="A997">
        <v>3470</v>
      </c>
      <c r="B997" s="623">
        <v>43620.727777777778</v>
      </c>
      <c r="C997" s="405" t="s">
        <v>2054</v>
      </c>
      <c r="D997" s="384">
        <v>495</v>
      </c>
      <c r="E997">
        <v>0.19</v>
      </c>
      <c r="F997">
        <v>121.77500000000001</v>
      </c>
      <c r="G997" s="384">
        <v>0</v>
      </c>
      <c r="H997">
        <v>121.77500000000001</v>
      </c>
      <c r="I997">
        <v>65.03</v>
      </c>
      <c r="J997" s="384">
        <v>5613.05</v>
      </c>
    </row>
    <row r="998" spans="1:10" x14ac:dyDescent="0.2">
      <c r="A998">
        <v>3394</v>
      </c>
      <c r="B998" s="623">
        <v>43616.306944444441</v>
      </c>
      <c r="C998" s="405" t="s">
        <v>97</v>
      </c>
      <c r="D998" s="384">
        <v>496</v>
      </c>
      <c r="E998">
        <v>0.01</v>
      </c>
      <c r="F998">
        <v>121.21</v>
      </c>
      <c r="G998" s="384">
        <v>0</v>
      </c>
      <c r="H998">
        <v>0</v>
      </c>
    </row>
    <row r="999" spans="1:10" x14ac:dyDescent="0.2">
      <c r="A999">
        <v>3399</v>
      </c>
      <c r="B999" s="623">
        <v>43616.706944444442</v>
      </c>
      <c r="C999" s="405" t="s">
        <v>2054</v>
      </c>
      <c r="D999" s="384">
        <v>496</v>
      </c>
      <c r="E999">
        <v>0.01</v>
      </c>
      <c r="F999">
        <v>121.04</v>
      </c>
      <c r="G999" s="384">
        <v>0</v>
      </c>
      <c r="H999">
        <v>121.04</v>
      </c>
      <c r="I999">
        <v>1.56</v>
      </c>
      <c r="J999" s="384">
        <v>5671.98</v>
      </c>
    </row>
    <row r="1000" spans="1:10" x14ac:dyDescent="0.2">
      <c r="A1000">
        <v>3396</v>
      </c>
      <c r="B1000" s="623">
        <v>43616.370833333334</v>
      </c>
      <c r="C1000" s="405" t="s">
        <v>97</v>
      </c>
      <c r="D1000" s="384">
        <v>497</v>
      </c>
      <c r="E1000">
        <v>0.01</v>
      </c>
      <c r="F1000">
        <v>121.33</v>
      </c>
      <c r="G1000" s="384">
        <v>0</v>
      </c>
      <c r="H1000">
        <v>0</v>
      </c>
    </row>
    <row r="1001" spans="1:10" x14ac:dyDescent="0.2">
      <c r="A1001">
        <v>3400</v>
      </c>
      <c r="B1001" s="623">
        <v>43616.706944444442</v>
      </c>
      <c r="C1001" s="405" t="s">
        <v>2054</v>
      </c>
      <c r="D1001" s="384">
        <v>497</v>
      </c>
      <c r="E1001">
        <v>0.01</v>
      </c>
      <c r="F1001">
        <v>121.04</v>
      </c>
      <c r="G1001" s="384">
        <v>0</v>
      </c>
      <c r="H1001">
        <v>121.04</v>
      </c>
      <c r="I1001">
        <v>2.66</v>
      </c>
      <c r="J1001" s="384">
        <v>5674.64</v>
      </c>
    </row>
    <row r="1002" spans="1:10" x14ac:dyDescent="0.2">
      <c r="A1002">
        <v>3401</v>
      </c>
      <c r="B1002" s="623">
        <v>43616.706944444442</v>
      </c>
      <c r="C1002" s="405" t="s">
        <v>97</v>
      </c>
      <c r="D1002" s="384">
        <v>498</v>
      </c>
      <c r="E1002">
        <v>0.01</v>
      </c>
      <c r="F1002">
        <v>121.023</v>
      </c>
      <c r="G1002" s="384">
        <v>0</v>
      </c>
      <c r="H1002">
        <v>0</v>
      </c>
    </row>
    <row r="1003" spans="1:10" x14ac:dyDescent="0.2">
      <c r="A1003">
        <v>3427</v>
      </c>
      <c r="B1003" s="623">
        <v>43619.289583333331</v>
      </c>
      <c r="C1003" s="405" t="s">
        <v>2054</v>
      </c>
      <c r="D1003" s="384">
        <v>498</v>
      </c>
      <c r="E1003">
        <v>0.01</v>
      </c>
      <c r="F1003">
        <v>120.851</v>
      </c>
      <c r="G1003" s="384">
        <v>0</v>
      </c>
      <c r="H1003">
        <v>120.851</v>
      </c>
      <c r="I1003">
        <v>1.56</v>
      </c>
      <c r="J1003" s="384">
        <v>5676.2</v>
      </c>
    </row>
    <row r="1004" spans="1:10" x14ac:dyDescent="0.2">
      <c r="A1004">
        <v>3403</v>
      </c>
      <c r="B1004" s="623">
        <v>43616.722916666666</v>
      </c>
      <c r="C1004" s="405" t="s">
        <v>97</v>
      </c>
      <c r="D1004" s="384">
        <v>499</v>
      </c>
      <c r="E1004">
        <v>0.01</v>
      </c>
      <c r="F1004">
        <v>121.14400000000001</v>
      </c>
      <c r="G1004" s="384">
        <v>0</v>
      </c>
      <c r="H1004">
        <v>0</v>
      </c>
    </row>
    <row r="1005" spans="1:10" x14ac:dyDescent="0.2">
      <c r="A1005">
        <v>3428</v>
      </c>
      <c r="B1005" s="623">
        <v>43619.289583333331</v>
      </c>
      <c r="C1005" s="405" t="s">
        <v>2054</v>
      </c>
      <c r="D1005" s="384">
        <v>499</v>
      </c>
      <c r="E1005">
        <v>0.01</v>
      </c>
      <c r="F1005">
        <v>120.851</v>
      </c>
      <c r="G1005" s="384">
        <v>0</v>
      </c>
      <c r="H1005">
        <v>120.851</v>
      </c>
      <c r="I1005">
        <v>2.67</v>
      </c>
      <c r="J1005" s="384">
        <v>5678.87</v>
      </c>
    </row>
    <row r="1006" spans="1:10" x14ac:dyDescent="0.2">
      <c r="A1006">
        <v>3406</v>
      </c>
      <c r="B1006" s="623">
        <v>43618.958333333336</v>
      </c>
      <c r="C1006" s="405" t="s">
        <v>96</v>
      </c>
      <c r="D1006" s="384">
        <v>500</v>
      </c>
      <c r="E1006">
        <v>0.34</v>
      </c>
      <c r="F1006">
        <v>120.88</v>
      </c>
      <c r="G1006" s="384">
        <v>0</v>
      </c>
      <c r="H1006">
        <v>0</v>
      </c>
    </row>
    <row r="1007" spans="1:10" x14ac:dyDescent="0.2">
      <c r="A1007">
        <v>3471</v>
      </c>
      <c r="B1007" s="623">
        <v>43620.727777777778</v>
      </c>
      <c r="C1007" s="405" t="s">
        <v>2054</v>
      </c>
      <c r="D1007" s="384">
        <v>500</v>
      </c>
      <c r="E1007">
        <v>0.34</v>
      </c>
      <c r="F1007">
        <v>121.77500000000001</v>
      </c>
      <c r="G1007" s="384">
        <v>0</v>
      </c>
      <c r="H1007">
        <v>121.77500000000001</v>
      </c>
      <c r="I1007">
        <v>276.39</v>
      </c>
      <c r="J1007" s="384">
        <v>5889.44</v>
      </c>
    </row>
    <row r="1008" spans="1:10" x14ac:dyDescent="0.2">
      <c r="A1008">
        <v>3429</v>
      </c>
      <c r="B1008" s="623">
        <v>43619.290972222225</v>
      </c>
      <c r="C1008" s="405" t="s">
        <v>97</v>
      </c>
      <c r="D1008" s="384">
        <v>501</v>
      </c>
      <c r="E1008">
        <v>0.01</v>
      </c>
      <c r="F1008">
        <v>120.804</v>
      </c>
      <c r="G1008" s="384">
        <v>0</v>
      </c>
      <c r="H1008">
        <v>0</v>
      </c>
    </row>
    <row r="1009" spans="1:10" x14ac:dyDescent="0.2">
      <c r="A1009">
        <v>3651</v>
      </c>
      <c r="B1009" s="623">
        <v>43630.467361111114</v>
      </c>
      <c r="C1009" s="405" t="s">
        <v>2054</v>
      </c>
      <c r="D1009" s="384">
        <v>501</v>
      </c>
      <c r="E1009">
        <v>0.01</v>
      </c>
      <c r="F1009">
        <v>121.977</v>
      </c>
      <c r="G1009" s="384">
        <v>0</v>
      </c>
      <c r="H1009">
        <v>121.977</v>
      </c>
      <c r="I1009">
        <v>-11.06</v>
      </c>
      <c r="J1009" s="384">
        <v>5918.19</v>
      </c>
    </row>
    <row r="1010" spans="1:10" x14ac:dyDescent="0.2">
      <c r="A1010">
        <v>3431</v>
      </c>
      <c r="B1010" s="623">
        <v>43619.30972222222</v>
      </c>
      <c r="C1010" s="405" t="s">
        <v>97</v>
      </c>
      <c r="D1010" s="384">
        <v>502</v>
      </c>
      <c r="E1010">
        <v>0.01</v>
      </c>
      <c r="F1010">
        <v>120.92400000000001</v>
      </c>
      <c r="G1010" s="384">
        <v>0</v>
      </c>
      <c r="H1010">
        <v>0</v>
      </c>
    </row>
    <row r="1011" spans="1:10" x14ac:dyDescent="0.2">
      <c r="A1011">
        <v>3652</v>
      </c>
      <c r="B1011" s="623">
        <v>43630.467361111114</v>
      </c>
      <c r="C1011" s="405" t="s">
        <v>2054</v>
      </c>
      <c r="D1011" s="384">
        <v>502</v>
      </c>
      <c r="E1011">
        <v>0.01</v>
      </c>
      <c r="F1011">
        <v>121.977</v>
      </c>
      <c r="G1011" s="384">
        <v>0</v>
      </c>
      <c r="H1011">
        <v>121.977</v>
      </c>
      <c r="I1011">
        <v>-9.9600000000000009</v>
      </c>
      <c r="J1011" s="384">
        <v>5908.24</v>
      </c>
    </row>
    <row r="1012" spans="1:10" x14ac:dyDescent="0.2">
      <c r="A1012">
        <v>3434</v>
      </c>
      <c r="B1012" s="623">
        <v>43619.460416666669</v>
      </c>
      <c r="C1012" s="405" t="s">
        <v>97</v>
      </c>
      <c r="D1012" s="384">
        <v>503</v>
      </c>
      <c r="E1012">
        <v>0.01</v>
      </c>
      <c r="F1012">
        <v>121.08499999999999</v>
      </c>
      <c r="G1012" s="384">
        <v>0</v>
      </c>
      <c r="H1012">
        <v>0</v>
      </c>
    </row>
    <row r="1013" spans="1:10" x14ac:dyDescent="0.2">
      <c r="A1013">
        <v>3653</v>
      </c>
      <c r="B1013" s="623">
        <v>43630.467361111114</v>
      </c>
      <c r="C1013" s="405" t="s">
        <v>2054</v>
      </c>
      <c r="D1013" s="384">
        <v>503</v>
      </c>
      <c r="E1013">
        <v>0.01</v>
      </c>
      <c r="F1013">
        <v>121.977</v>
      </c>
      <c r="G1013" s="384">
        <v>0</v>
      </c>
      <c r="H1013">
        <v>121.977</v>
      </c>
      <c r="I1013">
        <v>-8.48</v>
      </c>
      <c r="J1013" s="384">
        <v>5899.76</v>
      </c>
    </row>
    <row r="1014" spans="1:10" x14ac:dyDescent="0.2">
      <c r="A1014">
        <v>3438</v>
      </c>
      <c r="B1014" s="623">
        <v>43619.618055555555</v>
      </c>
      <c r="C1014" s="405" t="s">
        <v>97</v>
      </c>
      <c r="D1014" s="384">
        <v>504</v>
      </c>
      <c r="E1014">
        <v>0.02</v>
      </c>
      <c r="F1014">
        <v>121.285</v>
      </c>
      <c r="G1014" s="384">
        <v>0</v>
      </c>
      <c r="H1014">
        <v>0</v>
      </c>
    </row>
    <row r="1015" spans="1:10" x14ac:dyDescent="0.2">
      <c r="A1015">
        <v>3654</v>
      </c>
      <c r="B1015" s="623">
        <v>43630.467361111114</v>
      </c>
      <c r="C1015" s="405" t="s">
        <v>2054</v>
      </c>
      <c r="D1015" s="384">
        <v>504</v>
      </c>
      <c r="E1015">
        <v>0.02</v>
      </c>
      <c r="F1015">
        <v>121.977</v>
      </c>
      <c r="G1015" s="384">
        <v>0</v>
      </c>
      <c r="H1015">
        <v>121.977</v>
      </c>
      <c r="I1015">
        <v>-13.29</v>
      </c>
      <c r="J1015" s="384">
        <v>5886.47</v>
      </c>
    </row>
    <row r="1016" spans="1:10" x14ac:dyDescent="0.2">
      <c r="A1016">
        <v>3443</v>
      </c>
      <c r="B1016" s="623">
        <v>43619.80972222222</v>
      </c>
      <c r="C1016" s="405" t="s">
        <v>97</v>
      </c>
      <c r="D1016" s="384">
        <v>505</v>
      </c>
      <c r="E1016">
        <v>0.03</v>
      </c>
      <c r="F1016">
        <v>121.55500000000001</v>
      </c>
      <c r="G1016" s="384">
        <v>0</v>
      </c>
      <c r="H1016">
        <v>0</v>
      </c>
    </row>
    <row r="1017" spans="1:10" x14ac:dyDescent="0.2">
      <c r="A1017">
        <v>3655</v>
      </c>
      <c r="B1017" s="623">
        <v>43630.467361111114</v>
      </c>
      <c r="C1017" s="405" t="s">
        <v>2054</v>
      </c>
      <c r="D1017" s="384">
        <v>505</v>
      </c>
      <c r="E1017">
        <v>0.03</v>
      </c>
      <c r="F1017">
        <v>121.977</v>
      </c>
      <c r="G1017" s="384">
        <v>0</v>
      </c>
      <c r="H1017">
        <v>121.977</v>
      </c>
      <c r="I1017">
        <v>-12.51</v>
      </c>
      <c r="J1017" s="384">
        <v>5873.96</v>
      </c>
    </row>
    <row r="1018" spans="1:10" x14ac:dyDescent="0.2">
      <c r="A1018">
        <v>3472</v>
      </c>
      <c r="B1018" s="623">
        <v>43620.786805555559</v>
      </c>
      <c r="C1018" s="405" t="s">
        <v>96</v>
      </c>
      <c r="D1018" s="384">
        <v>506</v>
      </c>
      <c r="E1018">
        <v>0.01</v>
      </c>
      <c r="F1018">
        <v>121.703</v>
      </c>
      <c r="G1018" s="384">
        <v>0</v>
      </c>
      <c r="H1018">
        <v>0</v>
      </c>
    </row>
    <row r="1019" spans="1:10" x14ac:dyDescent="0.2">
      <c r="A1019">
        <v>3487</v>
      </c>
      <c r="B1019" s="623">
        <v>43621.40625</v>
      </c>
      <c r="C1019" s="405" t="s">
        <v>2054</v>
      </c>
      <c r="D1019" s="384">
        <v>506</v>
      </c>
      <c r="E1019">
        <v>0.01</v>
      </c>
      <c r="F1019">
        <v>121.92700000000001</v>
      </c>
      <c r="G1019" s="384">
        <v>0</v>
      </c>
      <c r="H1019">
        <v>121.92700000000001</v>
      </c>
      <c r="I1019">
        <v>2.02</v>
      </c>
      <c r="J1019" s="384">
        <v>5891.46</v>
      </c>
    </row>
    <row r="1020" spans="1:10" x14ac:dyDescent="0.2">
      <c r="A1020">
        <v>3480</v>
      </c>
      <c r="B1020" s="623">
        <v>43621.398611111108</v>
      </c>
      <c r="C1020" s="405" t="s">
        <v>97</v>
      </c>
      <c r="D1020" s="384">
        <v>507</v>
      </c>
      <c r="E1020">
        <v>0.06</v>
      </c>
      <c r="F1020">
        <v>121.896</v>
      </c>
      <c r="G1020" s="384">
        <v>0</v>
      </c>
      <c r="H1020">
        <v>0</v>
      </c>
    </row>
    <row r="1021" spans="1:10" x14ac:dyDescent="0.2">
      <c r="A1021">
        <v>3656</v>
      </c>
      <c r="B1021" s="623">
        <v>43630.467361111114</v>
      </c>
      <c r="C1021" s="405" t="s">
        <v>2054</v>
      </c>
      <c r="D1021" s="384">
        <v>507</v>
      </c>
      <c r="E1021">
        <v>0.06</v>
      </c>
      <c r="F1021">
        <v>121.977</v>
      </c>
      <c r="G1021" s="384">
        <v>0</v>
      </c>
      <c r="H1021">
        <v>121.977</v>
      </c>
      <c r="I1021">
        <v>-5.96</v>
      </c>
      <c r="J1021" s="384">
        <v>5868</v>
      </c>
    </row>
    <row r="1022" spans="1:10" x14ac:dyDescent="0.2">
      <c r="A1022">
        <v>3488</v>
      </c>
      <c r="B1022" s="623">
        <v>43621.406944444447</v>
      </c>
      <c r="C1022" s="405" t="s">
        <v>96</v>
      </c>
      <c r="D1022" s="384">
        <v>508</v>
      </c>
      <c r="E1022">
        <v>0.01</v>
      </c>
      <c r="F1022">
        <v>121.955</v>
      </c>
      <c r="G1022" s="384">
        <v>0</v>
      </c>
      <c r="H1022">
        <v>0</v>
      </c>
    </row>
    <row r="1023" spans="1:10" x14ac:dyDescent="0.2">
      <c r="A1023">
        <v>3490</v>
      </c>
      <c r="B1023" s="623">
        <v>43621.45</v>
      </c>
      <c r="C1023" s="405" t="s">
        <v>2054</v>
      </c>
      <c r="D1023" s="384">
        <v>508</v>
      </c>
      <c r="E1023">
        <v>0.01</v>
      </c>
      <c r="F1023">
        <v>122.175</v>
      </c>
      <c r="G1023" s="384">
        <v>0</v>
      </c>
      <c r="H1023">
        <v>122.175</v>
      </c>
      <c r="I1023">
        <v>2.02</v>
      </c>
      <c r="J1023" s="384">
        <v>5893.48</v>
      </c>
    </row>
    <row r="1024" spans="1:10" x14ac:dyDescent="0.2">
      <c r="A1024">
        <v>3491</v>
      </c>
      <c r="B1024" s="623">
        <v>43621.469444444447</v>
      </c>
      <c r="C1024" s="405" t="s">
        <v>96</v>
      </c>
      <c r="D1024" s="384">
        <v>509</v>
      </c>
      <c r="E1024">
        <v>0.01</v>
      </c>
      <c r="F1024">
        <v>122.205</v>
      </c>
      <c r="G1024" s="384">
        <v>0</v>
      </c>
      <c r="H1024">
        <v>0</v>
      </c>
    </row>
    <row r="1025" spans="1:10" x14ac:dyDescent="0.2">
      <c r="A1025">
        <v>3521</v>
      </c>
      <c r="B1025" s="623">
        <v>43622.61041666667</v>
      </c>
      <c r="C1025" s="405" t="s">
        <v>2054</v>
      </c>
      <c r="D1025" s="384">
        <v>509</v>
      </c>
      <c r="E1025">
        <v>0.01</v>
      </c>
      <c r="F1025">
        <v>122.02</v>
      </c>
      <c r="G1025" s="384">
        <v>0</v>
      </c>
      <c r="H1025">
        <v>122.02</v>
      </c>
      <c r="I1025">
        <v>-1.82</v>
      </c>
      <c r="J1025" s="384">
        <v>5891.65</v>
      </c>
    </row>
    <row r="1026" spans="1:10" x14ac:dyDescent="0.2">
      <c r="A1026">
        <v>3493</v>
      </c>
      <c r="B1026" s="623">
        <v>43621.518055555556</v>
      </c>
      <c r="C1026" s="405" t="s">
        <v>96</v>
      </c>
      <c r="D1026" s="384">
        <v>510</v>
      </c>
      <c r="E1026">
        <v>0.01</v>
      </c>
      <c r="F1026">
        <v>122.08499999999999</v>
      </c>
      <c r="G1026" s="384">
        <v>0</v>
      </c>
      <c r="H1026">
        <v>0</v>
      </c>
    </row>
    <row r="1027" spans="1:10" x14ac:dyDescent="0.2">
      <c r="A1027">
        <v>3522</v>
      </c>
      <c r="B1027" s="623">
        <v>43622.61041666667</v>
      </c>
      <c r="C1027" s="405" t="s">
        <v>2054</v>
      </c>
      <c r="D1027" s="384">
        <v>510</v>
      </c>
      <c r="E1027">
        <v>0.01</v>
      </c>
      <c r="F1027">
        <v>122.02</v>
      </c>
      <c r="G1027" s="384">
        <v>0</v>
      </c>
      <c r="H1027">
        <v>122.02</v>
      </c>
      <c r="I1027">
        <v>-0.72</v>
      </c>
      <c r="J1027" s="384">
        <v>5890.93</v>
      </c>
    </row>
    <row r="1028" spans="1:10" x14ac:dyDescent="0.2">
      <c r="A1028">
        <v>3496</v>
      </c>
      <c r="B1028" s="623">
        <v>43621.563194444447</v>
      </c>
      <c r="C1028" s="405" t="s">
        <v>96</v>
      </c>
      <c r="D1028" s="384">
        <v>511</v>
      </c>
      <c r="E1028">
        <v>0.01</v>
      </c>
      <c r="F1028">
        <v>121.92400000000001</v>
      </c>
      <c r="G1028" s="384">
        <v>0</v>
      </c>
      <c r="H1028">
        <v>0</v>
      </c>
    </row>
    <row r="1029" spans="1:10" x14ac:dyDescent="0.2">
      <c r="A1029">
        <v>3523</v>
      </c>
      <c r="B1029" s="623">
        <v>43622.61041666667</v>
      </c>
      <c r="C1029" s="405" t="s">
        <v>2054</v>
      </c>
      <c r="D1029" s="384">
        <v>511</v>
      </c>
      <c r="E1029">
        <v>0.01</v>
      </c>
      <c r="F1029">
        <v>122.02</v>
      </c>
      <c r="G1029" s="384">
        <v>0</v>
      </c>
      <c r="H1029">
        <v>122.02</v>
      </c>
      <c r="I1029">
        <v>0.76</v>
      </c>
      <c r="J1029" s="384">
        <v>5891.69</v>
      </c>
    </row>
    <row r="1030" spans="1:10" x14ac:dyDescent="0.2">
      <c r="A1030">
        <v>3500</v>
      </c>
      <c r="B1030" s="623">
        <v>43621.669444444444</v>
      </c>
      <c r="C1030" s="405" t="s">
        <v>96</v>
      </c>
      <c r="D1030" s="384">
        <v>512</v>
      </c>
      <c r="E1030">
        <v>0.02</v>
      </c>
      <c r="F1030">
        <v>121.723</v>
      </c>
      <c r="G1030" s="384">
        <v>0</v>
      </c>
      <c r="H1030">
        <v>0</v>
      </c>
    </row>
    <row r="1031" spans="1:10" x14ac:dyDescent="0.2">
      <c r="A1031">
        <v>3524</v>
      </c>
      <c r="B1031" s="623">
        <v>43622.61041666667</v>
      </c>
      <c r="C1031" s="405" t="s">
        <v>2054</v>
      </c>
      <c r="D1031" s="384">
        <v>512</v>
      </c>
      <c r="E1031">
        <v>0.02</v>
      </c>
      <c r="F1031">
        <v>122.02</v>
      </c>
      <c r="G1031" s="384">
        <v>0</v>
      </c>
      <c r="H1031">
        <v>122.02</v>
      </c>
      <c r="I1031">
        <v>5.2</v>
      </c>
      <c r="J1031" s="384">
        <v>5896.89</v>
      </c>
    </row>
    <row r="1032" spans="1:10" x14ac:dyDescent="0.2">
      <c r="A1032">
        <v>3515</v>
      </c>
      <c r="B1032" s="623">
        <v>43622.337500000001</v>
      </c>
      <c r="C1032" s="405" t="s">
        <v>96</v>
      </c>
      <c r="D1032" s="384">
        <v>513</v>
      </c>
      <c r="E1032">
        <v>0.03</v>
      </c>
      <c r="F1032">
        <v>121.452</v>
      </c>
      <c r="G1032" s="384">
        <v>0</v>
      </c>
      <c r="H1032">
        <v>0</v>
      </c>
    </row>
    <row r="1033" spans="1:10" x14ac:dyDescent="0.2">
      <c r="A1033">
        <v>3525</v>
      </c>
      <c r="B1033" s="623">
        <v>43622.61041666667</v>
      </c>
      <c r="C1033" s="405" t="s">
        <v>2054</v>
      </c>
      <c r="D1033" s="384">
        <v>513</v>
      </c>
      <c r="E1033">
        <v>0.03</v>
      </c>
      <c r="F1033">
        <v>122.02</v>
      </c>
      <c r="G1033" s="384">
        <v>0</v>
      </c>
      <c r="H1033">
        <v>122.02</v>
      </c>
      <c r="I1033">
        <v>15.64</v>
      </c>
      <c r="J1033" s="384">
        <v>5912.53</v>
      </c>
    </row>
    <row r="1034" spans="1:10" x14ac:dyDescent="0.2">
      <c r="A1034">
        <v>3526</v>
      </c>
      <c r="B1034" s="623">
        <v>43622.61041666667</v>
      </c>
      <c r="C1034" s="405" t="s">
        <v>96</v>
      </c>
      <c r="D1034" s="384">
        <v>514</v>
      </c>
      <c r="E1034">
        <v>0.01</v>
      </c>
      <c r="F1034">
        <v>122.03700000000001</v>
      </c>
      <c r="G1034" s="384">
        <v>0</v>
      </c>
      <c r="H1034">
        <v>0</v>
      </c>
    </row>
    <row r="1035" spans="1:10" x14ac:dyDescent="0.2">
      <c r="A1035">
        <v>3531</v>
      </c>
      <c r="B1035" s="623">
        <v>43622.727777777778</v>
      </c>
      <c r="C1035" s="405" t="s">
        <v>2054</v>
      </c>
      <c r="D1035" s="384">
        <v>514</v>
      </c>
      <c r="E1035">
        <v>0.01</v>
      </c>
      <c r="F1035">
        <v>122.20699999999999</v>
      </c>
      <c r="G1035" s="384">
        <v>0</v>
      </c>
      <c r="H1035">
        <v>122.20699999999999</v>
      </c>
      <c r="I1035">
        <v>1.56</v>
      </c>
      <c r="J1035" s="384">
        <v>5914.09</v>
      </c>
    </row>
    <row r="1036" spans="1:10" x14ac:dyDescent="0.2">
      <c r="A1036">
        <v>3528</v>
      </c>
      <c r="B1036" s="623">
        <v>43622.634027777778</v>
      </c>
      <c r="C1036" s="405" t="s">
        <v>96</v>
      </c>
      <c r="D1036" s="384">
        <v>515</v>
      </c>
      <c r="E1036">
        <v>0.01</v>
      </c>
      <c r="F1036">
        <v>121.916</v>
      </c>
      <c r="G1036" s="384">
        <v>0</v>
      </c>
      <c r="H1036">
        <v>0</v>
      </c>
    </row>
    <row r="1037" spans="1:10" x14ac:dyDescent="0.2">
      <c r="A1037">
        <v>3532</v>
      </c>
      <c r="B1037" s="623">
        <v>43622.727777777778</v>
      </c>
      <c r="C1037" s="405" t="s">
        <v>2054</v>
      </c>
      <c r="D1037" s="384">
        <v>515</v>
      </c>
      <c r="E1037">
        <v>0.01</v>
      </c>
      <c r="F1037">
        <v>122.20699999999999</v>
      </c>
      <c r="G1037" s="384">
        <v>0</v>
      </c>
      <c r="H1037">
        <v>122.20699999999999</v>
      </c>
      <c r="I1037">
        <v>2.67</v>
      </c>
      <c r="J1037" s="384">
        <v>5916.76</v>
      </c>
    </row>
    <row r="1038" spans="1:10" x14ac:dyDescent="0.2">
      <c r="A1038">
        <v>3533</v>
      </c>
      <c r="B1038" s="623">
        <v>43622.767361111109</v>
      </c>
      <c r="C1038" s="405" t="s">
        <v>96</v>
      </c>
      <c r="D1038" s="384">
        <v>516</v>
      </c>
      <c r="E1038">
        <v>0.01</v>
      </c>
      <c r="F1038">
        <v>122.196</v>
      </c>
      <c r="G1038" s="384">
        <v>0</v>
      </c>
      <c r="H1038">
        <v>0</v>
      </c>
    </row>
    <row r="1039" spans="1:10" x14ac:dyDescent="0.2">
      <c r="A1039">
        <v>3551</v>
      </c>
      <c r="B1039" s="623">
        <v>43623.679861111108</v>
      </c>
      <c r="C1039" s="405" t="s">
        <v>2054</v>
      </c>
      <c r="D1039" s="384">
        <v>516</v>
      </c>
      <c r="E1039">
        <v>0.01</v>
      </c>
      <c r="F1039">
        <v>122.42</v>
      </c>
      <c r="G1039" s="384">
        <v>0</v>
      </c>
      <c r="H1039">
        <v>122.42</v>
      </c>
      <c r="I1039">
        <v>2.02</v>
      </c>
      <c r="J1039" s="384">
        <v>5918.78</v>
      </c>
    </row>
    <row r="1040" spans="1:10" x14ac:dyDescent="0.2">
      <c r="A1040">
        <v>3535</v>
      </c>
      <c r="B1040" s="623">
        <v>43622.856944444444</v>
      </c>
      <c r="C1040" s="405" t="s">
        <v>97</v>
      </c>
      <c r="D1040" s="384">
        <v>517</v>
      </c>
      <c r="E1040">
        <v>0.1</v>
      </c>
      <c r="F1040">
        <v>122.307</v>
      </c>
      <c r="G1040" s="384">
        <v>0</v>
      </c>
      <c r="H1040">
        <v>0</v>
      </c>
    </row>
    <row r="1041" spans="1:10" x14ac:dyDescent="0.2">
      <c r="A1041">
        <v>3657</v>
      </c>
      <c r="B1041" s="623">
        <v>43630.467361111114</v>
      </c>
      <c r="C1041" s="405" t="s">
        <v>2054</v>
      </c>
      <c r="D1041" s="384">
        <v>517</v>
      </c>
      <c r="E1041">
        <v>0.1</v>
      </c>
      <c r="F1041">
        <v>121.977</v>
      </c>
      <c r="G1041" s="384">
        <v>0</v>
      </c>
      <c r="H1041">
        <v>121.977</v>
      </c>
      <c r="I1041">
        <v>28.45</v>
      </c>
      <c r="J1041" s="384">
        <v>5896.45</v>
      </c>
    </row>
    <row r="1042" spans="1:10" x14ac:dyDescent="0.2">
      <c r="A1042">
        <v>3552</v>
      </c>
      <c r="B1042" s="623">
        <v>43623.680555555555</v>
      </c>
      <c r="C1042" s="405" t="s">
        <v>96</v>
      </c>
      <c r="D1042" s="384">
        <v>518</v>
      </c>
      <c r="E1042">
        <v>0.01</v>
      </c>
      <c r="F1042">
        <v>122.447</v>
      </c>
      <c r="G1042" s="384">
        <v>0</v>
      </c>
      <c r="H1042">
        <v>0</v>
      </c>
    </row>
    <row r="1043" spans="1:10" x14ac:dyDescent="0.2">
      <c r="A1043">
        <v>3554</v>
      </c>
      <c r="B1043" s="623">
        <v>43623.832638888889</v>
      </c>
      <c r="C1043" s="405" t="s">
        <v>2054</v>
      </c>
      <c r="D1043" s="384">
        <v>518</v>
      </c>
      <c r="E1043">
        <v>0.01</v>
      </c>
      <c r="F1043">
        <v>122.667</v>
      </c>
      <c r="G1043" s="384">
        <v>0</v>
      </c>
      <c r="H1043">
        <v>122.667</v>
      </c>
      <c r="I1043">
        <v>2.0099999999999998</v>
      </c>
      <c r="J1043" s="384">
        <v>5920.79</v>
      </c>
    </row>
    <row r="1044" spans="1:10" x14ac:dyDescent="0.2">
      <c r="A1044">
        <v>3555</v>
      </c>
      <c r="B1044" s="623">
        <v>43623.84652777778</v>
      </c>
      <c r="C1044" s="405" t="s">
        <v>96</v>
      </c>
      <c r="D1044" s="384">
        <v>519</v>
      </c>
      <c r="E1044">
        <v>0.01</v>
      </c>
      <c r="F1044">
        <v>122.702</v>
      </c>
      <c r="G1044" s="384">
        <v>0</v>
      </c>
      <c r="H1044">
        <v>0</v>
      </c>
    </row>
    <row r="1045" spans="1:10" x14ac:dyDescent="0.2">
      <c r="A1045">
        <v>3569</v>
      </c>
      <c r="B1045" s="623">
        <v>43625.979166666664</v>
      </c>
      <c r="C1045" s="405" t="s">
        <v>2054</v>
      </c>
      <c r="D1045" s="384">
        <v>519</v>
      </c>
      <c r="E1045">
        <v>0.01</v>
      </c>
      <c r="F1045">
        <v>122.872</v>
      </c>
      <c r="G1045" s="384">
        <v>0</v>
      </c>
      <c r="H1045">
        <v>122.872</v>
      </c>
      <c r="I1045">
        <v>1.56</v>
      </c>
      <c r="J1045" s="384">
        <v>5922.35</v>
      </c>
    </row>
    <row r="1046" spans="1:10" x14ac:dyDescent="0.2">
      <c r="A1046">
        <v>3557</v>
      </c>
      <c r="B1046" s="623">
        <v>43623.885416666664</v>
      </c>
      <c r="C1046" s="405" t="s">
        <v>96</v>
      </c>
      <c r="D1046" s="384">
        <v>520</v>
      </c>
      <c r="E1046">
        <v>0.01</v>
      </c>
      <c r="F1046">
        <v>122.581</v>
      </c>
      <c r="G1046" s="384">
        <v>0</v>
      </c>
      <c r="H1046">
        <v>0</v>
      </c>
    </row>
    <row r="1047" spans="1:10" x14ac:dyDescent="0.2">
      <c r="A1047">
        <v>3570</v>
      </c>
      <c r="B1047" s="623">
        <v>43625.979166666664</v>
      </c>
      <c r="C1047" s="405" t="s">
        <v>2054</v>
      </c>
      <c r="D1047" s="384">
        <v>520</v>
      </c>
      <c r="E1047">
        <v>0.01</v>
      </c>
      <c r="F1047">
        <v>122.872</v>
      </c>
      <c r="G1047" s="384">
        <v>0</v>
      </c>
      <c r="H1047">
        <v>122.872</v>
      </c>
      <c r="I1047">
        <v>2.67</v>
      </c>
      <c r="J1047" s="384">
        <v>5925.02</v>
      </c>
    </row>
    <row r="1048" spans="1:10" x14ac:dyDescent="0.2">
      <c r="A1048">
        <v>3560</v>
      </c>
      <c r="B1048" s="623">
        <v>43625.958333333336</v>
      </c>
      <c r="C1048" s="405" t="s">
        <v>97</v>
      </c>
      <c r="D1048" s="384">
        <v>521</v>
      </c>
      <c r="E1048">
        <v>0.19</v>
      </c>
      <c r="F1048">
        <v>122.83499999999999</v>
      </c>
      <c r="G1048" s="384">
        <v>0</v>
      </c>
      <c r="H1048">
        <v>0</v>
      </c>
    </row>
    <row r="1049" spans="1:10" x14ac:dyDescent="0.2">
      <c r="A1049">
        <v>3658</v>
      </c>
      <c r="B1049" s="623">
        <v>43630.467361111114</v>
      </c>
      <c r="C1049" s="405" t="s">
        <v>2054</v>
      </c>
      <c r="D1049" s="384">
        <v>521</v>
      </c>
      <c r="E1049">
        <v>0.19</v>
      </c>
      <c r="F1049">
        <v>121.977</v>
      </c>
      <c r="G1049" s="384">
        <v>0</v>
      </c>
      <c r="H1049">
        <v>121.977</v>
      </c>
      <c r="I1049">
        <v>146.5</v>
      </c>
      <c r="J1049" s="384">
        <v>6042.96</v>
      </c>
    </row>
    <row r="1050" spans="1:10" x14ac:dyDescent="0.2">
      <c r="A1050">
        <v>3579</v>
      </c>
      <c r="B1050" s="623">
        <v>43626.087500000001</v>
      </c>
      <c r="C1050" s="405" t="s">
        <v>96</v>
      </c>
      <c r="D1050" s="384">
        <v>522</v>
      </c>
      <c r="E1050">
        <v>0.01</v>
      </c>
      <c r="F1050">
        <v>122.83799999999999</v>
      </c>
      <c r="G1050" s="384">
        <v>0</v>
      </c>
      <c r="H1050">
        <v>0</v>
      </c>
    </row>
    <row r="1051" spans="1:10" x14ac:dyDescent="0.2">
      <c r="A1051">
        <v>3594</v>
      </c>
      <c r="B1051" s="623">
        <v>43627.39166666667</v>
      </c>
      <c r="C1051" s="405" t="s">
        <v>2054</v>
      </c>
      <c r="D1051" s="384">
        <v>522</v>
      </c>
      <c r="E1051">
        <v>0.01</v>
      </c>
      <c r="F1051">
        <v>123.012</v>
      </c>
      <c r="G1051" s="384">
        <v>0</v>
      </c>
      <c r="H1051">
        <v>123.012</v>
      </c>
      <c r="I1051">
        <v>1.56</v>
      </c>
      <c r="J1051" s="384">
        <v>5926.58</v>
      </c>
    </row>
    <row r="1052" spans="1:10" x14ac:dyDescent="0.2">
      <c r="A1052">
        <v>3581</v>
      </c>
      <c r="B1052" s="623">
        <v>43626.102083333331</v>
      </c>
      <c r="C1052" s="405" t="s">
        <v>96</v>
      </c>
      <c r="D1052" s="384">
        <v>523</v>
      </c>
      <c r="E1052">
        <v>0.01</v>
      </c>
      <c r="F1052">
        <v>122.717</v>
      </c>
      <c r="G1052" s="384">
        <v>0</v>
      </c>
      <c r="H1052">
        <v>0</v>
      </c>
    </row>
    <row r="1053" spans="1:10" x14ac:dyDescent="0.2">
      <c r="A1053">
        <v>3595</v>
      </c>
      <c r="B1053" s="623">
        <v>43627.39166666667</v>
      </c>
      <c r="C1053" s="405" t="s">
        <v>2054</v>
      </c>
      <c r="D1053" s="384">
        <v>523</v>
      </c>
      <c r="E1053">
        <v>0.01</v>
      </c>
      <c r="F1053">
        <v>123.012</v>
      </c>
      <c r="G1053" s="384">
        <v>0</v>
      </c>
      <c r="H1053">
        <v>123.012</v>
      </c>
      <c r="I1053">
        <v>2.67</v>
      </c>
      <c r="J1053" s="384">
        <v>5929.25</v>
      </c>
    </row>
    <row r="1054" spans="1:10" x14ac:dyDescent="0.2">
      <c r="A1054">
        <v>3596</v>
      </c>
      <c r="B1054" s="623">
        <v>43627.470138888886</v>
      </c>
      <c r="C1054" s="405" t="s">
        <v>96</v>
      </c>
      <c r="D1054" s="384">
        <v>524</v>
      </c>
      <c r="E1054">
        <v>0.01</v>
      </c>
      <c r="F1054">
        <v>122.995</v>
      </c>
      <c r="G1054" s="384">
        <v>0</v>
      </c>
      <c r="H1054">
        <v>0</v>
      </c>
    </row>
    <row r="1055" spans="1:10" x14ac:dyDescent="0.2">
      <c r="A1055">
        <v>3808</v>
      </c>
      <c r="B1055" s="623">
        <v>43640.077777777777</v>
      </c>
      <c r="C1055" s="405" t="s">
        <v>2054</v>
      </c>
      <c r="D1055" s="384">
        <v>524</v>
      </c>
      <c r="E1055">
        <v>0.01</v>
      </c>
      <c r="F1055">
        <v>122.215</v>
      </c>
      <c r="G1055" s="384">
        <v>0</v>
      </c>
      <c r="H1055">
        <v>122.215</v>
      </c>
      <c r="I1055">
        <v>-7.68</v>
      </c>
      <c r="J1055" s="384">
        <v>6066.37</v>
      </c>
    </row>
    <row r="1056" spans="1:10" x14ac:dyDescent="0.2">
      <c r="A1056">
        <v>3598</v>
      </c>
      <c r="B1056" s="623">
        <v>43627.701388888891</v>
      </c>
      <c r="C1056" s="405" t="s">
        <v>96</v>
      </c>
      <c r="D1056" s="384">
        <v>525</v>
      </c>
      <c r="E1056">
        <v>0.01</v>
      </c>
      <c r="F1056">
        <v>122.874</v>
      </c>
      <c r="G1056" s="384">
        <v>0</v>
      </c>
      <c r="H1056">
        <v>0</v>
      </c>
    </row>
    <row r="1057" spans="1:10" x14ac:dyDescent="0.2">
      <c r="A1057">
        <v>3809</v>
      </c>
      <c r="B1057" s="623">
        <v>43640.077777777777</v>
      </c>
      <c r="C1057" s="405" t="s">
        <v>2054</v>
      </c>
      <c r="D1057" s="384">
        <v>525</v>
      </c>
      <c r="E1057">
        <v>0.01</v>
      </c>
      <c r="F1057">
        <v>122.215</v>
      </c>
      <c r="G1057" s="384">
        <v>0</v>
      </c>
      <c r="H1057">
        <v>122.215</v>
      </c>
      <c r="I1057">
        <v>-6.57</v>
      </c>
      <c r="J1057" s="384">
        <v>6059.8</v>
      </c>
    </row>
    <row r="1058" spans="1:10" x14ac:dyDescent="0.2">
      <c r="A1058">
        <v>3611</v>
      </c>
      <c r="B1058" s="623">
        <v>43628.454861111109</v>
      </c>
      <c r="C1058" s="405" t="s">
        <v>96</v>
      </c>
      <c r="D1058" s="384">
        <v>526</v>
      </c>
      <c r="E1058">
        <v>0.01</v>
      </c>
      <c r="F1058">
        <v>122.712</v>
      </c>
      <c r="G1058" s="384">
        <v>0</v>
      </c>
      <c r="H1058">
        <v>0</v>
      </c>
    </row>
    <row r="1059" spans="1:10" x14ac:dyDescent="0.2">
      <c r="A1059">
        <v>3810</v>
      </c>
      <c r="B1059" s="623">
        <v>43640.077777777777</v>
      </c>
      <c r="C1059" s="405" t="s">
        <v>2054</v>
      </c>
      <c r="D1059" s="384">
        <v>526</v>
      </c>
      <c r="E1059">
        <v>0.01</v>
      </c>
      <c r="F1059">
        <v>122.215</v>
      </c>
      <c r="G1059" s="384">
        <v>0</v>
      </c>
      <c r="H1059">
        <v>122.215</v>
      </c>
      <c r="I1059">
        <v>-5.05</v>
      </c>
      <c r="J1059" s="384">
        <v>6054.74</v>
      </c>
    </row>
    <row r="1060" spans="1:10" x14ac:dyDescent="0.2">
      <c r="A1060">
        <v>3615</v>
      </c>
      <c r="B1060" s="623">
        <v>43628.831944444442</v>
      </c>
      <c r="C1060" s="405" t="s">
        <v>96</v>
      </c>
      <c r="D1060" s="384">
        <v>527</v>
      </c>
      <c r="E1060">
        <v>0.02</v>
      </c>
      <c r="F1060">
        <v>122.511</v>
      </c>
      <c r="G1060" s="384">
        <v>0</v>
      </c>
      <c r="H1060">
        <v>0</v>
      </c>
    </row>
    <row r="1061" spans="1:10" x14ac:dyDescent="0.2">
      <c r="A1061">
        <v>3811</v>
      </c>
      <c r="B1061" s="623">
        <v>43640.077777777777</v>
      </c>
      <c r="C1061" s="405" t="s">
        <v>2054</v>
      </c>
      <c r="D1061" s="384">
        <v>527</v>
      </c>
      <c r="E1061">
        <v>0.02</v>
      </c>
      <c r="F1061">
        <v>122.215</v>
      </c>
      <c r="G1061" s="384">
        <v>0</v>
      </c>
      <c r="H1061">
        <v>122.215</v>
      </c>
      <c r="I1061">
        <v>-6.41</v>
      </c>
      <c r="J1061" s="384">
        <v>6048.33</v>
      </c>
    </row>
    <row r="1062" spans="1:10" x14ac:dyDescent="0.2">
      <c r="A1062">
        <v>3632</v>
      </c>
      <c r="B1062" s="623">
        <v>43629.173611111109</v>
      </c>
      <c r="C1062" s="405" t="s">
        <v>96</v>
      </c>
      <c r="D1062" s="384">
        <v>528</v>
      </c>
      <c r="E1062">
        <v>0.03</v>
      </c>
      <c r="F1062">
        <v>122.236</v>
      </c>
      <c r="G1062" s="384">
        <v>0</v>
      </c>
      <c r="H1062">
        <v>0</v>
      </c>
    </row>
    <row r="1063" spans="1:10" x14ac:dyDescent="0.2">
      <c r="A1063">
        <v>3812</v>
      </c>
      <c r="B1063" s="623">
        <v>43640.077777777777</v>
      </c>
      <c r="C1063" s="405" t="s">
        <v>2054</v>
      </c>
      <c r="D1063" s="384">
        <v>528</v>
      </c>
      <c r="E1063">
        <v>0.03</v>
      </c>
      <c r="F1063">
        <v>122.215</v>
      </c>
      <c r="G1063" s="384">
        <v>0</v>
      </c>
      <c r="H1063">
        <v>122.215</v>
      </c>
      <c r="I1063">
        <v>-1.69</v>
      </c>
      <c r="J1063" s="384">
        <v>6046.65</v>
      </c>
    </row>
    <row r="1064" spans="1:10" x14ac:dyDescent="0.2">
      <c r="A1064">
        <v>3659</v>
      </c>
      <c r="B1064" s="623">
        <v>43630.46875</v>
      </c>
      <c r="C1064" s="405" t="s">
        <v>97</v>
      </c>
      <c r="D1064" s="384">
        <v>529</v>
      </c>
      <c r="E1064">
        <v>0.01</v>
      </c>
      <c r="F1064">
        <v>121.922</v>
      </c>
      <c r="G1064" s="384">
        <v>0</v>
      </c>
      <c r="H1064">
        <v>0</v>
      </c>
    </row>
    <row r="1065" spans="1:10" x14ac:dyDescent="0.2">
      <c r="A1065">
        <v>3668</v>
      </c>
      <c r="B1065" s="623">
        <v>43630.707638888889</v>
      </c>
      <c r="C1065" s="405" t="s">
        <v>2054</v>
      </c>
      <c r="D1065" s="384">
        <v>529</v>
      </c>
      <c r="E1065">
        <v>0.01</v>
      </c>
      <c r="F1065">
        <v>121.702</v>
      </c>
      <c r="G1065" s="384">
        <v>0</v>
      </c>
      <c r="H1065">
        <v>121.702</v>
      </c>
      <c r="I1065">
        <v>2.0099999999999998</v>
      </c>
      <c r="J1065" s="384">
        <v>6044.97</v>
      </c>
    </row>
    <row r="1066" spans="1:10" x14ac:dyDescent="0.2">
      <c r="A1066">
        <v>3661</v>
      </c>
      <c r="B1066" s="623">
        <v>43630.538888888892</v>
      </c>
      <c r="C1066" s="405" t="s">
        <v>96</v>
      </c>
      <c r="D1066" s="384">
        <v>530</v>
      </c>
      <c r="E1066">
        <v>0.06</v>
      </c>
      <c r="F1066">
        <v>121.895</v>
      </c>
      <c r="G1066" s="384">
        <v>0</v>
      </c>
      <c r="H1066">
        <v>0</v>
      </c>
    </row>
    <row r="1067" spans="1:10" x14ac:dyDescent="0.2">
      <c r="A1067">
        <v>3813</v>
      </c>
      <c r="B1067" s="623">
        <v>43640.077777777777</v>
      </c>
      <c r="C1067" s="405" t="s">
        <v>2054</v>
      </c>
      <c r="D1067" s="384">
        <v>530</v>
      </c>
      <c r="E1067">
        <v>0.06</v>
      </c>
      <c r="F1067">
        <v>122.215</v>
      </c>
      <c r="G1067" s="384">
        <v>0</v>
      </c>
      <c r="H1067">
        <v>122.215</v>
      </c>
      <c r="I1067">
        <v>15.64</v>
      </c>
      <c r="J1067" s="384">
        <v>6062.29</v>
      </c>
    </row>
    <row r="1068" spans="1:10" x14ac:dyDescent="0.2">
      <c r="A1068">
        <v>3669</v>
      </c>
      <c r="B1068" s="623">
        <v>43632.995138888888</v>
      </c>
      <c r="C1068" s="405" t="s">
        <v>97</v>
      </c>
      <c r="D1068" s="384">
        <v>531</v>
      </c>
      <c r="E1068">
        <v>0.01</v>
      </c>
      <c r="F1068">
        <v>121.63200000000001</v>
      </c>
      <c r="G1068" s="384">
        <v>0</v>
      </c>
      <c r="H1068">
        <v>0</v>
      </c>
    </row>
    <row r="1069" spans="1:10" x14ac:dyDescent="0.2">
      <c r="A1069">
        <v>3700</v>
      </c>
      <c r="B1069" s="623">
        <v>43634.237500000003</v>
      </c>
      <c r="C1069" s="405" t="s">
        <v>2054</v>
      </c>
      <c r="D1069" s="384">
        <v>531</v>
      </c>
      <c r="E1069">
        <v>0.01</v>
      </c>
      <c r="F1069">
        <v>121.654</v>
      </c>
      <c r="G1069" s="384">
        <v>0</v>
      </c>
      <c r="H1069">
        <v>121.654</v>
      </c>
      <c r="I1069">
        <v>-0.26</v>
      </c>
      <c r="J1069" s="384">
        <v>6044.71</v>
      </c>
    </row>
    <row r="1070" spans="1:10" x14ac:dyDescent="0.2">
      <c r="A1070">
        <v>3678</v>
      </c>
      <c r="B1070" s="623">
        <v>43633.072916666664</v>
      </c>
      <c r="C1070" s="405" t="s">
        <v>97</v>
      </c>
      <c r="D1070" s="384">
        <v>532</v>
      </c>
      <c r="E1070">
        <v>0.01</v>
      </c>
      <c r="F1070">
        <v>121.753</v>
      </c>
      <c r="G1070" s="384">
        <v>0</v>
      </c>
      <c r="H1070">
        <v>0</v>
      </c>
    </row>
    <row r="1071" spans="1:10" x14ac:dyDescent="0.2">
      <c r="A1071">
        <v>3701</v>
      </c>
      <c r="B1071" s="623">
        <v>43634.237500000003</v>
      </c>
      <c r="C1071" s="405" t="s">
        <v>2054</v>
      </c>
      <c r="D1071" s="384">
        <v>532</v>
      </c>
      <c r="E1071">
        <v>0.01</v>
      </c>
      <c r="F1071">
        <v>121.654</v>
      </c>
      <c r="G1071" s="384">
        <v>0</v>
      </c>
      <c r="H1071">
        <v>121.654</v>
      </c>
      <c r="I1071">
        <v>0.88</v>
      </c>
      <c r="J1071" s="384">
        <v>6045.59</v>
      </c>
    </row>
    <row r="1072" spans="1:10" x14ac:dyDescent="0.2">
      <c r="A1072">
        <v>3681</v>
      </c>
      <c r="B1072" s="623">
        <v>43633.15</v>
      </c>
      <c r="C1072" s="405" t="s">
        <v>97</v>
      </c>
      <c r="D1072" s="384">
        <v>533</v>
      </c>
      <c r="E1072">
        <v>0.01</v>
      </c>
      <c r="F1072">
        <v>121.916</v>
      </c>
      <c r="G1072" s="384">
        <v>0</v>
      </c>
      <c r="H1072">
        <v>0</v>
      </c>
    </row>
    <row r="1073" spans="1:10" x14ac:dyDescent="0.2">
      <c r="A1073">
        <v>3702</v>
      </c>
      <c r="B1073" s="623">
        <v>43634.237500000003</v>
      </c>
      <c r="C1073" s="405" t="s">
        <v>2054</v>
      </c>
      <c r="D1073" s="384">
        <v>533</v>
      </c>
      <c r="E1073">
        <v>0.01</v>
      </c>
      <c r="F1073">
        <v>121.654</v>
      </c>
      <c r="G1073" s="384">
        <v>0</v>
      </c>
      <c r="H1073">
        <v>121.654</v>
      </c>
      <c r="I1073">
        <v>2.38</v>
      </c>
      <c r="J1073" s="384">
        <v>6047.96</v>
      </c>
    </row>
    <row r="1074" spans="1:10" x14ac:dyDescent="0.2">
      <c r="A1074">
        <v>3685</v>
      </c>
      <c r="B1074" s="623">
        <v>43633.688194444447</v>
      </c>
      <c r="C1074" s="405" t="s">
        <v>97</v>
      </c>
      <c r="D1074" s="384">
        <v>534</v>
      </c>
      <c r="E1074">
        <v>0.02</v>
      </c>
      <c r="F1074">
        <v>122.116</v>
      </c>
      <c r="G1074" s="384">
        <v>0</v>
      </c>
      <c r="H1074">
        <v>0</v>
      </c>
    </row>
    <row r="1075" spans="1:10" x14ac:dyDescent="0.2">
      <c r="A1075">
        <v>3703</v>
      </c>
      <c r="B1075" s="623">
        <v>43634.237500000003</v>
      </c>
      <c r="C1075" s="405" t="s">
        <v>2054</v>
      </c>
      <c r="D1075" s="384">
        <v>534</v>
      </c>
      <c r="E1075">
        <v>0.02</v>
      </c>
      <c r="F1075">
        <v>121.654</v>
      </c>
      <c r="G1075" s="384">
        <v>0</v>
      </c>
      <c r="H1075">
        <v>121.654</v>
      </c>
      <c r="I1075">
        <v>8.43</v>
      </c>
      <c r="J1075" s="384">
        <v>6056.4</v>
      </c>
    </row>
    <row r="1076" spans="1:10" x14ac:dyDescent="0.2">
      <c r="A1076">
        <v>3704</v>
      </c>
      <c r="B1076" s="623">
        <v>43634.302777777775</v>
      </c>
      <c r="C1076" s="405" t="s">
        <v>97</v>
      </c>
      <c r="D1076" s="384">
        <v>535</v>
      </c>
      <c r="E1076">
        <v>0.01</v>
      </c>
      <c r="F1076">
        <v>121.693</v>
      </c>
      <c r="G1076" s="384">
        <v>0</v>
      </c>
      <c r="H1076">
        <v>0</v>
      </c>
    </row>
    <row r="1077" spans="1:10" x14ac:dyDescent="0.2">
      <c r="A1077">
        <v>3706</v>
      </c>
      <c r="B1077" s="623">
        <v>43634.417361111111</v>
      </c>
      <c r="C1077" s="405" t="s">
        <v>2054</v>
      </c>
      <c r="D1077" s="384">
        <v>535</v>
      </c>
      <c r="E1077">
        <v>0.01</v>
      </c>
      <c r="F1077">
        <v>121.473</v>
      </c>
      <c r="G1077" s="384">
        <v>0</v>
      </c>
      <c r="H1077">
        <v>121.473</v>
      </c>
      <c r="I1077">
        <v>2.0099999999999998</v>
      </c>
      <c r="J1077" s="384">
        <v>6058.41</v>
      </c>
    </row>
    <row r="1078" spans="1:10" x14ac:dyDescent="0.2">
      <c r="A1078">
        <v>3707</v>
      </c>
      <c r="B1078" s="623">
        <v>43634.42083333333</v>
      </c>
      <c r="C1078" s="405" t="s">
        <v>96</v>
      </c>
      <c r="D1078" s="384">
        <v>536</v>
      </c>
      <c r="E1078">
        <v>0.1</v>
      </c>
      <c r="F1078">
        <v>121.396</v>
      </c>
      <c r="G1078" s="384">
        <v>0</v>
      </c>
      <c r="H1078">
        <v>0</v>
      </c>
    </row>
    <row r="1079" spans="1:10" x14ac:dyDescent="0.2">
      <c r="A1079">
        <v>3814</v>
      </c>
      <c r="B1079" s="623">
        <v>43640.077777777777</v>
      </c>
      <c r="C1079" s="405" t="s">
        <v>2054</v>
      </c>
      <c r="D1079" s="384">
        <v>536</v>
      </c>
      <c r="E1079">
        <v>0.1</v>
      </c>
      <c r="F1079">
        <v>122.215</v>
      </c>
      <c r="G1079" s="384">
        <v>0</v>
      </c>
      <c r="H1079">
        <v>122.215</v>
      </c>
      <c r="I1079">
        <v>72.680000000000007</v>
      </c>
      <c r="J1079" s="384">
        <v>6134.97</v>
      </c>
    </row>
    <row r="1080" spans="1:10" x14ac:dyDescent="0.2">
      <c r="A1080">
        <v>3715</v>
      </c>
      <c r="B1080" s="623">
        <v>43634.431250000001</v>
      </c>
      <c r="C1080" s="405" t="s">
        <v>97</v>
      </c>
      <c r="D1080" s="384">
        <v>537</v>
      </c>
      <c r="E1080">
        <v>0.01</v>
      </c>
      <c r="F1080">
        <v>121.179</v>
      </c>
      <c r="G1080" s="384">
        <v>0</v>
      </c>
      <c r="H1080">
        <v>0</v>
      </c>
    </row>
    <row r="1081" spans="1:10" x14ac:dyDescent="0.2">
      <c r="A1081">
        <v>3749</v>
      </c>
      <c r="B1081" s="623">
        <v>43636.728472222225</v>
      </c>
      <c r="C1081" s="405" t="s">
        <v>2054</v>
      </c>
      <c r="D1081" s="384">
        <v>537</v>
      </c>
      <c r="E1081">
        <v>0.01</v>
      </c>
      <c r="F1081">
        <v>121.22799999999999</v>
      </c>
      <c r="G1081" s="384">
        <v>0</v>
      </c>
      <c r="H1081">
        <v>121.22799999999999</v>
      </c>
      <c r="I1081">
        <v>-0.54</v>
      </c>
      <c r="J1081" s="384">
        <v>6057.87</v>
      </c>
    </row>
    <row r="1082" spans="1:10" x14ac:dyDescent="0.2">
      <c r="A1082">
        <v>3717</v>
      </c>
      <c r="B1082" s="623">
        <v>43634.445138888892</v>
      </c>
      <c r="C1082" s="405" t="s">
        <v>97</v>
      </c>
      <c r="D1082" s="384">
        <v>538</v>
      </c>
      <c r="E1082">
        <v>0.01</v>
      </c>
      <c r="F1082">
        <v>121.301</v>
      </c>
      <c r="G1082" s="384">
        <v>0</v>
      </c>
      <c r="H1082">
        <v>0</v>
      </c>
    </row>
    <row r="1083" spans="1:10" x14ac:dyDescent="0.2">
      <c r="A1083">
        <v>3750</v>
      </c>
      <c r="B1083" s="623">
        <v>43636.728472222225</v>
      </c>
      <c r="C1083" s="405" t="s">
        <v>2054</v>
      </c>
      <c r="D1083" s="384">
        <v>538</v>
      </c>
      <c r="E1083">
        <v>0.01</v>
      </c>
      <c r="F1083">
        <v>121.22799999999999</v>
      </c>
      <c r="G1083" s="384">
        <v>0</v>
      </c>
      <c r="H1083">
        <v>121.22799999999999</v>
      </c>
      <c r="I1083">
        <v>0.57999999999999996</v>
      </c>
      <c r="J1083" s="384">
        <v>6058.45</v>
      </c>
    </row>
    <row r="1084" spans="1:10" x14ac:dyDescent="0.2">
      <c r="A1084">
        <v>3720</v>
      </c>
      <c r="B1084" s="623">
        <v>43634.655555555553</v>
      </c>
      <c r="C1084" s="405" t="s">
        <v>97</v>
      </c>
      <c r="D1084" s="384">
        <v>539</v>
      </c>
      <c r="E1084">
        <v>0.01</v>
      </c>
      <c r="F1084">
        <v>121.51</v>
      </c>
      <c r="G1084" s="384">
        <v>0</v>
      </c>
      <c r="H1084">
        <v>0</v>
      </c>
    </row>
    <row r="1085" spans="1:10" x14ac:dyDescent="0.2">
      <c r="A1085">
        <v>3751</v>
      </c>
      <c r="B1085" s="623">
        <v>43636.728472222225</v>
      </c>
      <c r="C1085" s="405" t="s">
        <v>2054</v>
      </c>
      <c r="D1085" s="384">
        <v>539</v>
      </c>
      <c r="E1085">
        <v>0.01</v>
      </c>
      <c r="F1085">
        <v>121.22799999999999</v>
      </c>
      <c r="G1085" s="384">
        <v>0</v>
      </c>
      <c r="H1085">
        <v>121.22799999999999</v>
      </c>
      <c r="I1085">
        <v>2.5</v>
      </c>
      <c r="J1085" s="384">
        <v>6060.95</v>
      </c>
    </row>
    <row r="1086" spans="1:10" x14ac:dyDescent="0.2">
      <c r="A1086">
        <v>3744</v>
      </c>
      <c r="B1086" s="623">
        <v>43636.442361111112</v>
      </c>
      <c r="C1086" s="405" t="s">
        <v>97</v>
      </c>
      <c r="D1086" s="384">
        <v>540</v>
      </c>
      <c r="E1086">
        <v>0.02</v>
      </c>
      <c r="F1086">
        <v>121.71299999999999</v>
      </c>
      <c r="G1086" s="384">
        <v>0</v>
      </c>
      <c r="H1086">
        <v>0</v>
      </c>
    </row>
    <row r="1087" spans="1:10" x14ac:dyDescent="0.2">
      <c r="A1087">
        <v>3752</v>
      </c>
      <c r="B1087" s="623">
        <v>43636.728472222225</v>
      </c>
      <c r="C1087" s="405" t="s">
        <v>2054</v>
      </c>
      <c r="D1087" s="384">
        <v>540</v>
      </c>
      <c r="E1087">
        <v>0.02</v>
      </c>
      <c r="F1087">
        <v>121.22799999999999</v>
      </c>
      <c r="G1087" s="384">
        <v>0</v>
      </c>
      <c r="H1087">
        <v>121.22799999999999</v>
      </c>
      <c r="I1087">
        <v>8.89</v>
      </c>
      <c r="J1087" s="384">
        <v>6069.84</v>
      </c>
    </row>
    <row r="1088" spans="1:10" x14ac:dyDescent="0.2">
      <c r="A1088">
        <v>3753</v>
      </c>
      <c r="B1088" s="623">
        <v>43636.729166666664</v>
      </c>
      <c r="C1088" s="405" t="s">
        <v>97</v>
      </c>
      <c r="D1088" s="384">
        <v>541</v>
      </c>
      <c r="E1088">
        <v>0.01</v>
      </c>
      <c r="F1088">
        <v>121.179</v>
      </c>
      <c r="G1088" s="384">
        <v>0</v>
      </c>
      <c r="H1088">
        <v>0</v>
      </c>
    </row>
    <row r="1089" spans="1:10" x14ac:dyDescent="0.2">
      <c r="A1089">
        <v>3767</v>
      </c>
      <c r="B1089" s="623">
        <v>43637.204861111109</v>
      </c>
      <c r="C1089" s="405" t="s">
        <v>2054</v>
      </c>
      <c r="D1089" s="384">
        <v>541</v>
      </c>
      <c r="E1089">
        <v>0.01</v>
      </c>
      <c r="F1089">
        <v>121.00700000000001</v>
      </c>
      <c r="G1089" s="384">
        <v>0</v>
      </c>
      <c r="H1089">
        <v>121.00700000000001</v>
      </c>
      <c r="I1089">
        <v>1.56</v>
      </c>
      <c r="J1089" s="384">
        <v>6071.39</v>
      </c>
    </row>
    <row r="1090" spans="1:10" x14ac:dyDescent="0.2">
      <c r="A1090">
        <v>3755</v>
      </c>
      <c r="B1090" s="623">
        <v>43636.740277777775</v>
      </c>
      <c r="C1090" s="405" t="s">
        <v>97</v>
      </c>
      <c r="D1090" s="384">
        <v>542</v>
      </c>
      <c r="E1090">
        <v>0.01</v>
      </c>
      <c r="F1090">
        <v>121.29900000000001</v>
      </c>
      <c r="G1090" s="384">
        <v>0</v>
      </c>
      <c r="H1090">
        <v>0</v>
      </c>
    </row>
    <row r="1091" spans="1:10" x14ac:dyDescent="0.2">
      <c r="A1091">
        <v>3768</v>
      </c>
      <c r="B1091" s="623">
        <v>43637.204861111109</v>
      </c>
      <c r="C1091" s="405" t="s">
        <v>2054</v>
      </c>
      <c r="D1091" s="384">
        <v>542</v>
      </c>
      <c r="E1091">
        <v>0.01</v>
      </c>
      <c r="F1091">
        <v>121.00700000000001</v>
      </c>
      <c r="G1091" s="384">
        <v>0</v>
      </c>
      <c r="H1091">
        <v>121.00700000000001</v>
      </c>
      <c r="I1091">
        <v>2.66</v>
      </c>
      <c r="J1091" s="384">
        <v>6074.05</v>
      </c>
    </row>
    <row r="1092" spans="1:10" x14ac:dyDescent="0.2">
      <c r="A1092">
        <v>3769</v>
      </c>
      <c r="B1092" s="623">
        <v>43637.204861111109</v>
      </c>
      <c r="C1092" s="405" t="s">
        <v>97</v>
      </c>
      <c r="D1092" s="384">
        <v>543</v>
      </c>
      <c r="E1092">
        <v>0.01</v>
      </c>
      <c r="F1092">
        <v>120.99</v>
      </c>
      <c r="G1092" s="384">
        <v>0</v>
      </c>
      <c r="H1092">
        <v>0</v>
      </c>
    </row>
    <row r="1093" spans="1:10" x14ac:dyDescent="0.2">
      <c r="A1093">
        <v>3956</v>
      </c>
      <c r="B1093" s="623">
        <v>43648.018750000003</v>
      </c>
      <c r="C1093" s="405" t="s">
        <v>2054</v>
      </c>
      <c r="D1093" s="384">
        <v>543</v>
      </c>
      <c r="E1093">
        <v>0.01</v>
      </c>
      <c r="F1093">
        <v>122.21899999999999</v>
      </c>
      <c r="G1093" s="384">
        <v>0</v>
      </c>
      <c r="H1093">
        <v>122.21899999999999</v>
      </c>
      <c r="I1093">
        <v>-11.48</v>
      </c>
      <c r="J1093" s="384">
        <v>6151.8</v>
      </c>
    </row>
    <row r="1094" spans="1:10" x14ac:dyDescent="0.2">
      <c r="A1094">
        <v>3771</v>
      </c>
      <c r="B1094" s="623">
        <v>43637.36041666667</v>
      </c>
      <c r="C1094" s="405" t="s">
        <v>97</v>
      </c>
      <c r="D1094" s="384">
        <v>544</v>
      </c>
      <c r="E1094">
        <v>0.01</v>
      </c>
      <c r="F1094">
        <v>121.111</v>
      </c>
      <c r="G1094" s="384">
        <v>0</v>
      </c>
      <c r="H1094">
        <v>0</v>
      </c>
    </row>
    <row r="1095" spans="1:10" x14ac:dyDescent="0.2">
      <c r="A1095">
        <v>3957</v>
      </c>
      <c r="B1095" s="623">
        <v>43648.018750000003</v>
      </c>
      <c r="C1095" s="405" t="s">
        <v>2054</v>
      </c>
      <c r="D1095" s="384">
        <v>544</v>
      </c>
      <c r="E1095">
        <v>0.01</v>
      </c>
      <c r="F1095">
        <v>122.21899999999999</v>
      </c>
      <c r="G1095" s="384">
        <v>0</v>
      </c>
      <c r="H1095">
        <v>122.21899999999999</v>
      </c>
      <c r="I1095">
        <v>-10.37</v>
      </c>
      <c r="J1095" s="384">
        <v>6141.43</v>
      </c>
    </row>
    <row r="1096" spans="1:10" x14ac:dyDescent="0.2">
      <c r="A1096">
        <v>3774</v>
      </c>
      <c r="B1096" s="623">
        <v>43637.386111111111</v>
      </c>
      <c r="C1096" s="405" t="s">
        <v>97</v>
      </c>
      <c r="D1096" s="384">
        <v>545</v>
      </c>
      <c r="E1096">
        <v>0.01</v>
      </c>
      <c r="F1096">
        <v>121.34099999999999</v>
      </c>
      <c r="G1096" s="384">
        <v>0</v>
      </c>
      <c r="H1096">
        <v>0</v>
      </c>
    </row>
    <row r="1097" spans="1:10" x14ac:dyDescent="0.2">
      <c r="A1097">
        <v>3958</v>
      </c>
      <c r="B1097" s="623">
        <v>43648.018750000003</v>
      </c>
      <c r="C1097" s="405" t="s">
        <v>2054</v>
      </c>
      <c r="D1097" s="384">
        <v>545</v>
      </c>
      <c r="E1097">
        <v>0.01</v>
      </c>
      <c r="F1097">
        <v>122.21899999999999</v>
      </c>
      <c r="G1097" s="384">
        <v>0</v>
      </c>
      <c r="H1097">
        <v>122.21899999999999</v>
      </c>
      <c r="I1097">
        <v>-8.26</v>
      </c>
      <c r="J1097" s="384">
        <v>6133.16</v>
      </c>
    </row>
    <row r="1098" spans="1:10" x14ac:dyDescent="0.2">
      <c r="A1098">
        <v>3778</v>
      </c>
      <c r="B1098" s="623">
        <v>43637.399305555555</v>
      </c>
      <c r="C1098" s="405" t="s">
        <v>97</v>
      </c>
      <c r="D1098" s="384">
        <v>546</v>
      </c>
      <c r="E1098">
        <v>0.02</v>
      </c>
      <c r="F1098">
        <v>121.541</v>
      </c>
      <c r="G1098" s="384">
        <v>0</v>
      </c>
      <c r="H1098">
        <v>0</v>
      </c>
    </row>
    <row r="1099" spans="1:10" x14ac:dyDescent="0.2">
      <c r="A1099">
        <v>3959</v>
      </c>
      <c r="B1099" s="623">
        <v>43648.018750000003</v>
      </c>
      <c r="C1099" s="405" t="s">
        <v>2054</v>
      </c>
      <c r="D1099" s="384">
        <v>546</v>
      </c>
      <c r="E1099">
        <v>0.02</v>
      </c>
      <c r="F1099">
        <v>122.21899999999999</v>
      </c>
      <c r="G1099" s="384">
        <v>0</v>
      </c>
      <c r="H1099">
        <v>122.21899999999999</v>
      </c>
      <c r="I1099">
        <v>-12.84</v>
      </c>
      <c r="J1099" s="384">
        <v>6120.32</v>
      </c>
    </row>
    <row r="1100" spans="1:10" x14ac:dyDescent="0.2">
      <c r="A1100">
        <v>3783</v>
      </c>
      <c r="B1100" s="623">
        <v>43637.665277777778</v>
      </c>
      <c r="C1100" s="405" t="s">
        <v>97</v>
      </c>
      <c r="D1100" s="384">
        <v>547</v>
      </c>
      <c r="E1100">
        <v>0.03</v>
      </c>
      <c r="F1100">
        <v>121.812</v>
      </c>
      <c r="G1100" s="384">
        <v>0</v>
      </c>
      <c r="H1100">
        <v>0</v>
      </c>
    </row>
    <row r="1101" spans="1:10" x14ac:dyDescent="0.2">
      <c r="A1101">
        <v>3960</v>
      </c>
      <c r="B1101" s="623">
        <v>43648.018750000003</v>
      </c>
      <c r="C1101" s="405" t="s">
        <v>2054</v>
      </c>
      <c r="D1101" s="384">
        <v>547</v>
      </c>
      <c r="E1101">
        <v>0.03</v>
      </c>
      <c r="F1101">
        <v>122.21899999999999</v>
      </c>
      <c r="G1101" s="384">
        <v>0</v>
      </c>
      <c r="H1101">
        <v>122.21899999999999</v>
      </c>
      <c r="I1101">
        <v>-11.81</v>
      </c>
      <c r="J1101" s="384">
        <v>6108.51</v>
      </c>
    </row>
    <row r="1102" spans="1:10" x14ac:dyDescent="0.2">
      <c r="A1102">
        <v>3801</v>
      </c>
      <c r="B1102" s="623">
        <v>43640.072916666664</v>
      </c>
      <c r="C1102" s="405" t="s">
        <v>97</v>
      </c>
      <c r="D1102" s="384">
        <v>548</v>
      </c>
      <c r="E1102">
        <v>0.06</v>
      </c>
      <c r="F1102">
        <v>122.15300000000001</v>
      </c>
      <c r="G1102" s="384">
        <v>0</v>
      </c>
      <c r="H1102">
        <v>0</v>
      </c>
    </row>
    <row r="1103" spans="1:10" x14ac:dyDescent="0.2">
      <c r="A1103">
        <v>3961</v>
      </c>
      <c r="B1103" s="623">
        <v>43648.018750000003</v>
      </c>
      <c r="C1103" s="405" t="s">
        <v>2054</v>
      </c>
      <c r="D1103" s="384">
        <v>548</v>
      </c>
      <c r="E1103">
        <v>0.06</v>
      </c>
      <c r="F1103">
        <v>122.21899999999999</v>
      </c>
      <c r="G1103" s="384">
        <v>0</v>
      </c>
      <c r="H1103">
        <v>122.21899999999999</v>
      </c>
      <c r="I1103">
        <v>-4.72</v>
      </c>
      <c r="J1103" s="384">
        <v>6103.79</v>
      </c>
    </row>
    <row r="1104" spans="1:10" x14ac:dyDescent="0.2">
      <c r="A1104">
        <v>3815</v>
      </c>
      <c r="B1104" s="623">
        <v>43640.086805555555</v>
      </c>
      <c r="C1104" s="405" t="s">
        <v>96</v>
      </c>
      <c r="D1104" s="384">
        <v>549</v>
      </c>
      <c r="E1104">
        <v>0.01</v>
      </c>
      <c r="F1104">
        <v>122.235</v>
      </c>
      <c r="G1104" s="384">
        <v>0</v>
      </c>
      <c r="H1104">
        <v>0</v>
      </c>
    </row>
    <row r="1105" spans="1:10" x14ac:dyDescent="0.2">
      <c r="A1105">
        <v>3824</v>
      </c>
      <c r="B1105" s="623">
        <v>43641.091666666667</v>
      </c>
      <c r="C1105" s="405" t="s">
        <v>2054</v>
      </c>
      <c r="D1105" s="384">
        <v>549</v>
      </c>
      <c r="E1105">
        <v>0.01</v>
      </c>
      <c r="F1105">
        <v>122.459</v>
      </c>
      <c r="G1105" s="384">
        <v>0</v>
      </c>
      <c r="H1105">
        <v>122.459</v>
      </c>
      <c r="I1105">
        <v>2.02</v>
      </c>
      <c r="J1105" s="384">
        <v>6136.99</v>
      </c>
    </row>
    <row r="1106" spans="1:10" x14ac:dyDescent="0.2">
      <c r="A1106">
        <v>3825</v>
      </c>
      <c r="B1106" s="623">
        <v>43641.137499999997</v>
      </c>
      <c r="C1106" s="405" t="s">
        <v>96</v>
      </c>
      <c r="D1106" s="384">
        <v>550</v>
      </c>
      <c r="E1106">
        <v>0.01</v>
      </c>
      <c r="F1106">
        <v>122.294</v>
      </c>
      <c r="G1106" s="384">
        <v>0</v>
      </c>
      <c r="H1106">
        <v>0</v>
      </c>
    </row>
    <row r="1107" spans="1:10" x14ac:dyDescent="0.2">
      <c r="A1107">
        <v>3849</v>
      </c>
      <c r="B1107" s="623">
        <v>43642.462500000001</v>
      </c>
      <c r="C1107" s="405" t="s">
        <v>2054</v>
      </c>
      <c r="D1107" s="384">
        <v>550</v>
      </c>
      <c r="E1107">
        <v>0.01</v>
      </c>
      <c r="F1107">
        <v>122.27500000000001</v>
      </c>
      <c r="G1107" s="384">
        <v>0</v>
      </c>
      <c r="H1107">
        <v>122.27500000000001</v>
      </c>
      <c r="I1107">
        <v>-0.21</v>
      </c>
      <c r="J1107" s="384">
        <v>6136.78</v>
      </c>
    </row>
    <row r="1108" spans="1:10" x14ac:dyDescent="0.2">
      <c r="A1108">
        <v>3827</v>
      </c>
      <c r="B1108" s="623">
        <v>43641.17083333333</v>
      </c>
      <c r="C1108" s="405" t="s">
        <v>96</v>
      </c>
      <c r="D1108" s="384">
        <v>551</v>
      </c>
      <c r="E1108">
        <v>0.01</v>
      </c>
      <c r="F1108">
        <v>122.173</v>
      </c>
      <c r="G1108" s="384">
        <v>0</v>
      </c>
      <c r="H1108">
        <v>0</v>
      </c>
    </row>
    <row r="1109" spans="1:10" x14ac:dyDescent="0.2">
      <c r="A1109">
        <v>3850</v>
      </c>
      <c r="B1109" s="623">
        <v>43642.462500000001</v>
      </c>
      <c r="C1109" s="405" t="s">
        <v>2054</v>
      </c>
      <c r="D1109" s="384">
        <v>551</v>
      </c>
      <c r="E1109">
        <v>0.01</v>
      </c>
      <c r="F1109">
        <v>122.27500000000001</v>
      </c>
      <c r="G1109" s="384">
        <v>0</v>
      </c>
      <c r="H1109">
        <v>122.27500000000001</v>
      </c>
      <c r="I1109">
        <v>0.9</v>
      </c>
      <c r="J1109" s="384">
        <v>6137.68</v>
      </c>
    </row>
    <row r="1110" spans="1:10" x14ac:dyDescent="0.2">
      <c r="A1110">
        <v>3830</v>
      </c>
      <c r="B1110" s="623">
        <v>43641.245833333334</v>
      </c>
      <c r="C1110" s="405" t="s">
        <v>96</v>
      </c>
      <c r="D1110" s="384">
        <v>552</v>
      </c>
      <c r="E1110">
        <v>0.01</v>
      </c>
      <c r="F1110">
        <v>122.01300000000001</v>
      </c>
      <c r="G1110" s="384">
        <v>0</v>
      </c>
      <c r="H1110">
        <v>0</v>
      </c>
    </row>
    <row r="1111" spans="1:10" x14ac:dyDescent="0.2">
      <c r="A1111">
        <v>3851</v>
      </c>
      <c r="B1111" s="623">
        <v>43642.462500000001</v>
      </c>
      <c r="C1111" s="405" t="s">
        <v>2054</v>
      </c>
      <c r="D1111" s="384">
        <v>552</v>
      </c>
      <c r="E1111">
        <v>0.01</v>
      </c>
      <c r="F1111">
        <v>122.27500000000001</v>
      </c>
      <c r="G1111" s="384">
        <v>0</v>
      </c>
      <c r="H1111">
        <v>122.27500000000001</v>
      </c>
      <c r="I1111">
        <v>2.37</v>
      </c>
      <c r="J1111" s="384">
        <v>6140.05</v>
      </c>
    </row>
    <row r="1112" spans="1:10" x14ac:dyDescent="0.2">
      <c r="A1112">
        <v>3834</v>
      </c>
      <c r="B1112" s="623">
        <v>43641.510416666664</v>
      </c>
      <c r="C1112" s="405" t="s">
        <v>96</v>
      </c>
      <c r="D1112" s="384">
        <v>553</v>
      </c>
      <c r="E1112">
        <v>0.02</v>
      </c>
      <c r="F1112">
        <v>121.812</v>
      </c>
      <c r="G1112" s="384">
        <v>0</v>
      </c>
      <c r="H1112">
        <v>0</v>
      </c>
    </row>
    <row r="1113" spans="1:10" x14ac:dyDescent="0.2">
      <c r="A1113">
        <v>3852</v>
      </c>
      <c r="B1113" s="623">
        <v>43642.462500000001</v>
      </c>
      <c r="C1113" s="405" t="s">
        <v>2054</v>
      </c>
      <c r="D1113" s="384">
        <v>553</v>
      </c>
      <c r="E1113">
        <v>0.02</v>
      </c>
      <c r="F1113">
        <v>122.27500000000001</v>
      </c>
      <c r="G1113" s="384">
        <v>0</v>
      </c>
      <c r="H1113">
        <v>122.27500000000001</v>
      </c>
      <c r="I1113">
        <v>8.42</v>
      </c>
      <c r="J1113" s="384">
        <v>6148.47</v>
      </c>
    </row>
    <row r="1114" spans="1:10" x14ac:dyDescent="0.2">
      <c r="A1114">
        <v>3853</v>
      </c>
      <c r="B1114" s="623">
        <v>43642.463888888888</v>
      </c>
      <c r="C1114" s="405" t="s">
        <v>96</v>
      </c>
      <c r="D1114" s="384">
        <v>554</v>
      </c>
      <c r="E1114">
        <v>0.01</v>
      </c>
      <c r="F1114">
        <v>122.292</v>
      </c>
      <c r="G1114" s="384">
        <v>0</v>
      </c>
      <c r="H1114">
        <v>0</v>
      </c>
    </row>
    <row r="1115" spans="1:10" x14ac:dyDescent="0.2">
      <c r="A1115">
        <v>3855</v>
      </c>
      <c r="B1115" s="623">
        <v>43642.728472222225</v>
      </c>
      <c r="C1115" s="405" t="s">
        <v>2054</v>
      </c>
      <c r="D1115" s="384">
        <v>554</v>
      </c>
      <c r="E1115">
        <v>0.01</v>
      </c>
      <c r="F1115">
        <v>122.512</v>
      </c>
      <c r="G1115" s="384">
        <v>0</v>
      </c>
      <c r="H1115">
        <v>122.512</v>
      </c>
      <c r="I1115">
        <v>2.02</v>
      </c>
      <c r="J1115" s="384">
        <v>6150.49</v>
      </c>
    </row>
    <row r="1116" spans="1:10" x14ac:dyDescent="0.2">
      <c r="A1116">
        <v>3856</v>
      </c>
      <c r="B1116" s="623">
        <v>43642.73333333333</v>
      </c>
      <c r="C1116" s="405" t="s">
        <v>97</v>
      </c>
      <c r="D1116" s="384">
        <v>555</v>
      </c>
      <c r="E1116">
        <v>0.1</v>
      </c>
      <c r="F1116">
        <v>122.56399999999999</v>
      </c>
      <c r="G1116" s="384">
        <v>0</v>
      </c>
      <c r="H1116">
        <v>0</v>
      </c>
    </row>
    <row r="1117" spans="1:10" x14ac:dyDescent="0.2">
      <c r="A1117">
        <v>3962</v>
      </c>
      <c r="B1117" s="623">
        <v>43648.018750000003</v>
      </c>
      <c r="C1117" s="405" t="s">
        <v>2054</v>
      </c>
      <c r="D1117" s="384">
        <v>555</v>
      </c>
      <c r="E1117">
        <v>0.1</v>
      </c>
      <c r="F1117">
        <v>122.21899999999999</v>
      </c>
      <c r="G1117" s="384">
        <v>0</v>
      </c>
      <c r="H1117">
        <v>122.21899999999999</v>
      </c>
      <c r="I1117">
        <v>30.29</v>
      </c>
      <c r="J1117" s="384">
        <v>6134.07</v>
      </c>
    </row>
    <row r="1118" spans="1:10" x14ac:dyDescent="0.2">
      <c r="A1118">
        <v>3864</v>
      </c>
      <c r="B1118" s="623">
        <v>43642.734027777777</v>
      </c>
      <c r="C1118" s="405" t="s">
        <v>96</v>
      </c>
      <c r="D1118" s="384">
        <v>556</v>
      </c>
      <c r="E1118">
        <v>0.01</v>
      </c>
      <c r="F1118">
        <v>122.587</v>
      </c>
      <c r="G1118" s="384">
        <v>0</v>
      </c>
      <c r="H1118">
        <v>0</v>
      </c>
    </row>
    <row r="1119" spans="1:10" x14ac:dyDescent="0.2">
      <c r="A1119">
        <v>3878</v>
      </c>
      <c r="B1119" s="623">
        <v>43643.241666666669</v>
      </c>
      <c r="C1119" s="405" t="s">
        <v>2054</v>
      </c>
      <c r="D1119" s="384">
        <v>556</v>
      </c>
      <c r="E1119">
        <v>0.01</v>
      </c>
      <c r="F1119">
        <v>122.768</v>
      </c>
      <c r="G1119" s="384">
        <v>0</v>
      </c>
      <c r="H1119">
        <v>122.768</v>
      </c>
      <c r="I1119">
        <v>1.54</v>
      </c>
      <c r="J1119" s="384">
        <v>6152.02</v>
      </c>
    </row>
    <row r="1120" spans="1:10" x14ac:dyDescent="0.2">
      <c r="A1120">
        <v>3866</v>
      </c>
      <c r="B1120" s="623">
        <v>43642.963194444441</v>
      </c>
      <c r="C1120" s="405" t="s">
        <v>96</v>
      </c>
      <c r="D1120" s="384">
        <v>557</v>
      </c>
      <c r="E1120">
        <v>0.01</v>
      </c>
      <c r="F1120">
        <v>122.464</v>
      </c>
      <c r="G1120" s="384">
        <v>0</v>
      </c>
      <c r="H1120">
        <v>0</v>
      </c>
    </row>
    <row r="1121" spans="1:10" x14ac:dyDescent="0.2">
      <c r="A1121">
        <v>3879</v>
      </c>
      <c r="B1121" s="623">
        <v>43643.241666666669</v>
      </c>
      <c r="C1121" s="405" t="s">
        <v>2054</v>
      </c>
      <c r="D1121" s="384">
        <v>557</v>
      </c>
      <c r="E1121">
        <v>0.01</v>
      </c>
      <c r="F1121">
        <v>122.768</v>
      </c>
      <c r="G1121" s="384">
        <v>0</v>
      </c>
      <c r="H1121">
        <v>122.768</v>
      </c>
      <c r="I1121">
        <v>2.67</v>
      </c>
      <c r="J1121" s="384">
        <v>6154.69</v>
      </c>
    </row>
    <row r="1122" spans="1:10" x14ac:dyDescent="0.2">
      <c r="A1122">
        <v>3880</v>
      </c>
      <c r="B1122" s="623">
        <v>43643.320833333331</v>
      </c>
      <c r="C1122" s="405" t="s">
        <v>96</v>
      </c>
      <c r="D1122" s="384">
        <v>558</v>
      </c>
      <c r="E1122">
        <v>0.01</v>
      </c>
      <c r="F1122">
        <v>122.745</v>
      </c>
      <c r="G1122" s="384">
        <v>0</v>
      </c>
      <c r="H1122">
        <v>0</v>
      </c>
    </row>
    <row r="1123" spans="1:10" x14ac:dyDescent="0.2">
      <c r="A1123">
        <v>3899</v>
      </c>
      <c r="B1123" s="623">
        <v>43646.958333333336</v>
      </c>
      <c r="C1123" s="405" t="s">
        <v>2054</v>
      </c>
      <c r="D1123" s="384">
        <v>558</v>
      </c>
      <c r="E1123">
        <v>0.01</v>
      </c>
      <c r="F1123">
        <v>122.85299999999999</v>
      </c>
      <c r="G1123" s="384">
        <v>0</v>
      </c>
      <c r="H1123">
        <v>122.85299999999999</v>
      </c>
      <c r="I1123">
        <v>0.95</v>
      </c>
      <c r="J1123" s="384">
        <v>6155.64</v>
      </c>
    </row>
    <row r="1124" spans="1:10" x14ac:dyDescent="0.2">
      <c r="A1124">
        <v>3882</v>
      </c>
      <c r="B1124" s="623">
        <v>43643.501388888886</v>
      </c>
      <c r="C1124" s="405" t="s">
        <v>96</v>
      </c>
      <c r="D1124" s="384">
        <v>559</v>
      </c>
      <c r="E1124">
        <v>0.01</v>
      </c>
      <c r="F1124">
        <v>122.623</v>
      </c>
      <c r="G1124" s="384">
        <v>0</v>
      </c>
      <c r="H1124">
        <v>0</v>
      </c>
    </row>
    <row r="1125" spans="1:10" x14ac:dyDescent="0.2">
      <c r="A1125">
        <v>3900</v>
      </c>
      <c r="B1125" s="623">
        <v>43646.958333333336</v>
      </c>
      <c r="C1125" s="405" t="s">
        <v>2054</v>
      </c>
      <c r="D1125" s="384">
        <v>559</v>
      </c>
      <c r="E1125">
        <v>0.01</v>
      </c>
      <c r="F1125">
        <v>122.85299999999999</v>
      </c>
      <c r="G1125" s="384">
        <v>0</v>
      </c>
      <c r="H1125">
        <v>122.85299999999999</v>
      </c>
      <c r="I1125">
        <v>2.0699999999999998</v>
      </c>
      <c r="J1125" s="384">
        <v>6157.71</v>
      </c>
    </row>
    <row r="1126" spans="1:10" x14ac:dyDescent="0.2">
      <c r="A1126">
        <v>3885</v>
      </c>
      <c r="B1126" s="623">
        <v>43643.72152777778</v>
      </c>
      <c r="C1126" s="405" t="s">
        <v>96</v>
      </c>
      <c r="D1126" s="384">
        <v>560</v>
      </c>
      <c r="E1126">
        <v>0.01</v>
      </c>
      <c r="F1126">
        <v>122.46</v>
      </c>
      <c r="G1126" s="384">
        <v>0</v>
      </c>
      <c r="H1126">
        <v>0</v>
      </c>
    </row>
    <row r="1127" spans="1:10" x14ac:dyDescent="0.2">
      <c r="A1127">
        <v>3901</v>
      </c>
      <c r="B1127" s="623">
        <v>43646.958333333336</v>
      </c>
      <c r="C1127" s="405" t="s">
        <v>2054</v>
      </c>
      <c r="D1127" s="384">
        <v>560</v>
      </c>
      <c r="E1127">
        <v>0.01</v>
      </c>
      <c r="F1127">
        <v>122.85299999999999</v>
      </c>
      <c r="G1127" s="384">
        <v>0</v>
      </c>
      <c r="H1127">
        <v>122.85299999999999</v>
      </c>
      <c r="I1127">
        <v>3.57</v>
      </c>
      <c r="J1127" s="384">
        <v>6161.28</v>
      </c>
    </row>
    <row r="1128" spans="1:10" x14ac:dyDescent="0.2">
      <c r="A1128">
        <v>3902</v>
      </c>
      <c r="B1128" s="623">
        <v>43646.984027777777</v>
      </c>
      <c r="C1128" s="405" t="s">
        <v>96</v>
      </c>
      <c r="D1128" s="384">
        <v>561</v>
      </c>
      <c r="E1128">
        <v>0.01</v>
      </c>
      <c r="F1128">
        <v>123.01300000000001</v>
      </c>
      <c r="G1128" s="384">
        <v>0</v>
      </c>
      <c r="H1128">
        <v>0</v>
      </c>
    </row>
    <row r="1129" spans="1:10" x14ac:dyDescent="0.2">
      <c r="A1129">
        <v>3922</v>
      </c>
      <c r="B1129" s="623">
        <v>43647.022222222222</v>
      </c>
      <c r="C1129" s="405" t="s">
        <v>2054</v>
      </c>
      <c r="D1129" s="384">
        <v>561</v>
      </c>
      <c r="E1129">
        <v>0.01</v>
      </c>
      <c r="F1129">
        <v>123.23699999999999</v>
      </c>
      <c r="G1129" s="384">
        <v>0</v>
      </c>
      <c r="H1129">
        <v>123.23699999999999</v>
      </c>
      <c r="I1129">
        <v>2.0099999999999998</v>
      </c>
      <c r="J1129" s="384">
        <v>6163.29</v>
      </c>
    </row>
    <row r="1130" spans="1:10" x14ac:dyDescent="0.2">
      <c r="A1130">
        <v>3904</v>
      </c>
      <c r="B1130" s="623">
        <v>43646.997916666667</v>
      </c>
      <c r="C1130" s="405" t="s">
        <v>97</v>
      </c>
      <c r="D1130" s="384">
        <v>562</v>
      </c>
      <c r="E1130">
        <v>0.19</v>
      </c>
      <c r="F1130">
        <v>123.045</v>
      </c>
      <c r="G1130" s="384">
        <v>0</v>
      </c>
      <c r="H1130">
        <v>0</v>
      </c>
    </row>
    <row r="1131" spans="1:10" x14ac:dyDescent="0.2">
      <c r="A1131">
        <v>3963</v>
      </c>
      <c r="B1131" s="623">
        <v>43648.018750000003</v>
      </c>
      <c r="C1131" s="405" t="s">
        <v>2054</v>
      </c>
      <c r="D1131" s="384">
        <v>562</v>
      </c>
      <c r="E1131">
        <v>0.19</v>
      </c>
      <c r="F1131">
        <v>122.21899999999999</v>
      </c>
      <c r="G1131" s="384">
        <v>0</v>
      </c>
      <c r="H1131">
        <v>122.21899999999999</v>
      </c>
      <c r="I1131">
        <v>143.08000000000001</v>
      </c>
      <c r="J1131" s="384">
        <v>6277.15</v>
      </c>
    </row>
    <row r="1132" spans="1:10" x14ac:dyDescent="0.2">
      <c r="A1132">
        <v>3923</v>
      </c>
      <c r="B1132" s="623">
        <v>43647.022222222222</v>
      </c>
      <c r="C1132" s="405" t="s">
        <v>96</v>
      </c>
      <c r="D1132" s="384">
        <v>563</v>
      </c>
      <c r="E1132">
        <v>0.01</v>
      </c>
      <c r="F1132">
        <v>123.255</v>
      </c>
      <c r="G1132" s="384">
        <v>0</v>
      </c>
      <c r="H1132">
        <v>0</v>
      </c>
    </row>
    <row r="1133" spans="1:10" x14ac:dyDescent="0.2">
      <c r="A1133">
        <v>4309</v>
      </c>
      <c r="B1133" s="623">
        <v>43671.65902777778</v>
      </c>
      <c r="C1133" s="405" t="s">
        <v>2054</v>
      </c>
      <c r="D1133" s="384">
        <v>563</v>
      </c>
      <c r="E1133">
        <v>0.01</v>
      </c>
      <c r="F1133">
        <v>121.21</v>
      </c>
      <c r="G1133" s="384">
        <v>0</v>
      </c>
      <c r="H1133">
        <v>121.21</v>
      </c>
      <c r="I1133">
        <v>-19.809999999999999</v>
      </c>
      <c r="J1133" s="384">
        <v>6316.95</v>
      </c>
    </row>
    <row r="1134" spans="1:10" x14ac:dyDescent="0.2">
      <c r="A1134">
        <v>3925</v>
      </c>
      <c r="B1134" s="623">
        <v>43647.07708333333</v>
      </c>
      <c r="C1134" s="405" t="s">
        <v>96</v>
      </c>
      <c r="D1134" s="384">
        <v>564</v>
      </c>
      <c r="E1134">
        <v>0.01</v>
      </c>
      <c r="F1134">
        <v>123.13500000000001</v>
      </c>
      <c r="G1134" s="384">
        <v>0</v>
      </c>
      <c r="H1134">
        <v>0</v>
      </c>
    </row>
    <row r="1135" spans="1:10" x14ac:dyDescent="0.2">
      <c r="A1135">
        <v>4310</v>
      </c>
      <c r="B1135" s="623">
        <v>43671.65902777778</v>
      </c>
      <c r="C1135" s="405" t="s">
        <v>2054</v>
      </c>
      <c r="D1135" s="384">
        <v>564</v>
      </c>
      <c r="E1135">
        <v>0.01</v>
      </c>
      <c r="F1135">
        <v>121.21</v>
      </c>
      <c r="G1135" s="384">
        <v>0</v>
      </c>
      <c r="H1135">
        <v>121.21</v>
      </c>
      <c r="I1135">
        <v>-18.71</v>
      </c>
      <c r="J1135" s="384">
        <v>6298.23</v>
      </c>
    </row>
    <row r="1136" spans="1:10" x14ac:dyDescent="0.2">
      <c r="A1136">
        <v>3928</v>
      </c>
      <c r="B1136" s="623">
        <v>43647.102083333331</v>
      </c>
      <c r="C1136" s="405" t="s">
        <v>96</v>
      </c>
      <c r="D1136" s="384">
        <v>565</v>
      </c>
      <c r="E1136">
        <v>0.01</v>
      </c>
      <c r="F1136">
        <v>122.974</v>
      </c>
      <c r="G1136" s="384">
        <v>0</v>
      </c>
      <c r="H1136">
        <v>0</v>
      </c>
    </row>
    <row r="1137" spans="1:10" x14ac:dyDescent="0.2">
      <c r="A1137">
        <v>4311</v>
      </c>
      <c r="B1137" s="623">
        <v>43671.65902777778</v>
      </c>
      <c r="C1137" s="405" t="s">
        <v>2054</v>
      </c>
      <c r="D1137" s="384">
        <v>565</v>
      </c>
      <c r="E1137">
        <v>0.01</v>
      </c>
      <c r="F1137">
        <v>121.21</v>
      </c>
      <c r="G1137" s="384">
        <v>0</v>
      </c>
      <c r="H1137">
        <v>121.21</v>
      </c>
      <c r="I1137">
        <v>-17.239999999999998</v>
      </c>
      <c r="J1137" s="384">
        <v>6280.99</v>
      </c>
    </row>
    <row r="1138" spans="1:10" x14ac:dyDescent="0.2">
      <c r="A1138">
        <v>3932</v>
      </c>
      <c r="B1138" s="623">
        <v>43647.151388888888</v>
      </c>
      <c r="C1138" s="405" t="s">
        <v>96</v>
      </c>
      <c r="D1138" s="384">
        <v>566</v>
      </c>
      <c r="E1138">
        <v>0.02</v>
      </c>
      <c r="F1138">
        <v>122.77200000000001</v>
      </c>
      <c r="G1138" s="384">
        <v>0</v>
      </c>
      <c r="H1138">
        <v>0</v>
      </c>
    </row>
    <row r="1139" spans="1:10" x14ac:dyDescent="0.2">
      <c r="A1139">
        <v>4312</v>
      </c>
      <c r="B1139" s="623">
        <v>43671.65902777778</v>
      </c>
      <c r="C1139" s="405" t="s">
        <v>2054</v>
      </c>
      <c r="D1139" s="384">
        <v>566</v>
      </c>
      <c r="E1139">
        <v>0.02</v>
      </c>
      <c r="F1139">
        <v>121.21</v>
      </c>
      <c r="G1139" s="384">
        <v>0</v>
      </c>
      <c r="H1139">
        <v>121.21</v>
      </c>
      <c r="I1139">
        <v>-30.79</v>
      </c>
      <c r="J1139" s="384">
        <v>6250.2</v>
      </c>
    </row>
    <row r="1140" spans="1:10" x14ac:dyDescent="0.2">
      <c r="A1140">
        <v>3937</v>
      </c>
      <c r="B1140" s="623">
        <v>43647.775694444441</v>
      </c>
      <c r="C1140" s="405" t="s">
        <v>96</v>
      </c>
      <c r="D1140" s="384">
        <v>567</v>
      </c>
      <c r="E1140">
        <v>0.03</v>
      </c>
      <c r="F1140">
        <v>122.501</v>
      </c>
      <c r="G1140" s="384">
        <v>0</v>
      </c>
      <c r="H1140">
        <v>0</v>
      </c>
    </row>
    <row r="1141" spans="1:10" x14ac:dyDescent="0.2">
      <c r="A1141">
        <v>4313</v>
      </c>
      <c r="B1141" s="623">
        <v>43671.65902777778</v>
      </c>
      <c r="C1141" s="405" t="s">
        <v>2054</v>
      </c>
      <c r="D1141" s="384">
        <v>567</v>
      </c>
      <c r="E1141">
        <v>0.03</v>
      </c>
      <c r="F1141">
        <v>121.21</v>
      </c>
      <c r="G1141" s="384">
        <v>0</v>
      </c>
      <c r="H1141">
        <v>121.21</v>
      </c>
      <c r="I1141">
        <v>-38.71</v>
      </c>
      <c r="J1141" s="384">
        <v>6211.49</v>
      </c>
    </row>
    <row r="1142" spans="1:10" x14ac:dyDescent="0.2">
      <c r="A1142">
        <v>3964</v>
      </c>
      <c r="B1142" s="623">
        <v>43648.020138888889</v>
      </c>
      <c r="C1142" s="405" t="s">
        <v>97</v>
      </c>
      <c r="D1142" s="384">
        <v>568</v>
      </c>
      <c r="E1142">
        <v>0.01</v>
      </c>
      <c r="F1142">
        <v>122.188</v>
      </c>
      <c r="G1142" s="384">
        <v>0</v>
      </c>
      <c r="H1142">
        <v>0</v>
      </c>
    </row>
    <row r="1143" spans="1:10" x14ac:dyDescent="0.2">
      <c r="A1143">
        <v>3980</v>
      </c>
      <c r="B1143" s="623">
        <v>43648.728472222225</v>
      </c>
      <c r="C1143" s="405" t="s">
        <v>2054</v>
      </c>
      <c r="D1143" s="384">
        <v>568</v>
      </c>
      <c r="E1143">
        <v>0.01</v>
      </c>
      <c r="F1143">
        <v>122.08199999999999</v>
      </c>
      <c r="G1143" s="384">
        <v>0</v>
      </c>
      <c r="H1143">
        <v>122.08199999999999</v>
      </c>
      <c r="I1143">
        <v>0.97</v>
      </c>
      <c r="J1143" s="384">
        <v>6278.12</v>
      </c>
    </row>
    <row r="1144" spans="1:10" x14ac:dyDescent="0.2">
      <c r="A1144">
        <v>3966</v>
      </c>
      <c r="B1144" s="623">
        <v>43648.043749999997</v>
      </c>
      <c r="C1144" s="405" t="s">
        <v>97</v>
      </c>
      <c r="D1144" s="384">
        <v>569</v>
      </c>
      <c r="E1144">
        <v>0.01</v>
      </c>
      <c r="F1144">
        <v>122.30800000000001</v>
      </c>
      <c r="G1144" s="384">
        <v>0</v>
      </c>
      <c r="H1144">
        <v>0</v>
      </c>
    </row>
    <row r="1145" spans="1:10" x14ac:dyDescent="0.2">
      <c r="A1145">
        <v>3981</v>
      </c>
      <c r="B1145" s="623">
        <v>43648.728472222225</v>
      </c>
      <c r="C1145" s="405" t="s">
        <v>2054</v>
      </c>
      <c r="D1145" s="384">
        <v>569</v>
      </c>
      <c r="E1145">
        <v>0.01</v>
      </c>
      <c r="F1145">
        <v>122.08199999999999</v>
      </c>
      <c r="G1145" s="384">
        <v>0</v>
      </c>
      <c r="H1145">
        <v>122.08199999999999</v>
      </c>
      <c r="I1145">
        <v>2.0699999999999998</v>
      </c>
      <c r="J1145" s="384">
        <v>6280.19</v>
      </c>
    </row>
    <row r="1146" spans="1:10" x14ac:dyDescent="0.2">
      <c r="A1146">
        <v>3969</v>
      </c>
      <c r="B1146" s="623">
        <v>43648.493055555555</v>
      </c>
      <c r="C1146" s="405" t="s">
        <v>97</v>
      </c>
      <c r="D1146" s="384">
        <v>570</v>
      </c>
      <c r="E1146">
        <v>0.01</v>
      </c>
      <c r="F1146">
        <v>122.46899999999999</v>
      </c>
      <c r="G1146" s="384">
        <v>0</v>
      </c>
      <c r="H1146">
        <v>0</v>
      </c>
    </row>
    <row r="1147" spans="1:10" x14ac:dyDescent="0.2">
      <c r="A1147">
        <v>3982</v>
      </c>
      <c r="B1147" s="623">
        <v>43648.728472222225</v>
      </c>
      <c r="C1147" s="405" t="s">
        <v>2054</v>
      </c>
      <c r="D1147" s="384">
        <v>570</v>
      </c>
      <c r="E1147">
        <v>0.01</v>
      </c>
      <c r="F1147">
        <v>122.08199999999999</v>
      </c>
      <c r="G1147" s="384">
        <v>0</v>
      </c>
      <c r="H1147">
        <v>122.08199999999999</v>
      </c>
      <c r="I1147">
        <v>3.55</v>
      </c>
      <c r="J1147" s="384">
        <v>6283.74</v>
      </c>
    </row>
    <row r="1148" spans="1:10" x14ac:dyDescent="0.2">
      <c r="A1148">
        <v>3973</v>
      </c>
      <c r="B1148" s="623">
        <v>43648.68472222222</v>
      </c>
      <c r="C1148" s="405" t="s">
        <v>96</v>
      </c>
      <c r="D1148" s="384">
        <v>571</v>
      </c>
      <c r="E1148">
        <v>0.06</v>
      </c>
      <c r="F1148">
        <v>122.16</v>
      </c>
      <c r="G1148" s="384">
        <v>0</v>
      </c>
      <c r="H1148">
        <v>0</v>
      </c>
    </row>
    <row r="1149" spans="1:10" x14ac:dyDescent="0.2">
      <c r="A1149">
        <v>4314</v>
      </c>
      <c r="B1149" s="623">
        <v>43671.65902777778</v>
      </c>
      <c r="C1149" s="405" t="s">
        <v>2054</v>
      </c>
      <c r="D1149" s="384">
        <v>571</v>
      </c>
      <c r="E1149">
        <v>0.06</v>
      </c>
      <c r="F1149">
        <v>121.21</v>
      </c>
      <c r="G1149" s="384">
        <v>0</v>
      </c>
      <c r="H1149">
        <v>121.21</v>
      </c>
      <c r="I1149">
        <v>-58.43</v>
      </c>
      <c r="J1149" s="384">
        <v>6153.05</v>
      </c>
    </row>
    <row r="1150" spans="1:10" x14ac:dyDescent="0.2">
      <c r="A1150">
        <v>3983</v>
      </c>
      <c r="B1150" s="623">
        <v>43648.729166666664</v>
      </c>
      <c r="C1150" s="405" t="s">
        <v>97</v>
      </c>
      <c r="D1150" s="384">
        <v>572</v>
      </c>
      <c r="E1150">
        <v>0.01</v>
      </c>
      <c r="F1150">
        <v>122.05500000000001</v>
      </c>
      <c r="G1150" s="384">
        <v>0</v>
      </c>
      <c r="H1150">
        <v>0</v>
      </c>
    </row>
    <row r="1151" spans="1:10" x14ac:dyDescent="0.2">
      <c r="A1151">
        <v>3985</v>
      </c>
      <c r="B1151" s="623">
        <v>43648.84097222222</v>
      </c>
      <c r="C1151" s="405" t="s">
        <v>2054</v>
      </c>
      <c r="D1151" s="384">
        <v>572</v>
      </c>
      <c r="E1151">
        <v>0.01</v>
      </c>
      <c r="F1151">
        <v>121.83499999999999</v>
      </c>
      <c r="G1151" s="384">
        <v>0</v>
      </c>
      <c r="H1151">
        <v>121.83499999999999</v>
      </c>
      <c r="I1151">
        <v>2.02</v>
      </c>
      <c r="J1151" s="384">
        <v>6285.76</v>
      </c>
    </row>
    <row r="1152" spans="1:10" x14ac:dyDescent="0.2">
      <c r="A1152">
        <v>3986</v>
      </c>
      <c r="B1152" s="623">
        <v>43648.841666666667</v>
      </c>
      <c r="C1152" s="405" t="s">
        <v>97</v>
      </c>
      <c r="D1152" s="384">
        <v>573</v>
      </c>
      <c r="E1152">
        <v>0.01</v>
      </c>
      <c r="F1152">
        <v>121.82899999999999</v>
      </c>
      <c r="G1152" s="384">
        <v>0</v>
      </c>
      <c r="H1152">
        <v>0</v>
      </c>
    </row>
    <row r="1153" spans="1:10" x14ac:dyDescent="0.2">
      <c r="A1153">
        <v>4004</v>
      </c>
      <c r="B1153" s="623">
        <v>43649.121527777781</v>
      </c>
      <c r="C1153" s="405" t="s">
        <v>2054</v>
      </c>
      <c r="D1153" s="384">
        <v>573</v>
      </c>
      <c r="E1153">
        <v>0.01</v>
      </c>
      <c r="F1153">
        <v>121.607</v>
      </c>
      <c r="G1153" s="384">
        <v>0</v>
      </c>
      <c r="H1153">
        <v>121.607</v>
      </c>
      <c r="I1153">
        <v>2.02</v>
      </c>
      <c r="J1153" s="384">
        <v>6287.78</v>
      </c>
    </row>
    <row r="1154" spans="1:10" x14ac:dyDescent="0.2">
      <c r="A1154">
        <v>3988</v>
      </c>
      <c r="B1154" s="623">
        <v>43648.873611111114</v>
      </c>
      <c r="C1154" s="405" t="s">
        <v>96</v>
      </c>
      <c r="D1154" s="384">
        <v>574</v>
      </c>
      <c r="E1154">
        <v>0.1</v>
      </c>
      <c r="F1154">
        <v>121.749</v>
      </c>
      <c r="G1154" s="384">
        <v>0</v>
      </c>
      <c r="H1154">
        <v>0</v>
      </c>
    </row>
    <row r="1155" spans="1:10" x14ac:dyDescent="0.2">
      <c r="A1155">
        <v>4315</v>
      </c>
      <c r="B1155" s="623">
        <v>43671.65902777778</v>
      </c>
      <c r="C1155" s="405" t="s">
        <v>2054</v>
      </c>
      <c r="D1155" s="384">
        <v>574</v>
      </c>
      <c r="E1155">
        <v>0.1</v>
      </c>
      <c r="F1155">
        <v>121.21</v>
      </c>
      <c r="G1155" s="384">
        <v>0</v>
      </c>
      <c r="H1155">
        <v>121.21</v>
      </c>
      <c r="I1155">
        <v>-59.68</v>
      </c>
      <c r="J1155" s="384">
        <v>6093.38</v>
      </c>
    </row>
    <row r="1156" spans="1:10" x14ac:dyDescent="0.2">
      <c r="A1156">
        <v>4005</v>
      </c>
      <c r="B1156" s="623">
        <v>43649.12222222222</v>
      </c>
      <c r="C1156" s="405" t="s">
        <v>97</v>
      </c>
      <c r="D1156" s="384">
        <v>575</v>
      </c>
      <c r="E1156">
        <v>0.01</v>
      </c>
      <c r="F1156">
        <v>121.572</v>
      </c>
      <c r="G1156" s="384">
        <v>0</v>
      </c>
      <c r="H1156">
        <v>0</v>
      </c>
    </row>
    <row r="1157" spans="1:10" x14ac:dyDescent="0.2">
      <c r="A1157">
        <v>4007</v>
      </c>
      <c r="B1157" s="623">
        <v>43649.384027777778</v>
      </c>
      <c r="C1157" s="405" t="s">
        <v>2054</v>
      </c>
      <c r="D1157" s="384">
        <v>575</v>
      </c>
      <c r="E1157">
        <v>0.01</v>
      </c>
      <c r="F1157">
        <v>121.352</v>
      </c>
      <c r="G1157" s="384">
        <v>0</v>
      </c>
      <c r="H1157">
        <v>121.352</v>
      </c>
      <c r="I1157">
        <v>2.02</v>
      </c>
      <c r="J1157" s="384">
        <v>6289.8</v>
      </c>
    </row>
    <row r="1158" spans="1:10" x14ac:dyDescent="0.2">
      <c r="A1158">
        <v>4008</v>
      </c>
      <c r="B1158" s="623">
        <v>43649.384722222225</v>
      </c>
      <c r="C1158" s="405" t="s">
        <v>97</v>
      </c>
      <c r="D1158" s="384">
        <v>576</v>
      </c>
      <c r="E1158">
        <v>0.01</v>
      </c>
      <c r="F1158">
        <v>121.331</v>
      </c>
      <c r="G1158" s="384">
        <v>0</v>
      </c>
      <c r="H1158">
        <v>0</v>
      </c>
    </row>
    <row r="1159" spans="1:10" x14ac:dyDescent="0.2">
      <c r="A1159">
        <v>4118</v>
      </c>
      <c r="B1159" s="623">
        <v>43661.669444444444</v>
      </c>
      <c r="C1159" s="405" t="s">
        <v>2054</v>
      </c>
      <c r="D1159" s="384">
        <v>576</v>
      </c>
      <c r="E1159">
        <v>0.01</v>
      </c>
      <c r="F1159">
        <v>121.506</v>
      </c>
      <c r="G1159" s="384">
        <v>0</v>
      </c>
      <c r="H1159">
        <v>121.506</v>
      </c>
      <c r="I1159">
        <v>-1.88</v>
      </c>
      <c r="J1159" s="384">
        <v>6287.91</v>
      </c>
    </row>
    <row r="1160" spans="1:10" x14ac:dyDescent="0.2">
      <c r="A1160">
        <v>4010</v>
      </c>
      <c r="B1160" s="623">
        <v>43649.40625</v>
      </c>
      <c r="C1160" s="405" t="s">
        <v>97</v>
      </c>
      <c r="D1160" s="384">
        <v>577</v>
      </c>
      <c r="E1160">
        <v>0.01</v>
      </c>
      <c r="F1160">
        <v>121.453</v>
      </c>
      <c r="G1160" s="384">
        <v>0</v>
      </c>
      <c r="H1160">
        <v>0</v>
      </c>
    </row>
    <row r="1161" spans="1:10" x14ac:dyDescent="0.2">
      <c r="A1161">
        <v>4119</v>
      </c>
      <c r="B1161" s="623">
        <v>43661.669444444444</v>
      </c>
      <c r="C1161" s="405" t="s">
        <v>2054</v>
      </c>
      <c r="D1161" s="384">
        <v>577</v>
      </c>
      <c r="E1161">
        <v>0.01</v>
      </c>
      <c r="F1161">
        <v>121.506</v>
      </c>
      <c r="G1161" s="384">
        <v>0</v>
      </c>
      <c r="H1161">
        <v>121.506</v>
      </c>
      <c r="I1161">
        <v>-0.76</v>
      </c>
      <c r="J1161" s="384">
        <v>6287.15</v>
      </c>
    </row>
    <row r="1162" spans="1:10" x14ac:dyDescent="0.2">
      <c r="A1162">
        <v>4013</v>
      </c>
      <c r="B1162" s="623">
        <v>43649.463194444441</v>
      </c>
      <c r="C1162" s="405" t="s">
        <v>97</v>
      </c>
      <c r="D1162" s="384">
        <v>578</v>
      </c>
      <c r="E1162">
        <v>0.01</v>
      </c>
      <c r="F1162">
        <v>121.614</v>
      </c>
      <c r="G1162" s="384">
        <v>0</v>
      </c>
      <c r="H1162">
        <v>0</v>
      </c>
    </row>
    <row r="1163" spans="1:10" x14ac:dyDescent="0.2">
      <c r="A1163">
        <v>4120</v>
      </c>
      <c r="B1163" s="623">
        <v>43661.669444444444</v>
      </c>
      <c r="C1163" s="405" t="s">
        <v>2054</v>
      </c>
      <c r="D1163" s="384">
        <v>578</v>
      </c>
      <c r="E1163">
        <v>0.01</v>
      </c>
      <c r="F1163">
        <v>121.506</v>
      </c>
      <c r="G1163" s="384">
        <v>0</v>
      </c>
      <c r="H1163">
        <v>121.506</v>
      </c>
      <c r="I1163">
        <v>0.72</v>
      </c>
      <c r="J1163" s="384">
        <v>6287.87</v>
      </c>
    </row>
    <row r="1164" spans="1:10" x14ac:dyDescent="0.2">
      <c r="A1164">
        <v>4037</v>
      </c>
      <c r="B1164" s="623">
        <v>43651.600694444445</v>
      </c>
      <c r="C1164" s="405" t="s">
        <v>97</v>
      </c>
      <c r="D1164" s="384">
        <v>579</v>
      </c>
      <c r="E1164">
        <v>0.02</v>
      </c>
      <c r="F1164">
        <v>121.816</v>
      </c>
      <c r="G1164" s="384">
        <v>0</v>
      </c>
      <c r="H1164">
        <v>0</v>
      </c>
    </row>
    <row r="1165" spans="1:10" x14ac:dyDescent="0.2">
      <c r="A1165">
        <v>4121</v>
      </c>
      <c r="B1165" s="623">
        <v>43661.669444444444</v>
      </c>
      <c r="C1165" s="405" t="s">
        <v>2054</v>
      </c>
      <c r="D1165" s="384">
        <v>579</v>
      </c>
      <c r="E1165">
        <v>0.02</v>
      </c>
      <c r="F1165">
        <v>121.506</v>
      </c>
      <c r="G1165" s="384">
        <v>0</v>
      </c>
      <c r="H1165">
        <v>121.506</v>
      </c>
      <c r="I1165">
        <v>5.33</v>
      </c>
      <c r="J1165" s="384">
        <v>6293.19</v>
      </c>
    </row>
    <row r="1166" spans="1:10" x14ac:dyDescent="0.2">
      <c r="A1166">
        <v>4064</v>
      </c>
      <c r="B1166" s="623">
        <v>43655.11041666667</v>
      </c>
      <c r="C1166" s="405" t="s">
        <v>97</v>
      </c>
      <c r="D1166" s="384">
        <v>580</v>
      </c>
      <c r="E1166">
        <v>0.03</v>
      </c>
      <c r="F1166">
        <v>122.087</v>
      </c>
      <c r="G1166" s="384">
        <v>0</v>
      </c>
      <c r="H1166">
        <v>0</v>
      </c>
    </row>
    <row r="1167" spans="1:10" x14ac:dyDescent="0.2">
      <c r="A1167">
        <v>4122</v>
      </c>
      <c r="B1167" s="623">
        <v>43661.669444444444</v>
      </c>
      <c r="C1167" s="405" t="s">
        <v>2054</v>
      </c>
      <c r="D1167" s="384">
        <v>580</v>
      </c>
      <c r="E1167">
        <v>0.03</v>
      </c>
      <c r="F1167">
        <v>121.506</v>
      </c>
      <c r="G1167" s="384">
        <v>0</v>
      </c>
      <c r="H1167">
        <v>121.506</v>
      </c>
      <c r="I1167">
        <v>15.58</v>
      </c>
      <c r="J1167" s="384">
        <v>6308.77</v>
      </c>
    </row>
    <row r="1168" spans="1:10" x14ac:dyDescent="0.2">
      <c r="A1168">
        <v>4123</v>
      </c>
      <c r="B1168" s="623">
        <v>43661.671527777777</v>
      </c>
      <c r="C1168" s="405" t="s">
        <v>97</v>
      </c>
      <c r="D1168" s="384">
        <v>581</v>
      </c>
      <c r="E1168">
        <v>0.01</v>
      </c>
      <c r="F1168">
        <v>121.473</v>
      </c>
      <c r="G1168" s="384">
        <v>0</v>
      </c>
      <c r="H1168">
        <v>0</v>
      </c>
    </row>
    <row r="1169" spans="1:10" x14ac:dyDescent="0.2">
      <c r="A1169">
        <v>4137</v>
      </c>
      <c r="B1169" s="623">
        <v>43662.479861111111</v>
      </c>
      <c r="C1169" s="405" t="s">
        <v>2054</v>
      </c>
      <c r="D1169" s="384">
        <v>581</v>
      </c>
      <c r="E1169">
        <v>0.01</v>
      </c>
      <c r="F1169">
        <v>121.301</v>
      </c>
      <c r="G1169" s="384">
        <v>0</v>
      </c>
      <c r="H1169">
        <v>121.301</v>
      </c>
      <c r="I1169">
        <v>1.55</v>
      </c>
      <c r="J1169" s="384">
        <v>6310.32</v>
      </c>
    </row>
    <row r="1170" spans="1:10" x14ac:dyDescent="0.2">
      <c r="A1170">
        <v>4125</v>
      </c>
      <c r="B1170" s="623">
        <v>43661.706250000003</v>
      </c>
      <c r="C1170" s="405" t="s">
        <v>97</v>
      </c>
      <c r="D1170" s="384">
        <v>582</v>
      </c>
      <c r="E1170">
        <v>0.01</v>
      </c>
      <c r="F1170">
        <v>121.59399999999999</v>
      </c>
      <c r="G1170" s="384">
        <v>0</v>
      </c>
      <c r="H1170">
        <v>0</v>
      </c>
    </row>
    <row r="1171" spans="1:10" x14ac:dyDescent="0.2">
      <c r="A1171">
        <v>4138</v>
      </c>
      <c r="B1171" s="623">
        <v>43662.479861111111</v>
      </c>
      <c r="C1171" s="405" t="s">
        <v>2054</v>
      </c>
      <c r="D1171" s="384">
        <v>582</v>
      </c>
      <c r="E1171">
        <v>0.01</v>
      </c>
      <c r="F1171">
        <v>121.301</v>
      </c>
      <c r="G1171" s="384">
        <v>0</v>
      </c>
      <c r="H1171">
        <v>121.301</v>
      </c>
      <c r="I1171">
        <v>2.66</v>
      </c>
      <c r="J1171" s="384">
        <v>6312.98</v>
      </c>
    </row>
    <row r="1172" spans="1:10" x14ac:dyDescent="0.2">
      <c r="A1172">
        <v>4139</v>
      </c>
      <c r="B1172" s="623">
        <v>43662.494444444441</v>
      </c>
      <c r="C1172" s="405" t="s">
        <v>96</v>
      </c>
      <c r="D1172" s="384">
        <v>583</v>
      </c>
      <c r="E1172">
        <v>0.19</v>
      </c>
      <c r="F1172">
        <v>121.26900000000001</v>
      </c>
      <c r="G1172" s="384">
        <v>0</v>
      </c>
      <c r="H1172">
        <v>0</v>
      </c>
    </row>
    <row r="1173" spans="1:10" x14ac:dyDescent="0.2">
      <c r="A1173">
        <v>4316</v>
      </c>
      <c r="B1173" s="623">
        <v>43671.65902777778</v>
      </c>
      <c r="C1173" s="405" t="s">
        <v>2054</v>
      </c>
      <c r="D1173" s="384">
        <v>583</v>
      </c>
      <c r="E1173">
        <v>0.19</v>
      </c>
      <c r="F1173">
        <v>121.21</v>
      </c>
      <c r="G1173" s="384">
        <v>0</v>
      </c>
      <c r="H1173">
        <v>121.21</v>
      </c>
      <c r="I1173">
        <v>-18.84</v>
      </c>
      <c r="J1173" s="384">
        <v>6074.54</v>
      </c>
    </row>
    <row r="1174" spans="1:10" x14ac:dyDescent="0.2">
      <c r="A1174">
        <v>4148</v>
      </c>
      <c r="B1174" s="623">
        <v>43662.496527777781</v>
      </c>
      <c r="C1174" s="405" t="s">
        <v>97</v>
      </c>
      <c r="D1174" s="384">
        <v>584</v>
      </c>
      <c r="E1174">
        <v>0.01</v>
      </c>
      <c r="F1174">
        <v>121.215</v>
      </c>
      <c r="G1174" s="384">
        <v>0</v>
      </c>
      <c r="H1174">
        <v>0</v>
      </c>
    </row>
    <row r="1175" spans="1:10" x14ac:dyDescent="0.2">
      <c r="A1175">
        <v>4179</v>
      </c>
      <c r="B1175" s="623">
        <v>43664.119444444441</v>
      </c>
      <c r="C1175" s="405" t="s">
        <v>2054</v>
      </c>
      <c r="D1175" s="384">
        <v>584</v>
      </c>
      <c r="E1175">
        <v>0.01</v>
      </c>
      <c r="F1175">
        <v>121.1</v>
      </c>
      <c r="G1175" s="384">
        <v>0</v>
      </c>
      <c r="H1175">
        <v>121.1</v>
      </c>
      <c r="I1175">
        <v>0.97</v>
      </c>
      <c r="J1175" s="384">
        <v>6313.95</v>
      </c>
    </row>
    <row r="1176" spans="1:10" x14ac:dyDescent="0.2">
      <c r="A1176">
        <v>4150</v>
      </c>
      <c r="B1176" s="623">
        <v>43662.612500000003</v>
      </c>
      <c r="C1176" s="405" t="s">
        <v>97</v>
      </c>
      <c r="D1176" s="384">
        <v>585</v>
      </c>
      <c r="E1176">
        <v>0.01</v>
      </c>
      <c r="F1176">
        <v>121.336</v>
      </c>
      <c r="G1176" s="384">
        <v>0</v>
      </c>
      <c r="H1176">
        <v>0</v>
      </c>
    </row>
    <row r="1177" spans="1:10" x14ac:dyDescent="0.2">
      <c r="A1177">
        <v>4180</v>
      </c>
      <c r="B1177" s="623">
        <v>43664.119444444441</v>
      </c>
      <c r="C1177" s="405" t="s">
        <v>2054</v>
      </c>
      <c r="D1177" s="384">
        <v>585</v>
      </c>
      <c r="E1177">
        <v>0.01</v>
      </c>
      <c r="F1177">
        <v>121.1</v>
      </c>
      <c r="G1177" s="384">
        <v>0</v>
      </c>
      <c r="H1177">
        <v>121.1</v>
      </c>
      <c r="I1177">
        <v>2.08</v>
      </c>
      <c r="J1177" s="384">
        <v>6316.03</v>
      </c>
    </row>
    <row r="1178" spans="1:10" x14ac:dyDescent="0.2">
      <c r="A1178">
        <v>4153</v>
      </c>
      <c r="B1178" s="623">
        <v>43662.706250000003</v>
      </c>
      <c r="C1178" s="405" t="s">
        <v>97</v>
      </c>
      <c r="D1178" s="384">
        <v>586</v>
      </c>
      <c r="E1178">
        <v>0.01</v>
      </c>
      <c r="F1178">
        <v>121.497</v>
      </c>
      <c r="G1178" s="384">
        <v>0</v>
      </c>
      <c r="H1178">
        <v>0</v>
      </c>
    </row>
    <row r="1179" spans="1:10" x14ac:dyDescent="0.2">
      <c r="A1179">
        <v>4181</v>
      </c>
      <c r="B1179" s="623">
        <v>43664.119444444441</v>
      </c>
      <c r="C1179" s="405" t="s">
        <v>2054</v>
      </c>
      <c r="D1179" s="384">
        <v>586</v>
      </c>
      <c r="E1179">
        <v>0.01</v>
      </c>
      <c r="F1179">
        <v>121.1</v>
      </c>
      <c r="G1179" s="384">
        <v>0</v>
      </c>
      <c r="H1179">
        <v>121.1</v>
      </c>
      <c r="I1179">
        <v>3.55</v>
      </c>
      <c r="J1179" s="384">
        <v>6319.57</v>
      </c>
    </row>
    <row r="1180" spans="1:10" x14ac:dyDescent="0.2">
      <c r="A1180">
        <v>4182</v>
      </c>
      <c r="B1180" s="623">
        <v>43664.120138888888</v>
      </c>
      <c r="C1180" s="405" t="s">
        <v>97</v>
      </c>
      <c r="D1180" s="384">
        <v>587</v>
      </c>
      <c r="E1180">
        <v>0.01</v>
      </c>
      <c r="F1180">
        <v>121.069</v>
      </c>
      <c r="G1180" s="384">
        <v>0</v>
      </c>
      <c r="H1180">
        <v>0</v>
      </c>
    </row>
    <row r="1181" spans="1:10" x14ac:dyDescent="0.2">
      <c r="A1181">
        <v>4184</v>
      </c>
      <c r="B1181" s="623">
        <v>43664.522222222222</v>
      </c>
      <c r="C1181" s="405" t="s">
        <v>2054</v>
      </c>
      <c r="D1181" s="384">
        <v>587</v>
      </c>
      <c r="E1181">
        <v>0.01</v>
      </c>
      <c r="F1181">
        <v>120.849</v>
      </c>
      <c r="G1181" s="384">
        <v>0</v>
      </c>
      <c r="H1181">
        <v>120.849</v>
      </c>
      <c r="I1181">
        <v>2.02</v>
      </c>
      <c r="J1181" s="384">
        <v>6321.59</v>
      </c>
    </row>
    <row r="1182" spans="1:10" x14ac:dyDescent="0.2">
      <c r="A1182">
        <v>4185</v>
      </c>
      <c r="B1182" s="623">
        <v>43664.522222222222</v>
      </c>
      <c r="C1182" s="405" t="s">
        <v>97</v>
      </c>
      <c r="D1182" s="384">
        <v>588</v>
      </c>
      <c r="E1182">
        <v>0.01</v>
      </c>
      <c r="F1182">
        <v>120.831</v>
      </c>
      <c r="G1182" s="384">
        <v>0</v>
      </c>
      <c r="H1182">
        <v>0</v>
      </c>
    </row>
    <row r="1183" spans="1:10" x14ac:dyDescent="0.2">
      <c r="A1183">
        <v>4237</v>
      </c>
      <c r="B1183" s="623">
        <v>43669.671527777777</v>
      </c>
      <c r="C1183" s="405" t="s">
        <v>2054</v>
      </c>
      <c r="D1183" s="384">
        <v>588</v>
      </c>
      <c r="E1183">
        <v>0.01</v>
      </c>
      <c r="F1183">
        <v>120.71899999999999</v>
      </c>
      <c r="G1183" s="384">
        <v>0</v>
      </c>
      <c r="H1183">
        <v>120.71899999999999</v>
      </c>
      <c r="I1183">
        <v>0.96</v>
      </c>
      <c r="J1183" s="384">
        <v>6322.56</v>
      </c>
    </row>
    <row r="1184" spans="1:10" x14ac:dyDescent="0.2">
      <c r="A1184">
        <v>4187</v>
      </c>
      <c r="B1184" s="623">
        <v>43664.534722222219</v>
      </c>
      <c r="C1184" s="405" t="s">
        <v>97</v>
      </c>
      <c r="D1184" s="384">
        <v>589</v>
      </c>
      <c r="E1184">
        <v>0.01</v>
      </c>
      <c r="F1184">
        <v>120.953</v>
      </c>
      <c r="G1184" s="384">
        <v>0</v>
      </c>
      <c r="H1184">
        <v>0</v>
      </c>
    </row>
    <row r="1185" spans="1:10" x14ac:dyDescent="0.2">
      <c r="A1185">
        <v>4238</v>
      </c>
      <c r="B1185" s="623">
        <v>43669.671527777777</v>
      </c>
      <c r="C1185" s="405" t="s">
        <v>2054</v>
      </c>
      <c r="D1185" s="384">
        <v>589</v>
      </c>
      <c r="E1185">
        <v>0.01</v>
      </c>
      <c r="F1185">
        <v>120.71899999999999</v>
      </c>
      <c r="G1185" s="384">
        <v>0</v>
      </c>
      <c r="H1185">
        <v>120.71899999999999</v>
      </c>
      <c r="I1185">
        <v>2.0699999999999998</v>
      </c>
      <c r="J1185" s="384">
        <v>6324.63</v>
      </c>
    </row>
    <row r="1186" spans="1:10" x14ac:dyDescent="0.2">
      <c r="A1186">
        <v>4190</v>
      </c>
      <c r="B1186" s="623">
        <v>43664.645833333336</v>
      </c>
      <c r="C1186" s="405" t="s">
        <v>97</v>
      </c>
      <c r="D1186" s="384">
        <v>590</v>
      </c>
      <c r="E1186">
        <v>0.01</v>
      </c>
      <c r="F1186">
        <v>121.114</v>
      </c>
      <c r="G1186" s="384">
        <v>0</v>
      </c>
      <c r="H1186">
        <v>0</v>
      </c>
    </row>
    <row r="1187" spans="1:10" x14ac:dyDescent="0.2">
      <c r="A1187">
        <v>4239</v>
      </c>
      <c r="B1187" s="623">
        <v>43669.671527777777</v>
      </c>
      <c r="C1187" s="405" t="s">
        <v>2054</v>
      </c>
      <c r="D1187" s="384">
        <v>590</v>
      </c>
      <c r="E1187">
        <v>0.01</v>
      </c>
      <c r="F1187">
        <v>120.71899999999999</v>
      </c>
      <c r="G1187" s="384">
        <v>0</v>
      </c>
      <c r="H1187">
        <v>120.71899999999999</v>
      </c>
      <c r="I1187">
        <v>3.55</v>
      </c>
      <c r="J1187" s="384">
        <v>6328.18</v>
      </c>
    </row>
    <row r="1188" spans="1:10" x14ac:dyDescent="0.2">
      <c r="A1188">
        <v>4227</v>
      </c>
      <c r="B1188" s="623">
        <v>43669.648611111108</v>
      </c>
      <c r="C1188" s="405" t="s">
        <v>96</v>
      </c>
      <c r="D1188" s="384">
        <v>591</v>
      </c>
      <c r="E1188">
        <v>0.34</v>
      </c>
      <c r="F1188">
        <v>120.788</v>
      </c>
      <c r="G1188" s="384">
        <v>0</v>
      </c>
      <c r="H1188">
        <v>0</v>
      </c>
    </row>
    <row r="1189" spans="1:10" x14ac:dyDescent="0.2">
      <c r="A1189">
        <v>4317</v>
      </c>
      <c r="B1189" s="623">
        <v>43671.65902777778</v>
      </c>
      <c r="C1189" s="405" t="s">
        <v>2054</v>
      </c>
      <c r="D1189" s="384">
        <v>591</v>
      </c>
      <c r="E1189">
        <v>0.34</v>
      </c>
      <c r="F1189">
        <v>121.21</v>
      </c>
      <c r="G1189" s="384">
        <v>0</v>
      </c>
      <c r="H1189">
        <v>121.21</v>
      </c>
      <c r="I1189">
        <v>126.05</v>
      </c>
      <c r="J1189" s="384">
        <v>6200.59</v>
      </c>
    </row>
    <row r="1190" spans="1:10" x14ac:dyDescent="0.2">
      <c r="A1190">
        <v>4240</v>
      </c>
      <c r="B1190" s="623">
        <v>43669.672222222223</v>
      </c>
      <c r="C1190" s="405" t="s">
        <v>97</v>
      </c>
      <c r="D1190" s="384">
        <v>592</v>
      </c>
      <c r="E1190">
        <v>0.01</v>
      </c>
      <c r="F1190">
        <v>120.679</v>
      </c>
      <c r="G1190" s="384">
        <v>0</v>
      </c>
      <c r="H1190">
        <v>0</v>
      </c>
    </row>
    <row r="1191" spans="1:10" x14ac:dyDescent="0.2">
      <c r="A1191">
        <v>4252</v>
      </c>
      <c r="B1191" s="623">
        <v>43670.385416666664</v>
      </c>
      <c r="C1191" s="405" t="s">
        <v>2054</v>
      </c>
      <c r="D1191" s="384">
        <v>592</v>
      </c>
      <c r="E1191">
        <v>0.01</v>
      </c>
      <c r="F1191">
        <v>120.45699999999999</v>
      </c>
      <c r="G1191" s="384">
        <v>0</v>
      </c>
      <c r="H1191">
        <v>120.45699999999999</v>
      </c>
      <c r="I1191">
        <v>2.0099999999999998</v>
      </c>
      <c r="J1191" s="384">
        <v>6330.19</v>
      </c>
    </row>
    <row r="1192" spans="1:10" x14ac:dyDescent="0.2">
      <c r="A1192">
        <v>4253</v>
      </c>
      <c r="B1192" s="623">
        <v>43670.396527777775</v>
      </c>
      <c r="C1192" s="405" t="s">
        <v>97</v>
      </c>
      <c r="D1192" s="384">
        <v>593</v>
      </c>
      <c r="E1192">
        <v>0.01</v>
      </c>
      <c r="F1192">
        <v>120.241</v>
      </c>
      <c r="G1192" s="384">
        <v>0</v>
      </c>
      <c r="H1192">
        <v>0</v>
      </c>
    </row>
    <row r="1193" spans="1:10" x14ac:dyDescent="0.2">
      <c r="A1193">
        <v>4286</v>
      </c>
      <c r="B1193" s="623">
        <v>43671.590277777781</v>
      </c>
      <c r="C1193" s="405" t="s">
        <v>2054</v>
      </c>
      <c r="D1193" s="384">
        <v>593</v>
      </c>
      <c r="E1193">
        <v>0.01</v>
      </c>
      <c r="F1193">
        <v>120.128</v>
      </c>
      <c r="G1193" s="384">
        <v>0</v>
      </c>
      <c r="H1193">
        <v>120.128</v>
      </c>
      <c r="I1193">
        <v>0.96</v>
      </c>
      <c r="J1193" s="384">
        <v>6331.15</v>
      </c>
    </row>
    <row r="1194" spans="1:10" x14ac:dyDescent="0.2">
      <c r="A1194">
        <v>4255</v>
      </c>
      <c r="B1194" s="623">
        <v>43670.396527777775</v>
      </c>
      <c r="C1194" s="405" t="s">
        <v>96</v>
      </c>
      <c r="D1194" s="384">
        <v>594</v>
      </c>
      <c r="E1194">
        <v>0.61</v>
      </c>
      <c r="F1194">
        <v>120.258</v>
      </c>
      <c r="G1194" s="384">
        <v>0</v>
      </c>
      <c r="H1194">
        <v>0</v>
      </c>
    </row>
    <row r="1195" spans="1:10" x14ac:dyDescent="0.2">
      <c r="A1195">
        <v>4318</v>
      </c>
      <c r="B1195" s="623">
        <v>43671.65902777778</v>
      </c>
      <c r="C1195" s="405" t="s">
        <v>2054</v>
      </c>
      <c r="D1195" s="384">
        <v>594</v>
      </c>
      <c r="E1195">
        <v>0.61</v>
      </c>
      <c r="F1195">
        <v>121.21</v>
      </c>
      <c r="G1195" s="384">
        <v>0</v>
      </c>
      <c r="H1195">
        <v>121.21</v>
      </c>
      <c r="I1195">
        <v>525.21</v>
      </c>
      <c r="J1195" s="384">
        <v>6725.79</v>
      </c>
    </row>
    <row r="1196" spans="1:10" x14ac:dyDescent="0.2">
      <c r="A1196">
        <v>4266</v>
      </c>
      <c r="B1196" s="623">
        <v>43670.418055555558</v>
      </c>
      <c r="C1196" s="405" t="s">
        <v>97</v>
      </c>
      <c r="D1196" s="384">
        <v>595</v>
      </c>
      <c r="E1196">
        <v>0.01</v>
      </c>
      <c r="F1196">
        <v>120.361</v>
      </c>
      <c r="G1196" s="384">
        <v>0</v>
      </c>
      <c r="H1196">
        <v>0</v>
      </c>
    </row>
    <row r="1197" spans="1:10" x14ac:dyDescent="0.2">
      <c r="A1197">
        <v>4287</v>
      </c>
      <c r="B1197" s="623">
        <v>43671.590277777781</v>
      </c>
      <c r="C1197" s="405" t="s">
        <v>2054</v>
      </c>
      <c r="D1197" s="384">
        <v>595</v>
      </c>
      <c r="E1197">
        <v>0.01</v>
      </c>
      <c r="F1197">
        <v>120.128</v>
      </c>
      <c r="G1197" s="384">
        <v>0</v>
      </c>
      <c r="H1197">
        <v>120.128</v>
      </c>
      <c r="I1197">
        <v>2.0699999999999998</v>
      </c>
      <c r="J1197" s="384">
        <v>6333.22</v>
      </c>
    </row>
    <row r="1198" spans="1:10" x14ac:dyDescent="0.2">
      <c r="A1198">
        <v>4269</v>
      </c>
      <c r="B1198" s="623">
        <v>43670.767361111109</v>
      </c>
      <c r="C1198" s="405" t="s">
        <v>97</v>
      </c>
      <c r="D1198" s="384">
        <v>596</v>
      </c>
      <c r="E1198">
        <v>0.01</v>
      </c>
      <c r="F1198">
        <v>120.52200000000001</v>
      </c>
      <c r="G1198" s="384">
        <v>0</v>
      </c>
      <c r="H1198">
        <v>0</v>
      </c>
    </row>
    <row r="1199" spans="1:10" x14ac:dyDescent="0.2">
      <c r="A1199">
        <v>4288</v>
      </c>
      <c r="B1199" s="623">
        <v>43671.590277777781</v>
      </c>
      <c r="C1199" s="405" t="s">
        <v>2054</v>
      </c>
      <c r="D1199" s="384">
        <v>596</v>
      </c>
      <c r="E1199">
        <v>0.01</v>
      </c>
      <c r="F1199">
        <v>120.128</v>
      </c>
      <c r="G1199" s="384">
        <v>0</v>
      </c>
      <c r="H1199">
        <v>120.128</v>
      </c>
      <c r="I1199">
        <v>3.54</v>
      </c>
      <c r="J1199" s="384">
        <v>6336.76</v>
      </c>
    </row>
    <row r="1200" spans="1:10" x14ac:dyDescent="0.2">
      <c r="A1200">
        <v>4289</v>
      </c>
      <c r="B1200" s="623">
        <v>43671.590277777781</v>
      </c>
      <c r="C1200" s="405" t="s">
        <v>97</v>
      </c>
      <c r="D1200" s="384">
        <v>597</v>
      </c>
      <c r="E1200">
        <v>0.01</v>
      </c>
      <c r="F1200">
        <v>120.111</v>
      </c>
      <c r="G1200" s="384">
        <v>0</v>
      </c>
      <c r="H1200">
        <v>0</v>
      </c>
    </row>
    <row r="1201" spans="1:10" x14ac:dyDescent="0.2">
      <c r="A1201">
        <v>4388</v>
      </c>
      <c r="B1201" s="623">
        <v>43677.864583333336</v>
      </c>
      <c r="C1201" s="405" t="s">
        <v>2054</v>
      </c>
      <c r="D1201" s="384">
        <v>597</v>
      </c>
      <c r="E1201">
        <v>0.01</v>
      </c>
      <c r="F1201">
        <v>120.628</v>
      </c>
      <c r="G1201" s="384">
        <v>0</v>
      </c>
      <c r="H1201">
        <v>120.628</v>
      </c>
      <c r="I1201">
        <v>-4.83</v>
      </c>
      <c r="J1201" s="384">
        <v>6727.52</v>
      </c>
    </row>
    <row r="1202" spans="1:10" x14ac:dyDescent="0.2">
      <c r="A1202">
        <v>4291</v>
      </c>
      <c r="B1202" s="623">
        <v>43671.61041666667</v>
      </c>
      <c r="C1202" s="405" t="s">
        <v>97</v>
      </c>
      <c r="D1202" s="384">
        <v>598</v>
      </c>
      <c r="E1202">
        <v>0.01</v>
      </c>
      <c r="F1202">
        <v>120.233</v>
      </c>
      <c r="G1202" s="384">
        <v>0</v>
      </c>
      <c r="H1202">
        <v>0</v>
      </c>
    </row>
    <row r="1203" spans="1:10" x14ac:dyDescent="0.2">
      <c r="A1203">
        <v>4389</v>
      </c>
      <c r="B1203" s="623">
        <v>43677.864583333336</v>
      </c>
      <c r="C1203" s="405" t="s">
        <v>2054</v>
      </c>
      <c r="D1203" s="384">
        <v>598</v>
      </c>
      <c r="E1203">
        <v>0.01</v>
      </c>
      <c r="F1203">
        <v>120.628</v>
      </c>
      <c r="G1203" s="384">
        <v>0</v>
      </c>
      <c r="H1203">
        <v>120.628</v>
      </c>
      <c r="I1203">
        <v>-3.71</v>
      </c>
      <c r="J1203" s="384">
        <v>6723.81</v>
      </c>
    </row>
    <row r="1204" spans="1:10" x14ac:dyDescent="0.2">
      <c r="A1204">
        <v>4294</v>
      </c>
      <c r="B1204" s="623">
        <v>43671.617361111108</v>
      </c>
      <c r="C1204" s="405" t="s">
        <v>97</v>
      </c>
      <c r="D1204" s="384">
        <v>599</v>
      </c>
      <c r="E1204">
        <v>0.01</v>
      </c>
      <c r="F1204">
        <v>120.46899999999999</v>
      </c>
      <c r="G1204" s="384">
        <v>0</v>
      </c>
      <c r="H1204">
        <v>0</v>
      </c>
    </row>
    <row r="1205" spans="1:10" x14ac:dyDescent="0.2">
      <c r="A1205">
        <v>4390</v>
      </c>
      <c r="B1205" s="623">
        <v>43677.864583333336</v>
      </c>
      <c r="C1205" s="405" t="s">
        <v>2054</v>
      </c>
      <c r="D1205" s="384">
        <v>599</v>
      </c>
      <c r="E1205">
        <v>0.01</v>
      </c>
      <c r="F1205">
        <v>120.628</v>
      </c>
      <c r="G1205" s="384">
        <v>0</v>
      </c>
      <c r="H1205">
        <v>120.628</v>
      </c>
      <c r="I1205">
        <v>-1.54</v>
      </c>
      <c r="J1205" s="384">
        <v>6722.27</v>
      </c>
    </row>
    <row r="1206" spans="1:10" x14ac:dyDescent="0.2">
      <c r="A1206">
        <v>4298</v>
      </c>
      <c r="B1206" s="623">
        <v>43671.619444444441</v>
      </c>
      <c r="C1206" s="405" t="s">
        <v>97</v>
      </c>
      <c r="D1206" s="384">
        <v>600</v>
      </c>
      <c r="E1206">
        <v>0.02</v>
      </c>
      <c r="F1206">
        <v>120.67100000000001</v>
      </c>
      <c r="G1206" s="384">
        <v>0</v>
      </c>
      <c r="H1206">
        <v>0</v>
      </c>
    </row>
    <row r="1207" spans="1:10" x14ac:dyDescent="0.2">
      <c r="A1207">
        <v>4391</v>
      </c>
      <c r="B1207" s="623">
        <v>43677.864583333336</v>
      </c>
      <c r="C1207" s="405" t="s">
        <v>2054</v>
      </c>
      <c r="D1207" s="384">
        <v>600</v>
      </c>
      <c r="E1207">
        <v>0.02</v>
      </c>
      <c r="F1207">
        <v>120.628</v>
      </c>
      <c r="G1207" s="384">
        <v>0</v>
      </c>
      <c r="H1207">
        <v>120.628</v>
      </c>
      <c r="I1207">
        <v>0.61</v>
      </c>
      <c r="J1207" s="384">
        <v>6722.88</v>
      </c>
    </row>
    <row r="1208" spans="1:10" x14ac:dyDescent="0.2">
      <c r="A1208">
        <v>4303</v>
      </c>
      <c r="B1208" s="623">
        <v>43671.628472222219</v>
      </c>
      <c r="C1208" s="405" t="s">
        <v>97</v>
      </c>
      <c r="D1208" s="384">
        <v>601</v>
      </c>
      <c r="E1208">
        <v>0.03</v>
      </c>
      <c r="F1208">
        <v>120.94499999999999</v>
      </c>
      <c r="G1208" s="384">
        <v>0</v>
      </c>
      <c r="H1208">
        <v>0</v>
      </c>
    </row>
    <row r="1209" spans="1:10" x14ac:dyDescent="0.2">
      <c r="A1209">
        <v>4392</v>
      </c>
      <c r="B1209" s="623">
        <v>43677.864583333336</v>
      </c>
      <c r="C1209" s="405" t="s">
        <v>2054</v>
      </c>
      <c r="D1209" s="384">
        <v>601</v>
      </c>
      <c r="E1209">
        <v>0.03</v>
      </c>
      <c r="F1209">
        <v>120.628</v>
      </c>
      <c r="G1209" s="384">
        <v>0</v>
      </c>
      <c r="H1209">
        <v>120.628</v>
      </c>
      <c r="I1209">
        <v>8.4499999999999993</v>
      </c>
      <c r="J1209" s="384">
        <v>6731.33</v>
      </c>
    </row>
    <row r="1210" spans="1:10" x14ac:dyDescent="0.2">
      <c r="A1210">
        <v>4319</v>
      </c>
      <c r="B1210" s="623">
        <v>43671.65902777778</v>
      </c>
      <c r="C1210" s="405" t="s">
        <v>96</v>
      </c>
      <c r="D1210" s="384">
        <v>602</v>
      </c>
      <c r="E1210">
        <v>0.01</v>
      </c>
      <c r="F1210">
        <v>121.229</v>
      </c>
      <c r="G1210" s="384">
        <v>0</v>
      </c>
      <c r="H1210">
        <v>0</v>
      </c>
    </row>
    <row r="1211" spans="1:10" x14ac:dyDescent="0.2">
      <c r="A1211">
        <v>4361</v>
      </c>
      <c r="B1211" s="623">
        <v>43676.087500000001</v>
      </c>
      <c r="C1211" s="405" t="s">
        <v>2054</v>
      </c>
      <c r="D1211" s="384">
        <v>602</v>
      </c>
      <c r="E1211">
        <v>0.01</v>
      </c>
      <c r="F1211">
        <v>121.346</v>
      </c>
      <c r="G1211" s="384">
        <v>0</v>
      </c>
      <c r="H1211">
        <v>121.346</v>
      </c>
      <c r="I1211">
        <v>0.95</v>
      </c>
      <c r="J1211" s="384">
        <v>6726.74</v>
      </c>
    </row>
    <row r="1212" spans="1:10" x14ac:dyDescent="0.2">
      <c r="A1212">
        <v>4321</v>
      </c>
      <c r="B1212" s="623">
        <v>43671.662499999999</v>
      </c>
      <c r="C1212" s="405" t="s">
        <v>97</v>
      </c>
      <c r="D1212" s="384">
        <v>603</v>
      </c>
      <c r="E1212">
        <v>0.06</v>
      </c>
      <c r="F1212">
        <v>121.285</v>
      </c>
      <c r="G1212" s="384">
        <v>0</v>
      </c>
      <c r="H1212">
        <v>0</v>
      </c>
    </row>
    <row r="1213" spans="1:10" x14ac:dyDescent="0.2">
      <c r="A1213">
        <v>4393</v>
      </c>
      <c r="B1213" s="623">
        <v>43677.864583333336</v>
      </c>
      <c r="C1213" s="405" t="s">
        <v>2054</v>
      </c>
      <c r="D1213" s="384">
        <v>603</v>
      </c>
      <c r="E1213">
        <v>0.06</v>
      </c>
      <c r="F1213">
        <v>120.628</v>
      </c>
      <c r="G1213" s="384">
        <v>0</v>
      </c>
      <c r="H1213">
        <v>120.628</v>
      </c>
      <c r="I1213">
        <v>35.61</v>
      </c>
      <c r="J1213" s="384">
        <v>6766.94</v>
      </c>
    </row>
    <row r="1214" spans="1:10" x14ac:dyDescent="0.2">
      <c r="A1214">
        <v>4328</v>
      </c>
      <c r="B1214" s="623">
        <v>43671.693749999999</v>
      </c>
      <c r="C1214" s="405" t="s">
        <v>96</v>
      </c>
      <c r="D1214" s="384">
        <v>604</v>
      </c>
      <c r="E1214">
        <v>0.01</v>
      </c>
      <c r="F1214">
        <v>121.10899999999999</v>
      </c>
      <c r="G1214" s="384">
        <v>0</v>
      </c>
      <c r="H1214">
        <v>0</v>
      </c>
    </row>
    <row r="1215" spans="1:10" x14ac:dyDescent="0.2">
      <c r="A1215">
        <v>4362</v>
      </c>
      <c r="B1215" s="623">
        <v>43676.087500000001</v>
      </c>
      <c r="C1215" s="405" t="s">
        <v>2054</v>
      </c>
      <c r="D1215" s="384">
        <v>604</v>
      </c>
      <c r="E1215">
        <v>0.01</v>
      </c>
      <c r="F1215">
        <v>121.346</v>
      </c>
      <c r="G1215" s="384">
        <v>0</v>
      </c>
      <c r="H1215">
        <v>121.346</v>
      </c>
      <c r="I1215">
        <v>2.0499999999999998</v>
      </c>
      <c r="J1215" s="384">
        <v>6728.79</v>
      </c>
    </row>
    <row r="1216" spans="1:10" x14ac:dyDescent="0.2">
      <c r="A1216">
        <v>4339</v>
      </c>
      <c r="B1216" s="623">
        <v>43672.529166666667</v>
      </c>
      <c r="C1216" s="405" t="s">
        <v>96</v>
      </c>
      <c r="D1216" s="384">
        <v>605</v>
      </c>
      <c r="E1216">
        <v>0.01</v>
      </c>
      <c r="F1216">
        <v>120.94799999999999</v>
      </c>
      <c r="G1216" s="384">
        <v>0</v>
      </c>
      <c r="H1216">
        <v>0</v>
      </c>
    </row>
    <row r="1217" spans="1:10" x14ac:dyDescent="0.2">
      <c r="A1217">
        <v>4363</v>
      </c>
      <c r="B1217" s="623">
        <v>43676.087500000001</v>
      </c>
      <c r="C1217" s="405" t="s">
        <v>2054</v>
      </c>
      <c r="D1217" s="384">
        <v>605</v>
      </c>
      <c r="E1217">
        <v>0.01</v>
      </c>
      <c r="F1217">
        <v>121.346</v>
      </c>
      <c r="G1217" s="384">
        <v>0</v>
      </c>
      <c r="H1217">
        <v>121.346</v>
      </c>
      <c r="I1217">
        <v>3.57</v>
      </c>
      <c r="J1217" s="384">
        <v>6732.36</v>
      </c>
    </row>
    <row r="1218" spans="1:10" x14ac:dyDescent="0.2">
      <c r="A1218">
        <v>4364</v>
      </c>
      <c r="B1218" s="623">
        <v>43676.088888888888</v>
      </c>
      <c r="C1218" s="405" t="s">
        <v>96</v>
      </c>
      <c r="D1218" s="384">
        <v>606</v>
      </c>
      <c r="E1218">
        <v>0.01</v>
      </c>
      <c r="F1218">
        <v>121.384</v>
      </c>
      <c r="G1218" s="384">
        <v>0</v>
      </c>
      <c r="H1218">
        <v>0</v>
      </c>
    </row>
    <row r="1219" spans="1:10" x14ac:dyDescent="0.2">
      <c r="A1219">
        <v>4587</v>
      </c>
      <c r="B1219" s="623">
        <v>43682.795138888891</v>
      </c>
      <c r="C1219" s="405" t="s">
        <v>2054</v>
      </c>
      <c r="D1219" s="384">
        <v>606</v>
      </c>
      <c r="E1219">
        <v>0.01</v>
      </c>
      <c r="F1219">
        <v>118.848</v>
      </c>
      <c r="G1219" s="384">
        <v>0</v>
      </c>
      <c r="H1219">
        <v>118.848</v>
      </c>
      <c r="I1219">
        <v>-23.51</v>
      </c>
      <c r="J1219" s="384">
        <v>6791.8</v>
      </c>
    </row>
    <row r="1220" spans="1:10" x14ac:dyDescent="0.2">
      <c r="A1220">
        <v>4366</v>
      </c>
      <c r="B1220" s="623">
        <v>43676.131944444445</v>
      </c>
      <c r="C1220" s="405" t="s">
        <v>96</v>
      </c>
      <c r="D1220" s="384">
        <v>607</v>
      </c>
      <c r="E1220">
        <v>0.01</v>
      </c>
      <c r="F1220">
        <v>121.26</v>
      </c>
      <c r="G1220" s="384">
        <v>0</v>
      </c>
      <c r="H1220">
        <v>0</v>
      </c>
    </row>
    <row r="1221" spans="1:10" x14ac:dyDescent="0.2">
      <c r="A1221">
        <v>4588</v>
      </c>
      <c r="B1221" s="623">
        <v>43682.795138888891</v>
      </c>
      <c r="C1221" s="405" t="s">
        <v>2054</v>
      </c>
      <c r="D1221" s="384">
        <v>607</v>
      </c>
      <c r="E1221">
        <v>0.01</v>
      </c>
      <c r="F1221">
        <v>118.848</v>
      </c>
      <c r="G1221" s="384">
        <v>0</v>
      </c>
      <c r="H1221">
        <v>118.848</v>
      </c>
      <c r="I1221">
        <v>-22.38</v>
      </c>
      <c r="J1221" s="384">
        <v>6769.42</v>
      </c>
    </row>
    <row r="1222" spans="1:10" x14ac:dyDescent="0.2">
      <c r="A1222">
        <v>4369</v>
      </c>
      <c r="B1222" s="623">
        <v>43676.24722222222</v>
      </c>
      <c r="C1222" s="405" t="s">
        <v>96</v>
      </c>
      <c r="D1222" s="384">
        <v>608</v>
      </c>
      <c r="E1222">
        <v>0.01</v>
      </c>
      <c r="F1222">
        <v>121.099</v>
      </c>
      <c r="G1222" s="384">
        <v>0</v>
      </c>
      <c r="H1222">
        <v>0</v>
      </c>
    </row>
    <row r="1223" spans="1:10" x14ac:dyDescent="0.2">
      <c r="A1223">
        <v>4589</v>
      </c>
      <c r="B1223" s="623">
        <v>43682.795138888891</v>
      </c>
      <c r="C1223" s="405" t="s">
        <v>2054</v>
      </c>
      <c r="D1223" s="384">
        <v>608</v>
      </c>
      <c r="E1223">
        <v>0.01</v>
      </c>
      <c r="F1223">
        <v>118.848</v>
      </c>
      <c r="G1223" s="384">
        <v>0</v>
      </c>
      <c r="H1223">
        <v>118.848</v>
      </c>
      <c r="I1223">
        <v>-20.9</v>
      </c>
      <c r="J1223" s="384">
        <v>6748.53</v>
      </c>
    </row>
    <row r="1224" spans="1:10" x14ac:dyDescent="0.2">
      <c r="A1224">
        <v>4373</v>
      </c>
      <c r="B1224" s="623">
        <v>43676.553472222222</v>
      </c>
      <c r="C1224" s="405" t="s">
        <v>96</v>
      </c>
      <c r="D1224" s="384">
        <v>609</v>
      </c>
      <c r="E1224">
        <v>0.02</v>
      </c>
      <c r="F1224">
        <v>120.898</v>
      </c>
      <c r="G1224" s="384">
        <v>0</v>
      </c>
      <c r="H1224">
        <v>0</v>
      </c>
    </row>
    <row r="1225" spans="1:10" x14ac:dyDescent="0.2">
      <c r="A1225">
        <v>4590</v>
      </c>
      <c r="B1225" s="623">
        <v>43682.795138888891</v>
      </c>
      <c r="C1225" s="405" t="s">
        <v>2054</v>
      </c>
      <c r="D1225" s="384">
        <v>609</v>
      </c>
      <c r="E1225">
        <v>0.02</v>
      </c>
      <c r="F1225">
        <v>118.848</v>
      </c>
      <c r="G1225" s="384">
        <v>0</v>
      </c>
      <c r="H1225">
        <v>118.848</v>
      </c>
      <c r="I1225">
        <v>-38.1</v>
      </c>
      <c r="J1225" s="384">
        <v>6710.43</v>
      </c>
    </row>
    <row r="1226" spans="1:10" x14ac:dyDescent="0.2">
      <c r="A1226">
        <v>4394</v>
      </c>
      <c r="B1226" s="623">
        <v>43677.864583333336</v>
      </c>
      <c r="C1226" s="405" t="s">
        <v>96</v>
      </c>
      <c r="D1226" s="384">
        <v>610</v>
      </c>
      <c r="E1226">
        <v>0.03</v>
      </c>
      <c r="F1226">
        <v>120.627</v>
      </c>
      <c r="G1226" s="384">
        <v>0</v>
      </c>
      <c r="H1226">
        <v>0</v>
      </c>
    </row>
    <row r="1227" spans="1:10" x14ac:dyDescent="0.2">
      <c r="A1227">
        <v>4591</v>
      </c>
      <c r="B1227" s="623">
        <v>43682.795138888891</v>
      </c>
      <c r="C1227" s="405" t="s">
        <v>2054</v>
      </c>
      <c r="D1227" s="384">
        <v>610</v>
      </c>
      <c r="E1227">
        <v>0.03</v>
      </c>
      <c r="F1227">
        <v>118.848</v>
      </c>
      <c r="G1227" s="384">
        <v>0</v>
      </c>
      <c r="H1227">
        <v>118.848</v>
      </c>
      <c r="I1227">
        <v>-49.57</v>
      </c>
      <c r="J1227" s="384">
        <v>6660.85</v>
      </c>
    </row>
    <row r="1228" spans="1:10" x14ac:dyDescent="0.2">
      <c r="A1228">
        <v>4400</v>
      </c>
      <c r="B1228" s="623">
        <v>43677.868055555555</v>
      </c>
      <c r="C1228" s="405" t="s">
        <v>97</v>
      </c>
      <c r="D1228" s="384">
        <v>611</v>
      </c>
      <c r="E1228">
        <v>0.01</v>
      </c>
      <c r="F1228">
        <v>120.521</v>
      </c>
      <c r="G1228" s="384">
        <v>0</v>
      </c>
      <c r="H1228">
        <v>0</v>
      </c>
    </row>
    <row r="1229" spans="1:10" x14ac:dyDescent="0.2">
      <c r="A1229">
        <v>4412</v>
      </c>
      <c r="B1229" s="623">
        <v>43678.518750000003</v>
      </c>
      <c r="C1229" s="405" t="s">
        <v>2054</v>
      </c>
      <c r="D1229" s="384">
        <v>611</v>
      </c>
      <c r="E1229">
        <v>0.01</v>
      </c>
      <c r="F1229">
        <v>120.34399999999999</v>
      </c>
      <c r="G1229" s="384">
        <v>0</v>
      </c>
      <c r="H1229">
        <v>120.34399999999999</v>
      </c>
      <c r="I1229">
        <v>1.55</v>
      </c>
      <c r="J1229" s="384">
        <v>6768.49</v>
      </c>
    </row>
    <row r="1230" spans="1:10" x14ac:dyDescent="0.2">
      <c r="A1230">
        <v>4402</v>
      </c>
      <c r="B1230" s="623">
        <v>43677.872916666667</v>
      </c>
      <c r="C1230" s="405" t="s">
        <v>97</v>
      </c>
      <c r="D1230" s="384">
        <v>612</v>
      </c>
      <c r="E1230">
        <v>0.01</v>
      </c>
      <c r="F1230">
        <v>120.64100000000001</v>
      </c>
      <c r="G1230" s="384">
        <v>0</v>
      </c>
      <c r="H1230">
        <v>0</v>
      </c>
    </row>
    <row r="1231" spans="1:10" x14ac:dyDescent="0.2">
      <c r="A1231">
        <v>4413</v>
      </c>
      <c r="B1231" s="623">
        <v>43678.518750000003</v>
      </c>
      <c r="C1231" s="405" t="s">
        <v>2054</v>
      </c>
      <c r="D1231" s="384">
        <v>612</v>
      </c>
      <c r="E1231">
        <v>0.01</v>
      </c>
      <c r="F1231">
        <v>120.34399999999999</v>
      </c>
      <c r="G1231" s="384">
        <v>0</v>
      </c>
      <c r="H1231">
        <v>120.34399999999999</v>
      </c>
      <c r="I1231">
        <v>2.65</v>
      </c>
      <c r="J1231" s="384">
        <v>6771.15</v>
      </c>
    </row>
    <row r="1232" spans="1:10" x14ac:dyDescent="0.2">
      <c r="A1232">
        <v>4414</v>
      </c>
      <c r="B1232" s="623">
        <v>43678.522916666669</v>
      </c>
      <c r="C1232" s="405" t="s">
        <v>96</v>
      </c>
      <c r="D1232" s="384">
        <v>613</v>
      </c>
      <c r="E1232">
        <v>0.06</v>
      </c>
      <c r="F1232">
        <v>120.28700000000001</v>
      </c>
      <c r="G1232" s="384">
        <v>0</v>
      </c>
      <c r="H1232">
        <v>0</v>
      </c>
    </row>
    <row r="1233" spans="1:10" x14ac:dyDescent="0.2">
      <c r="A1233">
        <v>4592</v>
      </c>
      <c r="B1233" s="623">
        <v>43682.795138888891</v>
      </c>
      <c r="C1233" s="405" t="s">
        <v>2054</v>
      </c>
      <c r="D1233" s="384">
        <v>613</v>
      </c>
      <c r="E1233">
        <v>0.06</v>
      </c>
      <c r="F1233">
        <v>118.848</v>
      </c>
      <c r="G1233" s="384">
        <v>0</v>
      </c>
      <c r="H1233">
        <v>118.848</v>
      </c>
      <c r="I1233">
        <v>-79.7</v>
      </c>
      <c r="J1233" s="384">
        <v>6581.15</v>
      </c>
    </row>
    <row r="1234" spans="1:10" x14ac:dyDescent="0.2">
      <c r="A1234">
        <v>4421</v>
      </c>
      <c r="B1234" s="623">
        <v>43678.523611111108</v>
      </c>
      <c r="C1234" s="405" t="s">
        <v>97</v>
      </c>
      <c r="D1234" s="384">
        <v>614</v>
      </c>
      <c r="E1234">
        <v>0.01</v>
      </c>
      <c r="F1234">
        <v>120.26900000000001</v>
      </c>
      <c r="G1234" s="384">
        <v>0</v>
      </c>
      <c r="H1234">
        <v>0</v>
      </c>
    </row>
    <row r="1235" spans="1:10" x14ac:dyDescent="0.2">
      <c r="A1235">
        <v>4423</v>
      </c>
      <c r="B1235" s="623">
        <v>43678.613194444442</v>
      </c>
      <c r="C1235" s="405" t="s">
        <v>2054</v>
      </c>
      <c r="D1235" s="384">
        <v>614</v>
      </c>
      <c r="E1235">
        <v>0.01</v>
      </c>
      <c r="F1235">
        <v>120.04900000000001</v>
      </c>
      <c r="G1235" s="384">
        <v>0</v>
      </c>
      <c r="H1235">
        <v>120.04900000000001</v>
      </c>
      <c r="I1235">
        <v>2.02</v>
      </c>
      <c r="J1235" s="384">
        <v>6773.17</v>
      </c>
    </row>
    <row r="1236" spans="1:10" x14ac:dyDescent="0.2">
      <c r="A1236">
        <v>4424</v>
      </c>
      <c r="B1236" s="623">
        <v>43678.614583333336</v>
      </c>
      <c r="C1236" s="405" t="s">
        <v>97</v>
      </c>
      <c r="D1236" s="384">
        <v>615</v>
      </c>
      <c r="E1236">
        <v>0.01</v>
      </c>
      <c r="F1236">
        <v>120.00700000000001</v>
      </c>
      <c r="G1236" s="384">
        <v>0</v>
      </c>
      <c r="H1236">
        <v>0</v>
      </c>
    </row>
    <row r="1237" spans="1:10" x14ac:dyDescent="0.2">
      <c r="A1237">
        <v>4434</v>
      </c>
      <c r="B1237" s="623">
        <v>43678.623611111114</v>
      </c>
      <c r="C1237" s="405" t="s">
        <v>2054</v>
      </c>
      <c r="D1237" s="384">
        <v>615</v>
      </c>
      <c r="E1237">
        <v>0.01</v>
      </c>
      <c r="F1237">
        <v>119.78700000000001</v>
      </c>
      <c r="G1237" s="384">
        <v>0</v>
      </c>
      <c r="H1237">
        <v>119.78700000000001</v>
      </c>
      <c r="I1237">
        <v>2.02</v>
      </c>
      <c r="J1237" s="384">
        <v>6775.19</v>
      </c>
    </row>
    <row r="1238" spans="1:10" x14ac:dyDescent="0.2">
      <c r="A1238">
        <v>4426</v>
      </c>
      <c r="B1238" s="623">
        <v>43678.621527777781</v>
      </c>
      <c r="C1238" s="405" t="s">
        <v>96</v>
      </c>
      <c r="D1238" s="384">
        <v>616</v>
      </c>
      <c r="E1238">
        <v>0.1</v>
      </c>
      <c r="F1238">
        <v>119.876</v>
      </c>
      <c r="G1238" s="384">
        <v>0</v>
      </c>
      <c r="H1238">
        <v>0</v>
      </c>
    </row>
    <row r="1239" spans="1:10" x14ac:dyDescent="0.2">
      <c r="A1239">
        <v>4593</v>
      </c>
      <c r="B1239" s="623">
        <v>43682.795138888891</v>
      </c>
      <c r="C1239" s="405" t="s">
        <v>2054</v>
      </c>
      <c r="D1239" s="384">
        <v>616</v>
      </c>
      <c r="E1239">
        <v>0.1</v>
      </c>
      <c r="F1239">
        <v>118.848</v>
      </c>
      <c r="G1239" s="384">
        <v>0</v>
      </c>
      <c r="H1239">
        <v>118.848</v>
      </c>
      <c r="I1239">
        <v>-95.12</v>
      </c>
      <c r="J1239" s="384">
        <v>6486.03</v>
      </c>
    </row>
    <row r="1240" spans="1:10" x14ac:dyDescent="0.2">
      <c r="A1240">
        <v>4435</v>
      </c>
      <c r="B1240" s="623">
        <v>43678.629861111112</v>
      </c>
      <c r="C1240" s="405" t="s">
        <v>97</v>
      </c>
      <c r="D1240" s="384">
        <v>617</v>
      </c>
      <c r="E1240">
        <v>0.01</v>
      </c>
      <c r="F1240">
        <v>119.798</v>
      </c>
      <c r="G1240" s="384">
        <v>0</v>
      </c>
      <c r="H1240">
        <v>0</v>
      </c>
    </row>
    <row r="1241" spans="1:10" x14ac:dyDescent="0.2">
      <c r="A1241">
        <v>4437</v>
      </c>
      <c r="B1241" s="623">
        <v>43678.703472222223</v>
      </c>
      <c r="C1241" s="405" t="s">
        <v>2054</v>
      </c>
      <c r="D1241" s="384">
        <v>617</v>
      </c>
      <c r="E1241">
        <v>0.01</v>
      </c>
      <c r="F1241">
        <v>119.578</v>
      </c>
      <c r="G1241" s="384">
        <v>0</v>
      </c>
      <c r="H1241">
        <v>119.578</v>
      </c>
      <c r="I1241">
        <v>2.02</v>
      </c>
      <c r="J1241" s="384">
        <v>6777.21</v>
      </c>
    </row>
    <row r="1242" spans="1:10" x14ac:dyDescent="0.2">
      <c r="A1242">
        <v>4438</v>
      </c>
      <c r="B1242" s="623">
        <v>43678.720833333333</v>
      </c>
      <c r="C1242" s="405" t="s">
        <v>97</v>
      </c>
      <c r="D1242" s="384">
        <v>618</v>
      </c>
      <c r="E1242">
        <v>0.01</v>
      </c>
      <c r="F1242">
        <v>119.685</v>
      </c>
      <c r="G1242" s="384">
        <v>0</v>
      </c>
      <c r="H1242">
        <v>0</v>
      </c>
    </row>
    <row r="1243" spans="1:10" x14ac:dyDescent="0.2">
      <c r="A1243">
        <v>4443</v>
      </c>
      <c r="B1243" s="623">
        <v>43678.811805555553</v>
      </c>
      <c r="C1243" s="405" t="s">
        <v>2054</v>
      </c>
      <c r="D1243" s="384">
        <v>618</v>
      </c>
      <c r="E1243">
        <v>0.01</v>
      </c>
      <c r="F1243">
        <v>119.51600000000001</v>
      </c>
      <c r="G1243" s="384">
        <v>0</v>
      </c>
      <c r="H1243">
        <v>119.51600000000001</v>
      </c>
      <c r="I1243">
        <v>1.55</v>
      </c>
      <c r="J1243" s="384">
        <v>6778.76</v>
      </c>
    </row>
    <row r="1244" spans="1:10" x14ac:dyDescent="0.2">
      <c r="A1244">
        <v>4440</v>
      </c>
      <c r="B1244" s="623">
        <v>43678.731249999997</v>
      </c>
      <c r="C1244" s="405" t="s">
        <v>97</v>
      </c>
      <c r="D1244" s="384">
        <v>619</v>
      </c>
      <c r="E1244">
        <v>0.01</v>
      </c>
      <c r="F1244">
        <v>119.806</v>
      </c>
      <c r="G1244" s="384">
        <v>0</v>
      </c>
      <c r="H1244">
        <v>0</v>
      </c>
    </row>
    <row r="1245" spans="1:10" x14ac:dyDescent="0.2">
      <c r="A1245">
        <v>4444</v>
      </c>
      <c r="B1245" s="623">
        <v>43678.811805555553</v>
      </c>
      <c r="C1245" s="405" t="s">
        <v>2054</v>
      </c>
      <c r="D1245" s="384">
        <v>619</v>
      </c>
      <c r="E1245">
        <v>0.01</v>
      </c>
      <c r="F1245">
        <v>119.51600000000001</v>
      </c>
      <c r="G1245" s="384">
        <v>0</v>
      </c>
      <c r="H1245">
        <v>119.51600000000001</v>
      </c>
      <c r="I1245">
        <v>2.66</v>
      </c>
      <c r="J1245" s="384">
        <v>6781.42</v>
      </c>
    </row>
    <row r="1246" spans="1:10" x14ac:dyDescent="0.2">
      <c r="A1246">
        <v>4445</v>
      </c>
      <c r="B1246" s="623">
        <v>43678.8125</v>
      </c>
      <c r="C1246" s="405" t="s">
        <v>97</v>
      </c>
      <c r="D1246" s="384">
        <v>620</v>
      </c>
      <c r="E1246">
        <v>0.01</v>
      </c>
      <c r="F1246">
        <v>119.489</v>
      </c>
      <c r="G1246" s="384">
        <v>0</v>
      </c>
      <c r="H1246">
        <v>0</v>
      </c>
    </row>
    <row r="1247" spans="1:10" x14ac:dyDescent="0.2">
      <c r="A1247">
        <v>4456</v>
      </c>
      <c r="B1247" s="623">
        <v>43678.820138888892</v>
      </c>
      <c r="C1247" s="405" t="s">
        <v>2054</v>
      </c>
      <c r="D1247" s="384">
        <v>620</v>
      </c>
      <c r="E1247">
        <v>0.01</v>
      </c>
      <c r="F1247">
        <v>119.26900000000001</v>
      </c>
      <c r="G1247" s="384">
        <v>0</v>
      </c>
      <c r="H1247">
        <v>119.26900000000001</v>
      </c>
      <c r="I1247">
        <v>2.02</v>
      </c>
      <c r="J1247" s="384">
        <v>6783.44</v>
      </c>
    </row>
    <row r="1248" spans="1:10" x14ac:dyDescent="0.2">
      <c r="A1248">
        <v>4447</v>
      </c>
      <c r="B1248" s="623">
        <v>43678.818055555559</v>
      </c>
      <c r="C1248" s="405" t="s">
        <v>96</v>
      </c>
      <c r="D1248" s="384">
        <v>621</v>
      </c>
      <c r="E1248">
        <v>0.19</v>
      </c>
      <c r="F1248">
        <v>119.395</v>
      </c>
      <c r="G1248" s="384">
        <v>0</v>
      </c>
      <c r="H1248">
        <v>0</v>
      </c>
    </row>
    <row r="1249" spans="1:10" x14ac:dyDescent="0.2">
      <c r="A1249">
        <v>4594</v>
      </c>
      <c r="B1249" s="623">
        <v>43682.795138888891</v>
      </c>
      <c r="C1249" s="405" t="s">
        <v>2054</v>
      </c>
      <c r="D1249" s="384">
        <v>621</v>
      </c>
      <c r="E1249">
        <v>0.19</v>
      </c>
      <c r="F1249">
        <v>118.848</v>
      </c>
      <c r="G1249" s="384">
        <v>0</v>
      </c>
      <c r="H1249">
        <v>118.848</v>
      </c>
      <c r="I1249">
        <v>-96.91</v>
      </c>
      <c r="J1249" s="384">
        <v>6389.13</v>
      </c>
    </row>
    <row r="1250" spans="1:10" x14ac:dyDescent="0.2">
      <c r="A1250">
        <v>4457</v>
      </c>
      <c r="B1250" s="623">
        <v>43678.820833333331</v>
      </c>
      <c r="C1250" s="405" t="s">
        <v>97</v>
      </c>
      <c r="D1250" s="384">
        <v>622</v>
      </c>
      <c r="E1250">
        <v>0.01</v>
      </c>
      <c r="F1250">
        <v>119.264</v>
      </c>
      <c r="G1250" s="384">
        <v>0</v>
      </c>
      <c r="H1250">
        <v>0</v>
      </c>
    </row>
    <row r="1251" spans="1:10" x14ac:dyDescent="0.2">
      <c r="A1251">
        <v>4459</v>
      </c>
      <c r="B1251" s="623">
        <v>43678.831250000003</v>
      </c>
      <c r="C1251" s="405" t="s">
        <v>2054</v>
      </c>
      <c r="D1251" s="384">
        <v>622</v>
      </c>
      <c r="E1251">
        <v>0.01</v>
      </c>
      <c r="F1251">
        <v>119.044</v>
      </c>
      <c r="G1251" s="384">
        <v>0</v>
      </c>
      <c r="H1251">
        <v>119.044</v>
      </c>
      <c r="I1251">
        <v>2.0099999999999998</v>
      </c>
      <c r="J1251" s="384">
        <v>6785.45</v>
      </c>
    </row>
    <row r="1252" spans="1:10" x14ac:dyDescent="0.2">
      <c r="A1252">
        <v>4460</v>
      </c>
      <c r="B1252" s="623">
        <v>43678.842361111114</v>
      </c>
      <c r="C1252" s="405" t="s">
        <v>97</v>
      </c>
      <c r="D1252" s="384">
        <v>623</v>
      </c>
      <c r="E1252">
        <v>0.01</v>
      </c>
      <c r="F1252">
        <v>118.959</v>
      </c>
      <c r="G1252" s="384">
        <v>0</v>
      </c>
      <c r="H1252">
        <v>0</v>
      </c>
    </row>
    <row r="1253" spans="1:10" x14ac:dyDescent="0.2">
      <c r="A1253">
        <v>4486</v>
      </c>
      <c r="B1253" s="623">
        <v>43679.120138888888</v>
      </c>
      <c r="C1253" s="405" t="s">
        <v>2054</v>
      </c>
      <c r="D1253" s="384">
        <v>623</v>
      </c>
      <c r="E1253">
        <v>0.01</v>
      </c>
      <c r="F1253">
        <v>118.815</v>
      </c>
      <c r="G1253" s="384">
        <v>0</v>
      </c>
      <c r="H1253">
        <v>118.815</v>
      </c>
      <c r="I1253">
        <v>1.3</v>
      </c>
      <c r="J1253" s="384">
        <v>6786.74</v>
      </c>
    </row>
    <row r="1254" spans="1:10" x14ac:dyDescent="0.2">
      <c r="A1254">
        <v>4462</v>
      </c>
      <c r="B1254" s="623">
        <v>43678.847222222219</v>
      </c>
      <c r="C1254" s="405" t="s">
        <v>97</v>
      </c>
      <c r="D1254" s="384">
        <v>624</v>
      </c>
      <c r="E1254">
        <v>0.01</v>
      </c>
      <c r="F1254">
        <v>119.13500000000001</v>
      </c>
      <c r="G1254" s="384">
        <v>0</v>
      </c>
      <c r="H1254">
        <v>0</v>
      </c>
    </row>
    <row r="1255" spans="1:10" x14ac:dyDescent="0.2">
      <c r="A1255">
        <v>4487</v>
      </c>
      <c r="B1255" s="623">
        <v>43679.120138888888</v>
      </c>
      <c r="C1255" s="405" t="s">
        <v>2054</v>
      </c>
      <c r="D1255" s="384">
        <v>624</v>
      </c>
      <c r="E1255">
        <v>0.01</v>
      </c>
      <c r="F1255">
        <v>118.815</v>
      </c>
      <c r="G1255" s="384">
        <v>0</v>
      </c>
      <c r="H1255">
        <v>118.815</v>
      </c>
      <c r="I1255">
        <v>2.91</v>
      </c>
      <c r="J1255" s="384">
        <v>6789.65</v>
      </c>
    </row>
    <row r="1256" spans="1:10" x14ac:dyDescent="0.2">
      <c r="A1256">
        <v>4465</v>
      </c>
      <c r="B1256" s="623">
        <v>43678.963194444441</v>
      </c>
      <c r="C1256" s="405" t="s">
        <v>96</v>
      </c>
      <c r="D1256" s="384">
        <v>625</v>
      </c>
      <c r="E1256">
        <v>0.34</v>
      </c>
      <c r="F1256">
        <v>118.89100000000001</v>
      </c>
      <c r="G1256" s="384">
        <v>0</v>
      </c>
      <c r="H1256">
        <v>0</v>
      </c>
    </row>
    <row r="1257" spans="1:10" x14ac:dyDescent="0.2">
      <c r="A1257">
        <v>4595</v>
      </c>
      <c r="B1257" s="623">
        <v>43682.795138888891</v>
      </c>
      <c r="C1257" s="405" t="s">
        <v>2054</v>
      </c>
      <c r="D1257" s="384">
        <v>625</v>
      </c>
      <c r="E1257">
        <v>0.34</v>
      </c>
      <c r="F1257">
        <v>118.848</v>
      </c>
      <c r="G1257" s="384">
        <v>0</v>
      </c>
      <c r="H1257">
        <v>118.848</v>
      </c>
      <c r="I1257">
        <v>-16.190000000000001</v>
      </c>
      <c r="J1257" s="384">
        <v>6372.93</v>
      </c>
    </row>
    <row r="1258" spans="1:10" x14ac:dyDescent="0.2">
      <c r="A1258">
        <v>4488</v>
      </c>
      <c r="B1258" s="623">
        <v>43679.120138888888</v>
      </c>
      <c r="C1258" s="405" t="s">
        <v>97</v>
      </c>
      <c r="D1258" s="384">
        <v>626</v>
      </c>
      <c r="E1258">
        <v>0.01</v>
      </c>
      <c r="F1258">
        <v>118.798</v>
      </c>
      <c r="G1258" s="384">
        <v>0</v>
      </c>
      <c r="H1258">
        <v>0</v>
      </c>
    </row>
    <row r="1259" spans="1:10" x14ac:dyDescent="0.2">
      <c r="A1259">
        <v>4490</v>
      </c>
      <c r="B1259" s="623">
        <v>43679.138194444444</v>
      </c>
      <c r="C1259" s="405" t="s">
        <v>2054</v>
      </c>
      <c r="D1259" s="384">
        <v>626</v>
      </c>
      <c r="E1259">
        <v>0.01</v>
      </c>
      <c r="F1259">
        <v>118.578</v>
      </c>
      <c r="G1259" s="384">
        <v>0</v>
      </c>
      <c r="H1259">
        <v>118.578</v>
      </c>
      <c r="I1259">
        <v>2.02</v>
      </c>
      <c r="J1259" s="384">
        <v>6791.67</v>
      </c>
    </row>
    <row r="1260" spans="1:10" x14ac:dyDescent="0.2">
      <c r="A1260">
        <v>4491</v>
      </c>
      <c r="B1260" s="623">
        <v>43679.138888888891</v>
      </c>
      <c r="C1260" s="405" t="s">
        <v>97</v>
      </c>
      <c r="D1260" s="384">
        <v>627</v>
      </c>
      <c r="E1260">
        <v>0.01</v>
      </c>
      <c r="F1260">
        <v>118.518</v>
      </c>
      <c r="G1260" s="384">
        <v>0</v>
      </c>
      <c r="H1260">
        <v>0</v>
      </c>
    </row>
    <row r="1261" spans="1:10" x14ac:dyDescent="0.2">
      <c r="A1261">
        <v>4500</v>
      </c>
      <c r="B1261" s="623">
        <v>43679.604166666664</v>
      </c>
      <c r="C1261" s="405" t="s">
        <v>2054</v>
      </c>
      <c r="D1261" s="384">
        <v>627</v>
      </c>
      <c r="E1261">
        <v>0.01</v>
      </c>
      <c r="F1261">
        <v>118.41200000000001</v>
      </c>
      <c r="G1261" s="384">
        <v>0</v>
      </c>
      <c r="H1261">
        <v>118.41200000000001</v>
      </c>
      <c r="I1261">
        <v>0.97</v>
      </c>
      <c r="J1261" s="384">
        <v>6792.64</v>
      </c>
    </row>
    <row r="1262" spans="1:10" x14ac:dyDescent="0.2">
      <c r="A1262">
        <v>4493</v>
      </c>
      <c r="B1262" s="623">
        <v>43679.143055555556</v>
      </c>
      <c r="C1262" s="405" t="s">
        <v>97</v>
      </c>
      <c r="D1262" s="384">
        <v>628</v>
      </c>
      <c r="E1262">
        <v>0.01</v>
      </c>
      <c r="F1262">
        <v>118.63800000000001</v>
      </c>
      <c r="G1262" s="384">
        <v>0</v>
      </c>
      <c r="H1262">
        <v>0</v>
      </c>
    </row>
    <row r="1263" spans="1:10" x14ac:dyDescent="0.2">
      <c r="A1263">
        <v>4501</v>
      </c>
      <c r="B1263" s="623">
        <v>43679.604166666664</v>
      </c>
      <c r="C1263" s="405" t="s">
        <v>2054</v>
      </c>
      <c r="D1263" s="384">
        <v>628</v>
      </c>
      <c r="E1263">
        <v>0.01</v>
      </c>
      <c r="F1263">
        <v>118.41200000000001</v>
      </c>
      <c r="G1263" s="384">
        <v>0</v>
      </c>
      <c r="H1263">
        <v>118.41200000000001</v>
      </c>
      <c r="I1263">
        <v>2.0699999999999998</v>
      </c>
      <c r="J1263" s="384">
        <v>6794.71</v>
      </c>
    </row>
    <row r="1264" spans="1:10" x14ac:dyDescent="0.2">
      <c r="A1264">
        <v>4496</v>
      </c>
      <c r="B1264" s="623">
        <v>43679.162499999999</v>
      </c>
      <c r="C1264" s="405" t="s">
        <v>97</v>
      </c>
      <c r="D1264" s="384">
        <v>629</v>
      </c>
      <c r="E1264">
        <v>0.01</v>
      </c>
      <c r="F1264">
        <v>118.79900000000001</v>
      </c>
      <c r="G1264" s="384">
        <v>0</v>
      </c>
      <c r="H1264">
        <v>0</v>
      </c>
    </row>
    <row r="1265" spans="1:10" x14ac:dyDescent="0.2">
      <c r="A1265">
        <v>4502</v>
      </c>
      <c r="B1265" s="623">
        <v>43679.604166666664</v>
      </c>
      <c r="C1265" s="405" t="s">
        <v>2054</v>
      </c>
      <c r="D1265" s="384">
        <v>629</v>
      </c>
      <c r="E1265">
        <v>0.01</v>
      </c>
      <c r="F1265">
        <v>118.41200000000001</v>
      </c>
      <c r="G1265" s="384">
        <v>0</v>
      </c>
      <c r="H1265">
        <v>118.41200000000001</v>
      </c>
      <c r="I1265">
        <v>3.55</v>
      </c>
      <c r="J1265" s="384">
        <v>6798.26</v>
      </c>
    </row>
    <row r="1266" spans="1:10" x14ac:dyDescent="0.2">
      <c r="A1266">
        <v>4503</v>
      </c>
      <c r="B1266" s="623">
        <v>43679.607638888891</v>
      </c>
      <c r="C1266" s="405" t="s">
        <v>97</v>
      </c>
      <c r="D1266" s="384">
        <v>630</v>
      </c>
      <c r="E1266">
        <v>0.01</v>
      </c>
      <c r="F1266">
        <v>118.40600000000001</v>
      </c>
      <c r="G1266" s="384">
        <v>0</v>
      </c>
      <c r="H1266">
        <v>0</v>
      </c>
    </row>
    <row r="1267" spans="1:10" x14ac:dyDescent="0.2">
      <c r="A1267">
        <v>4523</v>
      </c>
      <c r="B1267" s="623">
        <v>43679.69027777778</v>
      </c>
      <c r="C1267" s="405" t="s">
        <v>2054</v>
      </c>
      <c r="D1267" s="384">
        <v>630</v>
      </c>
      <c r="E1267">
        <v>0.01</v>
      </c>
      <c r="F1267">
        <v>118.337</v>
      </c>
      <c r="G1267" s="384">
        <v>0</v>
      </c>
      <c r="H1267">
        <v>118.337</v>
      </c>
      <c r="I1267">
        <v>0.63</v>
      </c>
      <c r="J1267" s="384">
        <v>6798.89</v>
      </c>
    </row>
    <row r="1268" spans="1:10" x14ac:dyDescent="0.2">
      <c r="A1268">
        <v>4505</v>
      </c>
      <c r="B1268" s="623">
        <v>43679.607638888891</v>
      </c>
      <c r="C1268" s="405" t="s">
        <v>96</v>
      </c>
      <c r="D1268" s="384">
        <v>631</v>
      </c>
      <c r="E1268">
        <v>0.61</v>
      </c>
      <c r="F1268">
        <v>118.41</v>
      </c>
      <c r="G1268" s="384">
        <v>0</v>
      </c>
      <c r="H1268">
        <v>0</v>
      </c>
    </row>
    <row r="1269" spans="1:10" x14ac:dyDescent="0.2">
      <c r="A1269">
        <v>4596</v>
      </c>
      <c r="B1269" s="623">
        <v>43682.795138888891</v>
      </c>
      <c r="C1269" s="405" t="s">
        <v>2054</v>
      </c>
      <c r="D1269" s="384">
        <v>631</v>
      </c>
      <c r="E1269">
        <v>0.61</v>
      </c>
      <c r="F1269">
        <v>118.848</v>
      </c>
      <c r="G1269" s="384">
        <v>0</v>
      </c>
      <c r="H1269">
        <v>118.848</v>
      </c>
      <c r="I1269">
        <v>242.6</v>
      </c>
      <c r="J1269" s="384">
        <v>6615.53</v>
      </c>
    </row>
    <row r="1270" spans="1:10" x14ac:dyDescent="0.2">
      <c r="A1270">
        <v>4516</v>
      </c>
      <c r="B1270" s="623">
        <v>43679.622916666667</v>
      </c>
      <c r="C1270" s="405" t="s">
        <v>97</v>
      </c>
      <c r="D1270" s="384">
        <v>632</v>
      </c>
      <c r="E1270">
        <v>0.01</v>
      </c>
      <c r="F1270">
        <v>118.53</v>
      </c>
      <c r="G1270" s="384">
        <v>0</v>
      </c>
      <c r="H1270">
        <v>0</v>
      </c>
    </row>
    <row r="1271" spans="1:10" x14ac:dyDescent="0.2">
      <c r="A1271">
        <v>4524</v>
      </c>
      <c r="B1271" s="623">
        <v>43679.69027777778</v>
      </c>
      <c r="C1271" s="405" t="s">
        <v>2054</v>
      </c>
      <c r="D1271" s="384">
        <v>632</v>
      </c>
      <c r="E1271">
        <v>0.01</v>
      </c>
      <c r="F1271">
        <v>118.337</v>
      </c>
      <c r="G1271" s="384">
        <v>0</v>
      </c>
      <c r="H1271">
        <v>118.337</v>
      </c>
      <c r="I1271">
        <v>1.77</v>
      </c>
      <c r="J1271" s="384">
        <v>6800.66</v>
      </c>
    </row>
    <row r="1272" spans="1:10" x14ac:dyDescent="0.2">
      <c r="A1272">
        <v>4519</v>
      </c>
      <c r="B1272" s="623">
        <v>43679.625694444447</v>
      </c>
      <c r="C1272" s="405" t="s">
        <v>97</v>
      </c>
      <c r="D1272" s="384">
        <v>633</v>
      </c>
      <c r="E1272">
        <v>0.01</v>
      </c>
      <c r="F1272">
        <v>118.794</v>
      </c>
      <c r="G1272" s="384">
        <v>0</v>
      </c>
      <c r="H1272">
        <v>0</v>
      </c>
    </row>
    <row r="1273" spans="1:10" x14ac:dyDescent="0.2">
      <c r="A1273">
        <v>4525</v>
      </c>
      <c r="B1273" s="623">
        <v>43679.69027777778</v>
      </c>
      <c r="C1273" s="405" t="s">
        <v>2054</v>
      </c>
      <c r="D1273" s="384">
        <v>633</v>
      </c>
      <c r="E1273">
        <v>0.01</v>
      </c>
      <c r="F1273">
        <v>118.337</v>
      </c>
      <c r="G1273" s="384">
        <v>0</v>
      </c>
      <c r="H1273">
        <v>118.337</v>
      </c>
      <c r="I1273">
        <v>4.1900000000000004</v>
      </c>
      <c r="J1273" s="384">
        <v>6804.85</v>
      </c>
    </row>
    <row r="1274" spans="1:10" x14ac:dyDescent="0.2">
      <c r="A1274">
        <v>4526</v>
      </c>
      <c r="B1274" s="623">
        <v>43679.70208333333</v>
      </c>
      <c r="C1274" s="405" t="s">
        <v>97</v>
      </c>
      <c r="D1274" s="384">
        <v>634</v>
      </c>
      <c r="E1274">
        <v>0.01</v>
      </c>
      <c r="F1274">
        <v>118.378</v>
      </c>
      <c r="G1274" s="384">
        <v>0</v>
      </c>
      <c r="H1274">
        <v>0</v>
      </c>
    </row>
    <row r="1275" spans="1:10" x14ac:dyDescent="0.2">
      <c r="A1275">
        <v>4543</v>
      </c>
      <c r="B1275" s="623">
        <v>43682.094444444447</v>
      </c>
      <c r="C1275" s="405" t="s">
        <v>2054</v>
      </c>
      <c r="D1275" s="384">
        <v>634</v>
      </c>
      <c r="E1275">
        <v>0.01</v>
      </c>
      <c r="F1275">
        <v>118.206</v>
      </c>
      <c r="G1275" s="384">
        <v>0</v>
      </c>
      <c r="H1275">
        <v>118.206</v>
      </c>
      <c r="I1275">
        <v>1.56</v>
      </c>
      <c r="J1275" s="384">
        <v>6806.41</v>
      </c>
    </row>
    <row r="1276" spans="1:10" x14ac:dyDescent="0.2">
      <c r="A1276">
        <v>4528</v>
      </c>
      <c r="B1276" s="623">
        <v>43679.727777777778</v>
      </c>
      <c r="C1276" s="405" t="s">
        <v>97</v>
      </c>
      <c r="D1276" s="384">
        <v>635</v>
      </c>
      <c r="E1276">
        <v>0.01</v>
      </c>
      <c r="F1276">
        <v>118.498</v>
      </c>
      <c r="G1276" s="384">
        <v>0</v>
      </c>
      <c r="H1276">
        <v>0</v>
      </c>
    </row>
    <row r="1277" spans="1:10" x14ac:dyDescent="0.2">
      <c r="A1277">
        <v>4544</v>
      </c>
      <c r="B1277" s="623">
        <v>43682.094444444447</v>
      </c>
      <c r="C1277" s="405" t="s">
        <v>2054</v>
      </c>
      <c r="D1277" s="384">
        <v>635</v>
      </c>
      <c r="E1277">
        <v>0.01</v>
      </c>
      <c r="F1277">
        <v>118.206</v>
      </c>
      <c r="G1277" s="384">
        <v>0</v>
      </c>
      <c r="H1277">
        <v>118.206</v>
      </c>
      <c r="I1277">
        <v>2.66</v>
      </c>
      <c r="J1277" s="384">
        <v>6809.06</v>
      </c>
    </row>
    <row r="1278" spans="1:10" x14ac:dyDescent="0.2">
      <c r="A1278">
        <v>4545</v>
      </c>
      <c r="B1278" s="623">
        <v>43682.094444444447</v>
      </c>
      <c r="C1278" s="405" t="s">
        <v>97</v>
      </c>
      <c r="D1278" s="384">
        <v>636</v>
      </c>
      <c r="E1278">
        <v>0.01</v>
      </c>
      <c r="F1278">
        <v>118.188</v>
      </c>
      <c r="G1278" s="384">
        <v>0</v>
      </c>
      <c r="H1278">
        <v>0</v>
      </c>
    </row>
    <row r="1279" spans="1:10" x14ac:dyDescent="0.2">
      <c r="A1279">
        <v>4550</v>
      </c>
      <c r="B1279" s="623">
        <v>43682.138194444444</v>
      </c>
      <c r="C1279" s="405" t="s">
        <v>2054</v>
      </c>
      <c r="D1279" s="384">
        <v>636</v>
      </c>
      <c r="E1279">
        <v>0.01</v>
      </c>
      <c r="F1279">
        <v>118.018</v>
      </c>
      <c r="G1279" s="384">
        <v>0</v>
      </c>
      <c r="H1279">
        <v>118.018</v>
      </c>
      <c r="I1279">
        <v>1.56</v>
      </c>
      <c r="J1279" s="384">
        <v>6810.62</v>
      </c>
    </row>
    <row r="1280" spans="1:10" x14ac:dyDescent="0.2">
      <c r="A1280">
        <v>4547</v>
      </c>
      <c r="B1280" s="623">
        <v>43682.104861111111</v>
      </c>
      <c r="C1280" s="405" t="s">
        <v>97</v>
      </c>
      <c r="D1280" s="384">
        <v>637</v>
      </c>
      <c r="E1280">
        <v>0.01</v>
      </c>
      <c r="F1280">
        <v>118.30800000000001</v>
      </c>
      <c r="G1280" s="384">
        <v>0</v>
      </c>
      <c r="H1280">
        <v>0</v>
      </c>
    </row>
    <row r="1281" spans="1:10" x14ac:dyDescent="0.2">
      <c r="A1281">
        <v>4551</v>
      </c>
      <c r="B1281" s="623">
        <v>43682.138194444444</v>
      </c>
      <c r="C1281" s="405" t="s">
        <v>2054</v>
      </c>
      <c r="D1281" s="384">
        <v>637</v>
      </c>
      <c r="E1281">
        <v>0.01</v>
      </c>
      <c r="F1281">
        <v>118.018</v>
      </c>
      <c r="G1281" s="384">
        <v>0</v>
      </c>
      <c r="H1281">
        <v>118.018</v>
      </c>
      <c r="I1281">
        <v>2.66</v>
      </c>
      <c r="J1281" s="384">
        <v>6813.28</v>
      </c>
    </row>
    <row r="1282" spans="1:10" x14ac:dyDescent="0.2">
      <c r="A1282">
        <v>4552</v>
      </c>
      <c r="B1282" s="623">
        <v>43682.138888888891</v>
      </c>
      <c r="C1282" s="405" t="s">
        <v>97</v>
      </c>
      <c r="D1282" s="384">
        <v>638</v>
      </c>
      <c r="E1282">
        <v>0.01</v>
      </c>
      <c r="F1282">
        <v>117.995</v>
      </c>
      <c r="G1282" s="384">
        <v>0</v>
      </c>
      <c r="H1282">
        <v>0</v>
      </c>
    </row>
    <row r="1283" spans="1:10" x14ac:dyDescent="0.2">
      <c r="A1283">
        <v>4566</v>
      </c>
      <c r="B1283" s="623">
        <v>43682.15</v>
      </c>
      <c r="C1283" s="405" t="s">
        <v>2054</v>
      </c>
      <c r="D1283" s="384">
        <v>638</v>
      </c>
      <c r="E1283">
        <v>0.01</v>
      </c>
      <c r="F1283">
        <v>117.77500000000001</v>
      </c>
      <c r="G1283" s="384">
        <v>0</v>
      </c>
      <c r="H1283">
        <v>117.77500000000001</v>
      </c>
      <c r="I1283">
        <v>2.02</v>
      </c>
      <c r="J1283" s="384">
        <v>6815.3</v>
      </c>
    </row>
    <row r="1284" spans="1:10" x14ac:dyDescent="0.2">
      <c r="A1284">
        <v>4554</v>
      </c>
      <c r="B1284" s="623">
        <v>43682.148611111108</v>
      </c>
      <c r="C1284" s="405" t="s">
        <v>96</v>
      </c>
      <c r="D1284" s="384">
        <v>639</v>
      </c>
      <c r="E1284">
        <v>1.1000000000000001</v>
      </c>
      <c r="F1284">
        <v>117.93</v>
      </c>
      <c r="G1284" s="384">
        <v>0</v>
      </c>
      <c r="H1284">
        <v>0</v>
      </c>
    </row>
    <row r="1285" spans="1:10" x14ac:dyDescent="0.2">
      <c r="A1285">
        <v>4597</v>
      </c>
      <c r="B1285" s="623">
        <v>43682.795138888891</v>
      </c>
      <c r="C1285" s="405" t="s">
        <v>2054</v>
      </c>
      <c r="D1285" s="384">
        <v>639</v>
      </c>
      <c r="E1285">
        <v>1.1000000000000001</v>
      </c>
      <c r="F1285">
        <v>118.848</v>
      </c>
      <c r="G1285" s="384">
        <v>0</v>
      </c>
      <c r="H1285">
        <v>118.848</v>
      </c>
      <c r="I1285">
        <v>926.36</v>
      </c>
      <c r="J1285" s="384">
        <v>7541.89</v>
      </c>
    </row>
    <row r="1286" spans="1:10" x14ac:dyDescent="0.2">
      <c r="A1286">
        <v>4567</v>
      </c>
      <c r="B1286" s="623">
        <v>43682.15</v>
      </c>
      <c r="C1286" s="405" t="s">
        <v>97</v>
      </c>
      <c r="D1286" s="384">
        <v>640</v>
      </c>
      <c r="E1286">
        <v>0.01</v>
      </c>
      <c r="F1286">
        <v>117.758</v>
      </c>
      <c r="G1286" s="384">
        <v>0</v>
      </c>
      <c r="H1286">
        <v>0</v>
      </c>
    </row>
    <row r="1287" spans="1:10" x14ac:dyDescent="0.2">
      <c r="A1287">
        <v>4682</v>
      </c>
      <c r="B1287" s="623">
        <v>43684.581944444442</v>
      </c>
      <c r="C1287" s="405" t="s">
        <v>2054</v>
      </c>
      <c r="D1287" s="384">
        <v>640</v>
      </c>
      <c r="E1287">
        <v>0.01</v>
      </c>
      <c r="F1287">
        <v>118.601</v>
      </c>
      <c r="G1287" s="384">
        <v>0</v>
      </c>
      <c r="H1287">
        <v>118.601</v>
      </c>
      <c r="I1287">
        <v>-7.78</v>
      </c>
      <c r="J1287" s="384">
        <v>7546.76</v>
      </c>
    </row>
    <row r="1288" spans="1:10" x14ac:dyDescent="0.2">
      <c r="A1288">
        <v>4569</v>
      </c>
      <c r="B1288" s="623">
        <v>43682.154861111114</v>
      </c>
      <c r="C1288" s="405" t="s">
        <v>97</v>
      </c>
      <c r="D1288" s="384">
        <v>641</v>
      </c>
      <c r="E1288">
        <v>0.01</v>
      </c>
      <c r="F1288">
        <v>117.904</v>
      </c>
      <c r="G1288" s="384">
        <v>0</v>
      </c>
      <c r="H1288">
        <v>0</v>
      </c>
    </row>
    <row r="1289" spans="1:10" x14ac:dyDescent="0.2">
      <c r="A1289">
        <v>4683</v>
      </c>
      <c r="B1289" s="623">
        <v>43684.581944444442</v>
      </c>
      <c r="C1289" s="405" t="s">
        <v>2054</v>
      </c>
      <c r="D1289" s="384">
        <v>641</v>
      </c>
      <c r="E1289">
        <v>0.01</v>
      </c>
      <c r="F1289">
        <v>118.601</v>
      </c>
      <c r="G1289" s="384">
        <v>0</v>
      </c>
      <c r="H1289">
        <v>118.601</v>
      </c>
      <c r="I1289">
        <v>-6.44</v>
      </c>
      <c r="J1289" s="384">
        <v>7540.33</v>
      </c>
    </row>
    <row r="1290" spans="1:10" x14ac:dyDescent="0.2">
      <c r="A1290">
        <v>4572</v>
      </c>
      <c r="B1290" s="623">
        <v>43682.438888888886</v>
      </c>
      <c r="C1290" s="405" t="s">
        <v>97</v>
      </c>
      <c r="D1290" s="384">
        <v>642</v>
      </c>
      <c r="E1290">
        <v>0.01</v>
      </c>
      <c r="F1290">
        <v>118.065</v>
      </c>
      <c r="G1290" s="384">
        <v>0</v>
      </c>
      <c r="H1290">
        <v>0</v>
      </c>
    </row>
    <row r="1291" spans="1:10" x14ac:dyDescent="0.2">
      <c r="A1291">
        <v>4684</v>
      </c>
      <c r="B1291" s="623">
        <v>43684.581944444442</v>
      </c>
      <c r="C1291" s="405" t="s">
        <v>2054</v>
      </c>
      <c r="D1291" s="384">
        <v>642</v>
      </c>
      <c r="E1291">
        <v>0.01</v>
      </c>
      <c r="F1291">
        <v>118.601</v>
      </c>
      <c r="G1291" s="384">
        <v>0</v>
      </c>
      <c r="H1291">
        <v>118.601</v>
      </c>
      <c r="I1291">
        <v>-4.96</v>
      </c>
      <c r="J1291" s="384">
        <v>7535.37</v>
      </c>
    </row>
    <row r="1292" spans="1:10" x14ac:dyDescent="0.2">
      <c r="A1292">
        <v>4576</v>
      </c>
      <c r="B1292" s="623">
        <v>43682.477777777778</v>
      </c>
      <c r="C1292" s="405" t="s">
        <v>97</v>
      </c>
      <c r="D1292" s="384">
        <v>643</v>
      </c>
      <c r="E1292">
        <v>0.02</v>
      </c>
      <c r="F1292">
        <v>118.26600000000001</v>
      </c>
      <c r="G1292" s="384">
        <v>0</v>
      </c>
      <c r="H1292">
        <v>0</v>
      </c>
    </row>
    <row r="1293" spans="1:10" x14ac:dyDescent="0.2">
      <c r="A1293">
        <v>4685</v>
      </c>
      <c r="B1293" s="623">
        <v>43684.581944444442</v>
      </c>
      <c r="C1293" s="405" t="s">
        <v>2054</v>
      </c>
      <c r="D1293" s="384">
        <v>643</v>
      </c>
      <c r="E1293">
        <v>0.02</v>
      </c>
      <c r="F1293">
        <v>118.601</v>
      </c>
      <c r="G1293" s="384">
        <v>0</v>
      </c>
      <c r="H1293">
        <v>118.601</v>
      </c>
      <c r="I1293">
        <v>-6.24</v>
      </c>
      <c r="J1293" s="384">
        <v>7529.13</v>
      </c>
    </row>
    <row r="1294" spans="1:10" x14ac:dyDescent="0.2">
      <c r="A1294">
        <v>4581</v>
      </c>
      <c r="B1294" s="623">
        <v>43682.550694444442</v>
      </c>
      <c r="C1294" s="405" t="s">
        <v>97</v>
      </c>
      <c r="D1294" s="384">
        <v>644</v>
      </c>
      <c r="E1294">
        <v>0.03</v>
      </c>
      <c r="F1294">
        <v>118.53700000000001</v>
      </c>
      <c r="G1294" s="384">
        <v>0</v>
      </c>
      <c r="H1294">
        <v>0</v>
      </c>
    </row>
    <row r="1295" spans="1:10" x14ac:dyDescent="0.2">
      <c r="A1295">
        <v>4686</v>
      </c>
      <c r="B1295" s="623">
        <v>43684.581944444442</v>
      </c>
      <c r="C1295" s="405" t="s">
        <v>2054</v>
      </c>
      <c r="D1295" s="384">
        <v>644</v>
      </c>
      <c r="E1295">
        <v>0.03</v>
      </c>
      <c r="F1295">
        <v>118.601</v>
      </c>
      <c r="G1295" s="384">
        <v>0</v>
      </c>
      <c r="H1295">
        <v>118.601</v>
      </c>
      <c r="I1295">
        <v>-1.9</v>
      </c>
      <c r="J1295" s="384">
        <v>7527.24</v>
      </c>
    </row>
    <row r="1296" spans="1:10" x14ac:dyDescent="0.2">
      <c r="A1296">
        <v>4598</v>
      </c>
      <c r="B1296" s="623">
        <v>43682.799305555556</v>
      </c>
      <c r="C1296" s="405" t="s">
        <v>97</v>
      </c>
      <c r="D1296" s="384">
        <v>645</v>
      </c>
      <c r="E1296">
        <v>0.06</v>
      </c>
      <c r="F1296">
        <v>118.878</v>
      </c>
      <c r="G1296" s="384">
        <v>0</v>
      </c>
      <c r="H1296">
        <v>0</v>
      </c>
    </row>
    <row r="1297" spans="1:10" x14ac:dyDescent="0.2">
      <c r="A1297">
        <v>4687</v>
      </c>
      <c r="B1297" s="623">
        <v>43684.581944444442</v>
      </c>
      <c r="C1297" s="405" t="s">
        <v>2054</v>
      </c>
      <c r="D1297" s="384">
        <v>645</v>
      </c>
      <c r="E1297">
        <v>0.06</v>
      </c>
      <c r="F1297">
        <v>118.601</v>
      </c>
      <c r="G1297" s="384">
        <v>0</v>
      </c>
      <c r="H1297">
        <v>118.601</v>
      </c>
      <c r="I1297">
        <v>14.97</v>
      </c>
      <c r="J1297" s="384">
        <v>7542.2</v>
      </c>
    </row>
    <row r="1298" spans="1:10" x14ac:dyDescent="0.2">
      <c r="A1298">
        <v>4605</v>
      </c>
      <c r="B1298" s="623">
        <v>43682.838194444441</v>
      </c>
      <c r="C1298" s="405" t="s">
        <v>96</v>
      </c>
      <c r="D1298" s="384">
        <v>646</v>
      </c>
      <c r="E1298">
        <v>0.01</v>
      </c>
      <c r="F1298">
        <v>118.80800000000001</v>
      </c>
      <c r="G1298" s="384">
        <v>0</v>
      </c>
      <c r="H1298">
        <v>0</v>
      </c>
    </row>
    <row r="1299" spans="1:10" x14ac:dyDescent="0.2">
      <c r="A1299">
        <v>4623</v>
      </c>
      <c r="B1299" s="623">
        <v>43683.10833333333</v>
      </c>
      <c r="C1299" s="405" t="s">
        <v>2054</v>
      </c>
      <c r="D1299" s="384">
        <v>646</v>
      </c>
      <c r="E1299">
        <v>0.01</v>
      </c>
      <c r="F1299">
        <v>118.895</v>
      </c>
      <c r="G1299" s="384">
        <v>0</v>
      </c>
      <c r="H1299">
        <v>118.895</v>
      </c>
      <c r="I1299">
        <v>0.76</v>
      </c>
      <c r="J1299" s="384">
        <v>7542.65</v>
      </c>
    </row>
    <row r="1300" spans="1:10" x14ac:dyDescent="0.2">
      <c r="A1300">
        <v>4607</v>
      </c>
      <c r="B1300" s="623">
        <v>43682.966666666667</v>
      </c>
      <c r="C1300" s="405" t="s">
        <v>96</v>
      </c>
      <c r="D1300" s="384">
        <v>647</v>
      </c>
      <c r="E1300">
        <v>0.01</v>
      </c>
      <c r="F1300">
        <v>118.68600000000001</v>
      </c>
      <c r="G1300" s="384">
        <v>0</v>
      </c>
      <c r="H1300">
        <v>0</v>
      </c>
    </row>
    <row r="1301" spans="1:10" x14ac:dyDescent="0.2">
      <c r="A1301">
        <v>4624</v>
      </c>
      <c r="B1301" s="623">
        <v>43683.10833333333</v>
      </c>
      <c r="C1301" s="405" t="s">
        <v>2054</v>
      </c>
      <c r="D1301" s="384">
        <v>647</v>
      </c>
      <c r="E1301">
        <v>0.01</v>
      </c>
      <c r="F1301">
        <v>118.895</v>
      </c>
      <c r="G1301" s="384">
        <v>0</v>
      </c>
      <c r="H1301">
        <v>118.895</v>
      </c>
      <c r="I1301">
        <v>1.88</v>
      </c>
      <c r="J1301" s="384">
        <v>7544.53</v>
      </c>
    </row>
    <row r="1302" spans="1:10" x14ac:dyDescent="0.2">
      <c r="A1302">
        <v>4610</v>
      </c>
      <c r="B1302" s="623">
        <v>43682.999305555553</v>
      </c>
      <c r="C1302" s="405" t="s">
        <v>96</v>
      </c>
      <c r="D1302" s="384">
        <v>648</v>
      </c>
      <c r="E1302">
        <v>0.01</v>
      </c>
      <c r="F1302">
        <v>118.46</v>
      </c>
      <c r="G1302" s="384">
        <v>0</v>
      </c>
      <c r="H1302">
        <v>0</v>
      </c>
    </row>
    <row r="1303" spans="1:10" x14ac:dyDescent="0.2">
      <c r="A1303">
        <v>4625</v>
      </c>
      <c r="B1303" s="623">
        <v>43683.10833333333</v>
      </c>
      <c r="C1303" s="405" t="s">
        <v>2054</v>
      </c>
      <c r="D1303" s="384">
        <v>648</v>
      </c>
      <c r="E1303">
        <v>0.01</v>
      </c>
      <c r="F1303">
        <v>118.895</v>
      </c>
      <c r="G1303" s="384">
        <v>0</v>
      </c>
      <c r="H1303">
        <v>118.895</v>
      </c>
      <c r="I1303">
        <v>3.95</v>
      </c>
      <c r="J1303" s="384">
        <v>7548.48</v>
      </c>
    </row>
    <row r="1304" spans="1:10" x14ac:dyDescent="0.2">
      <c r="A1304">
        <v>4626</v>
      </c>
      <c r="B1304" s="623">
        <v>43683.113888888889</v>
      </c>
      <c r="C1304" s="405" t="s">
        <v>96</v>
      </c>
      <c r="D1304" s="384">
        <v>649</v>
      </c>
      <c r="E1304">
        <v>0.01</v>
      </c>
      <c r="F1304">
        <v>119.024</v>
      </c>
      <c r="G1304" s="384">
        <v>0</v>
      </c>
      <c r="H1304">
        <v>0</v>
      </c>
    </row>
    <row r="1305" spans="1:10" x14ac:dyDescent="0.2">
      <c r="A1305">
        <v>4628</v>
      </c>
      <c r="B1305" s="623">
        <v>43683.135416666664</v>
      </c>
      <c r="C1305" s="405" t="s">
        <v>2054</v>
      </c>
      <c r="D1305" s="384">
        <v>649</v>
      </c>
      <c r="E1305">
        <v>0.01</v>
      </c>
      <c r="F1305">
        <v>119.244</v>
      </c>
      <c r="G1305" s="384">
        <v>0</v>
      </c>
      <c r="H1305">
        <v>119.244</v>
      </c>
      <c r="I1305">
        <v>2.02</v>
      </c>
      <c r="J1305" s="384">
        <v>7550.5</v>
      </c>
    </row>
    <row r="1306" spans="1:10" x14ac:dyDescent="0.2">
      <c r="A1306">
        <v>4629</v>
      </c>
      <c r="B1306" s="623">
        <v>43683.13958333333</v>
      </c>
      <c r="C1306" s="405" t="s">
        <v>97</v>
      </c>
      <c r="D1306" s="384">
        <v>650</v>
      </c>
      <c r="E1306">
        <v>0.1</v>
      </c>
      <c r="F1306">
        <v>119.40900000000001</v>
      </c>
      <c r="G1306" s="384">
        <v>0</v>
      </c>
      <c r="H1306">
        <v>0</v>
      </c>
    </row>
    <row r="1307" spans="1:10" x14ac:dyDescent="0.2">
      <c r="A1307">
        <v>4688</v>
      </c>
      <c r="B1307" s="623">
        <v>43684.581944444442</v>
      </c>
      <c r="C1307" s="405" t="s">
        <v>2054</v>
      </c>
      <c r="D1307" s="384">
        <v>650</v>
      </c>
      <c r="E1307">
        <v>0.1</v>
      </c>
      <c r="F1307">
        <v>118.601</v>
      </c>
      <c r="G1307" s="384">
        <v>0</v>
      </c>
      <c r="H1307">
        <v>118.601</v>
      </c>
      <c r="I1307">
        <v>73.88</v>
      </c>
      <c r="J1307" s="384">
        <v>7616.09</v>
      </c>
    </row>
    <row r="1308" spans="1:10" x14ac:dyDescent="0.2">
      <c r="A1308">
        <v>4637</v>
      </c>
      <c r="B1308" s="623">
        <v>43683.23541666667</v>
      </c>
      <c r="C1308" s="405" t="s">
        <v>96</v>
      </c>
      <c r="D1308" s="384">
        <v>651</v>
      </c>
      <c r="E1308">
        <v>0.01</v>
      </c>
      <c r="F1308">
        <v>119.30500000000001</v>
      </c>
      <c r="G1308" s="384">
        <v>0</v>
      </c>
      <c r="H1308">
        <v>0</v>
      </c>
    </row>
    <row r="1309" spans="1:10" x14ac:dyDescent="0.2">
      <c r="A1309">
        <v>4639</v>
      </c>
      <c r="B1309" s="623">
        <v>43683.251388888886</v>
      </c>
      <c r="C1309" s="405" t="s">
        <v>2054</v>
      </c>
      <c r="D1309" s="384">
        <v>651</v>
      </c>
      <c r="E1309">
        <v>0.01</v>
      </c>
      <c r="F1309">
        <v>119.52500000000001</v>
      </c>
      <c r="G1309" s="384">
        <v>0</v>
      </c>
      <c r="H1309">
        <v>119.52500000000001</v>
      </c>
      <c r="I1309">
        <v>2.02</v>
      </c>
      <c r="J1309" s="384">
        <v>7552.52</v>
      </c>
    </row>
    <row r="1310" spans="1:10" x14ac:dyDescent="0.2">
      <c r="A1310">
        <v>4640</v>
      </c>
      <c r="B1310" s="623">
        <v>43683.252083333333</v>
      </c>
      <c r="C1310" s="405" t="s">
        <v>96</v>
      </c>
      <c r="D1310" s="384">
        <v>652</v>
      </c>
      <c r="E1310">
        <v>0.01</v>
      </c>
      <c r="F1310">
        <v>119.619</v>
      </c>
      <c r="G1310" s="384">
        <v>0</v>
      </c>
      <c r="H1310">
        <v>0</v>
      </c>
    </row>
    <row r="1311" spans="1:10" x14ac:dyDescent="0.2">
      <c r="A1311">
        <v>4642</v>
      </c>
      <c r="B1311" s="623">
        <v>43683.254861111112</v>
      </c>
      <c r="C1311" s="405" t="s">
        <v>2054</v>
      </c>
      <c r="D1311" s="384">
        <v>652</v>
      </c>
      <c r="E1311">
        <v>0.01</v>
      </c>
      <c r="F1311">
        <v>119.839</v>
      </c>
      <c r="G1311" s="384">
        <v>0</v>
      </c>
      <c r="H1311">
        <v>119.839</v>
      </c>
      <c r="I1311">
        <v>2.02</v>
      </c>
      <c r="J1311" s="384">
        <v>7554.54</v>
      </c>
    </row>
    <row r="1312" spans="1:10" x14ac:dyDescent="0.2">
      <c r="A1312">
        <v>4643</v>
      </c>
      <c r="B1312" s="623">
        <v>43683.255555555559</v>
      </c>
      <c r="C1312" s="405" t="s">
        <v>96</v>
      </c>
      <c r="D1312" s="384">
        <v>653</v>
      </c>
      <c r="E1312">
        <v>0.01</v>
      </c>
      <c r="F1312">
        <v>119.774</v>
      </c>
      <c r="G1312" s="384">
        <v>0</v>
      </c>
      <c r="H1312">
        <v>0</v>
      </c>
    </row>
    <row r="1313" spans="1:10" x14ac:dyDescent="0.2">
      <c r="A1313">
        <v>4829</v>
      </c>
      <c r="B1313" s="623">
        <v>43690.656944444447</v>
      </c>
      <c r="C1313" s="405" t="s">
        <v>2054</v>
      </c>
      <c r="D1313" s="384">
        <v>653</v>
      </c>
      <c r="E1313">
        <v>0.01</v>
      </c>
      <c r="F1313">
        <v>118.61</v>
      </c>
      <c r="G1313" s="384">
        <v>0</v>
      </c>
      <c r="H1313">
        <v>118.61</v>
      </c>
      <c r="I1313">
        <v>-10.96</v>
      </c>
      <c r="J1313" s="384">
        <v>7649.11</v>
      </c>
    </row>
    <row r="1314" spans="1:10" x14ac:dyDescent="0.2">
      <c r="A1314">
        <v>4645</v>
      </c>
      <c r="B1314" s="623">
        <v>43683.259027777778</v>
      </c>
      <c r="C1314" s="405" t="s">
        <v>96</v>
      </c>
      <c r="D1314" s="384">
        <v>654</v>
      </c>
      <c r="E1314">
        <v>0.01</v>
      </c>
      <c r="F1314">
        <v>119.65300000000001</v>
      </c>
      <c r="G1314" s="384">
        <v>0</v>
      </c>
      <c r="H1314">
        <v>0</v>
      </c>
    </row>
    <row r="1315" spans="1:10" x14ac:dyDescent="0.2">
      <c r="A1315">
        <v>4830</v>
      </c>
      <c r="B1315" s="623">
        <v>43690.656944444447</v>
      </c>
      <c r="C1315" s="405" t="s">
        <v>2054</v>
      </c>
      <c r="D1315" s="384">
        <v>654</v>
      </c>
      <c r="E1315">
        <v>0.01</v>
      </c>
      <c r="F1315">
        <v>118.61</v>
      </c>
      <c r="G1315" s="384">
        <v>0</v>
      </c>
      <c r="H1315">
        <v>118.61</v>
      </c>
      <c r="I1315">
        <v>-9.85</v>
      </c>
      <c r="J1315" s="384">
        <v>7639.26</v>
      </c>
    </row>
    <row r="1316" spans="1:10" x14ac:dyDescent="0.2">
      <c r="A1316">
        <v>4648</v>
      </c>
      <c r="B1316" s="623">
        <v>43683.275000000001</v>
      </c>
      <c r="C1316" s="405" t="s">
        <v>96</v>
      </c>
      <c r="D1316" s="384">
        <v>655</v>
      </c>
      <c r="E1316">
        <v>0.01</v>
      </c>
      <c r="F1316">
        <v>119.49</v>
      </c>
      <c r="G1316" s="384">
        <v>0</v>
      </c>
      <c r="H1316">
        <v>0</v>
      </c>
    </row>
    <row r="1317" spans="1:10" x14ac:dyDescent="0.2">
      <c r="A1317">
        <v>4831</v>
      </c>
      <c r="B1317" s="623">
        <v>43690.656944444447</v>
      </c>
      <c r="C1317" s="405" t="s">
        <v>2054</v>
      </c>
      <c r="D1317" s="384">
        <v>655</v>
      </c>
      <c r="E1317">
        <v>0.01</v>
      </c>
      <c r="F1317">
        <v>118.61</v>
      </c>
      <c r="G1317" s="384">
        <v>0</v>
      </c>
      <c r="H1317">
        <v>118.61</v>
      </c>
      <c r="I1317">
        <v>-8.36</v>
      </c>
      <c r="J1317" s="384">
        <v>7630.91</v>
      </c>
    </row>
    <row r="1318" spans="1:10" x14ac:dyDescent="0.2">
      <c r="A1318">
        <v>4652</v>
      </c>
      <c r="B1318" s="623">
        <v>43683.356249999997</v>
      </c>
      <c r="C1318" s="405" t="s">
        <v>96</v>
      </c>
      <c r="D1318" s="384">
        <v>656</v>
      </c>
      <c r="E1318">
        <v>0.02</v>
      </c>
      <c r="F1318">
        <v>119.289</v>
      </c>
      <c r="G1318" s="384">
        <v>0</v>
      </c>
      <c r="H1318">
        <v>0</v>
      </c>
    </row>
    <row r="1319" spans="1:10" x14ac:dyDescent="0.2">
      <c r="A1319">
        <v>4832</v>
      </c>
      <c r="B1319" s="623">
        <v>43690.656944444447</v>
      </c>
      <c r="C1319" s="405" t="s">
        <v>2054</v>
      </c>
      <c r="D1319" s="384">
        <v>656</v>
      </c>
      <c r="E1319">
        <v>0.02</v>
      </c>
      <c r="F1319">
        <v>118.61</v>
      </c>
      <c r="G1319" s="384">
        <v>0</v>
      </c>
      <c r="H1319">
        <v>118.61</v>
      </c>
      <c r="I1319">
        <v>-13.03</v>
      </c>
      <c r="J1319" s="384">
        <v>7617.87</v>
      </c>
    </row>
    <row r="1320" spans="1:10" x14ac:dyDescent="0.2">
      <c r="A1320">
        <v>4657</v>
      </c>
      <c r="B1320" s="623">
        <v>43683.599305555559</v>
      </c>
      <c r="C1320" s="405" t="s">
        <v>96</v>
      </c>
      <c r="D1320" s="384">
        <v>657</v>
      </c>
      <c r="E1320">
        <v>0.03</v>
      </c>
      <c r="F1320">
        <v>119.01900000000001</v>
      </c>
      <c r="G1320" s="384">
        <v>0</v>
      </c>
      <c r="H1320">
        <v>0</v>
      </c>
    </row>
    <row r="1321" spans="1:10" x14ac:dyDescent="0.2">
      <c r="A1321">
        <v>4833</v>
      </c>
      <c r="B1321" s="623">
        <v>43690.656944444447</v>
      </c>
      <c r="C1321" s="405" t="s">
        <v>2054</v>
      </c>
      <c r="D1321" s="384">
        <v>657</v>
      </c>
      <c r="E1321">
        <v>0.03</v>
      </c>
      <c r="F1321">
        <v>118.61</v>
      </c>
      <c r="G1321" s="384">
        <v>0</v>
      </c>
      <c r="H1321">
        <v>118.61</v>
      </c>
      <c r="I1321">
        <v>-12.11</v>
      </c>
      <c r="J1321" s="384">
        <v>7605.76</v>
      </c>
    </row>
    <row r="1322" spans="1:10" x14ac:dyDescent="0.2">
      <c r="A1322">
        <v>4675</v>
      </c>
      <c r="B1322" s="623">
        <v>43684.574999999997</v>
      </c>
      <c r="C1322" s="405" t="s">
        <v>96</v>
      </c>
      <c r="D1322" s="384">
        <v>658</v>
      </c>
      <c r="E1322">
        <v>0.06</v>
      </c>
      <c r="F1322">
        <v>118.678</v>
      </c>
      <c r="G1322" s="384">
        <v>0</v>
      </c>
      <c r="H1322">
        <v>0</v>
      </c>
    </row>
    <row r="1323" spans="1:10" x14ac:dyDescent="0.2">
      <c r="A1323">
        <v>4834</v>
      </c>
      <c r="B1323" s="623">
        <v>43690.656944444447</v>
      </c>
      <c r="C1323" s="405" t="s">
        <v>2054</v>
      </c>
      <c r="D1323" s="384">
        <v>658</v>
      </c>
      <c r="E1323">
        <v>0.06</v>
      </c>
      <c r="F1323">
        <v>118.61</v>
      </c>
      <c r="G1323" s="384">
        <v>0</v>
      </c>
      <c r="H1323">
        <v>118.61</v>
      </c>
      <c r="I1323">
        <v>-5.21</v>
      </c>
      <c r="J1323" s="384">
        <v>7600.55</v>
      </c>
    </row>
    <row r="1324" spans="1:10" x14ac:dyDescent="0.2">
      <c r="A1324">
        <v>4689</v>
      </c>
      <c r="B1324" s="623">
        <v>43684.582638888889</v>
      </c>
      <c r="C1324" s="405" t="s">
        <v>97</v>
      </c>
      <c r="D1324" s="384">
        <v>659</v>
      </c>
      <c r="E1324">
        <v>0.01</v>
      </c>
      <c r="F1324">
        <v>118.56699999999999</v>
      </c>
      <c r="G1324" s="384">
        <v>0</v>
      </c>
      <c r="H1324">
        <v>0</v>
      </c>
    </row>
    <row r="1325" spans="1:10" x14ac:dyDescent="0.2">
      <c r="A1325">
        <v>4713</v>
      </c>
      <c r="B1325" s="623">
        <v>43685.572916666664</v>
      </c>
      <c r="C1325" s="405" t="s">
        <v>2054</v>
      </c>
      <c r="D1325" s="384">
        <v>659</v>
      </c>
      <c r="E1325">
        <v>0.01</v>
      </c>
      <c r="F1325">
        <v>118.601</v>
      </c>
      <c r="G1325" s="384">
        <v>0</v>
      </c>
      <c r="H1325">
        <v>118.601</v>
      </c>
      <c r="I1325">
        <v>-0.38</v>
      </c>
      <c r="J1325" s="384">
        <v>7615.71</v>
      </c>
    </row>
    <row r="1326" spans="1:10" x14ac:dyDescent="0.2">
      <c r="A1326">
        <v>4691</v>
      </c>
      <c r="B1326" s="623">
        <v>43684.604861111111</v>
      </c>
      <c r="C1326" s="405" t="s">
        <v>97</v>
      </c>
      <c r="D1326" s="384">
        <v>660</v>
      </c>
      <c r="E1326">
        <v>0.01</v>
      </c>
      <c r="F1326">
        <v>118.709</v>
      </c>
      <c r="G1326" s="384">
        <v>0</v>
      </c>
      <c r="H1326">
        <v>0</v>
      </c>
    </row>
    <row r="1327" spans="1:10" x14ac:dyDescent="0.2">
      <c r="A1327">
        <v>4714</v>
      </c>
      <c r="B1327" s="623">
        <v>43685.572916666664</v>
      </c>
      <c r="C1327" s="405" t="s">
        <v>2054</v>
      </c>
      <c r="D1327" s="384">
        <v>660</v>
      </c>
      <c r="E1327">
        <v>0.01</v>
      </c>
      <c r="F1327">
        <v>118.601</v>
      </c>
      <c r="G1327" s="384">
        <v>0</v>
      </c>
      <c r="H1327">
        <v>118.601</v>
      </c>
      <c r="I1327">
        <v>0.92</v>
      </c>
      <c r="J1327" s="384">
        <v>7616.63</v>
      </c>
    </row>
    <row r="1328" spans="1:10" x14ac:dyDescent="0.2">
      <c r="A1328">
        <v>4694</v>
      </c>
      <c r="B1328" s="623">
        <v>43684.677083333336</v>
      </c>
      <c r="C1328" s="405" t="s">
        <v>97</v>
      </c>
      <c r="D1328" s="384">
        <v>661</v>
      </c>
      <c r="E1328">
        <v>0.01</v>
      </c>
      <c r="F1328">
        <v>118.87</v>
      </c>
      <c r="G1328" s="384">
        <v>0</v>
      </c>
      <c r="H1328">
        <v>0</v>
      </c>
    </row>
    <row r="1329" spans="1:10" x14ac:dyDescent="0.2">
      <c r="A1329">
        <v>4715</v>
      </c>
      <c r="B1329" s="623">
        <v>43685.572916666664</v>
      </c>
      <c r="C1329" s="405" t="s">
        <v>2054</v>
      </c>
      <c r="D1329" s="384">
        <v>661</v>
      </c>
      <c r="E1329">
        <v>0.01</v>
      </c>
      <c r="F1329">
        <v>118.601</v>
      </c>
      <c r="G1329" s="384">
        <v>0</v>
      </c>
      <c r="H1329">
        <v>118.601</v>
      </c>
      <c r="I1329">
        <v>2.4</v>
      </c>
      <c r="J1329" s="384">
        <v>7619.03</v>
      </c>
    </row>
    <row r="1330" spans="1:10" x14ac:dyDescent="0.2">
      <c r="A1330">
        <v>4698</v>
      </c>
      <c r="B1330" s="623">
        <v>43684.840277777781</v>
      </c>
      <c r="C1330" s="405" t="s">
        <v>97</v>
      </c>
      <c r="D1330" s="384">
        <v>662</v>
      </c>
      <c r="E1330">
        <v>0.02</v>
      </c>
      <c r="F1330">
        <v>119.071</v>
      </c>
      <c r="G1330" s="384">
        <v>0</v>
      </c>
      <c r="H1330">
        <v>0</v>
      </c>
    </row>
    <row r="1331" spans="1:10" x14ac:dyDescent="0.2">
      <c r="A1331">
        <v>4716</v>
      </c>
      <c r="B1331" s="623">
        <v>43685.572916666664</v>
      </c>
      <c r="C1331" s="405" t="s">
        <v>2054</v>
      </c>
      <c r="D1331" s="384">
        <v>662</v>
      </c>
      <c r="E1331">
        <v>0.02</v>
      </c>
      <c r="F1331">
        <v>118.601</v>
      </c>
      <c r="G1331" s="384">
        <v>0</v>
      </c>
      <c r="H1331">
        <v>118.601</v>
      </c>
      <c r="I1331">
        <v>8.48</v>
      </c>
      <c r="J1331" s="384">
        <v>7627.51</v>
      </c>
    </row>
    <row r="1332" spans="1:10" x14ac:dyDescent="0.2">
      <c r="A1332">
        <v>4717</v>
      </c>
      <c r="B1332" s="623">
        <v>43685.572916666664</v>
      </c>
      <c r="C1332" s="405" t="s">
        <v>97</v>
      </c>
      <c r="D1332" s="384">
        <v>663</v>
      </c>
      <c r="E1332">
        <v>0.01</v>
      </c>
      <c r="F1332">
        <v>118.584</v>
      </c>
      <c r="G1332" s="384">
        <v>0</v>
      </c>
      <c r="H1332">
        <v>0</v>
      </c>
    </row>
    <row r="1333" spans="1:10" x14ac:dyDescent="0.2">
      <c r="A1333">
        <v>4731</v>
      </c>
      <c r="B1333" s="623">
        <v>43685.660416666666</v>
      </c>
      <c r="C1333" s="405" t="s">
        <v>2054</v>
      </c>
      <c r="D1333" s="384">
        <v>663</v>
      </c>
      <c r="E1333">
        <v>0.01</v>
      </c>
      <c r="F1333">
        <v>118.65600000000001</v>
      </c>
      <c r="G1333" s="384">
        <v>0</v>
      </c>
      <c r="H1333">
        <v>118.65600000000001</v>
      </c>
      <c r="I1333">
        <v>-0.66</v>
      </c>
      <c r="J1333" s="384">
        <v>7626.85</v>
      </c>
    </row>
    <row r="1334" spans="1:10" x14ac:dyDescent="0.2">
      <c r="A1334">
        <v>4719</v>
      </c>
      <c r="B1334" s="623">
        <v>43685.613888888889</v>
      </c>
      <c r="C1334" s="405" t="s">
        <v>97</v>
      </c>
      <c r="D1334" s="384">
        <v>664</v>
      </c>
      <c r="E1334">
        <v>0.01</v>
      </c>
      <c r="F1334">
        <v>118.705</v>
      </c>
      <c r="G1334" s="384">
        <v>0</v>
      </c>
      <c r="H1334">
        <v>0</v>
      </c>
    </row>
    <row r="1335" spans="1:10" x14ac:dyDescent="0.2">
      <c r="A1335">
        <v>4732</v>
      </c>
      <c r="B1335" s="623">
        <v>43685.660416666666</v>
      </c>
      <c r="C1335" s="405" t="s">
        <v>2054</v>
      </c>
      <c r="D1335" s="384">
        <v>664</v>
      </c>
      <c r="E1335">
        <v>0.01</v>
      </c>
      <c r="F1335">
        <v>118.65600000000001</v>
      </c>
      <c r="G1335" s="384">
        <v>0</v>
      </c>
      <c r="H1335">
        <v>118.65600000000001</v>
      </c>
      <c r="I1335">
        <v>0.45</v>
      </c>
      <c r="J1335" s="384">
        <v>7627.3</v>
      </c>
    </row>
    <row r="1336" spans="1:10" x14ac:dyDescent="0.2">
      <c r="A1336">
        <v>4722</v>
      </c>
      <c r="B1336" s="623">
        <v>43685.626388888886</v>
      </c>
      <c r="C1336" s="405" t="s">
        <v>97</v>
      </c>
      <c r="D1336" s="384">
        <v>665</v>
      </c>
      <c r="E1336">
        <v>0.01</v>
      </c>
      <c r="F1336">
        <v>118.94499999999999</v>
      </c>
      <c r="G1336" s="384">
        <v>0</v>
      </c>
      <c r="H1336">
        <v>0</v>
      </c>
    </row>
    <row r="1337" spans="1:10" x14ac:dyDescent="0.2">
      <c r="A1337">
        <v>4733</v>
      </c>
      <c r="B1337" s="623">
        <v>43685.660416666666</v>
      </c>
      <c r="C1337" s="405" t="s">
        <v>2054</v>
      </c>
      <c r="D1337" s="384">
        <v>665</v>
      </c>
      <c r="E1337">
        <v>0.01</v>
      </c>
      <c r="F1337">
        <v>118.65600000000001</v>
      </c>
      <c r="G1337" s="384">
        <v>0</v>
      </c>
      <c r="H1337">
        <v>118.65600000000001</v>
      </c>
      <c r="I1337">
        <v>2.65</v>
      </c>
      <c r="J1337" s="384">
        <v>7629.95</v>
      </c>
    </row>
    <row r="1338" spans="1:10" x14ac:dyDescent="0.2">
      <c r="A1338">
        <v>4726</v>
      </c>
      <c r="B1338" s="623">
        <v>43685.631249999999</v>
      </c>
      <c r="C1338" s="405" t="s">
        <v>97</v>
      </c>
      <c r="D1338" s="384">
        <v>666</v>
      </c>
      <c r="E1338">
        <v>0.02</v>
      </c>
      <c r="F1338">
        <v>119.149</v>
      </c>
      <c r="G1338" s="384">
        <v>0</v>
      </c>
      <c r="H1338">
        <v>0</v>
      </c>
    </row>
    <row r="1339" spans="1:10" x14ac:dyDescent="0.2">
      <c r="A1339">
        <v>4734</v>
      </c>
      <c r="B1339" s="623">
        <v>43685.660416666666</v>
      </c>
      <c r="C1339" s="405" t="s">
        <v>2054</v>
      </c>
      <c r="D1339" s="384">
        <v>666</v>
      </c>
      <c r="E1339">
        <v>0.02</v>
      </c>
      <c r="F1339">
        <v>118.65600000000001</v>
      </c>
      <c r="G1339" s="384">
        <v>0</v>
      </c>
      <c r="H1339">
        <v>118.65600000000001</v>
      </c>
      <c r="I1339">
        <v>9.0399999999999991</v>
      </c>
      <c r="J1339" s="384">
        <v>7638.99</v>
      </c>
    </row>
    <row r="1340" spans="1:10" x14ac:dyDescent="0.2">
      <c r="A1340">
        <v>4735</v>
      </c>
      <c r="B1340" s="623">
        <v>43685.684027777781</v>
      </c>
      <c r="C1340" s="405" t="s">
        <v>97</v>
      </c>
      <c r="D1340" s="384">
        <v>667</v>
      </c>
      <c r="E1340">
        <v>0.01</v>
      </c>
      <c r="F1340">
        <v>118.834</v>
      </c>
      <c r="G1340" s="384">
        <v>0</v>
      </c>
      <c r="H1340">
        <v>0</v>
      </c>
    </row>
    <row r="1341" spans="1:10" x14ac:dyDescent="0.2">
      <c r="A1341">
        <v>4740</v>
      </c>
      <c r="B1341" s="623">
        <v>43685.839583333334</v>
      </c>
      <c r="C1341" s="405" t="s">
        <v>2054</v>
      </c>
      <c r="D1341" s="384">
        <v>667</v>
      </c>
      <c r="E1341">
        <v>0.01</v>
      </c>
      <c r="F1341">
        <v>118.66500000000001</v>
      </c>
      <c r="G1341" s="384">
        <v>0</v>
      </c>
      <c r="H1341">
        <v>118.66500000000001</v>
      </c>
      <c r="I1341">
        <v>1.55</v>
      </c>
      <c r="J1341" s="384">
        <v>7640.54</v>
      </c>
    </row>
    <row r="1342" spans="1:10" x14ac:dyDescent="0.2">
      <c r="A1342">
        <v>4737</v>
      </c>
      <c r="B1342" s="623">
        <v>43685.692361111112</v>
      </c>
      <c r="C1342" s="405" t="s">
        <v>97</v>
      </c>
      <c r="D1342" s="384">
        <v>668</v>
      </c>
      <c r="E1342">
        <v>0.01</v>
      </c>
      <c r="F1342">
        <v>118.955</v>
      </c>
      <c r="G1342" s="384">
        <v>0</v>
      </c>
      <c r="H1342">
        <v>0</v>
      </c>
    </row>
    <row r="1343" spans="1:10" x14ac:dyDescent="0.2">
      <c r="A1343">
        <v>4741</v>
      </c>
      <c r="B1343" s="623">
        <v>43685.839583333334</v>
      </c>
      <c r="C1343" s="405" t="s">
        <v>2054</v>
      </c>
      <c r="D1343" s="384">
        <v>668</v>
      </c>
      <c r="E1343">
        <v>0.01</v>
      </c>
      <c r="F1343">
        <v>118.66500000000001</v>
      </c>
      <c r="G1343" s="384">
        <v>0</v>
      </c>
      <c r="H1343">
        <v>118.66500000000001</v>
      </c>
      <c r="I1343">
        <v>2.66</v>
      </c>
      <c r="J1343" s="384">
        <v>7643.2</v>
      </c>
    </row>
    <row r="1344" spans="1:10" x14ac:dyDescent="0.2">
      <c r="A1344">
        <v>4742</v>
      </c>
      <c r="B1344" s="623">
        <v>43685.840277777781</v>
      </c>
      <c r="C1344" s="405" t="s">
        <v>97</v>
      </c>
      <c r="D1344" s="384">
        <v>669</v>
      </c>
      <c r="E1344">
        <v>0.01</v>
      </c>
      <c r="F1344">
        <v>118.626</v>
      </c>
      <c r="G1344" s="384">
        <v>0</v>
      </c>
      <c r="H1344">
        <v>0</v>
      </c>
    </row>
    <row r="1345" spans="1:10" x14ac:dyDescent="0.2">
      <c r="A1345">
        <v>4744</v>
      </c>
      <c r="B1345" s="623">
        <v>43685.964583333334</v>
      </c>
      <c r="C1345" s="405" t="s">
        <v>2054</v>
      </c>
      <c r="D1345" s="384">
        <v>669</v>
      </c>
      <c r="E1345">
        <v>0.01</v>
      </c>
      <c r="F1345">
        <v>118.40600000000001</v>
      </c>
      <c r="G1345" s="384">
        <v>0</v>
      </c>
      <c r="H1345">
        <v>118.40600000000001</v>
      </c>
      <c r="I1345">
        <v>2.02</v>
      </c>
      <c r="J1345" s="384">
        <v>7645.22</v>
      </c>
    </row>
    <row r="1346" spans="1:10" x14ac:dyDescent="0.2">
      <c r="A1346">
        <v>4745</v>
      </c>
      <c r="B1346" s="623">
        <v>43685.965277777781</v>
      </c>
      <c r="C1346" s="405" t="s">
        <v>97</v>
      </c>
      <c r="D1346" s="384">
        <v>670</v>
      </c>
      <c r="E1346">
        <v>0.01</v>
      </c>
      <c r="F1346">
        <v>118.35599999999999</v>
      </c>
      <c r="G1346" s="384">
        <v>0</v>
      </c>
      <c r="H1346">
        <v>0</v>
      </c>
    </row>
    <row r="1347" spans="1:10" x14ac:dyDescent="0.2">
      <c r="A1347">
        <v>4770</v>
      </c>
      <c r="B1347" s="623">
        <v>43686.699305555558</v>
      </c>
      <c r="C1347" s="405" t="s">
        <v>2054</v>
      </c>
      <c r="D1347" s="384">
        <v>670</v>
      </c>
      <c r="E1347">
        <v>0.01</v>
      </c>
      <c r="F1347">
        <v>118.248</v>
      </c>
      <c r="G1347" s="384">
        <v>0</v>
      </c>
      <c r="H1347">
        <v>118.248</v>
      </c>
      <c r="I1347">
        <v>0.97</v>
      </c>
      <c r="J1347" s="384">
        <v>7646.19</v>
      </c>
    </row>
    <row r="1348" spans="1:10" x14ac:dyDescent="0.2">
      <c r="A1348">
        <v>4747</v>
      </c>
      <c r="B1348" s="623">
        <v>43685.996527777781</v>
      </c>
      <c r="C1348" s="405" t="s">
        <v>97</v>
      </c>
      <c r="D1348" s="384">
        <v>671</v>
      </c>
      <c r="E1348">
        <v>0.01</v>
      </c>
      <c r="F1348">
        <v>118.476</v>
      </c>
      <c r="G1348" s="384">
        <v>0</v>
      </c>
      <c r="H1348">
        <v>0</v>
      </c>
    </row>
    <row r="1349" spans="1:10" x14ac:dyDescent="0.2">
      <c r="A1349">
        <v>4771</v>
      </c>
      <c r="B1349" s="623">
        <v>43686.699305555558</v>
      </c>
      <c r="C1349" s="405" t="s">
        <v>2054</v>
      </c>
      <c r="D1349" s="384">
        <v>671</v>
      </c>
      <c r="E1349">
        <v>0.01</v>
      </c>
      <c r="F1349">
        <v>118.248</v>
      </c>
      <c r="G1349" s="384">
        <v>0</v>
      </c>
      <c r="H1349">
        <v>118.248</v>
      </c>
      <c r="I1349">
        <v>2.0699999999999998</v>
      </c>
      <c r="J1349" s="384">
        <v>7648.26</v>
      </c>
    </row>
    <row r="1350" spans="1:10" x14ac:dyDescent="0.2">
      <c r="A1350">
        <v>4758</v>
      </c>
      <c r="B1350" s="623">
        <v>43686.121527777781</v>
      </c>
      <c r="C1350" s="405" t="s">
        <v>97</v>
      </c>
      <c r="D1350" s="384">
        <v>672</v>
      </c>
      <c r="E1350">
        <v>0.01</v>
      </c>
      <c r="F1350">
        <v>118.63800000000001</v>
      </c>
      <c r="G1350" s="384">
        <v>0</v>
      </c>
      <c r="H1350">
        <v>0</v>
      </c>
    </row>
    <row r="1351" spans="1:10" x14ac:dyDescent="0.2">
      <c r="A1351">
        <v>4772</v>
      </c>
      <c r="B1351" s="623">
        <v>43686.699305555558</v>
      </c>
      <c r="C1351" s="405" t="s">
        <v>2054</v>
      </c>
      <c r="D1351" s="384">
        <v>672</v>
      </c>
      <c r="E1351">
        <v>0.01</v>
      </c>
      <c r="F1351">
        <v>118.248</v>
      </c>
      <c r="G1351" s="384">
        <v>0</v>
      </c>
      <c r="H1351">
        <v>118.248</v>
      </c>
      <c r="I1351">
        <v>3.57</v>
      </c>
      <c r="J1351" s="384">
        <v>7651.83</v>
      </c>
    </row>
    <row r="1352" spans="1:10" x14ac:dyDescent="0.2">
      <c r="A1352">
        <v>4762</v>
      </c>
      <c r="B1352" s="623">
        <v>43686.686111111114</v>
      </c>
      <c r="C1352" s="405" t="s">
        <v>96</v>
      </c>
      <c r="D1352" s="384">
        <v>673</v>
      </c>
      <c r="E1352">
        <v>0.1</v>
      </c>
      <c r="F1352">
        <v>118.267</v>
      </c>
      <c r="G1352" s="384">
        <v>0</v>
      </c>
      <c r="H1352">
        <v>0</v>
      </c>
    </row>
    <row r="1353" spans="1:10" x14ac:dyDescent="0.2">
      <c r="A1353">
        <v>4835</v>
      </c>
      <c r="B1353" s="623">
        <v>43690.656944444447</v>
      </c>
      <c r="C1353" s="405" t="s">
        <v>2054</v>
      </c>
      <c r="D1353" s="384">
        <v>673</v>
      </c>
      <c r="E1353">
        <v>0.1</v>
      </c>
      <c r="F1353">
        <v>118.61</v>
      </c>
      <c r="G1353" s="384">
        <v>0</v>
      </c>
      <c r="H1353">
        <v>118.61</v>
      </c>
      <c r="I1353">
        <v>30.64</v>
      </c>
      <c r="J1353" s="384">
        <v>7631.19</v>
      </c>
    </row>
    <row r="1354" spans="1:10" x14ac:dyDescent="0.2">
      <c r="A1354">
        <v>4773</v>
      </c>
      <c r="B1354" s="623">
        <v>43686.710416666669</v>
      </c>
      <c r="C1354" s="405" t="s">
        <v>97</v>
      </c>
      <c r="D1354" s="384">
        <v>674</v>
      </c>
      <c r="E1354">
        <v>0.01</v>
      </c>
      <c r="F1354">
        <v>118.322</v>
      </c>
      <c r="G1354" s="384">
        <v>0</v>
      </c>
      <c r="H1354">
        <v>0</v>
      </c>
    </row>
    <row r="1355" spans="1:10" x14ac:dyDescent="0.2">
      <c r="A1355">
        <v>4783</v>
      </c>
      <c r="B1355" s="623">
        <v>43689.0625</v>
      </c>
      <c r="C1355" s="405" t="s">
        <v>2054</v>
      </c>
      <c r="D1355" s="384">
        <v>674</v>
      </c>
      <c r="E1355">
        <v>0.01</v>
      </c>
      <c r="F1355">
        <v>118.1</v>
      </c>
      <c r="G1355" s="384">
        <v>0</v>
      </c>
      <c r="H1355">
        <v>118.1</v>
      </c>
      <c r="I1355">
        <v>2.0099999999999998</v>
      </c>
      <c r="J1355" s="384">
        <v>7653.84</v>
      </c>
    </row>
    <row r="1356" spans="1:10" x14ac:dyDescent="0.2">
      <c r="A1356">
        <v>4784</v>
      </c>
      <c r="B1356" s="623">
        <v>43689.072916666664</v>
      </c>
      <c r="C1356" s="405" t="s">
        <v>97</v>
      </c>
      <c r="D1356" s="384">
        <v>675</v>
      </c>
      <c r="E1356">
        <v>0.01</v>
      </c>
      <c r="F1356">
        <v>118.075</v>
      </c>
      <c r="G1356" s="384">
        <v>0</v>
      </c>
      <c r="H1356">
        <v>0</v>
      </c>
    </row>
    <row r="1357" spans="1:10" x14ac:dyDescent="0.2">
      <c r="A1357">
        <v>4789</v>
      </c>
      <c r="B1357" s="623">
        <v>43689.396527777775</v>
      </c>
      <c r="C1357" s="405" t="s">
        <v>2054</v>
      </c>
      <c r="D1357" s="384">
        <v>675</v>
      </c>
      <c r="E1357">
        <v>0.01</v>
      </c>
      <c r="F1357">
        <v>117.90600000000001</v>
      </c>
      <c r="G1357" s="384">
        <v>0</v>
      </c>
      <c r="H1357">
        <v>117.90600000000001</v>
      </c>
      <c r="I1357">
        <v>1.55</v>
      </c>
      <c r="J1357" s="384">
        <v>7655.39</v>
      </c>
    </row>
    <row r="1358" spans="1:10" x14ac:dyDescent="0.2">
      <c r="A1358">
        <v>4786</v>
      </c>
      <c r="B1358" s="623">
        <v>43689.1</v>
      </c>
      <c r="C1358" s="405" t="s">
        <v>97</v>
      </c>
      <c r="D1358" s="384">
        <v>676</v>
      </c>
      <c r="E1358">
        <v>0.01</v>
      </c>
      <c r="F1358">
        <v>118.196</v>
      </c>
      <c r="G1358" s="384">
        <v>0</v>
      </c>
      <c r="H1358">
        <v>0</v>
      </c>
    </row>
    <row r="1359" spans="1:10" x14ac:dyDescent="0.2">
      <c r="A1359">
        <v>4790</v>
      </c>
      <c r="B1359" s="623">
        <v>43689.396527777775</v>
      </c>
      <c r="C1359" s="405" t="s">
        <v>2054</v>
      </c>
      <c r="D1359" s="384">
        <v>676</v>
      </c>
      <c r="E1359">
        <v>0.01</v>
      </c>
      <c r="F1359">
        <v>117.90600000000001</v>
      </c>
      <c r="G1359" s="384">
        <v>0</v>
      </c>
      <c r="H1359">
        <v>117.90600000000001</v>
      </c>
      <c r="I1359">
        <v>2.66</v>
      </c>
      <c r="J1359" s="384">
        <v>7658.05</v>
      </c>
    </row>
    <row r="1360" spans="1:10" x14ac:dyDescent="0.2">
      <c r="A1360">
        <v>4791</v>
      </c>
      <c r="B1360" s="623">
        <v>43689.408333333333</v>
      </c>
      <c r="C1360" s="405" t="s">
        <v>97</v>
      </c>
      <c r="D1360" s="384">
        <v>677</v>
      </c>
      <c r="E1360">
        <v>0.01</v>
      </c>
      <c r="F1360">
        <v>117.85299999999999</v>
      </c>
      <c r="G1360" s="384">
        <v>0</v>
      </c>
      <c r="H1360">
        <v>0</v>
      </c>
    </row>
    <row r="1361" spans="1:10" x14ac:dyDescent="0.2">
      <c r="A1361">
        <v>4802</v>
      </c>
      <c r="B1361" s="623">
        <v>43689.422222222223</v>
      </c>
      <c r="C1361" s="405" t="s">
        <v>2054</v>
      </c>
      <c r="D1361" s="384">
        <v>677</v>
      </c>
      <c r="E1361">
        <v>0.01</v>
      </c>
      <c r="F1361">
        <v>117.633</v>
      </c>
      <c r="G1361" s="384">
        <v>0</v>
      </c>
      <c r="H1361">
        <v>117.633</v>
      </c>
      <c r="I1361">
        <v>2.02</v>
      </c>
      <c r="J1361" s="384">
        <v>7660.07</v>
      </c>
    </row>
    <row r="1362" spans="1:10" x14ac:dyDescent="0.2">
      <c r="A1362">
        <v>4793</v>
      </c>
      <c r="B1362" s="623">
        <v>43689.418749999997</v>
      </c>
      <c r="C1362" s="405" t="s">
        <v>96</v>
      </c>
      <c r="D1362" s="384">
        <v>678</v>
      </c>
      <c r="E1362">
        <v>0.19</v>
      </c>
      <c r="F1362">
        <v>117.785</v>
      </c>
      <c r="G1362" s="384">
        <v>0</v>
      </c>
      <c r="H1362">
        <v>0</v>
      </c>
    </row>
    <row r="1363" spans="1:10" x14ac:dyDescent="0.2">
      <c r="A1363">
        <v>4836</v>
      </c>
      <c r="B1363" s="623">
        <v>43690.656944444447</v>
      </c>
      <c r="C1363" s="405" t="s">
        <v>2054</v>
      </c>
      <c r="D1363" s="384">
        <v>678</v>
      </c>
      <c r="E1363">
        <v>0.19</v>
      </c>
      <c r="F1363">
        <v>118.61</v>
      </c>
      <c r="G1363" s="384">
        <v>0</v>
      </c>
      <c r="H1363">
        <v>118.61</v>
      </c>
      <c r="I1363">
        <v>143.02000000000001</v>
      </c>
      <c r="J1363" s="384">
        <v>7774.21</v>
      </c>
    </row>
    <row r="1364" spans="1:10" x14ac:dyDescent="0.2">
      <c r="A1364">
        <v>4803</v>
      </c>
      <c r="B1364" s="623">
        <v>43689.42291666667</v>
      </c>
      <c r="C1364" s="405" t="s">
        <v>97</v>
      </c>
      <c r="D1364" s="384">
        <v>679</v>
      </c>
      <c r="E1364">
        <v>0.01</v>
      </c>
      <c r="F1364">
        <v>117.59099999999999</v>
      </c>
      <c r="G1364" s="384">
        <v>0</v>
      </c>
      <c r="H1364">
        <v>0</v>
      </c>
    </row>
    <row r="1365" spans="1:10" x14ac:dyDescent="0.2">
      <c r="A1365">
        <v>4892</v>
      </c>
      <c r="B1365" s="623">
        <v>43691.55</v>
      </c>
      <c r="C1365" s="405" t="s">
        <v>2054</v>
      </c>
      <c r="D1365" s="384">
        <v>679</v>
      </c>
      <c r="E1365">
        <v>0.01</v>
      </c>
      <c r="F1365">
        <v>118.571</v>
      </c>
      <c r="G1365" s="384">
        <v>0</v>
      </c>
      <c r="H1365">
        <v>118.571</v>
      </c>
      <c r="I1365">
        <v>-9.0399999999999991</v>
      </c>
      <c r="J1365" s="384">
        <v>7771.42</v>
      </c>
    </row>
    <row r="1366" spans="1:10" x14ac:dyDescent="0.2">
      <c r="A1366">
        <v>4805</v>
      </c>
      <c r="B1366" s="623">
        <v>43689.511805555558</v>
      </c>
      <c r="C1366" s="405" t="s">
        <v>97</v>
      </c>
      <c r="D1366" s="384">
        <v>680</v>
      </c>
      <c r="E1366">
        <v>0.01</v>
      </c>
      <c r="F1366">
        <v>117.711</v>
      </c>
      <c r="G1366" s="384">
        <v>0</v>
      </c>
      <c r="H1366">
        <v>0</v>
      </c>
    </row>
    <row r="1367" spans="1:10" x14ac:dyDescent="0.2">
      <c r="A1367">
        <v>4893</v>
      </c>
      <c r="B1367" s="623">
        <v>43691.55</v>
      </c>
      <c r="C1367" s="405" t="s">
        <v>2054</v>
      </c>
      <c r="D1367" s="384">
        <v>680</v>
      </c>
      <c r="E1367">
        <v>0.01</v>
      </c>
      <c r="F1367">
        <v>118.571</v>
      </c>
      <c r="G1367" s="384">
        <v>0</v>
      </c>
      <c r="H1367">
        <v>118.571</v>
      </c>
      <c r="I1367">
        <v>-7.94</v>
      </c>
      <c r="J1367" s="384">
        <v>7763.48</v>
      </c>
    </row>
    <row r="1368" spans="1:10" x14ac:dyDescent="0.2">
      <c r="A1368">
        <v>4808</v>
      </c>
      <c r="B1368" s="623">
        <v>43689.619444444441</v>
      </c>
      <c r="C1368" s="405" t="s">
        <v>97</v>
      </c>
      <c r="D1368" s="384">
        <v>681</v>
      </c>
      <c r="E1368">
        <v>0.01</v>
      </c>
      <c r="F1368">
        <v>117.872</v>
      </c>
      <c r="G1368" s="384">
        <v>0</v>
      </c>
      <c r="H1368">
        <v>0</v>
      </c>
    </row>
    <row r="1369" spans="1:10" x14ac:dyDescent="0.2">
      <c r="A1369">
        <v>4894</v>
      </c>
      <c r="B1369" s="623">
        <v>43691.55</v>
      </c>
      <c r="C1369" s="405" t="s">
        <v>2054</v>
      </c>
      <c r="D1369" s="384">
        <v>681</v>
      </c>
      <c r="E1369">
        <v>0.01</v>
      </c>
      <c r="F1369">
        <v>118.571</v>
      </c>
      <c r="G1369" s="384">
        <v>0</v>
      </c>
      <c r="H1369">
        <v>118.571</v>
      </c>
      <c r="I1369">
        <v>-6.46</v>
      </c>
      <c r="J1369" s="384">
        <v>7757.02</v>
      </c>
    </row>
    <row r="1370" spans="1:10" x14ac:dyDescent="0.2">
      <c r="A1370">
        <v>4812</v>
      </c>
      <c r="B1370" s="623">
        <v>43689.663888888892</v>
      </c>
      <c r="C1370" s="405" t="s">
        <v>97</v>
      </c>
      <c r="D1370" s="384">
        <v>682</v>
      </c>
      <c r="E1370">
        <v>0.02</v>
      </c>
      <c r="F1370">
        <v>118.075</v>
      </c>
      <c r="G1370" s="384">
        <v>0</v>
      </c>
      <c r="H1370">
        <v>0</v>
      </c>
    </row>
    <row r="1371" spans="1:10" x14ac:dyDescent="0.2">
      <c r="A1371">
        <v>4895</v>
      </c>
      <c r="B1371" s="623">
        <v>43691.55</v>
      </c>
      <c r="C1371" s="405" t="s">
        <v>2054</v>
      </c>
      <c r="D1371" s="384">
        <v>682</v>
      </c>
      <c r="E1371">
        <v>0.02</v>
      </c>
      <c r="F1371">
        <v>118.571</v>
      </c>
      <c r="G1371" s="384">
        <v>0</v>
      </c>
      <c r="H1371">
        <v>118.571</v>
      </c>
      <c r="I1371">
        <v>-9.19</v>
      </c>
      <c r="J1371" s="384">
        <v>7747.83</v>
      </c>
    </row>
    <row r="1372" spans="1:10" x14ac:dyDescent="0.2">
      <c r="A1372">
        <v>4837</v>
      </c>
      <c r="B1372" s="623">
        <v>43690.657638888886</v>
      </c>
      <c r="C1372" s="405" t="s">
        <v>2096</v>
      </c>
      <c r="D1372" s="384">
        <v>683</v>
      </c>
      <c r="E1372">
        <v>0.03</v>
      </c>
      <c r="F1372">
        <v>118.566</v>
      </c>
      <c r="G1372" s="384">
        <v>0</v>
      </c>
      <c r="H1372">
        <v>0</v>
      </c>
    </row>
    <row r="1373" spans="1:10" x14ac:dyDescent="0.2">
      <c r="A1373">
        <v>4843</v>
      </c>
      <c r="B1373" s="623">
        <v>43690.657638888886</v>
      </c>
      <c r="C1373" s="405" t="s">
        <v>97</v>
      </c>
      <c r="D1373" s="384">
        <v>683</v>
      </c>
      <c r="E1373">
        <v>0.03</v>
      </c>
      <c r="F1373">
        <v>118.566</v>
      </c>
      <c r="G1373" s="384">
        <v>0</v>
      </c>
      <c r="H1373">
        <v>117.866</v>
      </c>
    </row>
    <row r="1374" spans="1:10" x14ac:dyDescent="0.2">
      <c r="A1374">
        <v>4896</v>
      </c>
      <c r="B1374" s="623">
        <v>43691.55</v>
      </c>
      <c r="C1374" s="405" t="s">
        <v>2054</v>
      </c>
      <c r="D1374" s="384">
        <v>683</v>
      </c>
      <c r="E1374">
        <v>0.03</v>
      </c>
      <c r="F1374">
        <v>118.571</v>
      </c>
      <c r="G1374" s="384">
        <v>0</v>
      </c>
      <c r="H1374">
        <v>118.571</v>
      </c>
      <c r="I1374">
        <v>-0.2</v>
      </c>
      <c r="J1374" s="384">
        <v>7747.64</v>
      </c>
    </row>
    <row r="1375" spans="1:10" x14ac:dyDescent="0.2">
      <c r="A1375">
        <v>4844</v>
      </c>
      <c r="B1375" s="623">
        <v>43690.665277777778</v>
      </c>
      <c r="C1375" s="405" t="s">
        <v>97</v>
      </c>
      <c r="D1375" s="384">
        <v>684</v>
      </c>
      <c r="E1375">
        <v>0.06</v>
      </c>
      <c r="F1375">
        <v>118.955</v>
      </c>
      <c r="G1375" s="384">
        <v>0</v>
      </c>
      <c r="H1375">
        <v>0</v>
      </c>
    </row>
    <row r="1376" spans="1:10" x14ac:dyDescent="0.2">
      <c r="A1376">
        <v>4897</v>
      </c>
      <c r="B1376" s="623">
        <v>43691.55</v>
      </c>
      <c r="C1376" s="405" t="s">
        <v>2054</v>
      </c>
      <c r="D1376" s="384">
        <v>684</v>
      </c>
      <c r="E1376">
        <v>0.06</v>
      </c>
      <c r="F1376">
        <v>118.571</v>
      </c>
      <c r="G1376" s="384">
        <v>0</v>
      </c>
      <c r="H1376">
        <v>118.571</v>
      </c>
      <c r="I1376">
        <v>20.99</v>
      </c>
      <c r="J1376" s="384">
        <v>7768.63</v>
      </c>
    </row>
    <row r="1377" spans="1:10" x14ac:dyDescent="0.2">
      <c r="A1377">
        <v>4851</v>
      </c>
      <c r="B1377" s="623">
        <v>43690.666666666664</v>
      </c>
      <c r="C1377" s="405" t="s">
        <v>96</v>
      </c>
      <c r="D1377" s="384">
        <v>685</v>
      </c>
      <c r="E1377">
        <v>0.01</v>
      </c>
      <c r="F1377">
        <v>119.18</v>
      </c>
      <c r="G1377" s="384">
        <v>0</v>
      </c>
      <c r="H1377">
        <v>0</v>
      </c>
    </row>
    <row r="1378" spans="1:10" x14ac:dyDescent="0.2">
      <c r="A1378">
        <v>4856</v>
      </c>
      <c r="B1378" s="623">
        <v>43690.679861111108</v>
      </c>
      <c r="C1378" s="405" t="s">
        <v>2054</v>
      </c>
      <c r="D1378" s="384">
        <v>685</v>
      </c>
      <c r="E1378">
        <v>0.01</v>
      </c>
      <c r="F1378">
        <v>119.289</v>
      </c>
      <c r="G1378" s="384">
        <v>0</v>
      </c>
      <c r="H1378">
        <v>119.289</v>
      </c>
      <c r="I1378">
        <v>1</v>
      </c>
      <c r="J1378" s="384">
        <v>7775.21</v>
      </c>
    </row>
    <row r="1379" spans="1:10" x14ac:dyDescent="0.2">
      <c r="A1379">
        <v>4853</v>
      </c>
      <c r="B1379" s="623">
        <v>43690.668055555558</v>
      </c>
      <c r="C1379" s="405" t="s">
        <v>96</v>
      </c>
      <c r="D1379" s="384">
        <v>686</v>
      </c>
      <c r="E1379">
        <v>0.01</v>
      </c>
      <c r="F1379">
        <v>118.937</v>
      </c>
      <c r="G1379" s="384">
        <v>0</v>
      </c>
      <c r="H1379">
        <v>0</v>
      </c>
    </row>
    <row r="1380" spans="1:10" x14ac:dyDescent="0.2">
      <c r="A1380">
        <v>4857</v>
      </c>
      <c r="B1380" s="623">
        <v>43690.679861111108</v>
      </c>
      <c r="C1380" s="405" t="s">
        <v>2054</v>
      </c>
      <c r="D1380" s="384">
        <v>686</v>
      </c>
      <c r="E1380">
        <v>0.01</v>
      </c>
      <c r="F1380">
        <v>119.289</v>
      </c>
      <c r="G1380" s="384">
        <v>0</v>
      </c>
      <c r="H1380">
        <v>119.289</v>
      </c>
      <c r="I1380">
        <v>3.22</v>
      </c>
      <c r="J1380" s="384">
        <v>7778.43</v>
      </c>
    </row>
    <row r="1381" spans="1:10" x14ac:dyDescent="0.2">
      <c r="A1381">
        <v>4858</v>
      </c>
      <c r="B1381" s="623">
        <v>43690.679861111108</v>
      </c>
      <c r="C1381" s="405" t="s">
        <v>96</v>
      </c>
      <c r="D1381" s="384">
        <v>687</v>
      </c>
      <c r="E1381">
        <v>0.01</v>
      </c>
      <c r="F1381">
        <v>119.307</v>
      </c>
      <c r="G1381" s="384">
        <v>0</v>
      </c>
      <c r="H1381">
        <v>0</v>
      </c>
    </row>
    <row r="1382" spans="1:10" x14ac:dyDescent="0.2">
      <c r="A1382">
        <v>4868</v>
      </c>
      <c r="B1382" s="623">
        <v>43690.686805555553</v>
      </c>
      <c r="C1382" s="405" t="s">
        <v>2054</v>
      </c>
      <c r="D1382" s="384">
        <v>687</v>
      </c>
      <c r="E1382">
        <v>0.01</v>
      </c>
      <c r="F1382">
        <v>119.527</v>
      </c>
      <c r="G1382" s="384">
        <v>0</v>
      </c>
      <c r="H1382">
        <v>119.527</v>
      </c>
      <c r="I1382">
        <v>2.02</v>
      </c>
      <c r="J1382" s="384">
        <v>7780.45</v>
      </c>
    </row>
    <row r="1383" spans="1:10" x14ac:dyDescent="0.2">
      <c r="A1383">
        <v>4860</v>
      </c>
      <c r="B1383" s="623">
        <v>43690.686111111114</v>
      </c>
      <c r="C1383" s="405" t="s">
        <v>97</v>
      </c>
      <c r="D1383" s="384">
        <v>688</v>
      </c>
      <c r="E1383">
        <v>0.1</v>
      </c>
      <c r="F1383">
        <v>119.373</v>
      </c>
      <c r="G1383" s="384">
        <v>0</v>
      </c>
      <c r="H1383">
        <v>0</v>
      </c>
    </row>
    <row r="1384" spans="1:10" x14ac:dyDescent="0.2">
      <c r="A1384">
        <v>4898</v>
      </c>
      <c r="B1384" s="623">
        <v>43691.55</v>
      </c>
      <c r="C1384" s="405" t="s">
        <v>2054</v>
      </c>
      <c r="D1384" s="384">
        <v>688</v>
      </c>
      <c r="E1384">
        <v>0.1</v>
      </c>
      <c r="F1384">
        <v>118.571</v>
      </c>
      <c r="G1384" s="384">
        <v>0</v>
      </c>
      <c r="H1384">
        <v>118.571</v>
      </c>
      <c r="I1384">
        <v>73.33</v>
      </c>
      <c r="J1384" s="384">
        <v>7841.96</v>
      </c>
    </row>
    <row r="1385" spans="1:10" x14ac:dyDescent="0.2">
      <c r="A1385">
        <v>4869</v>
      </c>
      <c r="B1385" s="623">
        <v>43690.70416666667</v>
      </c>
      <c r="C1385" s="405" t="s">
        <v>96</v>
      </c>
      <c r="D1385" s="384">
        <v>689</v>
      </c>
      <c r="E1385">
        <v>0.01</v>
      </c>
      <c r="F1385">
        <v>119.32599999999999</v>
      </c>
      <c r="G1385" s="384">
        <v>0</v>
      </c>
      <c r="H1385">
        <v>0</v>
      </c>
    </row>
    <row r="1386" spans="1:10" x14ac:dyDescent="0.2">
      <c r="A1386">
        <v>4951</v>
      </c>
      <c r="B1386" s="623">
        <v>43692.359722222223</v>
      </c>
      <c r="C1386" s="405" t="s">
        <v>2054</v>
      </c>
      <c r="D1386" s="384">
        <v>689</v>
      </c>
      <c r="E1386">
        <v>0.01</v>
      </c>
      <c r="F1386">
        <v>118.56399999999999</v>
      </c>
      <c r="G1386" s="384">
        <v>0</v>
      </c>
      <c r="H1386">
        <v>118.56399999999999</v>
      </c>
      <c r="I1386">
        <v>-7.15</v>
      </c>
      <c r="J1386" s="384">
        <v>7843.06</v>
      </c>
    </row>
    <row r="1387" spans="1:10" x14ac:dyDescent="0.2">
      <c r="A1387">
        <v>4871</v>
      </c>
      <c r="B1387" s="623">
        <v>43690.71875</v>
      </c>
      <c r="C1387" s="405" t="s">
        <v>96</v>
      </c>
      <c r="D1387" s="384">
        <v>690</v>
      </c>
      <c r="E1387">
        <v>0.01</v>
      </c>
      <c r="F1387">
        <v>119.205</v>
      </c>
      <c r="G1387" s="384">
        <v>0</v>
      </c>
      <c r="H1387">
        <v>0</v>
      </c>
    </row>
    <row r="1388" spans="1:10" x14ac:dyDescent="0.2">
      <c r="A1388">
        <v>4952</v>
      </c>
      <c r="B1388" s="623">
        <v>43692.359722222223</v>
      </c>
      <c r="C1388" s="405" t="s">
        <v>2054</v>
      </c>
      <c r="D1388" s="384">
        <v>690</v>
      </c>
      <c r="E1388">
        <v>0.01</v>
      </c>
      <c r="F1388">
        <v>118.56399999999999</v>
      </c>
      <c r="G1388" s="384">
        <v>0</v>
      </c>
      <c r="H1388">
        <v>118.56399999999999</v>
      </c>
      <c r="I1388">
        <v>-6.04</v>
      </c>
      <c r="J1388" s="384">
        <v>7837.01</v>
      </c>
    </row>
    <row r="1389" spans="1:10" x14ac:dyDescent="0.2">
      <c r="A1389">
        <v>4883</v>
      </c>
      <c r="B1389" s="623">
        <v>43691.088194444441</v>
      </c>
      <c r="C1389" s="405" t="s">
        <v>96</v>
      </c>
      <c r="D1389" s="384">
        <v>691</v>
      </c>
      <c r="E1389">
        <v>0.01</v>
      </c>
      <c r="F1389">
        <v>119.04300000000001</v>
      </c>
      <c r="G1389" s="384">
        <v>0</v>
      </c>
      <c r="H1389">
        <v>0</v>
      </c>
    </row>
    <row r="1390" spans="1:10" x14ac:dyDescent="0.2">
      <c r="A1390">
        <v>4953</v>
      </c>
      <c r="B1390" s="623">
        <v>43692.359722222223</v>
      </c>
      <c r="C1390" s="405" t="s">
        <v>2054</v>
      </c>
      <c r="D1390" s="384">
        <v>691</v>
      </c>
      <c r="E1390">
        <v>0.01</v>
      </c>
      <c r="F1390">
        <v>118.56399999999999</v>
      </c>
      <c r="G1390" s="384">
        <v>0</v>
      </c>
      <c r="H1390">
        <v>118.56399999999999</v>
      </c>
      <c r="I1390">
        <v>-4.5199999999999996</v>
      </c>
      <c r="J1390" s="384">
        <v>7832.49</v>
      </c>
    </row>
    <row r="1391" spans="1:10" x14ac:dyDescent="0.2">
      <c r="A1391">
        <v>4887</v>
      </c>
      <c r="B1391" s="623">
        <v>43691.118750000001</v>
      </c>
      <c r="C1391" s="405" t="s">
        <v>96</v>
      </c>
      <c r="D1391" s="384">
        <v>692</v>
      </c>
      <c r="E1391">
        <v>0.02</v>
      </c>
      <c r="F1391">
        <v>118.84099999999999</v>
      </c>
      <c r="G1391" s="384">
        <v>0</v>
      </c>
      <c r="H1391">
        <v>0</v>
      </c>
    </row>
    <row r="1392" spans="1:10" x14ac:dyDescent="0.2">
      <c r="A1392">
        <v>4954</v>
      </c>
      <c r="B1392" s="623">
        <v>43692.359722222223</v>
      </c>
      <c r="C1392" s="405" t="s">
        <v>2054</v>
      </c>
      <c r="D1392" s="384">
        <v>692</v>
      </c>
      <c r="E1392">
        <v>0.02</v>
      </c>
      <c r="F1392">
        <v>118.56399999999999</v>
      </c>
      <c r="G1392" s="384">
        <v>0</v>
      </c>
      <c r="H1392">
        <v>118.56399999999999</v>
      </c>
      <c r="I1392">
        <v>-5.33</v>
      </c>
      <c r="J1392" s="384">
        <v>7827.17</v>
      </c>
    </row>
    <row r="1393" spans="1:10" x14ac:dyDescent="0.2">
      <c r="A1393">
        <v>4899</v>
      </c>
      <c r="B1393" s="623">
        <v>43691.55</v>
      </c>
      <c r="C1393" s="405" t="s">
        <v>96</v>
      </c>
      <c r="D1393" s="384">
        <v>693</v>
      </c>
      <c r="E1393">
        <v>0.03</v>
      </c>
      <c r="F1393">
        <v>118.57</v>
      </c>
      <c r="G1393" s="384">
        <v>0</v>
      </c>
      <c r="H1393">
        <v>0</v>
      </c>
    </row>
    <row r="1394" spans="1:10" x14ac:dyDescent="0.2">
      <c r="A1394">
        <v>4955</v>
      </c>
      <c r="B1394" s="623">
        <v>43692.359722222223</v>
      </c>
      <c r="C1394" s="405" t="s">
        <v>2054</v>
      </c>
      <c r="D1394" s="384">
        <v>693</v>
      </c>
      <c r="E1394">
        <v>0.03</v>
      </c>
      <c r="F1394">
        <v>118.56399999999999</v>
      </c>
      <c r="G1394" s="384">
        <v>0</v>
      </c>
      <c r="H1394">
        <v>118.56399999999999</v>
      </c>
      <c r="I1394">
        <v>-0.53</v>
      </c>
      <c r="J1394" s="384">
        <v>7826.64</v>
      </c>
    </row>
    <row r="1395" spans="1:10" x14ac:dyDescent="0.2">
      <c r="A1395">
        <v>4905</v>
      </c>
      <c r="B1395" s="623">
        <v>43691.556250000001</v>
      </c>
      <c r="C1395" s="405" t="s">
        <v>97</v>
      </c>
      <c r="D1395" s="384">
        <v>694</v>
      </c>
      <c r="E1395">
        <v>0.01</v>
      </c>
      <c r="F1395">
        <v>118.583</v>
      </c>
      <c r="G1395" s="384">
        <v>0</v>
      </c>
      <c r="H1395">
        <v>0</v>
      </c>
    </row>
    <row r="1396" spans="1:10" x14ac:dyDescent="0.2">
      <c r="A1396">
        <v>4907</v>
      </c>
      <c r="B1396" s="623">
        <v>43691.569444444445</v>
      </c>
      <c r="C1396" s="405" t="s">
        <v>2054</v>
      </c>
      <c r="D1396" s="384">
        <v>694</v>
      </c>
      <c r="E1396">
        <v>0.01</v>
      </c>
      <c r="F1396">
        <v>118.363</v>
      </c>
      <c r="G1396" s="384">
        <v>0</v>
      </c>
      <c r="H1396">
        <v>118.363</v>
      </c>
      <c r="I1396">
        <v>2.02</v>
      </c>
      <c r="J1396" s="384">
        <v>7843.98</v>
      </c>
    </row>
    <row r="1397" spans="1:10" x14ac:dyDescent="0.2">
      <c r="A1397">
        <v>4908</v>
      </c>
      <c r="B1397" s="623">
        <v>43691.570138888892</v>
      </c>
      <c r="C1397" s="405" t="s">
        <v>97</v>
      </c>
      <c r="D1397" s="384">
        <v>695</v>
      </c>
      <c r="E1397">
        <v>0.01</v>
      </c>
      <c r="F1397">
        <v>118.32299999999999</v>
      </c>
      <c r="G1397" s="384">
        <v>0</v>
      </c>
      <c r="H1397">
        <v>0</v>
      </c>
    </row>
    <row r="1398" spans="1:10" x14ac:dyDescent="0.2">
      <c r="A1398">
        <v>4920</v>
      </c>
      <c r="B1398" s="623">
        <v>43691.674305555556</v>
      </c>
      <c r="C1398" s="405" t="s">
        <v>2054</v>
      </c>
      <c r="D1398" s="384">
        <v>695</v>
      </c>
      <c r="E1398">
        <v>0.01</v>
      </c>
      <c r="F1398">
        <v>118.154</v>
      </c>
      <c r="G1398" s="384">
        <v>0</v>
      </c>
      <c r="H1398">
        <v>118.154</v>
      </c>
      <c r="I1398">
        <v>1.55</v>
      </c>
      <c r="J1398" s="384">
        <v>7845.53</v>
      </c>
    </row>
    <row r="1399" spans="1:10" x14ac:dyDescent="0.2">
      <c r="A1399">
        <v>4910</v>
      </c>
      <c r="B1399" s="623">
        <v>43691.581944444442</v>
      </c>
      <c r="C1399" s="405" t="s">
        <v>97</v>
      </c>
      <c r="D1399" s="384">
        <v>696</v>
      </c>
      <c r="E1399">
        <v>0.01</v>
      </c>
      <c r="F1399">
        <v>118.444</v>
      </c>
      <c r="G1399" s="384">
        <v>0</v>
      </c>
      <c r="H1399">
        <v>0</v>
      </c>
    </row>
    <row r="1400" spans="1:10" x14ac:dyDescent="0.2">
      <c r="A1400">
        <v>4921</v>
      </c>
      <c r="B1400" s="623">
        <v>43691.674305555556</v>
      </c>
      <c r="C1400" s="405" t="s">
        <v>2054</v>
      </c>
      <c r="D1400" s="384">
        <v>696</v>
      </c>
      <c r="E1400">
        <v>0.01</v>
      </c>
      <c r="F1400">
        <v>118.154</v>
      </c>
      <c r="G1400" s="384">
        <v>0</v>
      </c>
      <c r="H1400">
        <v>118.154</v>
      </c>
      <c r="I1400">
        <v>2.66</v>
      </c>
      <c r="J1400" s="384">
        <v>7848.19</v>
      </c>
    </row>
    <row r="1401" spans="1:10" x14ac:dyDescent="0.2">
      <c r="A1401">
        <v>4913</v>
      </c>
      <c r="B1401" s="623">
        <v>43691.669444444444</v>
      </c>
      <c r="C1401" s="405" t="s">
        <v>96</v>
      </c>
      <c r="D1401" s="384">
        <v>697</v>
      </c>
      <c r="E1401">
        <v>0.06</v>
      </c>
      <c r="F1401">
        <v>118.229</v>
      </c>
      <c r="G1401" s="384">
        <v>0</v>
      </c>
      <c r="H1401">
        <v>0</v>
      </c>
    </row>
    <row r="1402" spans="1:10" x14ac:dyDescent="0.2">
      <c r="A1402">
        <v>4956</v>
      </c>
      <c r="B1402" s="623">
        <v>43692.359722222223</v>
      </c>
      <c r="C1402" s="405" t="s">
        <v>2054</v>
      </c>
      <c r="D1402" s="384">
        <v>697</v>
      </c>
      <c r="E1402">
        <v>0.06</v>
      </c>
      <c r="F1402">
        <v>118.56399999999999</v>
      </c>
      <c r="G1402" s="384">
        <v>0</v>
      </c>
      <c r="H1402">
        <v>118.56399999999999</v>
      </c>
      <c r="I1402">
        <v>17.7</v>
      </c>
      <c r="J1402" s="384">
        <v>7844.34</v>
      </c>
    </row>
    <row r="1403" spans="1:10" x14ac:dyDescent="0.2">
      <c r="A1403">
        <v>4922</v>
      </c>
      <c r="B1403" s="623">
        <v>43691.675000000003</v>
      </c>
      <c r="C1403" s="405" t="s">
        <v>97</v>
      </c>
      <c r="D1403" s="384">
        <v>698</v>
      </c>
      <c r="E1403">
        <v>0.01</v>
      </c>
      <c r="F1403">
        <v>118.111</v>
      </c>
      <c r="G1403" s="384">
        <v>0</v>
      </c>
      <c r="H1403">
        <v>0</v>
      </c>
    </row>
    <row r="1404" spans="1:10" x14ac:dyDescent="0.2">
      <c r="A1404">
        <v>4924</v>
      </c>
      <c r="B1404" s="623">
        <v>43691.709722222222</v>
      </c>
      <c r="C1404" s="405" t="s">
        <v>2054</v>
      </c>
      <c r="D1404" s="384">
        <v>698</v>
      </c>
      <c r="E1404">
        <v>0.01</v>
      </c>
      <c r="F1404">
        <v>117.89100000000001</v>
      </c>
      <c r="G1404" s="384">
        <v>0</v>
      </c>
      <c r="H1404">
        <v>117.89100000000001</v>
      </c>
      <c r="I1404">
        <v>2.02</v>
      </c>
      <c r="J1404" s="384">
        <v>7850.21</v>
      </c>
    </row>
    <row r="1405" spans="1:10" x14ac:dyDescent="0.2">
      <c r="A1405">
        <v>4925</v>
      </c>
      <c r="B1405" s="623">
        <v>43691.711805555555</v>
      </c>
      <c r="C1405" s="405" t="s">
        <v>97</v>
      </c>
      <c r="D1405" s="384">
        <v>699</v>
      </c>
      <c r="E1405">
        <v>0.01</v>
      </c>
      <c r="F1405">
        <v>117.858</v>
      </c>
      <c r="G1405" s="384">
        <v>0</v>
      </c>
      <c r="H1405">
        <v>0</v>
      </c>
    </row>
    <row r="1406" spans="1:10" x14ac:dyDescent="0.2">
      <c r="A1406">
        <v>4978</v>
      </c>
      <c r="B1406" s="623">
        <v>43692.526388888888</v>
      </c>
      <c r="C1406" s="405" t="s">
        <v>2054</v>
      </c>
      <c r="D1406" s="384">
        <v>699</v>
      </c>
      <c r="E1406">
        <v>0.01</v>
      </c>
      <c r="F1406">
        <v>117.941</v>
      </c>
      <c r="G1406" s="384">
        <v>0</v>
      </c>
      <c r="H1406">
        <v>117.941</v>
      </c>
      <c r="I1406">
        <v>-0.83</v>
      </c>
      <c r="J1406" s="384">
        <v>7910.71</v>
      </c>
    </row>
    <row r="1407" spans="1:10" x14ac:dyDescent="0.2">
      <c r="A1407">
        <v>4927</v>
      </c>
      <c r="B1407" s="623">
        <v>43691.756944444445</v>
      </c>
      <c r="C1407" s="405" t="s">
        <v>96</v>
      </c>
      <c r="D1407" s="384">
        <v>700</v>
      </c>
      <c r="E1407">
        <v>0.1</v>
      </c>
      <c r="F1407">
        <v>117.818</v>
      </c>
      <c r="G1407" s="384">
        <v>0</v>
      </c>
      <c r="H1407">
        <v>0</v>
      </c>
    </row>
    <row r="1408" spans="1:10" x14ac:dyDescent="0.2">
      <c r="A1408">
        <v>4957</v>
      </c>
      <c r="B1408" s="623">
        <v>43692.359722222223</v>
      </c>
      <c r="C1408" s="405" t="s">
        <v>2054</v>
      </c>
      <c r="D1408" s="384">
        <v>700</v>
      </c>
      <c r="E1408">
        <v>0.1</v>
      </c>
      <c r="F1408">
        <v>118.56399999999999</v>
      </c>
      <c r="G1408" s="384">
        <v>0</v>
      </c>
      <c r="H1408">
        <v>118.56399999999999</v>
      </c>
      <c r="I1408">
        <v>67.2</v>
      </c>
      <c r="J1408" s="384">
        <v>7911.54</v>
      </c>
    </row>
    <row r="1409" spans="1:10" x14ac:dyDescent="0.2">
      <c r="A1409">
        <v>4935</v>
      </c>
      <c r="B1409" s="623">
        <v>43691.808333333334</v>
      </c>
      <c r="C1409" s="405" t="s">
        <v>97</v>
      </c>
      <c r="D1409" s="384">
        <v>701</v>
      </c>
      <c r="E1409">
        <v>0.01</v>
      </c>
      <c r="F1409">
        <v>117.98099999999999</v>
      </c>
      <c r="G1409" s="384">
        <v>0</v>
      </c>
      <c r="H1409">
        <v>0</v>
      </c>
    </row>
    <row r="1410" spans="1:10" x14ac:dyDescent="0.2">
      <c r="A1410">
        <v>4979</v>
      </c>
      <c r="B1410" s="623">
        <v>43692.526388888888</v>
      </c>
      <c r="C1410" s="405" t="s">
        <v>2054</v>
      </c>
      <c r="D1410" s="384">
        <v>701</v>
      </c>
      <c r="E1410">
        <v>0.01</v>
      </c>
      <c r="F1410">
        <v>117.941</v>
      </c>
      <c r="G1410" s="384">
        <v>0</v>
      </c>
      <c r="H1410">
        <v>117.941</v>
      </c>
      <c r="I1410">
        <v>0.3</v>
      </c>
      <c r="J1410" s="384">
        <v>7911.01</v>
      </c>
    </row>
    <row r="1411" spans="1:10" x14ac:dyDescent="0.2">
      <c r="A1411">
        <v>4947</v>
      </c>
      <c r="B1411" s="623">
        <v>43692.35</v>
      </c>
      <c r="C1411" s="405" t="s">
        <v>97</v>
      </c>
      <c r="D1411" s="384">
        <v>702</v>
      </c>
      <c r="E1411">
        <v>0.01</v>
      </c>
      <c r="F1411">
        <v>118.14100000000001</v>
      </c>
      <c r="G1411" s="384">
        <v>0</v>
      </c>
      <c r="H1411">
        <v>0</v>
      </c>
    </row>
    <row r="1412" spans="1:10" x14ac:dyDescent="0.2">
      <c r="A1412">
        <v>4980</v>
      </c>
      <c r="B1412" s="623">
        <v>43692.526388888888</v>
      </c>
      <c r="C1412" s="405" t="s">
        <v>2054</v>
      </c>
      <c r="D1412" s="384">
        <v>702</v>
      </c>
      <c r="E1412">
        <v>0.01</v>
      </c>
      <c r="F1412">
        <v>117.941</v>
      </c>
      <c r="G1412" s="384">
        <v>0</v>
      </c>
      <c r="H1412">
        <v>117.941</v>
      </c>
      <c r="I1412">
        <v>1.83</v>
      </c>
      <c r="J1412" s="384">
        <v>7912.84</v>
      </c>
    </row>
    <row r="1413" spans="1:10" x14ac:dyDescent="0.2">
      <c r="A1413">
        <v>4958</v>
      </c>
      <c r="B1413" s="623">
        <v>43692.363888888889</v>
      </c>
      <c r="C1413" s="405" t="s">
        <v>2096</v>
      </c>
      <c r="D1413" s="384">
        <v>703</v>
      </c>
      <c r="E1413">
        <v>0.02</v>
      </c>
      <c r="F1413">
        <v>118.495</v>
      </c>
      <c r="G1413" s="384">
        <v>0</v>
      </c>
      <c r="H1413">
        <v>0</v>
      </c>
    </row>
    <row r="1414" spans="1:10" x14ac:dyDescent="0.2">
      <c r="A1414">
        <v>4963</v>
      </c>
      <c r="B1414" s="623">
        <v>43692.365277777775</v>
      </c>
      <c r="C1414" s="405" t="s">
        <v>97</v>
      </c>
      <c r="D1414" s="384">
        <v>703</v>
      </c>
      <c r="E1414">
        <v>0.02</v>
      </c>
      <c r="F1414">
        <v>118.495</v>
      </c>
      <c r="G1414" s="384">
        <v>0</v>
      </c>
      <c r="H1414">
        <v>117.941</v>
      </c>
    </row>
    <row r="1415" spans="1:10" x14ac:dyDescent="0.2">
      <c r="A1415">
        <v>4981</v>
      </c>
      <c r="B1415" s="623">
        <v>43692.526388888888</v>
      </c>
      <c r="C1415" s="405" t="s">
        <v>2054</v>
      </c>
      <c r="D1415" s="384">
        <v>703</v>
      </c>
      <c r="E1415">
        <v>0.02</v>
      </c>
      <c r="F1415">
        <v>117.941</v>
      </c>
      <c r="G1415" s="384">
        <v>0</v>
      </c>
      <c r="H1415">
        <v>117.941</v>
      </c>
      <c r="I1415">
        <v>10.16</v>
      </c>
      <c r="J1415" s="384">
        <v>7923</v>
      </c>
    </row>
    <row r="1416" spans="1:10" x14ac:dyDescent="0.2">
      <c r="A1416">
        <v>4964</v>
      </c>
      <c r="B1416" s="623">
        <v>43692.371527777781</v>
      </c>
      <c r="C1416" s="405" t="s">
        <v>96</v>
      </c>
      <c r="D1416" s="384">
        <v>704</v>
      </c>
      <c r="E1416">
        <v>0.01</v>
      </c>
      <c r="F1416">
        <v>118.623</v>
      </c>
      <c r="G1416" s="384">
        <v>0</v>
      </c>
      <c r="H1416">
        <v>0</v>
      </c>
    </row>
    <row r="1417" spans="1:10" x14ac:dyDescent="0.2">
      <c r="A1417">
        <v>4987</v>
      </c>
      <c r="B1417" s="623">
        <v>43692.561805555553</v>
      </c>
      <c r="C1417" s="405" t="s">
        <v>2054</v>
      </c>
      <c r="D1417" s="384">
        <v>704</v>
      </c>
      <c r="E1417">
        <v>0.01</v>
      </c>
      <c r="F1417">
        <v>118.557</v>
      </c>
      <c r="G1417" s="384">
        <v>0</v>
      </c>
      <c r="H1417">
        <v>118.557</v>
      </c>
      <c r="I1417">
        <v>-0.6</v>
      </c>
      <c r="J1417" s="384">
        <v>7922.4</v>
      </c>
    </row>
    <row r="1418" spans="1:10" x14ac:dyDescent="0.2">
      <c r="A1418">
        <v>4966</v>
      </c>
      <c r="B1418" s="623">
        <v>43692.376388888886</v>
      </c>
      <c r="C1418" s="405" t="s">
        <v>96</v>
      </c>
      <c r="D1418" s="384">
        <v>705</v>
      </c>
      <c r="E1418">
        <v>0.01</v>
      </c>
      <c r="F1418">
        <v>118.498</v>
      </c>
      <c r="G1418" s="384">
        <v>0</v>
      </c>
      <c r="H1418">
        <v>0</v>
      </c>
    </row>
    <row r="1419" spans="1:10" x14ac:dyDescent="0.2">
      <c r="A1419">
        <v>4988</v>
      </c>
      <c r="B1419" s="623">
        <v>43692.561805555553</v>
      </c>
      <c r="C1419" s="405" t="s">
        <v>2054</v>
      </c>
      <c r="D1419" s="384">
        <v>705</v>
      </c>
      <c r="E1419">
        <v>0.01</v>
      </c>
      <c r="F1419">
        <v>118.557</v>
      </c>
      <c r="G1419" s="384">
        <v>0</v>
      </c>
      <c r="H1419">
        <v>118.557</v>
      </c>
      <c r="I1419">
        <v>0.54</v>
      </c>
      <c r="J1419" s="384">
        <v>7922.94</v>
      </c>
    </row>
    <row r="1420" spans="1:10" x14ac:dyDescent="0.2">
      <c r="A1420">
        <v>4969</v>
      </c>
      <c r="B1420" s="623">
        <v>43692.384722222225</v>
      </c>
      <c r="C1420" s="405" t="s">
        <v>96</v>
      </c>
      <c r="D1420" s="384">
        <v>706</v>
      </c>
      <c r="E1420">
        <v>0.01</v>
      </c>
      <c r="F1420">
        <v>118.337</v>
      </c>
      <c r="G1420" s="384">
        <v>0</v>
      </c>
      <c r="H1420">
        <v>0</v>
      </c>
    </row>
    <row r="1421" spans="1:10" x14ac:dyDescent="0.2">
      <c r="A1421">
        <v>4989</v>
      </c>
      <c r="B1421" s="623">
        <v>43692.561805555553</v>
      </c>
      <c r="C1421" s="405" t="s">
        <v>2054</v>
      </c>
      <c r="D1421" s="384">
        <v>706</v>
      </c>
      <c r="E1421">
        <v>0.01</v>
      </c>
      <c r="F1421">
        <v>118.557</v>
      </c>
      <c r="G1421" s="384">
        <v>0</v>
      </c>
      <c r="H1421">
        <v>118.557</v>
      </c>
      <c r="I1421">
        <v>2.02</v>
      </c>
      <c r="J1421" s="384">
        <v>7924.96</v>
      </c>
    </row>
    <row r="1422" spans="1:10" x14ac:dyDescent="0.2">
      <c r="A1422">
        <v>4973</v>
      </c>
      <c r="B1422" s="623">
        <v>43692.461111111108</v>
      </c>
      <c r="C1422" s="405" t="s">
        <v>96</v>
      </c>
      <c r="D1422" s="384">
        <v>707</v>
      </c>
      <c r="E1422">
        <v>0.02</v>
      </c>
      <c r="F1422">
        <v>118.039</v>
      </c>
      <c r="G1422" s="384">
        <v>0</v>
      </c>
      <c r="H1422">
        <v>0</v>
      </c>
    </row>
    <row r="1423" spans="1:10" x14ac:dyDescent="0.2">
      <c r="A1423">
        <v>4990</v>
      </c>
      <c r="B1423" s="623">
        <v>43692.561805555553</v>
      </c>
      <c r="C1423" s="405" t="s">
        <v>2054</v>
      </c>
      <c r="D1423" s="384">
        <v>707</v>
      </c>
      <c r="E1423">
        <v>0.02</v>
      </c>
      <c r="F1423">
        <v>118.557</v>
      </c>
      <c r="G1423" s="384">
        <v>0</v>
      </c>
      <c r="H1423">
        <v>118.557</v>
      </c>
      <c r="I1423">
        <v>9.51</v>
      </c>
      <c r="J1423" s="384">
        <v>7934.47</v>
      </c>
    </row>
    <row r="1424" spans="1:10" x14ac:dyDescent="0.2">
      <c r="A1424">
        <v>4982</v>
      </c>
      <c r="B1424" s="623">
        <v>43692.527083333334</v>
      </c>
      <c r="C1424" s="405" t="s">
        <v>97</v>
      </c>
      <c r="D1424" s="384">
        <v>708</v>
      </c>
      <c r="E1424">
        <v>0.01</v>
      </c>
      <c r="F1424">
        <v>117.932</v>
      </c>
      <c r="G1424" s="384">
        <v>0</v>
      </c>
      <c r="H1424">
        <v>0</v>
      </c>
    </row>
    <row r="1425" spans="1:10" x14ac:dyDescent="0.2">
      <c r="A1425">
        <v>5012</v>
      </c>
      <c r="B1425" s="623">
        <v>43692.654166666667</v>
      </c>
      <c r="C1425" s="405" t="s">
        <v>2054</v>
      </c>
      <c r="D1425" s="384">
        <v>708</v>
      </c>
      <c r="E1425">
        <v>0.01</v>
      </c>
      <c r="F1425">
        <v>118.009</v>
      </c>
      <c r="G1425" s="384">
        <v>0</v>
      </c>
      <c r="H1425">
        <v>118.009</v>
      </c>
      <c r="I1425">
        <v>-0.7</v>
      </c>
      <c r="J1425" s="384">
        <v>7935.79</v>
      </c>
    </row>
    <row r="1426" spans="1:10" x14ac:dyDescent="0.2">
      <c r="A1426">
        <v>4984</v>
      </c>
      <c r="B1426" s="623">
        <v>43692.547222222223</v>
      </c>
      <c r="C1426" s="405" t="s">
        <v>97</v>
      </c>
      <c r="D1426" s="384">
        <v>709</v>
      </c>
      <c r="E1426">
        <v>0.01</v>
      </c>
      <c r="F1426">
        <v>118.054</v>
      </c>
      <c r="G1426" s="384">
        <v>0</v>
      </c>
      <c r="H1426">
        <v>0</v>
      </c>
    </row>
    <row r="1427" spans="1:10" x14ac:dyDescent="0.2">
      <c r="A1427">
        <v>5013</v>
      </c>
      <c r="B1427" s="623">
        <v>43692.654166666667</v>
      </c>
      <c r="C1427" s="405" t="s">
        <v>2054</v>
      </c>
      <c r="D1427" s="384">
        <v>709</v>
      </c>
      <c r="E1427">
        <v>0.01</v>
      </c>
      <c r="F1427">
        <v>118.009</v>
      </c>
      <c r="G1427" s="384">
        <v>0</v>
      </c>
      <c r="H1427">
        <v>118.009</v>
      </c>
      <c r="I1427">
        <v>0.42</v>
      </c>
      <c r="J1427" s="384">
        <v>7936.21</v>
      </c>
    </row>
    <row r="1428" spans="1:10" x14ac:dyDescent="0.2">
      <c r="A1428">
        <v>4991</v>
      </c>
      <c r="B1428" s="623">
        <v>43692.564583333333</v>
      </c>
      <c r="C1428" s="405" t="s">
        <v>97</v>
      </c>
      <c r="D1428" s="384">
        <v>710</v>
      </c>
      <c r="E1428">
        <v>0.01</v>
      </c>
      <c r="F1428">
        <v>118.303</v>
      </c>
      <c r="G1428" s="384">
        <v>0</v>
      </c>
      <c r="H1428">
        <v>0</v>
      </c>
    </row>
    <row r="1429" spans="1:10" x14ac:dyDescent="0.2">
      <c r="A1429">
        <v>5014</v>
      </c>
      <c r="B1429" s="623">
        <v>43692.654166666667</v>
      </c>
      <c r="C1429" s="405" t="s">
        <v>2054</v>
      </c>
      <c r="D1429" s="384">
        <v>710</v>
      </c>
      <c r="E1429">
        <v>0.01</v>
      </c>
      <c r="F1429">
        <v>118.009</v>
      </c>
      <c r="G1429" s="384">
        <v>0</v>
      </c>
      <c r="H1429">
        <v>118.009</v>
      </c>
      <c r="I1429">
        <v>2.7</v>
      </c>
      <c r="J1429" s="384">
        <v>7938.91</v>
      </c>
    </row>
    <row r="1430" spans="1:10" x14ac:dyDescent="0.2">
      <c r="A1430">
        <v>4995</v>
      </c>
      <c r="B1430" s="623">
        <v>43692.573611111111</v>
      </c>
      <c r="C1430" s="405" t="s">
        <v>96</v>
      </c>
      <c r="D1430" s="384">
        <v>711</v>
      </c>
      <c r="E1430">
        <v>0.01</v>
      </c>
      <c r="F1430">
        <v>118.30500000000001</v>
      </c>
      <c r="G1430" s="384">
        <v>0</v>
      </c>
      <c r="H1430">
        <v>0</v>
      </c>
    </row>
    <row r="1431" spans="1:10" x14ac:dyDescent="0.2">
      <c r="A1431">
        <v>5002</v>
      </c>
      <c r="B1431" s="623">
        <v>43692.584722222222</v>
      </c>
      <c r="C1431" s="405" t="s">
        <v>2054</v>
      </c>
      <c r="D1431" s="384">
        <v>711</v>
      </c>
      <c r="E1431">
        <v>0.01</v>
      </c>
      <c r="F1431">
        <v>118.52500000000001</v>
      </c>
      <c r="G1431" s="384">
        <v>0</v>
      </c>
      <c r="H1431">
        <v>118.52500000000001</v>
      </c>
      <c r="I1431">
        <v>2.02</v>
      </c>
      <c r="J1431" s="384">
        <v>7936.49</v>
      </c>
    </row>
    <row r="1432" spans="1:10" x14ac:dyDescent="0.2">
      <c r="A1432">
        <v>4997</v>
      </c>
      <c r="B1432" s="623">
        <v>43692.584722222222</v>
      </c>
      <c r="C1432" s="405" t="s">
        <v>97</v>
      </c>
      <c r="D1432" s="384">
        <v>712</v>
      </c>
      <c r="E1432">
        <v>0.02</v>
      </c>
      <c r="F1432">
        <v>118.504</v>
      </c>
      <c r="G1432" s="384">
        <v>0</v>
      </c>
      <c r="H1432">
        <v>0</v>
      </c>
    </row>
    <row r="1433" spans="1:10" x14ac:dyDescent="0.2">
      <c r="A1433">
        <v>5015</v>
      </c>
      <c r="B1433" s="623">
        <v>43692.654166666667</v>
      </c>
      <c r="C1433" s="405" t="s">
        <v>2054</v>
      </c>
      <c r="D1433" s="384">
        <v>712</v>
      </c>
      <c r="E1433">
        <v>0.02</v>
      </c>
      <c r="F1433">
        <v>118.009</v>
      </c>
      <c r="G1433" s="384">
        <v>0</v>
      </c>
      <c r="H1433">
        <v>118.009</v>
      </c>
      <c r="I1433">
        <v>9.08</v>
      </c>
      <c r="J1433" s="384">
        <v>7947.99</v>
      </c>
    </row>
    <row r="1434" spans="1:10" x14ac:dyDescent="0.2">
      <c r="A1434">
        <v>5003</v>
      </c>
      <c r="B1434" s="623">
        <v>43692.585416666669</v>
      </c>
      <c r="C1434" s="405" t="s">
        <v>96</v>
      </c>
      <c r="D1434" s="384">
        <v>713</v>
      </c>
      <c r="E1434">
        <v>0.01</v>
      </c>
      <c r="F1434">
        <v>118.488</v>
      </c>
      <c r="G1434" s="384">
        <v>0</v>
      </c>
      <c r="H1434">
        <v>0</v>
      </c>
    </row>
    <row r="1435" spans="1:10" x14ac:dyDescent="0.2">
      <c r="A1435">
        <v>5072</v>
      </c>
      <c r="B1435" s="623">
        <v>43696.424305555556</v>
      </c>
      <c r="C1435" s="405" t="s">
        <v>2054</v>
      </c>
      <c r="D1435" s="384">
        <v>713</v>
      </c>
      <c r="E1435">
        <v>0.01</v>
      </c>
      <c r="F1435">
        <v>118.301</v>
      </c>
      <c r="G1435" s="384">
        <v>0</v>
      </c>
      <c r="H1435">
        <v>118.301</v>
      </c>
      <c r="I1435">
        <v>-1.8</v>
      </c>
      <c r="J1435" s="384">
        <v>7959.04</v>
      </c>
    </row>
    <row r="1436" spans="1:10" x14ac:dyDescent="0.2">
      <c r="A1436">
        <v>5005</v>
      </c>
      <c r="B1436" s="623">
        <v>43692.586805555555</v>
      </c>
      <c r="C1436" s="405" t="s">
        <v>96</v>
      </c>
      <c r="D1436" s="384">
        <v>714</v>
      </c>
      <c r="E1436">
        <v>0.01</v>
      </c>
      <c r="F1436">
        <v>118.367</v>
      </c>
      <c r="G1436" s="384">
        <v>0</v>
      </c>
      <c r="H1436">
        <v>0</v>
      </c>
    </row>
    <row r="1437" spans="1:10" x14ac:dyDescent="0.2">
      <c r="A1437">
        <v>5073</v>
      </c>
      <c r="B1437" s="623">
        <v>43696.424305555556</v>
      </c>
      <c r="C1437" s="405" t="s">
        <v>2054</v>
      </c>
      <c r="D1437" s="384">
        <v>714</v>
      </c>
      <c r="E1437">
        <v>0.01</v>
      </c>
      <c r="F1437">
        <v>118.301</v>
      </c>
      <c r="G1437" s="384">
        <v>0</v>
      </c>
      <c r="H1437">
        <v>118.301</v>
      </c>
      <c r="I1437">
        <v>-0.69</v>
      </c>
      <c r="J1437" s="384">
        <v>7958.35</v>
      </c>
    </row>
    <row r="1438" spans="1:10" x14ac:dyDescent="0.2">
      <c r="A1438">
        <v>5008</v>
      </c>
      <c r="B1438" s="623">
        <v>43692.644444444442</v>
      </c>
      <c r="C1438" s="405" t="s">
        <v>96</v>
      </c>
      <c r="D1438" s="384">
        <v>715</v>
      </c>
      <c r="E1438">
        <v>0.01</v>
      </c>
      <c r="F1438">
        <v>118.206</v>
      </c>
      <c r="G1438" s="384">
        <v>0</v>
      </c>
      <c r="H1438">
        <v>0</v>
      </c>
    </row>
    <row r="1439" spans="1:10" x14ac:dyDescent="0.2">
      <c r="A1439">
        <v>5074</v>
      </c>
      <c r="B1439" s="623">
        <v>43696.424305555556</v>
      </c>
      <c r="C1439" s="405" t="s">
        <v>2054</v>
      </c>
      <c r="D1439" s="384">
        <v>715</v>
      </c>
      <c r="E1439">
        <v>0.01</v>
      </c>
      <c r="F1439">
        <v>118.301</v>
      </c>
      <c r="G1439" s="384">
        <v>0</v>
      </c>
      <c r="H1439">
        <v>118.301</v>
      </c>
      <c r="I1439">
        <v>0.79</v>
      </c>
      <c r="J1439" s="384">
        <v>7959.13</v>
      </c>
    </row>
    <row r="1440" spans="1:10" x14ac:dyDescent="0.2">
      <c r="A1440">
        <v>5016</v>
      </c>
      <c r="B1440" s="623">
        <v>43692.657638888886</v>
      </c>
      <c r="C1440" s="405" t="s">
        <v>96</v>
      </c>
      <c r="D1440" s="384">
        <v>716</v>
      </c>
      <c r="E1440">
        <v>0.02</v>
      </c>
      <c r="F1440">
        <v>118.003</v>
      </c>
      <c r="G1440" s="384">
        <v>0</v>
      </c>
      <c r="H1440">
        <v>0</v>
      </c>
    </row>
    <row r="1441" spans="1:10" x14ac:dyDescent="0.2">
      <c r="A1441">
        <v>5075</v>
      </c>
      <c r="B1441" s="623">
        <v>43696.424305555556</v>
      </c>
      <c r="C1441" s="405" t="s">
        <v>2054</v>
      </c>
      <c r="D1441" s="384">
        <v>716</v>
      </c>
      <c r="E1441">
        <v>0.02</v>
      </c>
      <c r="F1441">
        <v>118.301</v>
      </c>
      <c r="G1441" s="384">
        <v>0</v>
      </c>
      <c r="H1441">
        <v>118.301</v>
      </c>
      <c r="I1441">
        <v>5.31</v>
      </c>
      <c r="J1441" s="384">
        <v>7964.44</v>
      </c>
    </row>
    <row r="1442" spans="1:10" x14ac:dyDescent="0.2">
      <c r="A1442">
        <v>5021</v>
      </c>
      <c r="B1442" s="623">
        <v>43692.679861111108</v>
      </c>
      <c r="C1442" s="405" t="s">
        <v>97</v>
      </c>
      <c r="D1442" s="384">
        <v>717</v>
      </c>
      <c r="E1442">
        <v>0.01</v>
      </c>
      <c r="F1442">
        <v>117.94</v>
      </c>
      <c r="G1442" s="384">
        <v>0</v>
      </c>
      <c r="H1442">
        <v>0</v>
      </c>
    </row>
    <row r="1443" spans="1:10" x14ac:dyDescent="0.2">
      <c r="A1443">
        <v>5029</v>
      </c>
      <c r="B1443" s="623">
        <v>43692.821527777778</v>
      </c>
      <c r="C1443" s="405" t="s">
        <v>2054</v>
      </c>
      <c r="D1443" s="384">
        <v>717</v>
      </c>
      <c r="E1443">
        <v>0.01</v>
      </c>
      <c r="F1443">
        <v>117.72</v>
      </c>
      <c r="G1443" s="384">
        <v>0</v>
      </c>
      <c r="H1443">
        <v>117.72</v>
      </c>
      <c r="I1443">
        <v>2.02</v>
      </c>
      <c r="J1443" s="384">
        <v>7950.01</v>
      </c>
    </row>
    <row r="1444" spans="1:10" x14ac:dyDescent="0.2">
      <c r="A1444">
        <v>5023</v>
      </c>
      <c r="B1444" s="623">
        <v>43692.768055555556</v>
      </c>
      <c r="C1444" s="405" t="s">
        <v>96</v>
      </c>
      <c r="D1444" s="384">
        <v>718</v>
      </c>
      <c r="E1444">
        <v>0.03</v>
      </c>
      <c r="F1444">
        <v>117.733</v>
      </c>
      <c r="G1444" s="384">
        <v>0</v>
      </c>
      <c r="H1444">
        <v>0</v>
      </c>
    </row>
    <row r="1445" spans="1:10" x14ac:dyDescent="0.2">
      <c r="A1445">
        <v>5076</v>
      </c>
      <c r="B1445" s="623">
        <v>43696.424305555556</v>
      </c>
      <c r="C1445" s="405" t="s">
        <v>2054</v>
      </c>
      <c r="D1445" s="384">
        <v>718</v>
      </c>
      <c r="E1445">
        <v>0.03</v>
      </c>
      <c r="F1445">
        <v>118.301</v>
      </c>
      <c r="G1445" s="384">
        <v>0</v>
      </c>
      <c r="H1445">
        <v>118.301</v>
      </c>
      <c r="I1445">
        <v>15.38</v>
      </c>
      <c r="J1445" s="384">
        <v>7979.82</v>
      </c>
    </row>
    <row r="1446" spans="1:10" x14ac:dyDescent="0.2">
      <c r="A1446">
        <v>5030</v>
      </c>
      <c r="B1446" s="623">
        <v>43692.822222222225</v>
      </c>
      <c r="C1446" s="405" t="s">
        <v>97</v>
      </c>
      <c r="D1446" s="384">
        <v>719</v>
      </c>
      <c r="E1446">
        <v>0.01</v>
      </c>
      <c r="F1446">
        <v>117.72799999999999</v>
      </c>
      <c r="G1446" s="384">
        <v>0</v>
      </c>
      <c r="H1446">
        <v>0</v>
      </c>
    </row>
    <row r="1447" spans="1:10" x14ac:dyDescent="0.2">
      <c r="A1447">
        <v>5046</v>
      </c>
      <c r="B1447" s="623">
        <v>43693.672222222223</v>
      </c>
      <c r="C1447" s="405" t="s">
        <v>2054</v>
      </c>
      <c r="D1447" s="384">
        <v>719</v>
      </c>
      <c r="E1447">
        <v>0.01</v>
      </c>
      <c r="F1447">
        <v>117.62</v>
      </c>
      <c r="G1447" s="384">
        <v>0</v>
      </c>
      <c r="H1447">
        <v>117.62</v>
      </c>
      <c r="I1447">
        <v>0.97</v>
      </c>
      <c r="J1447" s="384">
        <v>7950.98</v>
      </c>
    </row>
    <row r="1448" spans="1:10" x14ac:dyDescent="0.2">
      <c r="A1448">
        <v>5032</v>
      </c>
      <c r="B1448" s="623">
        <v>43692.864583333336</v>
      </c>
      <c r="C1448" s="405" t="s">
        <v>97</v>
      </c>
      <c r="D1448" s="384">
        <v>720</v>
      </c>
      <c r="E1448">
        <v>0.01</v>
      </c>
      <c r="F1448">
        <v>117.848</v>
      </c>
      <c r="G1448" s="384">
        <v>0</v>
      </c>
      <c r="H1448">
        <v>0</v>
      </c>
    </row>
    <row r="1449" spans="1:10" x14ac:dyDescent="0.2">
      <c r="A1449">
        <v>5047</v>
      </c>
      <c r="B1449" s="623">
        <v>43693.672222222223</v>
      </c>
      <c r="C1449" s="405" t="s">
        <v>2054</v>
      </c>
      <c r="D1449" s="384">
        <v>720</v>
      </c>
      <c r="E1449">
        <v>0.01</v>
      </c>
      <c r="F1449">
        <v>117.62</v>
      </c>
      <c r="G1449" s="384">
        <v>0</v>
      </c>
      <c r="H1449">
        <v>117.62</v>
      </c>
      <c r="I1449">
        <v>2.0699999999999998</v>
      </c>
      <c r="J1449" s="384">
        <v>7953.05</v>
      </c>
    </row>
    <row r="1450" spans="1:10" x14ac:dyDescent="0.2">
      <c r="A1450">
        <v>5042</v>
      </c>
      <c r="B1450" s="623">
        <v>43693.468055555553</v>
      </c>
      <c r="C1450" s="405" t="s">
        <v>97</v>
      </c>
      <c r="D1450" s="384">
        <v>721</v>
      </c>
      <c r="E1450">
        <v>0.01</v>
      </c>
      <c r="F1450">
        <v>118.01</v>
      </c>
      <c r="G1450" s="384">
        <v>0</v>
      </c>
      <c r="H1450">
        <v>0</v>
      </c>
    </row>
    <row r="1451" spans="1:10" x14ac:dyDescent="0.2">
      <c r="A1451">
        <v>5048</v>
      </c>
      <c r="B1451" s="623">
        <v>43693.672222222223</v>
      </c>
      <c r="C1451" s="405" t="s">
        <v>2054</v>
      </c>
      <c r="D1451" s="384">
        <v>721</v>
      </c>
      <c r="E1451">
        <v>0.01</v>
      </c>
      <c r="F1451">
        <v>117.62</v>
      </c>
      <c r="G1451" s="384">
        <v>0</v>
      </c>
      <c r="H1451">
        <v>117.62</v>
      </c>
      <c r="I1451">
        <v>3.57</v>
      </c>
      <c r="J1451" s="384">
        <v>7956.62</v>
      </c>
    </row>
    <row r="1452" spans="1:10" x14ac:dyDescent="0.2">
      <c r="A1452">
        <v>5049</v>
      </c>
      <c r="B1452" s="623">
        <v>43693.702777777777</v>
      </c>
      <c r="C1452" s="405" t="s">
        <v>97</v>
      </c>
      <c r="D1452" s="384">
        <v>722</v>
      </c>
      <c r="E1452">
        <v>0.01</v>
      </c>
      <c r="F1452">
        <v>118.033</v>
      </c>
      <c r="G1452" s="384">
        <v>0</v>
      </c>
      <c r="H1452">
        <v>0</v>
      </c>
    </row>
    <row r="1453" spans="1:10" x14ac:dyDescent="0.2">
      <c r="A1453">
        <v>5054</v>
      </c>
      <c r="B1453" s="623">
        <v>43693.761805555558</v>
      </c>
      <c r="C1453" s="405" t="s">
        <v>2054</v>
      </c>
      <c r="D1453" s="384">
        <v>722</v>
      </c>
      <c r="E1453">
        <v>0.01</v>
      </c>
      <c r="F1453">
        <v>117.863</v>
      </c>
      <c r="G1453" s="384">
        <v>0</v>
      </c>
      <c r="H1453">
        <v>117.863</v>
      </c>
      <c r="I1453">
        <v>1.56</v>
      </c>
      <c r="J1453" s="384">
        <v>7958.18</v>
      </c>
    </row>
    <row r="1454" spans="1:10" x14ac:dyDescent="0.2">
      <c r="A1454">
        <v>5051</v>
      </c>
      <c r="B1454" s="623">
        <v>43693.707638888889</v>
      </c>
      <c r="C1454" s="405" t="s">
        <v>97</v>
      </c>
      <c r="D1454" s="384">
        <v>723</v>
      </c>
      <c r="E1454">
        <v>0.01</v>
      </c>
      <c r="F1454">
        <v>118.15300000000001</v>
      </c>
      <c r="G1454" s="384">
        <v>0</v>
      </c>
      <c r="H1454">
        <v>0</v>
      </c>
    </row>
    <row r="1455" spans="1:10" x14ac:dyDescent="0.2">
      <c r="A1455">
        <v>5055</v>
      </c>
      <c r="B1455" s="623">
        <v>43693.761805555558</v>
      </c>
      <c r="C1455" s="405" t="s">
        <v>2054</v>
      </c>
      <c r="D1455" s="384">
        <v>723</v>
      </c>
      <c r="E1455">
        <v>0.01</v>
      </c>
      <c r="F1455">
        <v>117.863</v>
      </c>
      <c r="G1455" s="384">
        <v>0</v>
      </c>
      <c r="H1455">
        <v>117.863</v>
      </c>
      <c r="I1455">
        <v>2.66</v>
      </c>
      <c r="J1455" s="384">
        <v>7960.84</v>
      </c>
    </row>
    <row r="1456" spans="1:10" x14ac:dyDescent="0.2">
      <c r="A1456">
        <v>5056</v>
      </c>
      <c r="B1456" s="623">
        <v>43693.761805555558</v>
      </c>
      <c r="C1456" s="405" t="s">
        <v>97</v>
      </c>
      <c r="D1456" s="384">
        <v>724</v>
      </c>
      <c r="E1456">
        <v>0.01</v>
      </c>
      <c r="F1456">
        <v>117.846</v>
      </c>
      <c r="G1456" s="384">
        <v>0</v>
      </c>
      <c r="H1456">
        <v>0</v>
      </c>
    </row>
    <row r="1457" spans="1:10" x14ac:dyDescent="0.2">
      <c r="A1457">
        <v>5097</v>
      </c>
      <c r="B1457" s="623">
        <v>43697.428472222222</v>
      </c>
      <c r="C1457" s="405" t="s">
        <v>2054</v>
      </c>
      <c r="D1457" s="384">
        <v>724</v>
      </c>
      <c r="E1457">
        <v>0.01</v>
      </c>
      <c r="F1457">
        <v>117.86799999999999</v>
      </c>
      <c r="G1457" s="384">
        <v>0</v>
      </c>
      <c r="H1457">
        <v>117.86799999999999</v>
      </c>
      <c r="I1457">
        <v>-0.25</v>
      </c>
      <c r="J1457" s="384">
        <v>7979.58</v>
      </c>
    </row>
    <row r="1458" spans="1:10" x14ac:dyDescent="0.2">
      <c r="A1458">
        <v>5058</v>
      </c>
      <c r="B1458" s="623">
        <v>43693.84652777778</v>
      </c>
      <c r="C1458" s="405" t="s">
        <v>97</v>
      </c>
      <c r="D1458" s="384">
        <v>725</v>
      </c>
      <c r="E1458">
        <v>0.01</v>
      </c>
      <c r="F1458">
        <v>117.967</v>
      </c>
      <c r="G1458" s="384">
        <v>0</v>
      </c>
      <c r="H1458">
        <v>0</v>
      </c>
    </row>
    <row r="1459" spans="1:10" x14ac:dyDescent="0.2">
      <c r="A1459">
        <v>5098</v>
      </c>
      <c r="B1459" s="623">
        <v>43697.428472222222</v>
      </c>
      <c r="C1459" s="405" t="s">
        <v>2054</v>
      </c>
      <c r="D1459" s="384">
        <v>725</v>
      </c>
      <c r="E1459">
        <v>0.01</v>
      </c>
      <c r="F1459">
        <v>117.86799999999999</v>
      </c>
      <c r="G1459" s="384">
        <v>0</v>
      </c>
      <c r="H1459">
        <v>117.86799999999999</v>
      </c>
      <c r="I1459">
        <v>0.86</v>
      </c>
      <c r="J1459" s="384">
        <v>7980.44</v>
      </c>
    </row>
    <row r="1460" spans="1:10" x14ac:dyDescent="0.2">
      <c r="A1460">
        <v>5068</v>
      </c>
      <c r="B1460" s="623">
        <v>43696.038888888892</v>
      </c>
      <c r="C1460" s="405" t="s">
        <v>97</v>
      </c>
      <c r="D1460" s="384">
        <v>726</v>
      </c>
      <c r="E1460">
        <v>0.01</v>
      </c>
      <c r="F1460">
        <v>118.129</v>
      </c>
      <c r="G1460" s="384">
        <v>0</v>
      </c>
      <c r="H1460">
        <v>0</v>
      </c>
    </row>
    <row r="1461" spans="1:10" x14ac:dyDescent="0.2">
      <c r="A1461">
        <v>5099</v>
      </c>
      <c r="B1461" s="623">
        <v>43697.428472222222</v>
      </c>
      <c r="C1461" s="405" t="s">
        <v>2054</v>
      </c>
      <c r="D1461" s="384">
        <v>726</v>
      </c>
      <c r="E1461">
        <v>0.01</v>
      </c>
      <c r="F1461">
        <v>117.86799999999999</v>
      </c>
      <c r="G1461" s="384">
        <v>0</v>
      </c>
      <c r="H1461">
        <v>117.86799999999999</v>
      </c>
      <c r="I1461">
        <v>2.37</v>
      </c>
      <c r="J1461" s="384">
        <v>7982.81</v>
      </c>
    </row>
    <row r="1462" spans="1:10" x14ac:dyDescent="0.2">
      <c r="A1462">
        <v>5077</v>
      </c>
      <c r="B1462" s="623">
        <v>43696.424305555556</v>
      </c>
      <c r="C1462" s="405" t="s">
        <v>96</v>
      </c>
      <c r="D1462" s="384">
        <v>727</v>
      </c>
      <c r="E1462">
        <v>0.01</v>
      </c>
      <c r="F1462">
        <v>118.318</v>
      </c>
      <c r="G1462" s="384">
        <v>0</v>
      </c>
      <c r="H1462">
        <v>0</v>
      </c>
    </row>
    <row r="1463" spans="1:10" x14ac:dyDescent="0.2">
      <c r="A1463">
        <v>5130</v>
      </c>
      <c r="B1463" s="623">
        <v>43698.438194444447</v>
      </c>
      <c r="C1463" s="405" t="s">
        <v>2054</v>
      </c>
      <c r="D1463" s="384">
        <v>727</v>
      </c>
      <c r="E1463">
        <v>0.01</v>
      </c>
      <c r="F1463">
        <v>118.301</v>
      </c>
      <c r="G1463" s="384">
        <v>0</v>
      </c>
      <c r="H1463">
        <v>118.301</v>
      </c>
      <c r="I1463">
        <v>-0.24</v>
      </c>
      <c r="J1463" s="384">
        <v>7993.03</v>
      </c>
    </row>
    <row r="1464" spans="1:10" x14ac:dyDescent="0.2">
      <c r="A1464">
        <v>5079</v>
      </c>
      <c r="B1464" s="623">
        <v>43696.425694444442</v>
      </c>
      <c r="C1464" s="405" t="s">
        <v>97</v>
      </c>
      <c r="D1464" s="384">
        <v>728</v>
      </c>
      <c r="E1464">
        <v>0.02</v>
      </c>
      <c r="F1464">
        <v>118.331</v>
      </c>
      <c r="G1464" s="384">
        <v>0</v>
      </c>
      <c r="H1464">
        <v>0</v>
      </c>
    </row>
    <row r="1465" spans="1:10" x14ac:dyDescent="0.2">
      <c r="A1465">
        <v>5100</v>
      </c>
      <c r="B1465" s="623">
        <v>43697.428472222222</v>
      </c>
      <c r="C1465" s="405" t="s">
        <v>2054</v>
      </c>
      <c r="D1465" s="384">
        <v>728</v>
      </c>
      <c r="E1465">
        <v>0.02</v>
      </c>
      <c r="F1465">
        <v>117.86799999999999</v>
      </c>
      <c r="G1465" s="384">
        <v>0</v>
      </c>
      <c r="H1465">
        <v>117.86799999999999</v>
      </c>
      <c r="I1465">
        <v>8.44</v>
      </c>
      <c r="J1465" s="384">
        <v>7991.25</v>
      </c>
    </row>
    <row r="1466" spans="1:10" x14ac:dyDescent="0.2">
      <c r="A1466">
        <v>5084</v>
      </c>
      <c r="B1466" s="623">
        <v>43696.686111111114</v>
      </c>
      <c r="C1466" s="405" t="s">
        <v>96</v>
      </c>
      <c r="D1466" s="384">
        <v>729</v>
      </c>
      <c r="E1466">
        <v>0.01</v>
      </c>
      <c r="F1466">
        <v>118.19799999999999</v>
      </c>
      <c r="G1466" s="384">
        <v>0</v>
      </c>
      <c r="H1466">
        <v>0</v>
      </c>
    </row>
    <row r="1467" spans="1:10" x14ac:dyDescent="0.2">
      <c r="A1467">
        <v>5131</v>
      </c>
      <c r="B1467" s="623">
        <v>43698.438194444447</v>
      </c>
      <c r="C1467" s="405" t="s">
        <v>2054</v>
      </c>
      <c r="D1467" s="384">
        <v>729</v>
      </c>
      <c r="E1467">
        <v>0.01</v>
      </c>
      <c r="F1467">
        <v>118.301</v>
      </c>
      <c r="G1467" s="384">
        <v>0</v>
      </c>
      <c r="H1467">
        <v>118.301</v>
      </c>
      <c r="I1467">
        <v>0.86</v>
      </c>
      <c r="J1467" s="384">
        <v>7993.89</v>
      </c>
    </row>
    <row r="1468" spans="1:10" x14ac:dyDescent="0.2">
      <c r="A1468">
        <v>5093</v>
      </c>
      <c r="B1468" s="623">
        <v>43697.338194444441</v>
      </c>
      <c r="C1468" s="405" t="s">
        <v>96</v>
      </c>
      <c r="D1468" s="384">
        <v>730</v>
      </c>
      <c r="E1468">
        <v>0.01</v>
      </c>
      <c r="F1468">
        <v>118.03700000000001</v>
      </c>
      <c r="G1468" s="384">
        <v>0</v>
      </c>
      <c r="H1468">
        <v>0</v>
      </c>
    </row>
    <row r="1469" spans="1:10" x14ac:dyDescent="0.2">
      <c r="A1469">
        <v>5132</v>
      </c>
      <c r="B1469" s="623">
        <v>43698.438194444447</v>
      </c>
      <c r="C1469" s="405" t="s">
        <v>2054</v>
      </c>
      <c r="D1469" s="384">
        <v>730</v>
      </c>
      <c r="E1469">
        <v>0.01</v>
      </c>
      <c r="F1469">
        <v>118.301</v>
      </c>
      <c r="G1469" s="384">
        <v>0</v>
      </c>
      <c r="H1469">
        <v>118.301</v>
      </c>
      <c r="I1469">
        <v>2.38</v>
      </c>
      <c r="J1469" s="384">
        <v>7996.27</v>
      </c>
    </row>
    <row r="1470" spans="1:10" x14ac:dyDescent="0.2">
      <c r="A1470">
        <v>5101</v>
      </c>
      <c r="B1470" s="623">
        <v>43697.429166666669</v>
      </c>
      <c r="C1470" s="405" t="s">
        <v>97</v>
      </c>
      <c r="D1470" s="384">
        <v>731</v>
      </c>
      <c r="E1470">
        <v>0.01</v>
      </c>
      <c r="F1470">
        <v>117.834</v>
      </c>
      <c r="G1470" s="384">
        <v>0</v>
      </c>
      <c r="H1470">
        <v>0</v>
      </c>
    </row>
    <row r="1471" spans="1:10" x14ac:dyDescent="0.2">
      <c r="A1471">
        <v>5108</v>
      </c>
      <c r="B1471" s="623">
        <v>43697.631944444445</v>
      </c>
      <c r="C1471" s="405" t="s">
        <v>2054</v>
      </c>
      <c r="D1471" s="384">
        <v>731</v>
      </c>
      <c r="E1471">
        <v>0.01</v>
      </c>
      <c r="F1471">
        <v>117.614</v>
      </c>
      <c r="G1471" s="384">
        <v>0</v>
      </c>
      <c r="H1471">
        <v>117.614</v>
      </c>
      <c r="I1471">
        <v>2.02</v>
      </c>
      <c r="J1471" s="384">
        <v>7993.27</v>
      </c>
    </row>
    <row r="1472" spans="1:10" x14ac:dyDescent="0.2">
      <c r="A1472">
        <v>5103</v>
      </c>
      <c r="B1472" s="623">
        <v>43697.46875</v>
      </c>
      <c r="C1472" s="405" t="s">
        <v>96</v>
      </c>
      <c r="D1472" s="384">
        <v>732</v>
      </c>
      <c r="E1472">
        <v>0.02</v>
      </c>
      <c r="F1472">
        <v>117.837</v>
      </c>
      <c r="G1472" s="384">
        <v>0</v>
      </c>
      <c r="H1472">
        <v>0</v>
      </c>
    </row>
    <row r="1473" spans="1:10" x14ac:dyDescent="0.2">
      <c r="A1473">
        <v>5133</v>
      </c>
      <c r="B1473" s="623">
        <v>43698.438194444447</v>
      </c>
      <c r="C1473" s="405" t="s">
        <v>2054</v>
      </c>
      <c r="D1473" s="384">
        <v>732</v>
      </c>
      <c r="E1473">
        <v>0.02</v>
      </c>
      <c r="F1473">
        <v>118.301</v>
      </c>
      <c r="G1473" s="384">
        <v>0</v>
      </c>
      <c r="H1473">
        <v>118.301</v>
      </c>
      <c r="I1473">
        <v>8.43</v>
      </c>
      <c r="J1473" s="384">
        <v>8004.7</v>
      </c>
    </row>
    <row r="1474" spans="1:10" x14ac:dyDescent="0.2">
      <c r="A1474">
        <v>5109</v>
      </c>
      <c r="B1474" s="623">
        <v>43697.631944444445</v>
      </c>
      <c r="C1474" s="405" t="s">
        <v>97</v>
      </c>
      <c r="D1474" s="384">
        <v>733</v>
      </c>
      <c r="E1474">
        <v>0.01</v>
      </c>
      <c r="F1474">
        <v>117.59099999999999</v>
      </c>
      <c r="G1474" s="384">
        <v>0</v>
      </c>
      <c r="H1474">
        <v>0</v>
      </c>
    </row>
    <row r="1475" spans="1:10" x14ac:dyDescent="0.2">
      <c r="A1475">
        <v>5163</v>
      </c>
      <c r="B1475" s="623">
        <v>43700.709027777775</v>
      </c>
      <c r="C1475" s="405" t="s">
        <v>2054</v>
      </c>
      <c r="D1475" s="384">
        <v>733</v>
      </c>
      <c r="E1475">
        <v>0.01</v>
      </c>
      <c r="F1475">
        <v>117.614</v>
      </c>
      <c r="G1475" s="384">
        <v>0</v>
      </c>
      <c r="H1475">
        <v>117.614</v>
      </c>
      <c r="I1475">
        <v>-0.32</v>
      </c>
      <c r="J1475" s="384">
        <v>8004.37</v>
      </c>
    </row>
    <row r="1476" spans="1:10" x14ac:dyDescent="0.2">
      <c r="A1476">
        <v>5111</v>
      </c>
      <c r="B1476" s="623">
        <v>43697.643055555556</v>
      </c>
      <c r="C1476" s="405" t="s">
        <v>97</v>
      </c>
      <c r="D1476" s="384">
        <v>734</v>
      </c>
      <c r="E1476">
        <v>0.01</v>
      </c>
      <c r="F1476">
        <v>117.712</v>
      </c>
      <c r="G1476" s="384">
        <v>0</v>
      </c>
      <c r="H1476">
        <v>0</v>
      </c>
    </row>
    <row r="1477" spans="1:10" x14ac:dyDescent="0.2">
      <c r="A1477">
        <v>5164</v>
      </c>
      <c r="B1477" s="623">
        <v>43700.709027777775</v>
      </c>
      <c r="C1477" s="405" t="s">
        <v>2054</v>
      </c>
      <c r="D1477" s="384">
        <v>734</v>
      </c>
      <c r="E1477">
        <v>0.01</v>
      </c>
      <c r="F1477">
        <v>117.614</v>
      </c>
      <c r="G1477" s="384">
        <v>0</v>
      </c>
      <c r="H1477">
        <v>117.614</v>
      </c>
      <c r="I1477">
        <v>0.79</v>
      </c>
      <c r="J1477" s="384">
        <v>8005.16</v>
      </c>
    </row>
    <row r="1478" spans="1:10" x14ac:dyDescent="0.2">
      <c r="A1478">
        <v>5114</v>
      </c>
      <c r="B1478" s="623">
        <v>43697.665277777778</v>
      </c>
      <c r="C1478" s="405" t="s">
        <v>97</v>
      </c>
      <c r="D1478" s="384">
        <v>735</v>
      </c>
      <c r="E1478">
        <v>0.01</v>
      </c>
      <c r="F1478">
        <v>117.89</v>
      </c>
      <c r="G1478" s="384">
        <v>0</v>
      </c>
      <c r="H1478">
        <v>0</v>
      </c>
    </row>
    <row r="1479" spans="1:10" x14ac:dyDescent="0.2">
      <c r="A1479">
        <v>5165</v>
      </c>
      <c r="B1479" s="623">
        <v>43700.709027777775</v>
      </c>
      <c r="C1479" s="405" t="s">
        <v>2054</v>
      </c>
      <c r="D1479" s="384">
        <v>735</v>
      </c>
      <c r="E1479">
        <v>0.01</v>
      </c>
      <c r="F1479">
        <v>117.614</v>
      </c>
      <c r="G1479" s="384">
        <v>0</v>
      </c>
      <c r="H1479">
        <v>117.614</v>
      </c>
      <c r="I1479">
        <v>2.42</v>
      </c>
      <c r="J1479" s="384">
        <v>8007.58</v>
      </c>
    </row>
    <row r="1480" spans="1:10" x14ac:dyDescent="0.2">
      <c r="A1480">
        <v>5125</v>
      </c>
      <c r="B1480" s="623">
        <v>43698.164583333331</v>
      </c>
      <c r="C1480" s="405" t="s">
        <v>97</v>
      </c>
      <c r="D1480" s="384">
        <v>736</v>
      </c>
      <c r="E1480">
        <v>0.02</v>
      </c>
      <c r="F1480">
        <v>118.09</v>
      </c>
      <c r="G1480" s="384">
        <v>0</v>
      </c>
      <c r="H1480">
        <v>0</v>
      </c>
    </row>
    <row r="1481" spans="1:10" x14ac:dyDescent="0.2">
      <c r="A1481">
        <v>5166</v>
      </c>
      <c r="B1481" s="623">
        <v>43700.709027777775</v>
      </c>
      <c r="C1481" s="405" t="s">
        <v>2054</v>
      </c>
      <c r="D1481" s="384">
        <v>736</v>
      </c>
      <c r="E1481">
        <v>0.02</v>
      </c>
      <c r="F1481">
        <v>117.614</v>
      </c>
      <c r="G1481" s="384">
        <v>0</v>
      </c>
      <c r="H1481">
        <v>117.614</v>
      </c>
      <c r="I1481">
        <v>8.5500000000000007</v>
      </c>
      <c r="J1481" s="384">
        <v>8016.12</v>
      </c>
    </row>
    <row r="1482" spans="1:10" x14ac:dyDescent="0.2">
      <c r="A1482">
        <v>5134</v>
      </c>
      <c r="B1482" s="623">
        <v>43698.445833333331</v>
      </c>
      <c r="C1482" s="405" t="s">
        <v>96</v>
      </c>
      <c r="D1482" s="384">
        <v>737</v>
      </c>
      <c r="E1482">
        <v>0.01</v>
      </c>
      <c r="F1482">
        <v>118.328</v>
      </c>
      <c r="G1482" s="384">
        <v>0</v>
      </c>
      <c r="H1482">
        <v>0</v>
      </c>
    </row>
    <row r="1483" spans="1:10" x14ac:dyDescent="0.2">
      <c r="A1483">
        <v>5226</v>
      </c>
      <c r="B1483" s="623">
        <v>43703.200694444444</v>
      </c>
      <c r="C1483" s="405" t="s">
        <v>2054</v>
      </c>
      <c r="D1483" s="384">
        <v>737</v>
      </c>
      <c r="E1483">
        <v>0.01</v>
      </c>
      <c r="F1483">
        <v>117.48399999999999</v>
      </c>
      <c r="G1483" s="384">
        <v>0</v>
      </c>
      <c r="H1483">
        <v>117.48399999999999</v>
      </c>
      <c r="I1483">
        <v>-7.94</v>
      </c>
      <c r="J1483" s="384">
        <v>8018.62</v>
      </c>
    </row>
    <row r="1484" spans="1:10" x14ac:dyDescent="0.2">
      <c r="A1484">
        <v>5136</v>
      </c>
      <c r="B1484" s="623">
        <v>43698.461111111108</v>
      </c>
      <c r="C1484" s="405" t="s">
        <v>96</v>
      </c>
      <c r="D1484" s="384">
        <v>738</v>
      </c>
      <c r="E1484">
        <v>0.01</v>
      </c>
      <c r="F1484">
        <v>118.20699999999999</v>
      </c>
      <c r="G1484" s="384">
        <v>0</v>
      </c>
      <c r="H1484">
        <v>0</v>
      </c>
    </row>
    <row r="1485" spans="1:10" x14ac:dyDescent="0.2">
      <c r="A1485">
        <v>5227</v>
      </c>
      <c r="B1485" s="623">
        <v>43703.200694444444</v>
      </c>
      <c r="C1485" s="405" t="s">
        <v>2054</v>
      </c>
      <c r="D1485" s="384">
        <v>738</v>
      </c>
      <c r="E1485">
        <v>0.01</v>
      </c>
      <c r="F1485">
        <v>117.48399999999999</v>
      </c>
      <c r="G1485" s="384">
        <v>0</v>
      </c>
      <c r="H1485">
        <v>117.48399999999999</v>
      </c>
      <c r="I1485">
        <v>-6.83</v>
      </c>
      <c r="J1485" s="384">
        <v>8011.78</v>
      </c>
    </row>
    <row r="1486" spans="1:10" x14ac:dyDescent="0.2">
      <c r="A1486">
        <v>5139</v>
      </c>
      <c r="B1486" s="623">
        <v>43698.680555555555</v>
      </c>
      <c r="C1486" s="405" t="s">
        <v>96</v>
      </c>
      <c r="D1486" s="384">
        <v>739</v>
      </c>
      <c r="E1486">
        <v>0.01</v>
      </c>
      <c r="F1486">
        <v>118.04600000000001</v>
      </c>
      <c r="G1486" s="384">
        <v>0</v>
      </c>
      <c r="H1486">
        <v>0</v>
      </c>
    </row>
    <row r="1487" spans="1:10" x14ac:dyDescent="0.2">
      <c r="A1487">
        <v>5228</v>
      </c>
      <c r="B1487" s="623">
        <v>43703.200694444444</v>
      </c>
      <c r="C1487" s="405" t="s">
        <v>2054</v>
      </c>
      <c r="D1487" s="384">
        <v>739</v>
      </c>
      <c r="E1487">
        <v>0.01</v>
      </c>
      <c r="F1487">
        <v>117.48399999999999</v>
      </c>
      <c r="G1487" s="384">
        <v>0</v>
      </c>
      <c r="H1487">
        <v>117.48399999999999</v>
      </c>
      <c r="I1487">
        <v>-5.35</v>
      </c>
      <c r="J1487" s="384">
        <v>8006.43</v>
      </c>
    </row>
    <row r="1488" spans="1:10" x14ac:dyDescent="0.2">
      <c r="A1488">
        <v>5150</v>
      </c>
      <c r="B1488" s="623">
        <v>43699.335416666669</v>
      </c>
      <c r="C1488" s="405" t="s">
        <v>96</v>
      </c>
      <c r="D1488" s="384">
        <v>740</v>
      </c>
      <c r="E1488">
        <v>0.02</v>
      </c>
      <c r="F1488">
        <v>117.845</v>
      </c>
      <c r="G1488" s="384">
        <v>0</v>
      </c>
      <c r="H1488">
        <v>0</v>
      </c>
    </row>
    <row r="1489" spans="1:10" x14ac:dyDescent="0.2">
      <c r="A1489">
        <v>5229</v>
      </c>
      <c r="B1489" s="623">
        <v>43703.200694444444</v>
      </c>
      <c r="C1489" s="405" t="s">
        <v>2054</v>
      </c>
      <c r="D1489" s="384">
        <v>740</v>
      </c>
      <c r="E1489">
        <v>0.02</v>
      </c>
      <c r="F1489">
        <v>117.48399999999999</v>
      </c>
      <c r="G1489" s="384">
        <v>0</v>
      </c>
      <c r="H1489">
        <v>117.48399999999999</v>
      </c>
      <c r="I1489">
        <v>-6.78</v>
      </c>
      <c r="J1489" s="384">
        <v>7999.64</v>
      </c>
    </row>
    <row r="1490" spans="1:10" x14ac:dyDescent="0.2">
      <c r="A1490">
        <v>5167</v>
      </c>
      <c r="B1490" s="623">
        <v>43700.709722222222</v>
      </c>
      <c r="C1490" s="405" t="s">
        <v>96</v>
      </c>
      <c r="D1490" s="384">
        <v>741</v>
      </c>
      <c r="E1490">
        <v>0.03</v>
      </c>
      <c r="F1490">
        <v>117.57299999999999</v>
      </c>
      <c r="G1490" s="384">
        <v>0</v>
      </c>
      <c r="H1490">
        <v>0</v>
      </c>
    </row>
    <row r="1491" spans="1:10" x14ac:dyDescent="0.2">
      <c r="A1491">
        <v>5230</v>
      </c>
      <c r="B1491" s="623">
        <v>43703.200694444444</v>
      </c>
      <c r="C1491" s="405" t="s">
        <v>2054</v>
      </c>
      <c r="D1491" s="384">
        <v>741</v>
      </c>
      <c r="E1491">
        <v>0.03</v>
      </c>
      <c r="F1491">
        <v>117.48399999999999</v>
      </c>
      <c r="G1491" s="384">
        <v>0</v>
      </c>
      <c r="H1491">
        <v>117.48399999999999</v>
      </c>
      <c r="I1491">
        <v>-2.57</v>
      </c>
      <c r="J1491" s="384">
        <v>7997.07</v>
      </c>
    </row>
    <row r="1492" spans="1:10" x14ac:dyDescent="0.2">
      <c r="A1492">
        <v>5173</v>
      </c>
      <c r="B1492" s="623">
        <v>43700.714583333334</v>
      </c>
      <c r="C1492" s="405" t="s">
        <v>97</v>
      </c>
      <c r="D1492" s="384">
        <v>742</v>
      </c>
      <c r="E1492">
        <v>0.01</v>
      </c>
      <c r="F1492">
        <v>117.47199999999999</v>
      </c>
      <c r="G1492" s="384">
        <v>0</v>
      </c>
      <c r="H1492">
        <v>0</v>
      </c>
    </row>
    <row r="1493" spans="1:10" x14ac:dyDescent="0.2">
      <c r="A1493">
        <v>5178</v>
      </c>
      <c r="B1493" s="623">
        <v>43700.75</v>
      </c>
      <c r="C1493" s="405" t="s">
        <v>2054</v>
      </c>
      <c r="D1493" s="384">
        <v>742</v>
      </c>
      <c r="E1493">
        <v>0.01</v>
      </c>
      <c r="F1493">
        <v>117.303</v>
      </c>
      <c r="G1493" s="384">
        <v>0</v>
      </c>
      <c r="H1493">
        <v>117.303</v>
      </c>
      <c r="I1493">
        <v>1.55</v>
      </c>
      <c r="J1493" s="384">
        <v>8017.67</v>
      </c>
    </row>
    <row r="1494" spans="1:10" x14ac:dyDescent="0.2">
      <c r="A1494">
        <v>5175</v>
      </c>
      <c r="B1494" s="623">
        <v>43700.724305555559</v>
      </c>
      <c r="C1494" s="405" t="s">
        <v>97</v>
      </c>
      <c r="D1494" s="384">
        <v>743</v>
      </c>
      <c r="E1494">
        <v>0.01</v>
      </c>
      <c r="F1494">
        <v>117.593</v>
      </c>
      <c r="G1494" s="384">
        <v>0</v>
      </c>
      <c r="H1494">
        <v>0</v>
      </c>
    </row>
    <row r="1495" spans="1:10" x14ac:dyDescent="0.2">
      <c r="A1495">
        <v>5179</v>
      </c>
      <c r="B1495" s="623">
        <v>43700.75</v>
      </c>
      <c r="C1495" s="405" t="s">
        <v>2054</v>
      </c>
      <c r="D1495" s="384">
        <v>743</v>
      </c>
      <c r="E1495">
        <v>0.01</v>
      </c>
      <c r="F1495">
        <v>117.303</v>
      </c>
      <c r="G1495" s="384">
        <v>0</v>
      </c>
      <c r="H1495">
        <v>117.303</v>
      </c>
      <c r="I1495">
        <v>2.66</v>
      </c>
      <c r="J1495" s="384">
        <v>8020.33</v>
      </c>
    </row>
    <row r="1496" spans="1:10" x14ac:dyDescent="0.2">
      <c r="A1496">
        <v>5180</v>
      </c>
      <c r="B1496" s="623">
        <v>43700.754861111112</v>
      </c>
      <c r="C1496" s="405" t="s">
        <v>97</v>
      </c>
      <c r="D1496" s="384">
        <v>744</v>
      </c>
      <c r="E1496">
        <v>0.01</v>
      </c>
      <c r="F1496">
        <v>117.357</v>
      </c>
      <c r="G1496" s="384">
        <v>0</v>
      </c>
      <c r="H1496">
        <v>0</v>
      </c>
    </row>
    <row r="1497" spans="1:10" x14ac:dyDescent="0.2">
      <c r="A1497">
        <v>5185</v>
      </c>
      <c r="B1497" s="623">
        <v>43702.958333333336</v>
      </c>
      <c r="C1497" s="405" t="s">
        <v>2054</v>
      </c>
      <c r="D1497" s="384">
        <v>744</v>
      </c>
      <c r="E1497">
        <v>0.01</v>
      </c>
      <c r="F1497">
        <v>117.187</v>
      </c>
      <c r="G1497" s="384">
        <v>0</v>
      </c>
      <c r="H1497">
        <v>117.187</v>
      </c>
      <c r="I1497">
        <v>1.56</v>
      </c>
      <c r="J1497" s="384">
        <v>8021.89</v>
      </c>
    </row>
    <row r="1498" spans="1:10" x14ac:dyDescent="0.2">
      <c r="A1498">
        <v>5182</v>
      </c>
      <c r="B1498" s="623">
        <v>43700.759027777778</v>
      </c>
      <c r="C1498" s="405" t="s">
        <v>97</v>
      </c>
      <c r="D1498" s="384">
        <v>745</v>
      </c>
      <c r="E1498">
        <v>0.01</v>
      </c>
      <c r="F1498">
        <v>117.477</v>
      </c>
      <c r="G1498" s="384">
        <v>0</v>
      </c>
      <c r="H1498">
        <v>0</v>
      </c>
    </row>
    <row r="1499" spans="1:10" x14ac:dyDescent="0.2">
      <c r="A1499">
        <v>5186</v>
      </c>
      <c r="B1499" s="623">
        <v>43702.958333333336</v>
      </c>
      <c r="C1499" s="405" t="s">
        <v>2054</v>
      </c>
      <c r="D1499" s="384">
        <v>745</v>
      </c>
      <c r="E1499">
        <v>0.01</v>
      </c>
      <c r="F1499">
        <v>117.187</v>
      </c>
      <c r="G1499" s="384">
        <v>0</v>
      </c>
      <c r="H1499">
        <v>117.187</v>
      </c>
      <c r="I1499">
        <v>2.66</v>
      </c>
      <c r="J1499" s="384">
        <v>8024.55</v>
      </c>
    </row>
    <row r="1500" spans="1:10" x14ac:dyDescent="0.2">
      <c r="A1500">
        <v>5187</v>
      </c>
      <c r="B1500" s="623">
        <v>43702.958333333336</v>
      </c>
      <c r="C1500" s="405" t="s">
        <v>96</v>
      </c>
      <c r="D1500" s="384">
        <v>746</v>
      </c>
      <c r="E1500">
        <v>0.06</v>
      </c>
      <c r="F1500">
        <v>117.12</v>
      </c>
      <c r="G1500" s="384">
        <v>0</v>
      </c>
      <c r="H1500">
        <v>0</v>
      </c>
    </row>
    <row r="1501" spans="1:10" x14ac:dyDescent="0.2">
      <c r="A1501">
        <v>5231</v>
      </c>
      <c r="B1501" s="623">
        <v>43703.200694444444</v>
      </c>
      <c r="C1501" s="405" t="s">
        <v>2054</v>
      </c>
      <c r="D1501" s="384">
        <v>746</v>
      </c>
      <c r="E1501">
        <v>0.06</v>
      </c>
      <c r="F1501">
        <v>117.48399999999999</v>
      </c>
      <c r="G1501" s="384">
        <v>0</v>
      </c>
      <c r="H1501">
        <v>117.48399999999999</v>
      </c>
      <c r="I1501">
        <v>19.78</v>
      </c>
      <c r="J1501" s="384">
        <v>8016.86</v>
      </c>
    </row>
    <row r="1502" spans="1:10" x14ac:dyDescent="0.2">
      <c r="A1502">
        <v>5194</v>
      </c>
      <c r="B1502" s="623">
        <v>43702.967361111114</v>
      </c>
      <c r="C1502" s="405" t="s">
        <v>97</v>
      </c>
      <c r="D1502" s="384">
        <v>747</v>
      </c>
      <c r="E1502">
        <v>0.01</v>
      </c>
      <c r="F1502">
        <v>116.971</v>
      </c>
      <c r="G1502" s="384">
        <v>0</v>
      </c>
      <c r="H1502">
        <v>0</v>
      </c>
    </row>
    <row r="1503" spans="1:10" x14ac:dyDescent="0.2">
      <c r="A1503">
        <v>5203</v>
      </c>
      <c r="B1503" s="623">
        <v>43703.01666666667</v>
      </c>
      <c r="C1503" s="405" t="s">
        <v>2054</v>
      </c>
      <c r="D1503" s="384">
        <v>747</v>
      </c>
      <c r="E1503">
        <v>0.01</v>
      </c>
      <c r="F1503">
        <v>116.749</v>
      </c>
      <c r="G1503" s="384">
        <v>0</v>
      </c>
      <c r="H1503">
        <v>116.749</v>
      </c>
      <c r="I1503">
        <v>2.0099999999999998</v>
      </c>
      <c r="J1503" s="384">
        <v>8026.56</v>
      </c>
    </row>
    <row r="1504" spans="1:10" x14ac:dyDescent="0.2">
      <c r="A1504">
        <v>5204</v>
      </c>
      <c r="B1504" s="623">
        <v>43703.01666666667</v>
      </c>
      <c r="C1504" s="405" t="s">
        <v>97</v>
      </c>
      <c r="D1504" s="384">
        <v>748</v>
      </c>
      <c r="E1504">
        <v>0.01</v>
      </c>
      <c r="F1504">
        <v>116.73</v>
      </c>
      <c r="G1504" s="384">
        <v>0</v>
      </c>
      <c r="H1504">
        <v>0</v>
      </c>
    </row>
    <row r="1505" spans="1:10" x14ac:dyDescent="0.2">
      <c r="A1505">
        <v>5297</v>
      </c>
      <c r="B1505" s="623">
        <v>43705.106944444444</v>
      </c>
      <c r="C1505" s="405" t="s">
        <v>2054</v>
      </c>
      <c r="D1505" s="384">
        <v>748</v>
      </c>
      <c r="E1505">
        <v>0.01</v>
      </c>
      <c r="F1505">
        <v>117.185</v>
      </c>
      <c r="G1505" s="384">
        <v>0</v>
      </c>
      <c r="H1505">
        <v>117.185</v>
      </c>
      <c r="I1505">
        <v>-4.22</v>
      </c>
      <c r="J1505" s="384">
        <v>8094.64</v>
      </c>
    </row>
    <row r="1506" spans="1:10" x14ac:dyDescent="0.2">
      <c r="A1506">
        <v>5206</v>
      </c>
      <c r="B1506" s="623">
        <v>43703.01666666667</v>
      </c>
      <c r="C1506" s="405" t="s">
        <v>96</v>
      </c>
      <c r="D1506" s="384">
        <v>749</v>
      </c>
      <c r="E1506">
        <v>0.1</v>
      </c>
      <c r="F1506">
        <v>116.708</v>
      </c>
      <c r="G1506" s="384">
        <v>0</v>
      </c>
      <c r="H1506">
        <v>0</v>
      </c>
    </row>
    <row r="1507" spans="1:10" x14ac:dyDescent="0.2">
      <c r="A1507">
        <v>5232</v>
      </c>
      <c r="B1507" s="623">
        <v>43703.200694444444</v>
      </c>
      <c r="C1507" s="405" t="s">
        <v>2054</v>
      </c>
      <c r="D1507" s="384">
        <v>749</v>
      </c>
      <c r="E1507">
        <v>0.1</v>
      </c>
      <c r="F1507">
        <v>117.48399999999999</v>
      </c>
      <c r="G1507" s="384">
        <v>0</v>
      </c>
      <c r="H1507">
        <v>117.48399999999999</v>
      </c>
      <c r="I1507">
        <v>71.19</v>
      </c>
      <c r="J1507" s="384">
        <v>8088.05</v>
      </c>
    </row>
    <row r="1508" spans="1:10" x14ac:dyDescent="0.2">
      <c r="A1508">
        <v>5214</v>
      </c>
      <c r="B1508" s="623">
        <v>43703.022222222222</v>
      </c>
      <c r="C1508" s="405" t="s">
        <v>97</v>
      </c>
      <c r="D1508" s="384">
        <v>750</v>
      </c>
      <c r="E1508">
        <v>0.01</v>
      </c>
      <c r="F1508">
        <v>116.851</v>
      </c>
      <c r="G1508" s="384">
        <v>0</v>
      </c>
      <c r="H1508">
        <v>0</v>
      </c>
    </row>
    <row r="1509" spans="1:10" x14ac:dyDescent="0.2">
      <c r="A1509">
        <v>5298</v>
      </c>
      <c r="B1509" s="623">
        <v>43705.106944444444</v>
      </c>
      <c r="C1509" s="405" t="s">
        <v>2054</v>
      </c>
      <c r="D1509" s="384">
        <v>750</v>
      </c>
      <c r="E1509">
        <v>0.01</v>
      </c>
      <c r="F1509">
        <v>117.185</v>
      </c>
      <c r="G1509" s="384">
        <v>0</v>
      </c>
      <c r="H1509">
        <v>117.185</v>
      </c>
      <c r="I1509">
        <v>-3.11</v>
      </c>
      <c r="J1509" s="384">
        <v>8091.53</v>
      </c>
    </row>
    <row r="1510" spans="1:10" x14ac:dyDescent="0.2">
      <c r="A1510">
        <v>5217</v>
      </c>
      <c r="B1510" s="623">
        <v>43703.042361111111</v>
      </c>
      <c r="C1510" s="405" t="s">
        <v>97</v>
      </c>
      <c r="D1510" s="384">
        <v>751</v>
      </c>
      <c r="E1510">
        <v>0.01</v>
      </c>
      <c r="F1510">
        <v>117.012</v>
      </c>
      <c r="G1510" s="384">
        <v>0</v>
      </c>
      <c r="H1510">
        <v>0</v>
      </c>
    </row>
    <row r="1511" spans="1:10" x14ac:dyDescent="0.2">
      <c r="A1511">
        <v>5299</v>
      </c>
      <c r="B1511" s="623">
        <v>43705.106944444444</v>
      </c>
      <c r="C1511" s="405" t="s">
        <v>2054</v>
      </c>
      <c r="D1511" s="384">
        <v>751</v>
      </c>
      <c r="E1511">
        <v>0.01</v>
      </c>
      <c r="F1511">
        <v>117.185</v>
      </c>
      <c r="G1511" s="384">
        <v>0</v>
      </c>
      <c r="H1511">
        <v>117.185</v>
      </c>
      <c r="I1511">
        <v>-1.63</v>
      </c>
      <c r="J1511" s="384">
        <v>8089.91</v>
      </c>
    </row>
    <row r="1512" spans="1:10" x14ac:dyDescent="0.2">
      <c r="A1512">
        <v>5221</v>
      </c>
      <c r="B1512" s="623">
        <v>43703.127083333333</v>
      </c>
      <c r="C1512" s="405" t="s">
        <v>97</v>
      </c>
      <c r="D1512" s="384">
        <v>752</v>
      </c>
      <c r="E1512">
        <v>0.02</v>
      </c>
      <c r="F1512">
        <v>117.21299999999999</v>
      </c>
      <c r="G1512" s="384">
        <v>0</v>
      </c>
      <c r="H1512">
        <v>0</v>
      </c>
    </row>
    <row r="1513" spans="1:10" x14ac:dyDescent="0.2">
      <c r="A1513">
        <v>5300</v>
      </c>
      <c r="B1513" s="623">
        <v>43705.106944444444</v>
      </c>
      <c r="C1513" s="405" t="s">
        <v>2054</v>
      </c>
      <c r="D1513" s="384">
        <v>752</v>
      </c>
      <c r="E1513">
        <v>0.02</v>
      </c>
      <c r="F1513">
        <v>117.185</v>
      </c>
      <c r="G1513" s="384">
        <v>0</v>
      </c>
      <c r="H1513">
        <v>117.185</v>
      </c>
      <c r="I1513">
        <v>0.42</v>
      </c>
      <c r="J1513" s="384">
        <v>8090.33</v>
      </c>
    </row>
    <row r="1514" spans="1:10" x14ac:dyDescent="0.2">
      <c r="A1514">
        <v>5233</v>
      </c>
      <c r="B1514" s="623">
        <v>43703.200694444444</v>
      </c>
      <c r="C1514" s="405" t="s">
        <v>97</v>
      </c>
      <c r="D1514" s="384">
        <v>753</v>
      </c>
      <c r="E1514">
        <v>0.03</v>
      </c>
      <c r="F1514">
        <v>117.486</v>
      </c>
      <c r="G1514" s="384">
        <v>0</v>
      </c>
      <c r="H1514">
        <v>0</v>
      </c>
    </row>
    <row r="1515" spans="1:10" x14ac:dyDescent="0.2">
      <c r="A1515">
        <v>5301</v>
      </c>
      <c r="B1515" s="623">
        <v>43705.106944444444</v>
      </c>
      <c r="C1515" s="405" t="s">
        <v>2054</v>
      </c>
      <c r="D1515" s="384">
        <v>753</v>
      </c>
      <c r="E1515">
        <v>0.03</v>
      </c>
      <c r="F1515">
        <v>117.185</v>
      </c>
      <c r="G1515" s="384">
        <v>0</v>
      </c>
      <c r="H1515">
        <v>117.185</v>
      </c>
      <c r="I1515">
        <v>8.15</v>
      </c>
      <c r="J1515" s="384">
        <v>8098.48</v>
      </c>
    </row>
    <row r="1516" spans="1:10" x14ac:dyDescent="0.2">
      <c r="A1516">
        <v>5239</v>
      </c>
      <c r="B1516" s="623">
        <v>43703.224999999999</v>
      </c>
      <c r="C1516" s="405" t="s">
        <v>96</v>
      </c>
      <c r="D1516" s="384">
        <v>754</v>
      </c>
      <c r="E1516">
        <v>0.01</v>
      </c>
      <c r="F1516">
        <v>117.539</v>
      </c>
      <c r="G1516" s="384">
        <v>0</v>
      </c>
      <c r="H1516">
        <v>0</v>
      </c>
    </row>
    <row r="1517" spans="1:10" x14ac:dyDescent="0.2">
      <c r="A1517">
        <v>5248</v>
      </c>
      <c r="B1517" s="623">
        <v>43703.37222222222</v>
      </c>
      <c r="C1517" s="405" t="s">
        <v>2054</v>
      </c>
      <c r="D1517" s="384">
        <v>754</v>
      </c>
      <c r="E1517">
        <v>0.01</v>
      </c>
      <c r="F1517">
        <v>117.645</v>
      </c>
      <c r="G1517" s="384">
        <v>0</v>
      </c>
      <c r="H1517">
        <v>117.645</v>
      </c>
      <c r="I1517">
        <v>0.97</v>
      </c>
      <c r="J1517" s="384">
        <v>8089.02</v>
      </c>
    </row>
    <row r="1518" spans="1:10" x14ac:dyDescent="0.2">
      <c r="A1518">
        <v>5241</v>
      </c>
      <c r="B1518" s="623">
        <v>43703.255555555559</v>
      </c>
      <c r="C1518" s="405" t="s">
        <v>96</v>
      </c>
      <c r="D1518" s="384">
        <v>755</v>
      </c>
      <c r="E1518">
        <v>0.01</v>
      </c>
      <c r="F1518">
        <v>117.419</v>
      </c>
      <c r="G1518" s="384">
        <v>0</v>
      </c>
      <c r="H1518">
        <v>0</v>
      </c>
    </row>
    <row r="1519" spans="1:10" x14ac:dyDescent="0.2">
      <c r="A1519">
        <v>5249</v>
      </c>
      <c r="B1519" s="623">
        <v>43703.37222222222</v>
      </c>
      <c r="C1519" s="405" t="s">
        <v>2054</v>
      </c>
      <c r="D1519" s="384">
        <v>755</v>
      </c>
      <c r="E1519">
        <v>0.01</v>
      </c>
      <c r="F1519">
        <v>117.645</v>
      </c>
      <c r="G1519" s="384">
        <v>0</v>
      </c>
      <c r="H1519">
        <v>117.645</v>
      </c>
      <c r="I1519">
        <v>2.0699999999999998</v>
      </c>
      <c r="J1519" s="384">
        <v>8091.09</v>
      </c>
    </row>
    <row r="1520" spans="1:10" x14ac:dyDescent="0.2">
      <c r="A1520">
        <v>5244</v>
      </c>
      <c r="B1520" s="623">
        <v>43703.308333333334</v>
      </c>
      <c r="C1520" s="405" t="s">
        <v>96</v>
      </c>
      <c r="D1520" s="384">
        <v>756</v>
      </c>
      <c r="E1520">
        <v>0.01</v>
      </c>
      <c r="F1520">
        <v>117.258</v>
      </c>
      <c r="G1520" s="384">
        <v>0</v>
      </c>
      <c r="H1520">
        <v>0</v>
      </c>
    </row>
    <row r="1521" spans="1:10" x14ac:dyDescent="0.2">
      <c r="A1521">
        <v>5250</v>
      </c>
      <c r="B1521" s="623">
        <v>43703.37222222222</v>
      </c>
      <c r="C1521" s="405" t="s">
        <v>2054</v>
      </c>
      <c r="D1521" s="384">
        <v>756</v>
      </c>
      <c r="E1521">
        <v>0.01</v>
      </c>
      <c r="F1521">
        <v>117.645</v>
      </c>
      <c r="G1521" s="384">
        <v>0</v>
      </c>
      <c r="H1521">
        <v>117.645</v>
      </c>
      <c r="I1521">
        <v>3.55</v>
      </c>
      <c r="J1521" s="384">
        <v>8094.64</v>
      </c>
    </row>
    <row r="1522" spans="1:10" x14ac:dyDescent="0.2">
      <c r="A1522">
        <v>5251</v>
      </c>
      <c r="B1522" s="623">
        <v>43703.376388888886</v>
      </c>
      <c r="C1522" s="405" t="s">
        <v>96</v>
      </c>
      <c r="D1522" s="384">
        <v>757</v>
      </c>
      <c r="E1522">
        <v>0.01</v>
      </c>
      <c r="F1522">
        <v>117.721</v>
      </c>
      <c r="G1522" s="384">
        <v>0</v>
      </c>
      <c r="H1522">
        <v>0</v>
      </c>
    </row>
    <row r="1523" spans="1:10" x14ac:dyDescent="0.2">
      <c r="A1523">
        <v>5263</v>
      </c>
      <c r="B1523" s="623">
        <v>43703.622916666667</v>
      </c>
      <c r="C1523" s="405" t="s">
        <v>2054</v>
      </c>
      <c r="D1523" s="384">
        <v>757</v>
      </c>
      <c r="E1523">
        <v>0.01</v>
      </c>
      <c r="F1523">
        <v>117.879</v>
      </c>
      <c r="G1523" s="384">
        <v>0</v>
      </c>
      <c r="H1523">
        <v>117.879</v>
      </c>
      <c r="I1523">
        <v>1.45</v>
      </c>
      <c r="J1523" s="384">
        <v>8096.09</v>
      </c>
    </row>
    <row r="1524" spans="1:10" x14ac:dyDescent="0.2">
      <c r="A1524">
        <v>5253</v>
      </c>
      <c r="B1524" s="623">
        <v>43703.39166666667</v>
      </c>
      <c r="C1524" s="405" t="s">
        <v>96</v>
      </c>
      <c r="D1524" s="384">
        <v>758</v>
      </c>
      <c r="E1524">
        <v>0.01</v>
      </c>
      <c r="F1524">
        <v>117.577</v>
      </c>
      <c r="G1524" s="384">
        <v>0</v>
      </c>
      <c r="H1524">
        <v>0</v>
      </c>
    </row>
    <row r="1525" spans="1:10" x14ac:dyDescent="0.2">
      <c r="A1525">
        <v>5264</v>
      </c>
      <c r="B1525" s="623">
        <v>43703.622916666667</v>
      </c>
      <c r="C1525" s="405" t="s">
        <v>2054</v>
      </c>
      <c r="D1525" s="384">
        <v>758</v>
      </c>
      <c r="E1525">
        <v>0.01</v>
      </c>
      <c r="F1525">
        <v>117.879</v>
      </c>
      <c r="G1525" s="384">
        <v>0</v>
      </c>
      <c r="H1525">
        <v>117.879</v>
      </c>
      <c r="I1525">
        <v>2.77</v>
      </c>
      <c r="J1525" s="384">
        <v>8098.86</v>
      </c>
    </row>
    <row r="1526" spans="1:10" x14ac:dyDescent="0.2">
      <c r="A1526">
        <v>5256</v>
      </c>
      <c r="B1526" s="623">
        <v>43703.622916666667</v>
      </c>
      <c r="C1526" s="405" t="s">
        <v>97</v>
      </c>
      <c r="D1526" s="384">
        <v>759</v>
      </c>
      <c r="E1526">
        <v>0.06</v>
      </c>
      <c r="F1526">
        <v>117.827</v>
      </c>
      <c r="G1526" s="384">
        <v>0</v>
      </c>
      <c r="H1526">
        <v>0</v>
      </c>
    </row>
    <row r="1527" spans="1:10" x14ac:dyDescent="0.2">
      <c r="A1527">
        <v>5302</v>
      </c>
      <c r="B1527" s="623">
        <v>43705.106944444444</v>
      </c>
      <c r="C1527" s="405" t="s">
        <v>2054</v>
      </c>
      <c r="D1527" s="384">
        <v>759</v>
      </c>
      <c r="E1527">
        <v>0.06</v>
      </c>
      <c r="F1527">
        <v>117.185</v>
      </c>
      <c r="G1527" s="384">
        <v>0</v>
      </c>
      <c r="H1527">
        <v>117.185</v>
      </c>
      <c r="I1527">
        <v>35.06</v>
      </c>
      <c r="J1527" s="384">
        <v>8133.54</v>
      </c>
    </row>
    <row r="1528" spans="1:10" x14ac:dyDescent="0.2">
      <c r="A1528">
        <v>5265</v>
      </c>
      <c r="B1528" s="623">
        <v>43703.756944444445</v>
      </c>
      <c r="C1528" s="405" t="s">
        <v>96</v>
      </c>
      <c r="D1528" s="384">
        <v>760</v>
      </c>
      <c r="E1528">
        <v>0.01</v>
      </c>
      <c r="F1528">
        <v>117.85599999999999</v>
      </c>
      <c r="G1528" s="384">
        <v>0</v>
      </c>
      <c r="H1528">
        <v>0</v>
      </c>
    </row>
    <row r="1529" spans="1:10" x14ac:dyDescent="0.2">
      <c r="A1529">
        <v>5324</v>
      </c>
      <c r="B1529" s="623">
        <v>43706.692361111112</v>
      </c>
      <c r="C1529" s="405" t="s">
        <v>2054</v>
      </c>
      <c r="D1529" s="384">
        <v>760</v>
      </c>
      <c r="E1529">
        <v>0.01</v>
      </c>
      <c r="F1529">
        <v>117.851</v>
      </c>
      <c r="G1529" s="384">
        <v>0</v>
      </c>
      <c r="H1529">
        <v>117.851</v>
      </c>
      <c r="I1529">
        <v>-0.25</v>
      </c>
      <c r="J1529" s="384">
        <v>8133.28</v>
      </c>
    </row>
    <row r="1530" spans="1:10" x14ac:dyDescent="0.2">
      <c r="A1530">
        <v>5267</v>
      </c>
      <c r="B1530" s="623">
        <v>43703.927777777775</v>
      </c>
      <c r="C1530" s="405" t="s">
        <v>96</v>
      </c>
      <c r="D1530" s="384">
        <v>761</v>
      </c>
      <c r="E1530">
        <v>0.01</v>
      </c>
      <c r="F1530">
        <v>117.736</v>
      </c>
      <c r="G1530" s="384">
        <v>0</v>
      </c>
      <c r="H1530">
        <v>0</v>
      </c>
    </row>
    <row r="1531" spans="1:10" x14ac:dyDescent="0.2">
      <c r="A1531">
        <v>5325</v>
      </c>
      <c r="B1531" s="623">
        <v>43706.692361111112</v>
      </c>
      <c r="C1531" s="405" t="s">
        <v>2054</v>
      </c>
      <c r="D1531" s="384">
        <v>761</v>
      </c>
      <c r="E1531">
        <v>0.01</v>
      </c>
      <c r="F1531">
        <v>117.851</v>
      </c>
      <c r="G1531" s="384">
        <v>0</v>
      </c>
      <c r="H1531">
        <v>117.851</v>
      </c>
      <c r="I1531">
        <v>0.85</v>
      </c>
      <c r="J1531" s="384">
        <v>8134.13</v>
      </c>
    </row>
    <row r="1532" spans="1:10" x14ac:dyDescent="0.2">
      <c r="A1532">
        <v>5278</v>
      </c>
      <c r="B1532" s="623">
        <v>43704.095138888886</v>
      </c>
      <c r="C1532" s="405" t="s">
        <v>96</v>
      </c>
      <c r="D1532" s="384">
        <v>762</v>
      </c>
      <c r="E1532">
        <v>0.01</v>
      </c>
      <c r="F1532">
        <v>117.575</v>
      </c>
      <c r="G1532" s="384">
        <v>0</v>
      </c>
      <c r="H1532">
        <v>0</v>
      </c>
    </row>
    <row r="1533" spans="1:10" x14ac:dyDescent="0.2">
      <c r="A1533">
        <v>5326</v>
      </c>
      <c r="B1533" s="623">
        <v>43706.692361111112</v>
      </c>
      <c r="C1533" s="405" t="s">
        <v>2054</v>
      </c>
      <c r="D1533" s="384">
        <v>762</v>
      </c>
      <c r="E1533">
        <v>0.01</v>
      </c>
      <c r="F1533">
        <v>117.851</v>
      </c>
      <c r="G1533" s="384">
        <v>0</v>
      </c>
      <c r="H1533">
        <v>117.851</v>
      </c>
      <c r="I1533">
        <v>2.37</v>
      </c>
      <c r="J1533" s="384">
        <v>8136.5</v>
      </c>
    </row>
    <row r="1534" spans="1:10" x14ac:dyDescent="0.2">
      <c r="A1534">
        <v>5282</v>
      </c>
      <c r="B1534" s="623">
        <v>43704.229166666664</v>
      </c>
      <c r="C1534" s="405" t="s">
        <v>96</v>
      </c>
      <c r="D1534" s="384">
        <v>763</v>
      </c>
      <c r="E1534">
        <v>0.02</v>
      </c>
      <c r="F1534">
        <v>117.375</v>
      </c>
      <c r="G1534" s="384">
        <v>0</v>
      </c>
      <c r="H1534">
        <v>0</v>
      </c>
    </row>
    <row r="1535" spans="1:10" x14ac:dyDescent="0.2">
      <c r="A1535">
        <v>5327</v>
      </c>
      <c r="B1535" s="623">
        <v>43706.692361111112</v>
      </c>
      <c r="C1535" s="405" t="s">
        <v>2054</v>
      </c>
      <c r="D1535" s="384">
        <v>763</v>
      </c>
      <c r="E1535">
        <v>0.02</v>
      </c>
      <c r="F1535">
        <v>117.851</v>
      </c>
      <c r="G1535" s="384">
        <v>0</v>
      </c>
      <c r="H1535">
        <v>117.851</v>
      </c>
      <c r="I1535">
        <v>8.4</v>
      </c>
      <c r="J1535" s="384">
        <v>8144.9</v>
      </c>
    </row>
    <row r="1536" spans="1:10" x14ac:dyDescent="0.2">
      <c r="A1536">
        <v>5303</v>
      </c>
      <c r="B1536" s="623">
        <v>43705.427083333336</v>
      </c>
      <c r="C1536" s="405" t="s">
        <v>97</v>
      </c>
      <c r="D1536" s="384">
        <v>764</v>
      </c>
      <c r="E1536">
        <v>0.01</v>
      </c>
      <c r="F1536">
        <v>117.259</v>
      </c>
      <c r="G1536" s="384">
        <v>0</v>
      </c>
      <c r="H1536">
        <v>0</v>
      </c>
    </row>
    <row r="1537" spans="1:10" x14ac:dyDescent="0.2">
      <c r="A1537">
        <v>5348</v>
      </c>
      <c r="B1537" s="623">
        <v>43707.589583333334</v>
      </c>
      <c r="C1537" s="405" t="s">
        <v>2054</v>
      </c>
      <c r="D1537" s="384">
        <v>764</v>
      </c>
      <c r="E1537">
        <v>0.01</v>
      </c>
      <c r="F1537">
        <v>117.28100000000001</v>
      </c>
      <c r="G1537" s="384">
        <v>0</v>
      </c>
      <c r="H1537">
        <v>117.28100000000001</v>
      </c>
      <c r="I1537">
        <v>-0.28999999999999998</v>
      </c>
      <c r="J1537" s="384">
        <v>8144.61</v>
      </c>
    </row>
    <row r="1538" spans="1:10" x14ac:dyDescent="0.2">
      <c r="A1538">
        <v>5305</v>
      </c>
      <c r="B1538" s="623">
        <v>43705.753472222219</v>
      </c>
      <c r="C1538" s="405" t="s">
        <v>97</v>
      </c>
      <c r="D1538" s="384">
        <v>765</v>
      </c>
      <c r="E1538">
        <v>0.01</v>
      </c>
      <c r="F1538">
        <v>117.379</v>
      </c>
      <c r="G1538" s="384">
        <v>0</v>
      </c>
      <c r="H1538">
        <v>0</v>
      </c>
    </row>
    <row r="1539" spans="1:10" x14ac:dyDescent="0.2">
      <c r="A1539">
        <v>5349</v>
      </c>
      <c r="B1539" s="623">
        <v>43707.589583333334</v>
      </c>
      <c r="C1539" s="405" t="s">
        <v>2054</v>
      </c>
      <c r="D1539" s="384">
        <v>765</v>
      </c>
      <c r="E1539">
        <v>0.01</v>
      </c>
      <c r="F1539">
        <v>117.28100000000001</v>
      </c>
      <c r="G1539" s="384">
        <v>0</v>
      </c>
      <c r="H1539">
        <v>117.28100000000001</v>
      </c>
      <c r="I1539">
        <v>0.81</v>
      </c>
      <c r="J1539" s="384">
        <v>8145.42</v>
      </c>
    </row>
    <row r="1540" spans="1:10" x14ac:dyDescent="0.2">
      <c r="A1540">
        <v>5308</v>
      </c>
      <c r="B1540" s="623">
        <v>43705.888194444444</v>
      </c>
      <c r="C1540" s="405" t="s">
        <v>97</v>
      </c>
      <c r="D1540" s="384">
        <v>766</v>
      </c>
      <c r="E1540">
        <v>0.01</v>
      </c>
      <c r="F1540">
        <v>117.54900000000001</v>
      </c>
      <c r="G1540" s="384">
        <v>0</v>
      </c>
      <c r="H1540">
        <v>0</v>
      </c>
    </row>
    <row r="1541" spans="1:10" x14ac:dyDescent="0.2">
      <c r="A1541">
        <v>5350</v>
      </c>
      <c r="B1541" s="623">
        <v>43707.589583333334</v>
      </c>
      <c r="C1541" s="405" t="s">
        <v>2054</v>
      </c>
      <c r="D1541" s="384">
        <v>766</v>
      </c>
      <c r="E1541">
        <v>0.01</v>
      </c>
      <c r="F1541">
        <v>117.28100000000001</v>
      </c>
      <c r="G1541" s="384">
        <v>0</v>
      </c>
      <c r="H1541">
        <v>117.28100000000001</v>
      </c>
      <c r="I1541">
        <v>2.37</v>
      </c>
      <c r="J1541" s="384">
        <v>8147.78</v>
      </c>
    </row>
    <row r="1542" spans="1:10" x14ac:dyDescent="0.2">
      <c r="A1542">
        <v>5319</v>
      </c>
      <c r="B1542" s="623">
        <v>43706.45416666667</v>
      </c>
      <c r="C1542" s="405" t="s">
        <v>97</v>
      </c>
      <c r="D1542" s="384">
        <v>767</v>
      </c>
      <c r="E1542">
        <v>0.02</v>
      </c>
      <c r="F1542">
        <v>117.75</v>
      </c>
      <c r="G1542" s="384">
        <v>0</v>
      </c>
      <c r="H1542">
        <v>0</v>
      </c>
    </row>
    <row r="1543" spans="1:10" x14ac:dyDescent="0.2">
      <c r="A1543">
        <v>5351</v>
      </c>
      <c r="B1543" s="623">
        <v>43707.589583333334</v>
      </c>
      <c r="C1543" s="405" t="s">
        <v>2054</v>
      </c>
      <c r="D1543" s="384">
        <v>767</v>
      </c>
      <c r="E1543">
        <v>0.02</v>
      </c>
      <c r="F1543">
        <v>117.28100000000001</v>
      </c>
      <c r="G1543" s="384">
        <v>0</v>
      </c>
      <c r="H1543">
        <v>117.28100000000001</v>
      </c>
      <c r="I1543">
        <v>8.5500000000000007</v>
      </c>
      <c r="J1543" s="384">
        <v>8156.34</v>
      </c>
    </row>
    <row r="1544" spans="1:10" x14ac:dyDescent="0.2">
      <c r="A1544">
        <v>5328</v>
      </c>
      <c r="B1544" s="623">
        <v>43706.725694444445</v>
      </c>
      <c r="C1544" s="405" t="s">
        <v>96</v>
      </c>
      <c r="D1544" s="384">
        <v>768</v>
      </c>
      <c r="E1544">
        <v>0.01</v>
      </c>
      <c r="F1544">
        <v>117.871</v>
      </c>
      <c r="G1544" s="384">
        <v>0</v>
      </c>
      <c r="H1544">
        <v>0</v>
      </c>
    </row>
    <row r="1545" spans="1:10" x14ac:dyDescent="0.2">
      <c r="A1545">
        <v>5451</v>
      </c>
      <c r="B1545" s="623">
        <v>43712.397916666669</v>
      </c>
      <c r="C1545" s="405" t="s">
        <v>2054</v>
      </c>
      <c r="D1545" s="384">
        <v>768</v>
      </c>
      <c r="E1545">
        <v>0.01</v>
      </c>
      <c r="F1545">
        <v>116.70099999999999</v>
      </c>
      <c r="G1545" s="384">
        <v>0</v>
      </c>
      <c r="H1545">
        <v>116.70099999999999</v>
      </c>
      <c r="I1545">
        <v>-10.9</v>
      </c>
      <c r="J1545" s="384">
        <v>8162.28</v>
      </c>
    </row>
    <row r="1546" spans="1:10" x14ac:dyDescent="0.2">
      <c r="A1546">
        <v>5330</v>
      </c>
      <c r="B1546" s="623">
        <v>43706.736111111109</v>
      </c>
      <c r="C1546" s="405" t="s">
        <v>96</v>
      </c>
      <c r="D1546" s="384">
        <v>769</v>
      </c>
      <c r="E1546">
        <v>0.01</v>
      </c>
      <c r="F1546">
        <v>117.75</v>
      </c>
      <c r="G1546" s="384">
        <v>0</v>
      </c>
      <c r="H1546">
        <v>0</v>
      </c>
    </row>
    <row r="1547" spans="1:10" x14ac:dyDescent="0.2">
      <c r="A1547">
        <v>5452</v>
      </c>
      <c r="B1547" s="623">
        <v>43712.397916666669</v>
      </c>
      <c r="C1547" s="405" t="s">
        <v>2054</v>
      </c>
      <c r="D1547" s="384">
        <v>769</v>
      </c>
      <c r="E1547">
        <v>0.01</v>
      </c>
      <c r="F1547">
        <v>116.70099999999999</v>
      </c>
      <c r="G1547" s="384">
        <v>0</v>
      </c>
      <c r="H1547">
        <v>116.70099999999999</v>
      </c>
      <c r="I1547">
        <v>-9.7799999999999994</v>
      </c>
      <c r="J1547" s="384">
        <v>8152.5</v>
      </c>
    </row>
    <row r="1548" spans="1:10" x14ac:dyDescent="0.2">
      <c r="A1548">
        <v>5339</v>
      </c>
      <c r="B1548" s="623">
        <v>43707.148611111108</v>
      </c>
      <c r="C1548" s="405" t="s">
        <v>96</v>
      </c>
      <c r="D1548" s="384">
        <v>770</v>
      </c>
      <c r="E1548">
        <v>0.01</v>
      </c>
      <c r="F1548">
        <v>117.59</v>
      </c>
      <c r="G1548" s="384">
        <v>0</v>
      </c>
      <c r="H1548">
        <v>0</v>
      </c>
    </row>
    <row r="1549" spans="1:10" x14ac:dyDescent="0.2">
      <c r="A1549">
        <v>5453</v>
      </c>
      <c r="B1549" s="623">
        <v>43712.397916666669</v>
      </c>
      <c r="C1549" s="405" t="s">
        <v>2054</v>
      </c>
      <c r="D1549" s="384">
        <v>770</v>
      </c>
      <c r="E1549">
        <v>0.01</v>
      </c>
      <c r="F1549">
        <v>116.70099999999999</v>
      </c>
      <c r="G1549" s="384">
        <v>0</v>
      </c>
      <c r="H1549">
        <v>116.70099999999999</v>
      </c>
      <c r="I1549">
        <v>-8.2799999999999994</v>
      </c>
      <c r="J1549" s="384">
        <v>8144.22</v>
      </c>
    </row>
    <row r="1550" spans="1:10" x14ac:dyDescent="0.2">
      <c r="A1550">
        <v>5343</v>
      </c>
      <c r="B1550" s="623">
        <v>43707.345833333333</v>
      </c>
      <c r="C1550" s="405" t="s">
        <v>96</v>
      </c>
      <c r="D1550" s="384">
        <v>771</v>
      </c>
      <c r="E1550">
        <v>0.02</v>
      </c>
      <c r="F1550">
        <v>117.386</v>
      </c>
      <c r="G1550" s="384">
        <v>0</v>
      </c>
      <c r="H1550">
        <v>0</v>
      </c>
    </row>
    <row r="1551" spans="1:10" x14ac:dyDescent="0.2">
      <c r="A1551">
        <v>5454</v>
      </c>
      <c r="B1551" s="623">
        <v>43712.397916666669</v>
      </c>
      <c r="C1551" s="405" t="s">
        <v>2054</v>
      </c>
      <c r="D1551" s="384">
        <v>771</v>
      </c>
      <c r="E1551">
        <v>0.02</v>
      </c>
      <c r="F1551">
        <v>116.70099999999999</v>
      </c>
      <c r="G1551" s="384">
        <v>0</v>
      </c>
      <c r="H1551">
        <v>116.70099999999999</v>
      </c>
      <c r="I1551">
        <v>-12.82</v>
      </c>
      <c r="J1551" s="384">
        <v>8131.4</v>
      </c>
    </row>
    <row r="1552" spans="1:10" x14ac:dyDescent="0.2">
      <c r="A1552">
        <v>5352</v>
      </c>
      <c r="B1552" s="623">
        <v>43707.590277777781</v>
      </c>
      <c r="C1552" s="405" t="s">
        <v>97</v>
      </c>
      <c r="D1552" s="384">
        <v>772</v>
      </c>
      <c r="E1552">
        <v>0.01</v>
      </c>
      <c r="F1552">
        <v>117.26600000000001</v>
      </c>
      <c r="G1552" s="384">
        <v>0</v>
      </c>
      <c r="H1552">
        <v>0</v>
      </c>
    </row>
    <row r="1553" spans="1:10" x14ac:dyDescent="0.2">
      <c r="A1553">
        <v>5360</v>
      </c>
      <c r="B1553" s="623">
        <v>43707.705555555556</v>
      </c>
      <c r="C1553" s="405" t="s">
        <v>2054</v>
      </c>
      <c r="D1553" s="384">
        <v>772</v>
      </c>
      <c r="E1553">
        <v>0.01</v>
      </c>
      <c r="F1553">
        <v>117.04600000000001</v>
      </c>
      <c r="G1553" s="384">
        <v>0</v>
      </c>
      <c r="H1553">
        <v>117.04600000000001</v>
      </c>
      <c r="I1553">
        <v>2.02</v>
      </c>
      <c r="J1553" s="384">
        <v>8158.36</v>
      </c>
    </row>
    <row r="1554" spans="1:10" x14ac:dyDescent="0.2">
      <c r="A1554">
        <v>5354</v>
      </c>
      <c r="B1554" s="623">
        <v>43707.697916666664</v>
      </c>
      <c r="C1554" s="405" t="s">
        <v>96</v>
      </c>
      <c r="D1554" s="384">
        <v>773</v>
      </c>
      <c r="E1554">
        <v>0.03</v>
      </c>
      <c r="F1554">
        <v>117.11499999999999</v>
      </c>
      <c r="G1554" s="384">
        <v>0</v>
      </c>
      <c r="H1554">
        <v>0</v>
      </c>
    </row>
    <row r="1555" spans="1:10" x14ac:dyDescent="0.2">
      <c r="A1555">
        <v>5455</v>
      </c>
      <c r="B1555" s="623">
        <v>43712.397916666669</v>
      </c>
      <c r="C1555" s="405" t="s">
        <v>2054</v>
      </c>
      <c r="D1555" s="384">
        <v>773</v>
      </c>
      <c r="E1555">
        <v>0.03</v>
      </c>
      <c r="F1555">
        <v>116.70099999999999</v>
      </c>
      <c r="G1555" s="384">
        <v>0</v>
      </c>
      <c r="H1555">
        <v>116.70099999999999</v>
      </c>
      <c r="I1555">
        <v>-11.77</v>
      </c>
      <c r="J1555" s="384">
        <v>8119.63</v>
      </c>
    </row>
    <row r="1556" spans="1:10" x14ac:dyDescent="0.2">
      <c r="A1556">
        <v>5361</v>
      </c>
      <c r="B1556" s="623">
        <v>43707.706944444442</v>
      </c>
      <c r="C1556" s="405" t="s">
        <v>97</v>
      </c>
      <c r="D1556" s="384">
        <v>774</v>
      </c>
      <c r="E1556">
        <v>0.01</v>
      </c>
      <c r="F1556">
        <v>116.93600000000001</v>
      </c>
      <c r="G1556" s="384">
        <v>0</v>
      </c>
      <c r="H1556">
        <v>0</v>
      </c>
    </row>
    <row r="1557" spans="1:10" x14ac:dyDescent="0.2">
      <c r="A1557">
        <v>5370</v>
      </c>
      <c r="B1557" s="623">
        <v>43707.713194444441</v>
      </c>
      <c r="C1557" s="405" t="s">
        <v>2054</v>
      </c>
      <c r="D1557" s="384">
        <v>774</v>
      </c>
      <c r="E1557">
        <v>0.01</v>
      </c>
      <c r="F1557">
        <v>116.71599999999999</v>
      </c>
      <c r="G1557" s="384">
        <v>0</v>
      </c>
      <c r="H1557">
        <v>116.71599999999999</v>
      </c>
      <c r="I1557">
        <v>2.02</v>
      </c>
      <c r="J1557" s="384">
        <v>8160.38</v>
      </c>
    </row>
    <row r="1558" spans="1:10" x14ac:dyDescent="0.2">
      <c r="A1558">
        <v>5363</v>
      </c>
      <c r="B1558" s="623">
        <v>43707.713194444441</v>
      </c>
      <c r="C1558" s="405" t="s">
        <v>96</v>
      </c>
      <c r="D1558" s="384">
        <v>775</v>
      </c>
      <c r="E1558">
        <v>0.06</v>
      </c>
      <c r="F1558">
        <v>116.77500000000001</v>
      </c>
      <c r="G1558" s="384">
        <v>0</v>
      </c>
      <c r="H1558">
        <v>0</v>
      </c>
    </row>
    <row r="1559" spans="1:10" x14ac:dyDescent="0.2">
      <c r="A1559">
        <v>5456</v>
      </c>
      <c r="B1559" s="623">
        <v>43712.397916666669</v>
      </c>
      <c r="C1559" s="405" t="s">
        <v>2054</v>
      </c>
      <c r="D1559" s="384">
        <v>775</v>
      </c>
      <c r="E1559">
        <v>0.06</v>
      </c>
      <c r="F1559">
        <v>116.70099999999999</v>
      </c>
      <c r="G1559" s="384">
        <v>0</v>
      </c>
      <c r="H1559">
        <v>116.70099999999999</v>
      </c>
      <c r="I1559">
        <v>-4.8099999999999996</v>
      </c>
      <c r="J1559" s="384">
        <v>8114.83</v>
      </c>
    </row>
    <row r="1560" spans="1:10" x14ac:dyDescent="0.2">
      <c r="A1560">
        <v>5371</v>
      </c>
      <c r="B1560" s="623">
        <v>43707.720833333333</v>
      </c>
      <c r="C1560" s="405" t="s">
        <v>97</v>
      </c>
      <c r="D1560" s="384">
        <v>776</v>
      </c>
      <c r="E1560">
        <v>0.01</v>
      </c>
      <c r="F1560">
        <v>116.73</v>
      </c>
      <c r="G1560" s="384">
        <v>0</v>
      </c>
      <c r="H1560">
        <v>0</v>
      </c>
    </row>
    <row r="1561" spans="1:10" x14ac:dyDescent="0.2">
      <c r="A1561">
        <v>5376</v>
      </c>
      <c r="B1561" s="623">
        <v>43709.959027777775</v>
      </c>
      <c r="C1561" s="405" t="s">
        <v>2054</v>
      </c>
      <c r="D1561" s="384">
        <v>776</v>
      </c>
      <c r="E1561">
        <v>0.01</v>
      </c>
      <c r="F1561">
        <v>116.56100000000001</v>
      </c>
      <c r="G1561" s="384">
        <v>0</v>
      </c>
      <c r="H1561">
        <v>116.56100000000001</v>
      </c>
      <c r="I1561">
        <v>1.55</v>
      </c>
      <c r="J1561" s="384">
        <v>8161.93</v>
      </c>
    </row>
    <row r="1562" spans="1:10" x14ac:dyDescent="0.2">
      <c r="A1562">
        <v>5373</v>
      </c>
      <c r="B1562" s="623">
        <v>43707.729166666664</v>
      </c>
      <c r="C1562" s="405" t="s">
        <v>97</v>
      </c>
      <c r="D1562" s="384">
        <v>777</v>
      </c>
      <c r="E1562">
        <v>0.01</v>
      </c>
      <c r="F1562">
        <v>116.851</v>
      </c>
      <c r="G1562" s="384">
        <v>0</v>
      </c>
      <c r="H1562">
        <v>0</v>
      </c>
    </row>
    <row r="1563" spans="1:10" x14ac:dyDescent="0.2">
      <c r="A1563">
        <v>5377</v>
      </c>
      <c r="B1563" s="623">
        <v>43709.959027777775</v>
      </c>
      <c r="C1563" s="405" t="s">
        <v>2054</v>
      </c>
      <c r="D1563" s="384">
        <v>777</v>
      </c>
      <c r="E1563">
        <v>0.01</v>
      </c>
      <c r="F1563">
        <v>116.56100000000001</v>
      </c>
      <c r="G1563" s="384">
        <v>0</v>
      </c>
      <c r="H1563">
        <v>116.56100000000001</v>
      </c>
      <c r="I1563">
        <v>2.66</v>
      </c>
      <c r="J1563" s="384">
        <v>8164.59</v>
      </c>
    </row>
    <row r="1564" spans="1:10" x14ac:dyDescent="0.2">
      <c r="A1564">
        <v>5378</v>
      </c>
      <c r="B1564" s="623">
        <v>43709.969444444447</v>
      </c>
      <c r="C1564" s="405" t="s">
        <v>97</v>
      </c>
      <c r="D1564" s="384">
        <v>778</v>
      </c>
      <c r="E1564">
        <v>0.01</v>
      </c>
      <c r="F1564">
        <v>116.452</v>
      </c>
      <c r="G1564" s="384">
        <v>0</v>
      </c>
      <c r="H1564">
        <v>0</v>
      </c>
    </row>
    <row r="1565" spans="1:10" x14ac:dyDescent="0.2">
      <c r="A1565">
        <v>5411</v>
      </c>
      <c r="B1565" s="623">
        <v>43711.126388888886</v>
      </c>
      <c r="C1565" s="405" t="s">
        <v>2054</v>
      </c>
      <c r="D1565" s="384">
        <v>778</v>
      </c>
      <c r="E1565">
        <v>0.01</v>
      </c>
      <c r="F1565">
        <v>116.346</v>
      </c>
      <c r="G1565" s="384">
        <v>0</v>
      </c>
      <c r="H1565">
        <v>116.346</v>
      </c>
      <c r="I1565">
        <v>0.92</v>
      </c>
      <c r="J1565" s="384">
        <v>8165.51</v>
      </c>
    </row>
    <row r="1566" spans="1:10" x14ac:dyDescent="0.2">
      <c r="A1566">
        <v>5387</v>
      </c>
      <c r="B1566" s="623">
        <v>43710.001388888886</v>
      </c>
      <c r="C1566" s="405" t="s">
        <v>97</v>
      </c>
      <c r="D1566" s="384">
        <v>779</v>
      </c>
      <c r="E1566">
        <v>0.01</v>
      </c>
      <c r="F1566">
        <v>116.577</v>
      </c>
      <c r="G1566" s="384">
        <v>0</v>
      </c>
      <c r="H1566">
        <v>0</v>
      </c>
    </row>
    <row r="1567" spans="1:10" x14ac:dyDescent="0.2">
      <c r="A1567">
        <v>5412</v>
      </c>
      <c r="B1567" s="623">
        <v>43711.126388888886</v>
      </c>
      <c r="C1567" s="405" t="s">
        <v>2054</v>
      </c>
      <c r="D1567" s="384">
        <v>779</v>
      </c>
      <c r="E1567">
        <v>0.01</v>
      </c>
      <c r="F1567">
        <v>116.346</v>
      </c>
      <c r="G1567" s="384">
        <v>0</v>
      </c>
      <c r="H1567">
        <v>116.346</v>
      </c>
      <c r="I1567">
        <v>2.1</v>
      </c>
      <c r="J1567" s="384">
        <v>8167.61</v>
      </c>
    </row>
    <row r="1568" spans="1:10" x14ac:dyDescent="0.2">
      <c r="A1568">
        <v>5390</v>
      </c>
      <c r="B1568" s="623">
        <v>43710.15625</v>
      </c>
      <c r="C1568" s="405" t="s">
        <v>97</v>
      </c>
      <c r="D1568" s="384">
        <v>780</v>
      </c>
      <c r="E1568">
        <v>0.01</v>
      </c>
      <c r="F1568">
        <v>116.738</v>
      </c>
      <c r="G1568" s="384">
        <v>0</v>
      </c>
      <c r="H1568">
        <v>0</v>
      </c>
    </row>
    <row r="1569" spans="1:10" x14ac:dyDescent="0.2">
      <c r="A1569">
        <v>5413</v>
      </c>
      <c r="B1569" s="623">
        <v>43711.126388888886</v>
      </c>
      <c r="C1569" s="405" t="s">
        <v>2054</v>
      </c>
      <c r="D1569" s="384">
        <v>780</v>
      </c>
      <c r="E1569">
        <v>0.01</v>
      </c>
      <c r="F1569">
        <v>116.346</v>
      </c>
      <c r="G1569" s="384">
        <v>0</v>
      </c>
      <c r="H1569">
        <v>116.346</v>
      </c>
      <c r="I1569">
        <v>3.57</v>
      </c>
      <c r="J1569" s="384">
        <v>8171.18</v>
      </c>
    </row>
    <row r="1570" spans="1:10" x14ac:dyDescent="0.2">
      <c r="A1570">
        <v>5403</v>
      </c>
      <c r="B1570" s="623">
        <v>43711.126388888886</v>
      </c>
      <c r="C1570" s="405" t="s">
        <v>96</v>
      </c>
      <c r="D1570" s="384">
        <v>781</v>
      </c>
      <c r="E1570">
        <v>0.1</v>
      </c>
      <c r="F1570">
        <v>116.364</v>
      </c>
      <c r="G1570" s="384">
        <v>0</v>
      </c>
      <c r="H1570">
        <v>0</v>
      </c>
    </row>
    <row r="1571" spans="1:10" x14ac:dyDescent="0.2">
      <c r="A1571">
        <v>5457</v>
      </c>
      <c r="B1571" s="623">
        <v>43712.397916666669</v>
      </c>
      <c r="C1571" s="405" t="s">
        <v>2054</v>
      </c>
      <c r="D1571" s="384">
        <v>781</v>
      </c>
      <c r="E1571">
        <v>0.1</v>
      </c>
      <c r="F1571">
        <v>116.70099999999999</v>
      </c>
      <c r="G1571" s="384">
        <v>0</v>
      </c>
      <c r="H1571">
        <v>116.70099999999999</v>
      </c>
      <c r="I1571">
        <v>30.51</v>
      </c>
      <c r="J1571" s="384">
        <v>8145.34</v>
      </c>
    </row>
    <row r="1572" spans="1:10" x14ac:dyDescent="0.2">
      <c r="A1572">
        <v>5414</v>
      </c>
      <c r="B1572" s="623">
        <v>43711.12777777778</v>
      </c>
      <c r="C1572" s="405" t="s">
        <v>97</v>
      </c>
      <c r="D1572" s="384">
        <v>782</v>
      </c>
      <c r="E1572">
        <v>0.01</v>
      </c>
      <c r="F1572">
        <v>116.325</v>
      </c>
      <c r="G1572" s="384">
        <v>0</v>
      </c>
      <c r="H1572">
        <v>0</v>
      </c>
    </row>
    <row r="1573" spans="1:10" x14ac:dyDescent="0.2">
      <c r="A1573">
        <v>5416</v>
      </c>
      <c r="B1573" s="623">
        <v>43711.381944444445</v>
      </c>
      <c r="C1573" s="405" t="s">
        <v>2054</v>
      </c>
      <c r="D1573" s="384">
        <v>782</v>
      </c>
      <c r="E1573">
        <v>0.01</v>
      </c>
      <c r="F1573">
        <v>116.105</v>
      </c>
      <c r="G1573" s="384">
        <v>0</v>
      </c>
      <c r="H1573">
        <v>116.105</v>
      </c>
      <c r="I1573">
        <v>2.0099999999999998</v>
      </c>
      <c r="J1573" s="384">
        <v>8173.19</v>
      </c>
    </row>
    <row r="1574" spans="1:10" x14ac:dyDescent="0.2">
      <c r="A1574">
        <v>5417</v>
      </c>
      <c r="B1574" s="623">
        <v>43711.382638888892</v>
      </c>
      <c r="C1574" s="405" t="s">
        <v>97</v>
      </c>
      <c r="D1574" s="384">
        <v>783</v>
      </c>
      <c r="E1574">
        <v>0.01</v>
      </c>
      <c r="F1574">
        <v>116.09099999999999</v>
      </c>
      <c r="G1574" s="384">
        <v>0</v>
      </c>
      <c r="H1574">
        <v>0</v>
      </c>
    </row>
    <row r="1575" spans="1:10" x14ac:dyDescent="0.2">
      <c r="A1575">
        <v>5687</v>
      </c>
      <c r="B1575" s="623">
        <v>43720.577777777777</v>
      </c>
      <c r="C1575" s="405" t="s">
        <v>2054</v>
      </c>
      <c r="D1575" s="384">
        <v>783</v>
      </c>
      <c r="E1575">
        <v>0.01</v>
      </c>
      <c r="F1575">
        <v>118.17400000000001</v>
      </c>
      <c r="G1575" s="384">
        <v>0</v>
      </c>
      <c r="H1575">
        <v>118.17400000000001</v>
      </c>
      <c r="I1575">
        <v>-19.36</v>
      </c>
      <c r="J1575" s="384">
        <v>8338.41</v>
      </c>
    </row>
    <row r="1576" spans="1:10" x14ac:dyDescent="0.2">
      <c r="A1576">
        <v>5419</v>
      </c>
      <c r="B1576" s="623">
        <v>43711.412499999999</v>
      </c>
      <c r="C1576" s="405" t="s">
        <v>96</v>
      </c>
      <c r="D1576" s="384">
        <v>784</v>
      </c>
      <c r="E1576">
        <v>0.19</v>
      </c>
      <c r="F1576">
        <v>115.88200000000001</v>
      </c>
      <c r="G1576" s="384">
        <v>0</v>
      </c>
      <c r="H1576">
        <v>0</v>
      </c>
    </row>
    <row r="1577" spans="1:10" x14ac:dyDescent="0.2">
      <c r="A1577">
        <v>5458</v>
      </c>
      <c r="B1577" s="623">
        <v>43712.397916666669</v>
      </c>
      <c r="C1577" s="405" t="s">
        <v>2054</v>
      </c>
      <c r="D1577" s="384">
        <v>784</v>
      </c>
      <c r="E1577">
        <v>0.19</v>
      </c>
      <c r="F1577">
        <v>116.70099999999999</v>
      </c>
      <c r="G1577" s="384">
        <v>0</v>
      </c>
      <c r="H1577">
        <v>116.70099999999999</v>
      </c>
      <c r="I1577">
        <v>141.99</v>
      </c>
      <c r="J1577" s="384">
        <v>8287.33</v>
      </c>
    </row>
    <row r="1578" spans="1:10" x14ac:dyDescent="0.2">
      <c r="A1578">
        <v>5428</v>
      </c>
      <c r="B1578" s="623">
        <v>43711.613888888889</v>
      </c>
      <c r="C1578" s="405" t="s">
        <v>97</v>
      </c>
      <c r="D1578" s="384">
        <v>785</v>
      </c>
      <c r="E1578">
        <v>0.01</v>
      </c>
      <c r="F1578">
        <v>116.211</v>
      </c>
      <c r="G1578" s="384">
        <v>0</v>
      </c>
      <c r="H1578">
        <v>0</v>
      </c>
    </row>
    <row r="1579" spans="1:10" x14ac:dyDescent="0.2">
      <c r="A1579">
        <v>5688</v>
      </c>
      <c r="B1579" s="623">
        <v>43720.577777777777</v>
      </c>
      <c r="C1579" s="405" t="s">
        <v>2054</v>
      </c>
      <c r="D1579" s="384">
        <v>785</v>
      </c>
      <c r="E1579">
        <v>0.01</v>
      </c>
      <c r="F1579">
        <v>118.17400000000001</v>
      </c>
      <c r="G1579" s="384">
        <v>0</v>
      </c>
      <c r="H1579">
        <v>118.17400000000001</v>
      </c>
      <c r="I1579">
        <v>-18.260000000000002</v>
      </c>
      <c r="J1579" s="384">
        <v>8320.15</v>
      </c>
    </row>
    <row r="1580" spans="1:10" x14ac:dyDescent="0.2">
      <c r="A1580">
        <v>5431</v>
      </c>
      <c r="B1580" s="623">
        <v>43711.911111111112</v>
      </c>
      <c r="C1580" s="405" t="s">
        <v>97</v>
      </c>
      <c r="D1580" s="384">
        <v>786</v>
      </c>
      <c r="E1580">
        <v>0.01</v>
      </c>
      <c r="F1580">
        <v>116.372</v>
      </c>
      <c r="G1580" s="384">
        <v>0</v>
      </c>
      <c r="H1580">
        <v>0</v>
      </c>
    </row>
    <row r="1581" spans="1:10" x14ac:dyDescent="0.2">
      <c r="A1581">
        <v>5689</v>
      </c>
      <c r="B1581" s="623">
        <v>43720.577777777777</v>
      </c>
      <c r="C1581" s="405" t="s">
        <v>2054</v>
      </c>
      <c r="D1581" s="384">
        <v>786</v>
      </c>
      <c r="E1581">
        <v>0.01</v>
      </c>
      <c r="F1581">
        <v>118.17400000000001</v>
      </c>
      <c r="G1581" s="384">
        <v>0</v>
      </c>
      <c r="H1581">
        <v>118.17400000000001</v>
      </c>
      <c r="I1581">
        <v>-16.78</v>
      </c>
      <c r="J1581" s="384">
        <v>8303.3700000000008</v>
      </c>
    </row>
    <row r="1582" spans="1:10" x14ac:dyDescent="0.2">
      <c r="A1582">
        <v>5446</v>
      </c>
      <c r="B1582" s="623">
        <v>43712.341666666667</v>
      </c>
      <c r="C1582" s="405" t="s">
        <v>97</v>
      </c>
      <c r="D1582" s="384">
        <v>787</v>
      </c>
      <c r="E1582">
        <v>0.02</v>
      </c>
      <c r="F1582">
        <v>116.57299999999999</v>
      </c>
      <c r="G1582" s="384">
        <v>0</v>
      </c>
      <c r="H1582">
        <v>0</v>
      </c>
    </row>
    <row r="1583" spans="1:10" x14ac:dyDescent="0.2">
      <c r="A1583">
        <v>5690</v>
      </c>
      <c r="B1583" s="623">
        <v>43720.577777777777</v>
      </c>
      <c r="C1583" s="405" t="s">
        <v>2054</v>
      </c>
      <c r="D1583" s="384">
        <v>787</v>
      </c>
      <c r="E1583">
        <v>0.02</v>
      </c>
      <c r="F1583">
        <v>118.17400000000001</v>
      </c>
      <c r="G1583" s="384">
        <v>0</v>
      </c>
      <c r="H1583">
        <v>118.17400000000001</v>
      </c>
      <c r="I1583">
        <v>-29.82</v>
      </c>
      <c r="J1583" s="384">
        <v>8273.5499999999993</v>
      </c>
    </row>
    <row r="1584" spans="1:10" x14ac:dyDescent="0.2">
      <c r="A1584">
        <v>5459</v>
      </c>
      <c r="B1584" s="623">
        <v>43712.398611111108</v>
      </c>
      <c r="C1584" s="405" t="s">
        <v>96</v>
      </c>
      <c r="D1584" s="384">
        <v>788</v>
      </c>
      <c r="E1584">
        <v>0.01</v>
      </c>
      <c r="F1584">
        <v>116.744</v>
      </c>
      <c r="G1584" s="384">
        <v>0</v>
      </c>
      <c r="H1584">
        <v>0</v>
      </c>
    </row>
    <row r="1585" spans="1:10" x14ac:dyDescent="0.2">
      <c r="A1585">
        <v>5467</v>
      </c>
      <c r="B1585" s="623">
        <v>43712.461805555555</v>
      </c>
      <c r="C1585" s="405" t="s">
        <v>2054</v>
      </c>
      <c r="D1585" s="384">
        <v>788</v>
      </c>
      <c r="E1585">
        <v>0.01</v>
      </c>
      <c r="F1585">
        <v>116.964</v>
      </c>
      <c r="G1585" s="384">
        <v>0</v>
      </c>
      <c r="H1585">
        <v>116.964</v>
      </c>
      <c r="I1585">
        <v>2.0099999999999998</v>
      </c>
      <c r="J1585" s="384">
        <v>8289.34</v>
      </c>
    </row>
    <row r="1586" spans="1:10" x14ac:dyDescent="0.2">
      <c r="A1586">
        <v>5461</v>
      </c>
      <c r="B1586" s="623">
        <v>43712.45208333333</v>
      </c>
      <c r="C1586" s="405" t="s">
        <v>97</v>
      </c>
      <c r="D1586" s="384">
        <v>789</v>
      </c>
      <c r="E1586">
        <v>0.03</v>
      </c>
      <c r="F1586">
        <v>116.884</v>
      </c>
      <c r="G1586" s="384">
        <v>0</v>
      </c>
      <c r="H1586">
        <v>0</v>
      </c>
    </row>
    <row r="1587" spans="1:10" x14ac:dyDescent="0.2">
      <c r="A1587">
        <v>5691</v>
      </c>
      <c r="B1587" s="623">
        <v>43720.577777777777</v>
      </c>
      <c r="C1587" s="405" t="s">
        <v>2054</v>
      </c>
      <c r="D1587" s="384">
        <v>789</v>
      </c>
      <c r="E1587">
        <v>0.03</v>
      </c>
      <c r="F1587">
        <v>118.17400000000001</v>
      </c>
      <c r="G1587" s="384">
        <v>0</v>
      </c>
      <c r="H1587">
        <v>118.17400000000001</v>
      </c>
      <c r="I1587">
        <v>-36.18</v>
      </c>
      <c r="J1587" s="384">
        <v>8237.36</v>
      </c>
    </row>
    <row r="1588" spans="1:10" x14ac:dyDescent="0.2">
      <c r="A1588">
        <v>5468</v>
      </c>
      <c r="B1588" s="623">
        <v>43712.461805555555</v>
      </c>
      <c r="C1588" s="405" t="s">
        <v>96</v>
      </c>
      <c r="D1588" s="384">
        <v>790</v>
      </c>
      <c r="E1588">
        <v>0.01</v>
      </c>
      <c r="F1588">
        <v>116.982</v>
      </c>
      <c r="G1588" s="384">
        <v>0</v>
      </c>
      <c r="H1588">
        <v>0</v>
      </c>
    </row>
    <row r="1589" spans="1:10" x14ac:dyDescent="0.2">
      <c r="A1589">
        <v>5470</v>
      </c>
      <c r="B1589" s="623">
        <v>43712.732638888891</v>
      </c>
      <c r="C1589" s="405" t="s">
        <v>2054</v>
      </c>
      <c r="D1589" s="384">
        <v>790</v>
      </c>
      <c r="E1589">
        <v>0.01</v>
      </c>
      <c r="F1589">
        <v>117.202</v>
      </c>
      <c r="G1589" s="384">
        <v>0</v>
      </c>
      <c r="H1589">
        <v>117.202</v>
      </c>
      <c r="I1589">
        <v>2.02</v>
      </c>
      <c r="J1589" s="384">
        <v>8291.36</v>
      </c>
    </row>
    <row r="1590" spans="1:10" x14ac:dyDescent="0.2">
      <c r="A1590">
        <v>5471</v>
      </c>
      <c r="B1590" s="623">
        <v>43712.73333333333</v>
      </c>
      <c r="C1590" s="405" t="s">
        <v>96</v>
      </c>
      <c r="D1590" s="384">
        <v>791</v>
      </c>
      <c r="E1590">
        <v>0.01</v>
      </c>
      <c r="F1590">
        <v>117.214</v>
      </c>
      <c r="G1590" s="384">
        <v>0</v>
      </c>
      <c r="H1590">
        <v>0</v>
      </c>
    </row>
    <row r="1591" spans="1:10" x14ac:dyDescent="0.2">
      <c r="A1591">
        <v>5487</v>
      </c>
      <c r="B1591" s="623">
        <v>43713.089583333334</v>
      </c>
      <c r="C1591" s="405" t="s">
        <v>2054</v>
      </c>
      <c r="D1591" s="384">
        <v>791</v>
      </c>
      <c r="E1591">
        <v>0.01</v>
      </c>
      <c r="F1591">
        <v>117.446</v>
      </c>
      <c r="G1591" s="384">
        <v>0</v>
      </c>
      <c r="H1591">
        <v>117.446</v>
      </c>
      <c r="I1591">
        <v>2.0099999999999998</v>
      </c>
      <c r="J1591" s="384">
        <v>8293.3700000000008</v>
      </c>
    </row>
    <row r="1592" spans="1:10" x14ac:dyDescent="0.2">
      <c r="A1592">
        <v>5473</v>
      </c>
      <c r="B1592" s="623">
        <v>43712.759722222225</v>
      </c>
      <c r="C1592" s="405" t="s">
        <v>97</v>
      </c>
      <c r="D1592" s="384">
        <v>792</v>
      </c>
      <c r="E1592">
        <v>0.06</v>
      </c>
      <c r="F1592">
        <v>117.224</v>
      </c>
      <c r="G1592" s="384">
        <v>0</v>
      </c>
      <c r="H1592">
        <v>0</v>
      </c>
    </row>
    <row r="1593" spans="1:10" x14ac:dyDescent="0.2">
      <c r="A1593">
        <v>5692</v>
      </c>
      <c r="B1593" s="623">
        <v>43720.577777777777</v>
      </c>
      <c r="C1593" s="405" t="s">
        <v>2054</v>
      </c>
      <c r="D1593" s="384">
        <v>792</v>
      </c>
      <c r="E1593">
        <v>0.06</v>
      </c>
      <c r="F1593">
        <v>118.17400000000001</v>
      </c>
      <c r="G1593" s="384">
        <v>0</v>
      </c>
      <c r="H1593">
        <v>118.17400000000001</v>
      </c>
      <c r="I1593">
        <v>-53.66</v>
      </c>
      <c r="J1593" s="384">
        <v>8183.71</v>
      </c>
    </row>
    <row r="1594" spans="1:10" x14ac:dyDescent="0.2">
      <c r="A1594">
        <v>5488</v>
      </c>
      <c r="B1594" s="623">
        <v>43713.147222222222</v>
      </c>
      <c r="C1594" s="405" t="s">
        <v>96</v>
      </c>
      <c r="D1594" s="384">
        <v>793</v>
      </c>
      <c r="E1594">
        <v>0.01</v>
      </c>
      <c r="F1594">
        <v>117.61199999999999</v>
      </c>
      <c r="G1594" s="384">
        <v>0</v>
      </c>
      <c r="H1594">
        <v>0</v>
      </c>
    </row>
    <row r="1595" spans="1:10" x14ac:dyDescent="0.2">
      <c r="A1595">
        <v>5505</v>
      </c>
      <c r="B1595" s="623">
        <v>43713.502083333333</v>
      </c>
      <c r="C1595" s="405" t="s">
        <v>2054</v>
      </c>
      <c r="D1595" s="384">
        <v>793</v>
      </c>
      <c r="E1595">
        <v>0.01</v>
      </c>
      <c r="F1595">
        <v>117.718</v>
      </c>
      <c r="G1595" s="384">
        <v>0</v>
      </c>
      <c r="H1595">
        <v>117.718</v>
      </c>
      <c r="I1595">
        <v>0.97</v>
      </c>
      <c r="J1595" s="384">
        <v>8294.34</v>
      </c>
    </row>
    <row r="1596" spans="1:10" x14ac:dyDescent="0.2">
      <c r="A1596">
        <v>5490</v>
      </c>
      <c r="B1596" s="623">
        <v>43713.148611111108</v>
      </c>
      <c r="C1596" s="405" t="s">
        <v>97</v>
      </c>
      <c r="D1596" s="384">
        <v>794</v>
      </c>
      <c r="E1596">
        <v>0.1</v>
      </c>
      <c r="F1596">
        <v>117.63500000000001</v>
      </c>
      <c r="G1596" s="384">
        <v>0</v>
      </c>
      <c r="H1596">
        <v>0</v>
      </c>
    </row>
    <row r="1597" spans="1:10" x14ac:dyDescent="0.2">
      <c r="A1597">
        <v>5693</v>
      </c>
      <c r="B1597" s="623">
        <v>43720.577777777777</v>
      </c>
      <c r="C1597" s="405" t="s">
        <v>2054</v>
      </c>
      <c r="D1597" s="384">
        <v>794</v>
      </c>
      <c r="E1597">
        <v>0.1</v>
      </c>
      <c r="F1597">
        <v>118.17400000000001</v>
      </c>
      <c r="G1597" s="384">
        <v>0</v>
      </c>
      <c r="H1597">
        <v>118.17400000000001</v>
      </c>
      <c r="I1597">
        <v>-51.04</v>
      </c>
      <c r="J1597" s="384">
        <v>8132.67</v>
      </c>
    </row>
    <row r="1598" spans="1:10" x14ac:dyDescent="0.2">
      <c r="A1598">
        <v>5498</v>
      </c>
      <c r="B1598" s="623">
        <v>43713.270138888889</v>
      </c>
      <c r="C1598" s="405" t="s">
        <v>96</v>
      </c>
      <c r="D1598" s="384">
        <v>795</v>
      </c>
      <c r="E1598">
        <v>0.01</v>
      </c>
      <c r="F1598">
        <v>117.492</v>
      </c>
      <c r="G1598" s="384">
        <v>0</v>
      </c>
      <c r="H1598">
        <v>0</v>
      </c>
    </row>
    <row r="1599" spans="1:10" x14ac:dyDescent="0.2">
      <c r="A1599">
        <v>5506</v>
      </c>
      <c r="B1599" s="623">
        <v>43713.502083333333</v>
      </c>
      <c r="C1599" s="405" t="s">
        <v>2054</v>
      </c>
      <c r="D1599" s="384">
        <v>795</v>
      </c>
      <c r="E1599">
        <v>0.01</v>
      </c>
      <c r="F1599">
        <v>117.718</v>
      </c>
      <c r="G1599" s="384">
        <v>0</v>
      </c>
      <c r="H1599">
        <v>117.718</v>
      </c>
      <c r="I1599">
        <v>2.0699999999999998</v>
      </c>
      <c r="J1599" s="384">
        <v>8296.41</v>
      </c>
    </row>
    <row r="1600" spans="1:10" x14ac:dyDescent="0.2">
      <c r="A1600">
        <v>5501</v>
      </c>
      <c r="B1600" s="623">
        <v>43713.361111111109</v>
      </c>
      <c r="C1600" s="405" t="s">
        <v>96</v>
      </c>
      <c r="D1600" s="384">
        <v>796</v>
      </c>
      <c r="E1600">
        <v>0.01</v>
      </c>
      <c r="F1600">
        <v>117.33</v>
      </c>
      <c r="G1600" s="384">
        <v>0</v>
      </c>
      <c r="H1600">
        <v>0</v>
      </c>
    </row>
    <row r="1601" spans="1:10" x14ac:dyDescent="0.2">
      <c r="A1601">
        <v>5507</v>
      </c>
      <c r="B1601" s="623">
        <v>43713.502083333333</v>
      </c>
      <c r="C1601" s="405" t="s">
        <v>2054</v>
      </c>
      <c r="D1601" s="384">
        <v>796</v>
      </c>
      <c r="E1601">
        <v>0.01</v>
      </c>
      <c r="F1601">
        <v>117.718</v>
      </c>
      <c r="G1601" s="384">
        <v>0</v>
      </c>
      <c r="H1601">
        <v>117.718</v>
      </c>
      <c r="I1601">
        <v>3.56</v>
      </c>
      <c r="J1601" s="384">
        <v>8299.9699999999993</v>
      </c>
    </row>
    <row r="1602" spans="1:10" x14ac:dyDescent="0.2">
      <c r="A1602">
        <v>5508</v>
      </c>
      <c r="B1602" s="623">
        <v>43713.50277777778</v>
      </c>
      <c r="C1602" s="405" t="s">
        <v>96</v>
      </c>
      <c r="D1602" s="384">
        <v>797</v>
      </c>
      <c r="E1602">
        <v>0.01</v>
      </c>
      <c r="F1602">
        <v>117.71899999999999</v>
      </c>
      <c r="G1602" s="384">
        <v>0</v>
      </c>
      <c r="H1602">
        <v>0</v>
      </c>
    </row>
    <row r="1603" spans="1:10" x14ac:dyDescent="0.2">
      <c r="A1603">
        <v>5510</v>
      </c>
      <c r="B1603" s="623">
        <v>43713.552777777775</v>
      </c>
      <c r="C1603" s="405" t="s">
        <v>2054</v>
      </c>
      <c r="D1603" s="384">
        <v>797</v>
      </c>
      <c r="E1603">
        <v>0.01</v>
      </c>
      <c r="F1603">
        <v>117.93899999999999</v>
      </c>
      <c r="G1603" s="384">
        <v>0</v>
      </c>
      <c r="H1603">
        <v>117.93899999999999</v>
      </c>
      <c r="I1603">
        <v>2.02</v>
      </c>
      <c r="J1603" s="384">
        <v>8301.99</v>
      </c>
    </row>
    <row r="1604" spans="1:10" x14ac:dyDescent="0.2">
      <c r="A1604">
        <v>5511</v>
      </c>
      <c r="B1604" s="623">
        <v>43713.554166666669</v>
      </c>
      <c r="C1604" s="405" t="s">
        <v>96</v>
      </c>
      <c r="D1604" s="384">
        <v>798</v>
      </c>
      <c r="E1604">
        <v>0.01</v>
      </c>
      <c r="F1604">
        <v>117.974</v>
      </c>
      <c r="G1604" s="384">
        <v>0</v>
      </c>
      <c r="H1604">
        <v>0</v>
      </c>
    </row>
    <row r="1605" spans="1:10" x14ac:dyDescent="0.2">
      <c r="A1605">
        <v>5522</v>
      </c>
      <c r="B1605" s="623">
        <v>43713.601388888892</v>
      </c>
      <c r="C1605" s="405" t="s">
        <v>2054</v>
      </c>
      <c r="D1605" s="384">
        <v>798</v>
      </c>
      <c r="E1605">
        <v>0.01</v>
      </c>
      <c r="F1605">
        <v>118.194</v>
      </c>
      <c r="G1605" s="384">
        <v>0</v>
      </c>
      <c r="H1605">
        <v>118.194</v>
      </c>
      <c r="I1605">
        <v>2.02</v>
      </c>
      <c r="J1605" s="384">
        <v>8304.01</v>
      </c>
    </row>
    <row r="1606" spans="1:10" x14ac:dyDescent="0.2">
      <c r="A1606">
        <v>5513</v>
      </c>
      <c r="B1606" s="623">
        <v>43713.599305555559</v>
      </c>
      <c r="C1606" s="405" t="s">
        <v>97</v>
      </c>
      <c r="D1606" s="384">
        <v>799</v>
      </c>
      <c r="E1606">
        <v>0.19</v>
      </c>
      <c r="F1606">
        <v>118.116</v>
      </c>
      <c r="G1606" s="384">
        <v>0</v>
      </c>
      <c r="H1606">
        <v>0</v>
      </c>
    </row>
    <row r="1607" spans="1:10" x14ac:dyDescent="0.2">
      <c r="A1607">
        <v>5694</v>
      </c>
      <c r="B1607" s="623">
        <v>43720.577777777777</v>
      </c>
      <c r="C1607" s="405" t="s">
        <v>2054</v>
      </c>
      <c r="D1607" s="384">
        <v>799</v>
      </c>
      <c r="E1607">
        <v>0.19</v>
      </c>
      <c r="F1607">
        <v>118.17400000000001</v>
      </c>
      <c r="G1607" s="384">
        <v>0</v>
      </c>
      <c r="H1607">
        <v>118.17400000000001</v>
      </c>
      <c r="I1607">
        <v>-13.14</v>
      </c>
      <c r="J1607" s="384">
        <v>8119.53</v>
      </c>
    </row>
    <row r="1608" spans="1:10" x14ac:dyDescent="0.2">
      <c r="A1608">
        <v>5523</v>
      </c>
      <c r="B1608" s="623">
        <v>43713.611805555556</v>
      </c>
      <c r="C1608" s="405" t="s">
        <v>96</v>
      </c>
      <c r="D1608" s="384">
        <v>800</v>
      </c>
      <c r="E1608">
        <v>0.01</v>
      </c>
      <c r="F1608">
        <v>118.26300000000001</v>
      </c>
      <c r="G1608" s="384">
        <v>0</v>
      </c>
      <c r="H1608">
        <v>0</v>
      </c>
    </row>
    <row r="1609" spans="1:10" x14ac:dyDescent="0.2">
      <c r="A1609">
        <v>5528</v>
      </c>
      <c r="B1609" s="623">
        <v>43713.652083333334</v>
      </c>
      <c r="C1609" s="405" t="s">
        <v>2054</v>
      </c>
      <c r="D1609" s="384">
        <v>800</v>
      </c>
      <c r="E1609">
        <v>0.01</v>
      </c>
      <c r="F1609">
        <v>118.43300000000001</v>
      </c>
      <c r="G1609" s="384">
        <v>0</v>
      </c>
      <c r="H1609">
        <v>118.43300000000001</v>
      </c>
      <c r="I1609">
        <v>1.56</v>
      </c>
      <c r="J1609" s="384">
        <v>8305.57</v>
      </c>
    </row>
    <row r="1610" spans="1:10" x14ac:dyDescent="0.2">
      <c r="A1610">
        <v>5525</v>
      </c>
      <c r="B1610" s="623">
        <v>43713.617361111108</v>
      </c>
      <c r="C1610" s="405" t="s">
        <v>96</v>
      </c>
      <c r="D1610" s="384">
        <v>801</v>
      </c>
      <c r="E1610">
        <v>0.01</v>
      </c>
      <c r="F1610">
        <v>118.142</v>
      </c>
      <c r="G1610" s="384">
        <v>0</v>
      </c>
      <c r="H1610">
        <v>0</v>
      </c>
    </row>
    <row r="1611" spans="1:10" x14ac:dyDescent="0.2">
      <c r="A1611">
        <v>5529</v>
      </c>
      <c r="B1611" s="623">
        <v>43713.652083333334</v>
      </c>
      <c r="C1611" s="405" t="s">
        <v>2054</v>
      </c>
      <c r="D1611" s="384">
        <v>801</v>
      </c>
      <c r="E1611">
        <v>0.01</v>
      </c>
      <c r="F1611">
        <v>118.43300000000001</v>
      </c>
      <c r="G1611" s="384">
        <v>0</v>
      </c>
      <c r="H1611">
        <v>118.43300000000001</v>
      </c>
      <c r="I1611">
        <v>2.67</v>
      </c>
      <c r="J1611" s="384">
        <v>8308.24</v>
      </c>
    </row>
    <row r="1612" spans="1:10" x14ac:dyDescent="0.2">
      <c r="A1612">
        <v>5530</v>
      </c>
      <c r="B1612" s="623">
        <v>43713.652083333334</v>
      </c>
      <c r="C1612" s="405" t="s">
        <v>96</v>
      </c>
      <c r="D1612" s="384">
        <v>802</v>
      </c>
      <c r="E1612">
        <v>0.01</v>
      </c>
      <c r="F1612">
        <v>118.45</v>
      </c>
      <c r="G1612" s="384">
        <v>0</v>
      </c>
      <c r="H1612">
        <v>0</v>
      </c>
    </row>
    <row r="1613" spans="1:10" x14ac:dyDescent="0.2">
      <c r="A1613">
        <v>5580</v>
      </c>
      <c r="B1613" s="623">
        <v>43717.705555555556</v>
      </c>
      <c r="C1613" s="405" t="s">
        <v>2054</v>
      </c>
      <c r="D1613" s="384">
        <v>802</v>
      </c>
      <c r="E1613">
        <v>0.01</v>
      </c>
      <c r="F1613">
        <v>118.43600000000001</v>
      </c>
      <c r="G1613" s="384">
        <v>0</v>
      </c>
      <c r="H1613">
        <v>118.43600000000001</v>
      </c>
      <c r="I1613">
        <v>-0.21</v>
      </c>
      <c r="J1613" s="384">
        <v>8308.02</v>
      </c>
    </row>
    <row r="1614" spans="1:10" x14ac:dyDescent="0.2">
      <c r="A1614">
        <v>5532</v>
      </c>
      <c r="B1614" s="623">
        <v>43713.681944444441</v>
      </c>
      <c r="C1614" s="405" t="s">
        <v>97</v>
      </c>
      <c r="D1614" s="384">
        <v>803</v>
      </c>
      <c r="E1614">
        <v>0.34</v>
      </c>
      <c r="F1614">
        <v>118.59699999999999</v>
      </c>
      <c r="G1614" s="384">
        <v>0</v>
      </c>
      <c r="H1614">
        <v>0</v>
      </c>
    </row>
    <row r="1615" spans="1:10" x14ac:dyDescent="0.2">
      <c r="A1615">
        <v>5695</v>
      </c>
      <c r="B1615" s="623">
        <v>43720.577777777777</v>
      </c>
      <c r="C1615" s="405" t="s">
        <v>2054</v>
      </c>
      <c r="D1615" s="384">
        <v>803</v>
      </c>
      <c r="E1615">
        <v>0.34</v>
      </c>
      <c r="F1615">
        <v>118.17400000000001</v>
      </c>
      <c r="G1615" s="384">
        <v>0</v>
      </c>
      <c r="H1615">
        <v>118.17400000000001</v>
      </c>
      <c r="I1615">
        <v>126.52</v>
      </c>
      <c r="J1615" s="384">
        <v>8246.0499999999993</v>
      </c>
    </row>
    <row r="1616" spans="1:10" x14ac:dyDescent="0.2">
      <c r="A1616">
        <v>5542</v>
      </c>
      <c r="B1616" s="623">
        <v>43713.70208333333</v>
      </c>
      <c r="C1616" s="405" t="s">
        <v>96</v>
      </c>
      <c r="D1616" s="384">
        <v>804</v>
      </c>
      <c r="E1616">
        <v>0.01</v>
      </c>
      <c r="F1616">
        <v>118.33</v>
      </c>
      <c r="G1616" s="384">
        <v>0</v>
      </c>
      <c r="H1616">
        <v>0</v>
      </c>
    </row>
    <row r="1617" spans="1:10" x14ac:dyDescent="0.2">
      <c r="A1617">
        <v>5581</v>
      </c>
      <c r="B1617" s="623">
        <v>43717.705555555556</v>
      </c>
      <c r="C1617" s="405" t="s">
        <v>2054</v>
      </c>
      <c r="D1617" s="384">
        <v>804</v>
      </c>
      <c r="E1617">
        <v>0.01</v>
      </c>
      <c r="F1617">
        <v>118.43600000000001</v>
      </c>
      <c r="G1617" s="384">
        <v>0</v>
      </c>
      <c r="H1617">
        <v>118.43600000000001</v>
      </c>
      <c r="I1617">
        <v>0.89</v>
      </c>
      <c r="J1617" s="384">
        <v>8308.91</v>
      </c>
    </row>
    <row r="1618" spans="1:10" x14ac:dyDescent="0.2">
      <c r="A1618">
        <v>5545</v>
      </c>
      <c r="B1618" s="623">
        <v>43713.717361111114</v>
      </c>
      <c r="C1618" s="405" t="s">
        <v>96</v>
      </c>
      <c r="D1618" s="384">
        <v>805</v>
      </c>
      <c r="E1618">
        <v>0.01</v>
      </c>
      <c r="F1618">
        <v>118.169</v>
      </c>
      <c r="G1618" s="384">
        <v>0</v>
      </c>
      <c r="H1618">
        <v>0</v>
      </c>
    </row>
    <row r="1619" spans="1:10" x14ac:dyDescent="0.2">
      <c r="A1619">
        <v>5582</v>
      </c>
      <c r="B1619" s="623">
        <v>43717.705555555556</v>
      </c>
      <c r="C1619" s="405" t="s">
        <v>2054</v>
      </c>
      <c r="D1619" s="384">
        <v>805</v>
      </c>
      <c r="E1619">
        <v>0.01</v>
      </c>
      <c r="F1619">
        <v>118.43600000000001</v>
      </c>
      <c r="G1619" s="384">
        <v>0</v>
      </c>
      <c r="H1619">
        <v>118.43600000000001</v>
      </c>
      <c r="I1619">
        <v>2.37</v>
      </c>
      <c r="J1619" s="384">
        <v>8311.2800000000007</v>
      </c>
    </row>
    <row r="1620" spans="1:10" x14ac:dyDescent="0.2">
      <c r="A1620">
        <v>5549</v>
      </c>
      <c r="B1620" s="623">
        <v>43713.968055555553</v>
      </c>
      <c r="C1620" s="405" t="s">
        <v>96</v>
      </c>
      <c r="D1620" s="384">
        <v>806</v>
      </c>
      <c r="E1620">
        <v>0.02</v>
      </c>
      <c r="F1620">
        <v>117.96899999999999</v>
      </c>
      <c r="G1620" s="384">
        <v>0</v>
      </c>
      <c r="H1620">
        <v>0</v>
      </c>
    </row>
    <row r="1621" spans="1:10" x14ac:dyDescent="0.2">
      <c r="A1621">
        <v>5583</v>
      </c>
      <c r="B1621" s="623">
        <v>43717.705555555556</v>
      </c>
      <c r="C1621" s="405" t="s">
        <v>2054</v>
      </c>
      <c r="D1621" s="384">
        <v>806</v>
      </c>
      <c r="E1621">
        <v>0.02</v>
      </c>
      <c r="F1621">
        <v>118.43600000000001</v>
      </c>
      <c r="G1621" s="384">
        <v>0</v>
      </c>
      <c r="H1621">
        <v>118.43600000000001</v>
      </c>
      <c r="I1621">
        <v>8.41</v>
      </c>
      <c r="J1621" s="384">
        <v>8319.69</v>
      </c>
    </row>
    <row r="1622" spans="1:10" x14ac:dyDescent="0.2">
      <c r="A1622">
        <v>5584</v>
      </c>
      <c r="B1622" s="623">
        <v>43717.706944444442</v>
      </c>
      <c r="C1622" s="405" t="s">
        <v>96</v>
      </c>
      <c r="D1622" s="384">
        <v>807</v>
      </c>
      <c r="E1622">
        <v>0.01</v>
      </c>
      <c r="F1622">
        <v>118.47</v>
      </c>
      <c r="G1622" s="384">
        <v>0</v>
      </c>
      <c r="H1622">
        <v>0</v>
      </c>
    </row>
    <row r="1623" spans="1:10" x14ac:dyDescent="0.2">
      <c r="A1623">
        <v>5596</v>
      </c>
      <c r="B1623" s="623">
        <v>43718.138194444444</v>
      </c>
      <c r="C1623" s="405" t="s">
        <v>2054</v>
      </c>
      <c r="D1623" s="384">
        <v>807</v>
      </c>
      <c r="E1623">
        <v>0.01</v>
      </c>
      <c r="F1623">
        <v>118.694</v>
      </c>
      <c r="G1623" s="384">
        <v>0</v>
      </c>
      <c r="H1623">
        <v>118.694</v>
      </c>
      <c r="I1623">
        <v>2.02</v>
      </c>
      <c r="J1623" s="384">
        <v>8321.7099999999991</v>
      </c>
    </row>
    <row r="1624" spans="1:10" x14ac:dyDescent="0.2">
      <c r="A1624">
        <v>5597</v>
      </c>
      <c r="B1624" s="623">
        <v>43718.353472222225</v>
      </c>
      <c r="C1624" s="405" t="s">
        <v>96</v>
      </c>
      <c r="D1624" s="384">
        <v>808</v>
      </c>
      <c r="E1624">
        <v>0.01</v>
      </c>
      <c r="F1624">
        <v>118.575</v>
      </c>
      <c r="G1624" s="384">
        <v>0</v>
      </c>
      <c r="H1624">
        <v>0</v>
      </c>
    </row>
    <row r="1625" spans="1:10" x14ac:dyDescent="0.2">
      <c r="A1625">
        <v>5606</v>
      </c>
      <c r="B1625" s="623">
        <v>43718.874305555553</v>
      </c>
      <c r="C1625" s="405" t="s">
        <v>2054</v>
      </c>
      <c r="D1625" s="384">
        <v>808</v>
      </c>
      <c r="E1625">
        <v>0.01</v>
      </c>
      <c r="F1625">
        <v>118.681</v>
      </c>
      <c r="G1625" s="384">
        <v>0</v>
      </c>
      <c r="H1625">
        <v>118.681</v>
      </c>
      <c r="I1625">
        <v>0.98</v>
      </c>
      <c r="J1625" s="384">
        <v>8322.69</v>
      </c>
    </row>
    <row r="1626" spans="1:10" x14ac:dyDescent="0.2">
      <c r="A1626">
        <v>5599</v>
      </c>
      <c r="B1626" s="623">
        <v>43718.40347222222</v>
      </c>
      <c r="C1626" s="405" t="s">
        <v>96</v>
      </c>
      <c r="D1626" s="384">
        <v>809</v>
      </c>
      <c r="E1626">
        <v>0.01</v>
      </c>
      <c r="F1626">
        <v>118.455</v>
      </c>
      <c r="G1626" s="384">
        <v>0</v>
      </c>
      <c r="H1626">
        <v>0</v>
      </c>
    </row>
    <row r="1627" spans="1:10" x14ac:dyDescent="0.2">
      <c r="A1627">
        <v>5607</v>
      </c>
      <c r="B1627" s="623">
        <v>43718.874305555553</v>
      </c>
      <c r="C1627" s="405" t="s">
        <v>2054</v>
      </c>
      <c r="D1627" s="384">
        <v>809</v>
      </c>
      <c r="E1627">
        <v>0.01</v>
      </c>
      <c r="F1627">
        <v>118.681</v>
      </c>
      <c r="G1627" s="384">
        <v>0</v>
      </c>
      <c r="H1627">
        <v>118.681</v>
      </c>
      <c r="I1627">
        <v>2.08</v>
      </c>
      <c r="J1627" s="384">
        <v>8324.77</v>
      </c>
    </row>
    <row r="1628" spans="1:10" x14ac:dyDescent="0.2">
      <c r="A1628">
        <v>5602</v>
      </c>
      <c r="B1628" s="623">
        <v>43718.680555555555</v>
      </c>
      <c r="C1628" s="405" t="s">
        <v>96</v>
      </c>
      <c r="D1628" s="384">
        <v>810</v>
      </c>
      <c r="E1628">
        <v>0.01</v>
      </c>
      <c r="F1628">
        <v>118.294</v>
      </c>
      <c r="G1628" s="384">
        <v>0</v>
      </c>
      <c r="H1628">
        <v>0</v>
      </c>
    </row>
    <row r="1629" spans="1:10" x14ac:dyDescent="0.2">
      <c r="A1629">
        <v>5608</v>
      </c>
      <c r="B1629" s="623">
        <v>43718.874305555553</v>
      </c>
      <c r="C1629" s="405" t="s">
        <v>2054</v>
      </c>
      <c r="D1629" s="384">
        <v>810</v>
      </c>
      <c r="E1629">
        <v>0.01</v>
      </c>
      <c r="F1629">
        <v>118.681</v>
      </c>
      <c r="G1629" s="384">
        <v>0</v>
      </c>
      <c r="H1629">
        <v>118.681</v>
      </c>
      <c r="I1629">
        <v>3.55</v>
      </c>
      <c r="J1629" s="384">
        <v>8328.32</v>
      </c>
    </row>
    <row r="1630" spans="1:10" x14ac:dyDescent="0.2">
      <c r="A1630">
        <v>5609</v>
      </c>
      <c r="B1630" s="623">
        <v>43718.887499999997</v>
      </c>
      <c r="C1630" s="405" t="s">
        <v>96</v>
      </c>
      <c r="D1630" s="384">
        <v>811</v>
      </c>
      <c r="E1630">
        <v>0.01</v>
      </c>
      <c r="F1630">
        <v>118.691</v>
      </c>
      <c r="G1630" s="384">
        <v>0</v>
      </c>
      <c r="H1630">
        <v>0</v>
      </c>
    </row>
    <row r="1631" spans="1:10" x14ac:dyDescent="0.2">
      <c r="A1631">
        <v>5621</v>
      </c>
      <c r="B1631" s="623">
        <v>43719.095833333333</v>
      </c>
      <c r="C1631" s="405" t="s">
        <v>2054</v>
      </c>
      <c r="D1631" s="384">
        <v>811</v>
      </c>
      <c r="E1631">
        <v>0.01</v>
      </c>
      <c r="F1631">
        <v>118.91500000000001</v>
      </c>
      <c r="G1631" s="384">
        <v>0</v>
      </c>
      <c r="H1631">
        <v>118.91500000000001</v>
      </c>
      <c r="I1631">
        <v>2.0099999999999998</v>
      </c>
      <c r="J1631" s="384">
        <v>8330.32</v>
      </c>
    </row>
    <row r="1632" spans="1:10" x14ac:dyDescent="0.2">
      <c r="A1632">
        <v>5622</v>
      </c>
      <c r="B1632" s="623">
        <v>43719.103472222225</v>
      </c>
      <c r="C1632" s="405" t="s">
        <v>96</v>
      </c>
      <c r="D1632" s="384">
        <v>812</v>
      </c>
      <c r="E1632">
        <v>0.01</v>
      </c>
      <c r="F1632">
        <v>118.95699999999999</v>
      </c>
      <c r="G1632" s="384">
        <v>0</v>
      </c>
      <c r="H1632">
        <v>0</v>
      </c>
    </row>
    <row r="1633" spans="1:10" x14ac:dyDescent="0.2">
      <c r="A1633">
        <v>5638</v>
      </c>
      <c r="B1633" s="623">
        <v>43719.253472222219</v>
      </c>
      <c r="C1633" s="405" t="s">
        <v>2054</v>
      </c>
      <c r="D1633" s="384">
        <v>812</v>
      </c>
      <c r="E1633">
        <v>0.01</v>
      </c>
      <c r="F1633">
        <v>119.127</v>
      </c>
      <c r="G1633" s="384">
        <v>0</v>
      </c>
      <c r="H1633">
        <v>119.127</v>
      </c>
      <c r="I1633">
        <v>1.56</v>
      </c>
      <c r="J1633" s="384">
        <v>8331.8799999999992</v>
      </c>
    </row>
    <row r="1634" spans="1:10" x14ac:dyDescent="0.2">
      <c r="A1634">
        <v>5624</v>
      </c>
      <c r="B1634" s="623">
        <v>43719.12777777778</v>
      </c>
      <c r="C1634" s="405" t="s">
        <v>96</v>
      </c>
      <c r="D1634" s="384">
        <v>813</v>
      </c>
      <c r="E1634">
        <v>0.01</v>
      </c>
      <c r="F1634">
        <v>118.837</v>
      </c>
      <c r="G1634" s="384">
        <v>0</v>
      </c>
      <c r="H1634">
        <v>0</v>
      </c>
    </row>
    <row r="1635" spans="1:10" x14ac:dyDescent="0.2">
      <c r="A1635">
        <v>5639</v>
      </c>
      <c r="B1635" s="623">
        <v>43719.253472222219</v>
      </c>
      <c r="C1635" s="405" t="s">
        <v>2054</v>
      </c>
      <c r="D1635" s="384">
        <v>813</v>
      </c>
      <c r="E1635">
        <v>0.01</v>
      </c>
      <c r="F1635">
        <v>119.127</v>
      </c>
      <c r="G1635" s="384">
        <v>0</v>
      </c>
      <c r="H1635">
        <v>119.127</v>
      </c>
      <c r="I1635">
        <v>2.66</v>
      </c>
      <c r="J1635" s="384">
        <v>8334.5400000000009</v>
      </c>
    </row>
    <row r="1636" spans="1:10" x14ac:dyDescent="0.2">
      <c r="A1636">
        <v>5627</v>
      </c>
      <c r="B1636" s="623">
        <v>43719.25277777778</v>
      </c>
      <c r="C1636" s="405" t="s">
        <v>97</v>
      </c>
      <c r="D1636" s="384">
        <v>814</v>
      </c>
      <c r="E1636">
        <v>0.61</v>
      </c>
      <c r="F1636">
        <v>119.07899999999999</v>
      </c>
      <c r="G1636" s="384">
        <v>0</v>
      </c>
      <c r="H1636">
        <v>0</v>
      </c>
    </row>
    <row r="1637" spans="1:10" x14ac:dyDescent="0.2">
      <c r="A1637">
        <v>5696</v>
      </c>
      <c r="B1637" s="623">
        <v>43720.577777777777</v>
      </c>
      <c r="C1637" s="405" t="s">
        <v>2054</v>
      </c>
      <c r="D1637" s="384">
        <v>814</v>
      </c>
      <c r="E1637">
        <v>0.61</v>
      </c>
      <c r="F1637">
        <v>118.17400000000001</v>
      </c>
      <c r="G1637" s="384">
        <v>0</v>
      </c>
      <c r="H1637">
        <v>118.17400000000001</v>
      </c>
      <c r="I1637">
        <v>502.24</v>
      </c>
      <c r="J1637" s="384">
        <v>8748.2800000000007</v>
      </c>
    </row>
    <row r="1638" spans="1:10" x14ac:dyDescent="0.2">
      <c r="A1638">
        <v>5640</v>
      </c>
      <c r="B1638" s="623">
        <v>43719.254166666666</v>
      </c>
      <c r="C1638" s="405" t="s">
        <v>96</v>
      </c>
      <c r="D1638" s="384">
        <v>815</v>
      </c>
      <c r="E1638">
        <v>0.01</v>
      </c>
      <c r="F1638">
        <v>119.145</v>
      </c>
      <c r="G1638" s="384">
        <v>0</v>
      </c>
      <c r="H1638">
        <v>0</v>
      </c>
    </row>
    <row r="1639" spans="1:10" x14ac:dyDescent="0.2">
      <c r="A1639">
        <v>5675</v>
      </c>
      <c r="B1639" s="623">
        <v>43720.074305555558</v>
      </c>
      <c r="C1639" s="405" t="s">
        <v>2054</v>
      </c>
      <c r="D1639" s="384">
        <v>815</v>
      </c>
      <c r="E1639">
        <v>0.01</v>
      </c>
      <c r="F1639">
        <v>118.964</v>
      </c>
      <c r="G1639" s="384">
        <v>0</v>
      </c>
      <c r="H1639">
        <v>118.964</v>
      </c>
      <c r="I1639">
        <v>-1.78</v>
      </c>
      <c r="J1639" s="384">
        <v>8332.76</v>
      </c>
    </row>
    <row r="1640" spans="1:10" x14ac:dyDescent="0.2">
      <c r="A1640">
        <v>5642</v>
      </c>
      <c r="B1640" s="623">
        <v>43719.375</v>
      </c>
      <c r="C1640" s="405" t="s">
        <v>96</v>
      </c>
      <c r="D1640" s="384">
        <v>816</v>
      </c>
      <c r="E1640">
        <v>0.01</v>
      </c>
      <c r="F1640">
        <v>119.02500000000001</v>
      </c>
      <c r="G1640" s="384">
        <v>0</v>
      </c>
      <c r="H1640">
        <v>0</v>
      </c>
    </row>
    <row r="1641" spans="1:10" x14ac:dyDescent="0.2">
      <c r="A1641">
        <v>5676</v>
      </c>
      <c r="B1641" s="623">
        <v>43720.074305555558</v>
      </c>
      <c r="C1641" s="405" t="s">
        <v>2054</v>
      </c>
      <c r="D1641" s="384">
        <v>816</v>
      </c>
      <c r="E1641">
        <v>0.01</v>
      </c>
      <c r="F1641">
        <v>118.964</v>
      </c>
      <c r="G1641" s="384">
        <v>0</v>
      </c>
      <c r="H1641">
        <v>118.964</v>
      </c>
      <c r="I1641">
        <v>-0.68</v>
      </c>
      <c r="J1641" s="384">
        <v>8332.08</v>
      </c>
    </row>
    <row r="1642" spans="1:10" x14ac:dyDescent="0.2">
      <c r="A1642">
        <v>5645</v>
      </c>
      <c r="B1642" s="623">
        <v>43719.430555555555</v>
      </c>
      <c r="C1642" s="405" t="s">
        <v>96</v>
      </c>
      <c r="D1642" s="384">
        <v>817</v>
      </c>
      <c r="E1642">
        <v>0.01</v>
      </c>
      <c r="F1642">
        <v>118.864</v>
      </c>
      <c r="G1642" s="384">
        <v>0</v>
      </c>
      <c r="H1642">
        <v>0</v>
      </c>
    </row>
    <row r="1643" spans="1:10" x14ac:dyDescent="0.2">
      <c r="A1643">
        <v>5677</v>
      </c>
      <c r="B1643" s="623">
        <v>43720.074305555558</v>
      </c>
      <c r="C1643" s="405" t="s">
        <v>2054</v>
      </c>
      <c r="D1643" s="384">
        <v>817</v>
      </c>
      <c r="E1643">
        <v>0.01</v>
      </c>
      <c r="F1643">
        <v>118.964</v>
      </c>
      <c r="G1643" s="384">
        <v>0</v>
      </c>
      <c r="H1643">
        <v>118.964</v>
      </c>
      <c r="I1643">
        <v>0.79</v>
      </c>
      <c r="J1643" s="384">
        <v>8332.8700000000008</v>
      </c>
    </row>
    <row r="1644" spans="1:10" x14ac:dyDescent="0.2">
      <c r="A1644">
        <v>5649</v>
      </c>
      <c r="B1644" s="623">
        <v>43719.533333333333</v>
      </c>
      <c r="C1644" s="405" t="s">
        <v>96</v>
      </c>
      <c r="D1644" s="384">
        <v>818</v>
      </c>
      <c r="E1644">
        <v>0.02</v>
      </c>
      <c r="F1644">
        <v>118.663</v>
      </c>
      <c r="G1644" s="384">
        <v>0</v>
      </c>
      <c r="H1644">
        <v>0</v>
      </c>
    </row>
    <row r="1645" spans="1:10" x14ac:dyDescent="0.2">
      <c r="A1645">
        <v>5678</v>
      </c>
      <c r="B1645" s="623">
        <v>43720.074305555558</v>
      </c>
      <c r="C1645" s="405" t="s">
        <v>2054</v>
      </c>
      <c r="D1645" s="384">
        <v>818</v>
      </c>
      <c r="E1645">
        <v>0.02</v>
      </c>
      <c r="F1645">
        <v>118.964</v>
      </c>
      <c r="G1645" s="384">
        <v>0</v>
      </c>
      <c r="H1645">
        <v>118.964</v>
      </c>
      <c r="I1645">
        <v>5.28</v>
      </c>
      <c r="J1645" s="384">
        <v>8338.15</v>
      </c>
    </row>
    <row r="1646" spans="1:10" x14ac:dyDescent="0.2">
      <c r="A1646">
        <v>5654</v>
      </c>
      <c r="B1646" s="623">
        <v>43719.672222222223</v>
      </c>
      <c r="C1646" s="405" t="s">
        <v>96</v>
      </c>
      <c r="D1646" s="384">
        <v>819</v>
      </c>
      <c r="E1646">
        <v>0.03</v>
      </c>
      <c r="F1646">
        <v>118.39100000000001</v>
      </c>
      <c r="G1646" s="384">
        <v>0</v>
      </c>
      <c r="H1646">
        <v>0</v>
      </c>
    </row>
    <row r="1647" spans="1:10" x14ac:dyDescent="0.2">
      <c r="A1647">
        <v>5679</v>
      </c>
      <c r="B1647" s="623">
        <v>43720.074305555558</v>
      </c>
      <c r="C1647" s="405" t="s">
        <v>2054</v>
      </c>
      <c r="D1647" s="384">
        <v>819</v>
      </c>
      <c r="E1647">
        <v>0.03</v>
      </c>
      <c r="F1647">
        <v>118.964</v>
      </c>
      <c r="G1647" s="384">
        <v>0</v>
      </c>
      <c r="H1647">
        <v>118.964</v>
      </c>
      <c r="I1647">
        <v>15.4</v>
      </c>
      <c r="J1647" s="384">
        <v>8353.5499999999993</v>
      </c>
    </row>
    <row r="1648" spans="1:10" x14ac:dyDescent="0.2">
      <c r="A1648">
        <v>5680</v>
      </c>
      <c r="B1648" s="623">
        <v>43720.082638888889</v>
      </c>
      <c r="C1648" s="405" t="s">
        <v>96</v>
      </c>
      <c r="D1648" s="384">
        <v>820</v>
      </c>
      <c r="E1648">
        <v>0.01</v>
      </c>
      <c r="F1648">
        <v>118.996</v>
      </c>
      <c r="G1648" s="384">
        <v>0</v>
      </c>
      <c r="H1648">
        <v>0</v>
      </c>
    </row>
    <row r="1649" spans="1:10" x14ac:dyDescent="0.2">
      <c r="A1649">
        <v>5685</v>
      </c>
      <c r="B1649" s="623">
        <v>43720.572916666664</v>
      </c>
      <c r="C1649" s="405" t="s">
        <v>2054</v>
      </c>
      <c r="D1649" s="384">
        <v>820</v>
      </c>
      <c r="E1649">
        <v>0.01</v>
      </c>
      <c r="F1649">
        <v>119.166</v>
      </c>
      <c r="G1649" s="384">
        <v>0</v>
      </c>
      <c r="H1649">
        <v>119.166</v>
      </c>
      <c r="I1649">
        <v>1.56</v>
      </c>
      <c r="J1649" s="384">
        <v>8355.11</v>
      </c>
    </row>
    <row r="1650" spans="1:10" x14ac:dyDescent="0.2">
      <c r="A1650">
        <v>5682</v>
      </c>
      <c r="B1650" s="623">
        <v>43720.572222222225</v>
      </c>
      <c r="C1650" s="405" t="s">
        <v>96</v>
      </c>
      <c r="D1650" s="384">
        <v>821</v>
      </c>
      <c r="E1650">
        <v>0.01</v>
      </c>
      <c r="F1650">
        <v>118.876</v>
      </c>
      <c r="G1650" s="384">
        <v>0</v>
      </c>
      <c r="H1650">
        <v>0</v>
      </c>
    </row>
    <row r="1651" spans="1:10" x14ac:dyDescent="0.2">
      <c r="A1651">
        <v>5686</v>
      </c>
      <c r="B1651" s="623">
        <v>43720.572916666664</v>
      </c>
      <c r="C1651" s="405" t="s">
        <v>2054</v>
      </c>
      <c r="D1651" s="384">
        <v>821</v>
      </c>
      <c r="E1651">
        <v>0.01</v>
      </c>
      <c r="F1651">
        <v>119.166</v>
      </c>
      <c r="G1651" s="384">
        <v>0</v>
      </c>
      <c r="H1651">
        <v>119.166</v>
      </c>
      <c r="I1651">
        <v>2.66</v>
      </c>
      <c r="J1651" s="384">
        <v>8357.77</v>
      </c>
    </row>
    <row r="1652" spans="1:10" x14ac:dyDescent="0.2">
      <c r="A1652">
        <v>5697</v>
      </c>
      <c r="B1652" s="623">
        <v>43720.591666666667</v>
      </c>
      <c r="C1652" s="405" t="s">
        <v>97</v>
      </c>
      <c r="D1652" s="384">
        <v>822</v>
      </c>
      <c r="E1652">
        <v>0.01</v>
      </c>
      <c r="F1652">
        <v>118.07</v>
      </c>
      <c r="G1652" s="384">
        <v>0</v>
      </c>
      <c r="H1652">
        <v>0</v>
      </c>
    </row>
    <row r="1653" spans="1:10" x14ac:dyDescent="0.2">
      <c r="A1653">
        <v>5707</v>
      </c>
      <c r="B1653" s="623">
        <v>43720.606944444444</v>
      </c>
      <c r="C1653" s="405" t="s">
        <v>2054</v>
      </c>
      <c r="D1653" s="384">
        <v>822</v>
      </c>
      <c r="E1653">
        <v>0.01</v>
      </c>
      <c r="F1653">
        <v>117.9</v>
      </c>
      <c r="G1653" s="384">
        <v>0</v>
      </c>
      <c r="H1653">
        <v>117.9</v>
      </c>
      <c r="I1653">
        <v>1.56</v>
      </c>
      <c r="J1653" s="384">
        <v>8749.84</v>
      </c>
    </row>
    <row r="1654" spans="1:10" x14ac:dyDescent="0.2">
      <c r="A1654">
        <v>5699</v>
      </c>
      <c r="B1654" s="623">
        <v>43720.59375</v>
      </c>
      <c r="C1654" s="405" t="s">
        <v>96</v>
      </c>
      <c r="D1654" s="384">
        <v>823</v>
      </c>
      <c r="E1654">
        <v>0.01</v>
      </c>
      <c r="F1654">
        <v>118.14</v>
      </c>
      <c r="G1654" s="384">
        <v>0</v>
      </c>
      <c r="H1654">
        <v>0</v>
      </c>
    </row>
    <row r="1655" spans="1:10" x14ac:dyDescent="0.2">
      <c r="A1655">
        <v>5730</v>
      </c>
      <c r="B1655" s="623">
        <v>43720.636111111111</v>
      </c>
      <c r="C1655" s="405" t="s">
        <v>2054</v>
      </c>
      <c r="D1655" s="384">
        <v>823</v>
      </c>
      <c r="E1655">
        <v>0.01</v>
      </c>
      <c r="F1655">
        <v>118.116</v>
      </c>
      <c r="G1655" s="384">
        <v>0</v>
      </c>
      <c r="H1655">
        <v>118.116</v>
      </c>
      <c r="I1655">
        <v>-0.22</v>
      </c>
      <c r="J1655" s="384">
        <v>8754.2999999999993</v>
      </c>
    </row>
    <row r="1656" spans="1:10" x14ac:dyDescent="0.2">
      <c r="A1656">
        <v>5701</v>
      </c>
      <c r="B1656" s="623">
        <v>43720.595833333333</v>
      </c>
      <c r="C1656" s="405" t="s">
        <v>97</v>
      </c>
      <c r="D1656" s="384">
        <v>824</v>
      </c>
      <c r="E1656">
        <v>0.01</v>
      </c>
      <c r="F1656">
        <v>118.19</v>
      </c>
      <c r="G1656" s="384">
        <v>0</v>
      </c>
      <c r="H1656">
        <v>0</v>
      </c>
    </row>
    <row r="1657" spans="1:10" x14ac:dyDescent="0.2">
      <c r="A1657">
        <v>5708</v>
      </c>
      <c r="B1657" s="623">
        <v>43720.606944444444</v>
      </c>
      <c r="C1657" s="405" t="s">
        <v>2054</v>
      </c>
      <c r="D1657" s="384">
        <v>824</v>
      </c>
      <c r="E1657">
        <v>0.01</v>
      </c>
      <c r="F1657">
        <v>117.9</v>
      </c>
      <c r="G1657" s="384">
        <v>0</v>
      </c>
      <c r="H1657">
        <v>117.9</v>
      </c>
      <c r="I1657">
        <v>2.66</v>
      </c>
      <c r="J1657" s="384">
        <v>8752.5</v>
      </c>
    </row>
    <row r="1658" spans="1:10" x14ac:dyDescent="0.2">
      <c r="A1658">
        <v>5704</v>
      </c>
      <c r="B1658" s="623">
        <v>43720.605555555558</v>
      </c>
      <c r="C1658" s="405" t="s">
        <v>96</v>
      </c>
      <c r="D1658" s="384">
        <v>825</v>
      </c>
      <c r="E1658">
        <v>0.01</v>
      </c>
      <c r="F1658">
        <v>118.02</v>
      </c>
      <c r="G1658" s="384">
        <v>0</v>
      </c>
      <c r="H1658">
        <v>0</v>
      </c>
    </row>
    <row r="1659" spans="1:10" x14ac:dyDescent="0.2">
      <c r="A1659">
        <v>5731</v>
      </c>
      <c r="B1659" s="623">
        <v>43720.636111111111</v>
      </c>
      <c r="C1659" s="405" t="s">
        <v>2054</v>
      </c>
      <c r="D1659" s="384">
        <v>825</v>
      </c>
      <c r="E1659">
        <v>0.01</v>
      </c>
      <c r="F1659">
        <v>118.116</v>
      </c>
      <c r="G1659" s="384">
        <v>0</v>
      </c>
      <c r="H1659">
        <v>118.116</v>
      </c>
      <c r="I1659">
        <v>0.88</v>
      </c>
      <c r="J1659" s="384">
        <v>8755.18</v>
      </c>
    </row>
    <row r="1660" spans="1:10" x14ac:dyDescent="0.2">
      <c r="A1660">
        <v>5709</v>
      </c>
      <c r="B1660" s="623">
        <v>43720.606944444444</v>
      </c>
      <c r="C1660" s="405" t="s">
        <v>97</v>
      </c>
      <c r="D1660" s="384">
        <v>826</v>
      </c>
      <c r="E1660">
        <v>0.01</v>
      </c>
      <c r="F1660">
        <v>117.88200000000001</v>
      </c>
      <c r="G1660" s="384">
        <v>0</v>
      </c>
      <c r="H1660">
        <v>0</v>
      </c>
    </row>
    <row r="1661" spans="1:10" x14ac:dyDescent="0.2">
      <c r="A1661">
        <v>5715</v>
      </c>
      <c r="B1661" s="623">
        <v>43720.611111111109</v>
      </c>
      <c r="C1661" s="405" t="s">
        <v>2054</v>
      </c>
      <c r="D1661" s="384">
        <v>826</v>
      </c>
      <c r="E1661">
        <v>0.01</v>
      </c>
      <c r="F1661">
        <v>117.66200000000001</v>
      </c>
      <c r="G1661" s="384">
        <v>0</v>
      </c>
      <c r="H1661">
        <v>117.66200000000001</v>
      </c>
      <c r="I1661">
        <v>2.02</v>
      </c>
      <c r="J1661" s="384">
        <v>8754.52</v>
      </c>
    </row>
    <row r="1662" spans="1:10" x14ac:dyDescent="0.2">
      <c r="A1662">
        <v>5711</v>
      </c>
      <c r="B1662" s="623">
        <v>43720.60833333333</v>
      </c>
      <c r="C1662" s="405" t="s">
        <v>96</v>
      </c>
      <c r="D1662" s="384">
        <v>827</v>
      </c>
      <c r="E1662">
        <v>0.01</v>
      </c>
      <c r="F1662">
        <v>117.857</v>
      </c>
      <c r="G1662" s="384">
        <v>0</v>
      </c>
      <c r="H1662">
        <v>0</v>
      </c>
    </row>
    <row r="1663" spans="1:10" x14ac:dyDescent="0.2">
      <c r="A1663">
        <v>5732</v>
      </c>
      <c r="B1663" s="623">
        <v>43720.636111111111</v>
      </c>
      <c r="C1663" s="405" t="s">
        <v>2054</v>
      </c>
      <c r="D1663" s="384">
        <v>827</v>
      </c>
      <c r="E1663">
        <v>0.01</v>
      </c>
      <c r="F1663">
        <v>118.116</v>
      </c>
      <c r="G1663" s="384">
        <v>0</v>
      </c>
      <c r="H1663">
        <v>118.116</v>
      </c>
      <c r="I1663">
        <v>2.37</v>
      </c>
      <c r="J1663" s="384">
        <v>8757.5499999999993</v>
      </c>
    </row>
    <row r="1664" spans="1:10" x14ac:dyDescent="0.2">
      <c r="A1664">
        <v>5716</v>
      </c>
      <c r="B1664" s="623">
        <v>43720.611111111109</v>
      </c>
      <c r="C1664" s="405" t="s">
        <v>96</v>
      </c>
      <c r="D1664" s="384">
        <v>828</v>
      </c>
      <c r="E1664">
        <v>0.02</v>
      </c>
      <c r="F1664">
        <v>117.657</v>
      </c>
      <c r="G1664" s="384">
        <v>0</v>
      </c>
      <c r="H1664">
        <v>0</v>
      </c>
    </row>
    <row r="1665" spans="1:10" x14ac:dyDescent="0.2">
      <c r="A1665">
        <v>5733</v>
      </c>
      <c r="B1665" s="623">
        <v>43720.636111111111</v>
      </c>
      <c r="C1665" s="405" t="s">
        <v>2054</v>
      </c>
      <c r="D1665" s="384">
        <v>828</v>
      </c>
      <c r="E1665">
        <v>0.02</v>
      </c>
      <c r="F1665">
        <v>118.116</v>
      </c>
      <c r="G1665" s="384">
        <v>0</v>
      </c>
      <c r="H1665">
        <v>118.116</v>
      </c>
      <c r="I1665">
        <v>8.43</v>
      </c>
      <c r="J1665" s="384">
        <v>8765.98</v>
      </c>
    </row>
    <row r="1666" spans="1:10" x14ac:dyDescent="0.2">
      <c r="A1666">
        <v>5721</v>
      </c>
      <c r="B1666" s="623">
        <v>43720.611805555556</v>
      </c>
      <c r="C1666" s="405" t="s">
        <v>97</v>
      </c>
      <c r="D1666" s="384">
        <v>829</v>
      </c>
      <c r="E1666">
        <v>0.01</v>
      </c>
      <c r="F1666">
        <v>117.657</v>
      </c>
      <c r="G1666" s="384">
        <v>0</v>
      </c>
      <c r="H1666">
        <v>0</v>
      </c>
    </row>
    <row r="1667" spans="1:10" x14ac:dyDescent="0.2">
      <c r="A1667">
        <v>5856</v>
      </c>
      <c r="B1667" s="623">
        <v>43724.540972222225</v>
      </c>
      <c r="C1667" s="405" t="s">
        <v>2054</v>
      </c>
      <c r="D1667" s="384">
        <v>829</v>
      </c>
      <c r="E1667">
        <v>0.01</v>
      </c>
      <c r="F1667">
        <v>118.97499999999999</v>
      </c>
      <c r="G1667" s="384">
        <v>0</v>
      </c>
      <c r="H1667">
        <v>118.97499999999999</v>
      </c>
      <c r="I1667">
        <v>-12.14</v>
      </c>
      <c r="J1667" s="384">
        <v>8777.33</v>
      </c>
    </row>
    <row r="1668" spans="1:10" x14ac:dyDescent="0.2">
      <c r="A1668">
        <v>5723</v>
      </c>
      <c r="B1668" s="623">
        <v>43720.619444444441</v>
      </c>
      <c r="C1668" s="405" t="s">
        <v>97</v>
      </c>
      <c r="D1668" s="384">
        <v>830</v>
      </c>
      <c r="E1668">
        <v>0.01</v>
      </c>
      <c r="F1668">
        <v>117.806</v>
      </c>
      <c r="G1668" s="384">
        <v>0</v>
      </c>
      <c r="H1668">
        <v>0</v>
      </c>
    </row>
    <row r="1669" spans="1:10" x14ac:dyDescent="0.2">
      <c r="A1669">
        <v>5857</v>
      </c>
      <c r="B1669" s="623">
        <v>43724.540972222225</v>
      </c>
      <c r="C1669" s="405" t="s">
        <v>2054</v>
      </c>
      <c r="D1669" s="384">
        <v>830</v>
      </c>
      <c r="E1669">
        <v>0.01</v>
      </c>
      <c r="F1669">
        <v>118.97499999999999</v>
      </c>
      <c r="G1669" s="384">
        <v>0</v>
      </c>
      <c r="H1669">
        <v>118.97499999999999</v>
      </c>
      <c r="I1669">
        <v>-10.77</v>
      </c>
      <c r="J1669" s="384">
        <v>8766.57</v>
      </c>
    </row>
    <row r="1670" spans="1:10" x14ac:dyDescent="0.2">
      <c r="A1670">
        <v>5726</v>
      </c>
      <c r="B1670" s="623">
        <v>43720.62777777778</v>
      </c>
      <c r="C1670" s="405" t="s">
        <v>97</v>
      </c>
      <c r="D1670" s="384">
        <v>831</v>
      </c>
      <c r="E1670">
        <v>0.01</v>
      </c>
      <c r="F1670">
        <v>117.967</v>
      </c>
      <c r="G1670" s="384">
        <v>0</v>
      </c>
      <c r="H1670">
        <v>0</v>
      </c>
    </row>
    <row r="1671" spans="1:10" x14ac:dyDescent="0.2">
      <c r="A1671">
        <v>5858</v>
      </c>
      <c r="B1671" s="623">
        <v>43724.540972222225</v>
      </c>
      <c r="C1671" s="405" t="s">
        <v>2054</v>
      </c>
      <c r="D1671" s="384">
        <v>831</v>
      </c>
      <c r="E1671">
        <v>0.01</v>
      </c>
      <c r="F1671">
        <v>118.97499999999999</v>
      </c>
      <c r="G1671" s="384">
        <v>0</v>
      </c>
      <c r="H1671">
        <v>118.97499999999999</v>
      </c>
      <c r="I1671">
        <v>-9.2899999999999991</v>
      </c>
      <c r="J1671" s="384">
        <v>8757.2800000000007</v>
      </c>
    </row>
    <row r="1672" spans="1:10" x14ac:dyDescent="0.2">
      <c r="A1672">
        <v>5734</v>
      </c>
      <c r="B1672" s="623">
        <v>43720.636805555558</v>
      </c>
      <c r="C1672" s="405" t="s">
        <v>97</v>
      </c>
      <c r="D1672" s="384">
        <v>832</v>
      </c>
      <c r="E1672">
        <v>0.02</v>
      </c>
      <c r="F1672">
        <v>118.179</v>
      </c>
      <c r="G1672" s="384">
        <v>0</v>
      </c>
      <c r="H1672">
        <v>0</v>
      </c>
    </row>
    <row r="1673" spans="1:10" x14ac:dyDescent="0.2">
      <c r="A1673">
        <v>5859</v>
      </c>
      <c r="B1673" s="623">
        <v>43724.540972222225</v>
      </c>
      <c r="C1673" s="405" t="s">
        <v>2054</v>
      </c>
      <c r="D1673" s="384">
        <v>832</v>
      </c>
      <c r="E1673">
        <v>0.02</v>
      </c>
      <c r="F1673">
        <v>118.97499999999999</v>
      </c>
      <c r="G1673" s="384">
        <v>0</v>
      </c>
      <c r="H1673">
        <v>118.97499999999999</v>
      </c>
      <c r="I1673">
        <v>-14.7</v>
      </c>
      <c r="J1673" s="384">
        <v>8742.58</v>
      </c>
    </row>
    <row r="1674" spans="1:10" x14ac:dyDescent="0.2">
      <c r="A1674">
        <v>5739</v>
      </c>
      <c r="B1674" s="623">
        <v>43720.646527777775</v>
      </c>
      <c r="C1674" s="405" t="s">
        <v>97</v>
      </c>
      <c r="D1674" s="384">
        <v>833</v>
      </c>
      <c r="E1674">
        <v>0.03</v>
      </c>
      <c r="F1674">
        <v>118.45099999999999</v>
      </c>
      <c r="G1674" s="384">
        <v>0</v>
      </c>
      <c r="H1674">
        <v>0</v>
      </c>
    </row>
    <row r="1675" spans="1:10" x14ac:dyDescent="0.2">
      <c r="A1675">
        <v>5860</v>
      </c>
      <c r="B1675" s="623">
        <v>43724.540972222225</v>
      </c>
      <c r="C1675" s="405" t="s">
        <v>2054</v>
      </c>
      <c r="D1675" s="384">
        <v>833</v>
      </c>
      <c r="E1675">
        <v>0.03</v>
      </c>
      <c r="F1675">
        <v>118.97499999999999</v>
      </c>
      <c r="G1675" s="384">
        <v>0</v>
      </c>
      <c r="H1675">
        <v>118.97499999999999</v>
      </c>
      <c r="I1675">
        <v>-14.56</v>
      </c>
      <c r="J1675" s="384">
        <v>8728.0300000000007</v>
      </c>
    </row>
    <row r="1676" spans="1:10" x14ac:dyDescent="0.2">
      <c r="A1676">
        <v>5745</v>
      </c>
      <c r="B1676" s="623">
        <v>43720.651388888888</v>
      </c>
      <c r="C1676" s="405" t="s">
        <v>96</v>
      </c>
      <c r="D1676" s="384">
        <v>834</v>
      </c>
      <c r="E1676">
        <v>0.01</v>
      </c>
      <c r="F1676">
        <v>118.402</v>
      </c>
      <c r="G1676" s="384">
        <v>0</v>
      </c>
      <c r="H1676">
        <v>0</v>
      </c>
    </row>
    <row r="1677" spans="1:10" x14ac:dyDescent="0.2">
      <c r="A1677">
        <v>5747</v>
      </c>
      <c r="B1677" s="623">
        <v>43720.655555555553</v>
      </c>
      <c r="C1677" s="405" t="s">
        <v>2054</v>
      </c>
      <c r="D1677" s="384">
        <v>834</v>
      </c>
      <c r="E1677">
        <v>0.01</v>
      </c>
      <c r="F1677">
        <v>118.622</v>
      </c>
      <c r="G1677" s="384">
        <v>0</v>
      </c>
      <c r="H1677">
        <v>118.622</v>
      </c>
      <c r="I1677">
        <v>2.02</v>
      </c>
      <c r="J1677" s="384">
        <v>8768</v>
      </c>
    </row>
    <row r="1678" spans="1:10" x14ac:dyDescent="0.2">
      <c r="A1678">
        <v>5748</v>
      </c>
      <c r="B1678" s="623">
        <v>43720.655555555553</v>
      </c>
      <c r="C1678" s="405" t="s">
        <v>96</v>
      </c>
      <c r="D1678" s="384">
        <v>835</v>
      </c>
      <c r="E1678">
        <v>0.01</v>
      </c>
      <c r="F1678">
        <v>118.64100000000001</v>
      </c>
      <c r="G1678" s="384">
        <v>0</v>
      </c>
      <c r="H1678">
        <v>0</v>
      </c>
    </row>
    <row r="1679" spans="1:10" x14ac:dyDescent="0.2">
      <c r="A1679">
        <v>5750</v>
      </c>
      <c r="B1679" s="623">
        <v>43720.656944444447</v>
      </c>
      <c r="C1679" s="405" t="s">
        <v>2054</v>
      </c>
      <c r="D1679" s="384">
        <v>835</v>
      </c>
      <c r="E1679">
        <v>0.01</v>
      </c>
      <c r="F1679">
        <v>118.861</v>
      </c>
      <c r="G1679" s="384">
        <v>0</v>
      </c>
      <c r="H1679">
        <v>118.861</v>
      </c>
      <c r="I1679">
        <v>2.02</v>
      </c>
      <c r="J1679" s="384">
        <v>8770.02</v>
      </c>
    </row>
    <row r="1680" spans="1:10" x14ac:dyDescent="0.2">
      <c r="A1680">
        <v>5751</v>
      </c>
      <c r="B1680" s="623">
        <v>43720.658333333333</v>
      </c>
      <c r="C1680" s="405" t="s">
        <v>97</v>
      </c>
      <c r="D1680" s="384">
        <v>836</v>
      </c>
      <c r="E1680">
        <v>0.06</v>
      </c>
      <c r="F1680">
        <v>118.926</v>
      </c>
      <c r="G1680" s="384">
        <v>0</v>
      </c>
      <c r="H1680">
        <v>0</v>
      </c>
    </row>
    <row r="1681" spans="1:10" x14ac:dyDescent="0.2">
      <c r="A1681">
        <v>5861</v>
      </c>
      <c r="B1681" s="623">
        <v>43724.540972222225</v>
      </c>
      <c r="C1681" s="405" t="s">
        <v>2054</v>
      </c>
      <c r="D1681" s="384">
        <v>836</v>
      </c>
      <c r="E1681">
        <v>0.06</v>
      </c>
      <c r="F1681">
        <v>118.97499999999999</v>
      </c>
      <c r="G1681" s="384">
        <v>0</v>
      </c>
      <c r="H1681">
        <v>118.97499999999999</v>
      </c>
      <c r="I1681">
        <v>-2.97</v>
      </c>
      <c r="J1681" s="384">
        <v>8725.0499999999993</v>
      </c>
    </row>
    <row r="1682" spans="1:10" x14ac:dyDescent="0.2">
      <c r="A1682">
        <v>5758</v>
      </c>
      <c r="B1682" s="623">
        <v>43720.65902777778</v>
      </c>
      <c r="C1682" s="405" t="s">
        <v>96</v>
      </c>
      <c r="D1682" s="384">
        <v>837</v>
      </c>
      <c r="E1682">
        <v>0.01</v>
      </c>
      <c r="F1682">
        <v>118.95</v>
      </c>
      <c r="G1682" s="384">
        <v>0</v>
      </c>
      <c r="H1682">
        <v>0</v>
      </c>
    </row>
    <row r="1683" spans="1:10" x14ac:dyDescent="0.2">
      <c r="A1683">
        <v>5763</v>
      </c>
      <c r="B1683" s="623">
        <v>43720.673611111109</v>
      </c>
      <c r="C1683" s="405" t="s">
        <v>2054</v>
      </c>
      <c r="D1683" s="384">
        <v>837</v>
      </c>
      <c r="E1683">
        <v>0.01</v>
      </c>
      <c r="F1683">
        <v>119.10899999999999</v>
      </c>
      <c r="G1683" s="384">
        <v>0</v>
      </c>
      <c r="H1683">
        <v>119.10899999999999</v>
      </c>
      <c r="I1683">
        <v>1.46</v>
      </c>
      <c r="J1683" s="384">
        <v>8771.48</v>
      </c>
    </row>
    <row r="1684" spans="1:10" x14ac:dyDescent="0.2">
      <c r="A1684">
        <v>5760</v>
      </c>
      <c r="B1684" s="623">
        <v>43720.661111111112</v>
      </c>
      <c r="C1684" s="405" t="s">
        <v>96</v>
      </c>
      <c r="D1684" s="384">
        <v>838</v>
      </c>
      <c r="E1684">
        <v>0.01</v>
      </c>
      <c r="F1684">
        <v>118.80800000000001</v>
      </c>
      <c r="G1684" s="384">
        <v>0</v>
      </c>
      <c r="H1684">
        <v>0</v>
      </c>
    </row>
    <row r="1685" spans="1:10" x14ac:dyDescent="0.2">
      <c r="A1685">
        <v>5764</v>
      </c>
      <c r="B1685" s="623">
        <v>43720.673611111109</v>
      </c>
      <c r="C1685" s="405" t="s">
        <v>2054</v>
      </c>
      <c r="D1685" s="384">
        <v>838</v>
      </c>
      <c r="E1685">
        <v>0.01</v>
      </c>
      <c r="F1685">
        <v>119.10899999999999</v>
      </c>
      <c r="G1685" s="384">
        <v>0</v>
      </c>
      <c r="H1685">
        <v>119.10899999999999</v>
      </c>
      <c r="I1685">
        <v>2.76</v>
      </c>
      <c r="J1685" s="384">
        <v>8774.24</v>
      </c>
    </row>
    <row r="1686" spans="1:10" x14ac:dyDescent="0.2">
      <c r="A1686">
        <v>5765</v>
      </c>
      <c r="B1686" s="623">
        <v>43720.675000000003</v>
      </c>
      <c r="C1686" s="405" t="s">
        <v>97</v>
      </c>
      <c r="D1686" s="384">
        <v>839</v>
      </c>
      <c r="E1686">
        <v>0.1</v>
      </c>
      <c r="F1686">
        <v>119.337</v>
      </c>
      <c r="G1686" s="384">
        <v>0</v>
      </c>
      <c r="H1686">
        <v>0</v>
      </c>
    </row>
    <row r="1687" spans="1:10" x14ac:dyDescent="0.2">
      <c r="A1687">
        <v>5862</v>
      </c>
      <c r="B1687" s="623">
        <v>43724.540972222225</v>
      </c>
      <c r="C1687" s="405" t="s">
        <v>2054</v>
      </c>
      <c r="D1687" s="384">
        <v>839</v>
      </c>
      <c r="E1687">
        <v>0.1</v>
      </c>
      <c r="F1687">
        <v>118.97499999999999</v>
      </c>
      <c r="G1687" s="384">
        <v>0</v>
      </c>
      <c r="H1687">
        <v>118.97499999999999</v>
      </c>
      <c r="I1687">
        <v>32.75</v>
      </c>
      <c r="J1687" s="384">
        <v>8757.7999999999993</v>
      </c>
    </row>
    <row r="1688" spans="1:10" x14ac:dyDescent="0.2">
      <c r="A1688">
        <v>5773</v>
      </c>
      <c r="B1688" s="623">
        <v>43720.686111111114</v>
      </c>
      <c r="C1688" s="405" t="s">
        <v>96</v>
      </c>
      <c r="D1688" s="384">
        <v>840</v>
      </c>
      <c r="E1688">
        <v>0.01</v>
      </c>
      <c r="F1688">
        <v>119.276</v>
      </c>
      <c r="G1688" s="384">
        <v>0</v>
      </c>
      <c r="H1688">
        <v>0</v>
      </c>
    </row>
    <row r="1689" spans="1:10" x14ac:dyDescent="0.2">
      <c r="A1689">
        <v>5782</v>
      </c>
      <c r="B1689" s="623">
        <v>43720.737500000003</v>
      </c>
      <c r="C1689" s="405" t="s">
        <v>2054</v>
      </c>
      <c r="D1689" s="384">
        <v>840</v>
      </c>
      <c r="E1689">
        <v>0.01</v>
      </c>
      <c r="F1689">
        <v>119.374</v>
      </c>
      <c r="G1689" s="384">
        <v>0</v>
      </c>
      <c r="H1689">
        <v>119.374</v>
      </c>
      <c r="I1689">
        <v>0.89</v>
      </c>
      <c r="J1689" s="384">
        <v>8775.1299999999992</v>
      </c>
    </row>
    <row r="1690" spans="1:10" x14ac:dyDescent="0.2">
      <c r="A1690">
        <v>5775</v>
      </c>
      <c r="B1690" s="623">
        <v>43720.70208333333</v>
      </c>
      <c r="C1690" s="405" t="s">
        <v>96</v>
      </c>
      <c r="D1690" s="384">
        <v>841</v>
      </c>
      <c r="E1690">
        <v>0.01</v>
      </c>
      <c r="F1690">
        <v>119.15600000000001</v>
      </c>
      <c r="G1690" s="384">
        <v>0</v>
      </c>
      <c r="H1690">
        <v>0</v>
      </c>
    </row>
    <row r="1691" spans="1:10" x14ac:dyDescent="0.2">
      <c r="A1691">
        <v>5783</v>
      </c>
      <c r="B1691" s="623">
        <v>43720.737500000003</v>
      </c>
      <c r="C1691" s="405" t="s">
        <v>2054</v>
      </c>
      <c r="D1691" s="384">
        <v>841</v>
      </c>
      <c r="E1691">
        <v>0.01</v>
      </c>
      <c r="F1691">
        <v>119.374</v>
      </c>
      <c r="G1691" s="384">
        <v>0</v>
      </c>
      <c r="H1691">
        <v>119.374</v>
      </c>
      <c r="I1691">
        <v>2</v>
      </c>
      <c r="J1691" s="384">
        <v>8777.1299999999992</v>
      </c>
    </row>
    <row r="1692" spans="1:10" x14ac:dyDescent="0.2">
      <c r="A1692">
        <v>5778</v>
      </c>
      <c r="B1692" s="623">
        <v>43720.709722222222</v>
      </c>
      <c r="C1692" s="405" t="s">
        <v>96</v>
      </c>
      <c r="D1692" s="384">
        <v>842</v>
      </c>
      <c r="E1692">
        <v>0.01</v>
      </c>
      <c r="F1692">
        <v>118.96899999999999</v>
      </c>
      <c r="G1692" s="384">
        <v>0</v>
      </c>
      <c r="H1692">
        <v>0</v>
      </c>
    </row>
    <row r="1693" spans="1:10" x14ac:dyDescent="0.2">
      <c r="A1693">
        <v>5784</v>
      </c>
      <c r="B1693" s="623">
        <v>43720.737500000003</v>
      </c>
      <c r="C1693" s="405" t="s">
        <v>2054</v>
      </c>
      <c r="D1693" s="384">
        <v>842</v>
      </c>
      <c r="E1693">
        <v>0.01</v>
      </c>
      <c r="F1693">
        <v>119.374</v>
      </c>
      <c r="G1693" s="384">
        <v>0</v>
      </c>
      <c r="H1693">
        <v>119.374</v>
      </c>
      <c r="I1693">
        <v>3.71</v>
      </c>
      <c r="J1693" s="384">
        <v>8780.84</v>
      </c>
    </row>
    <row r="1694" spans="1:10" x14ac:dyDescent="0.2">
      <c r="A1694">
        <v>5785</v>
      </c>
      <c r="B1694" s="623">
        <v>43720.740972222222</v>
      </c>
      <c r="C1694" s="405" t="s">
        <v>96</v>
      </c>
      <c r="D1694" s="384">
        <v>843</v>
      </c>
      <c r="E1694">
        <v>0.01</v>
      </c>
      <c r="F1694">
        <v>119.495</v>
      </c>
      <c r="G1694" s="384">
        <v>0</v>
      </c>
      <c r="H1694">
        <v>0</v>
      </c>
    </row>
    <row r="1695" spans="1:10" x14ac:dyDescent="0.2">
      <c r="A1695">
        <v>5787</v>
      </c>
      <c r="B1695" s="623">
        <v>43720.745833333334</v>
      </c>
      <c r="C1695" s="405" t="s">
        <v>2054</v>
      </c>
      <c r="D1695" s="384">
        <v>843</v>
      </c>
      <c r="E1695">
        <v>0.01</v>
      </c>
      <c r="F1695">
        <v>119.715</v>
      </c>
      <c r="G1695" s="384">
        <v>0</v>
      </c>
      <c r="H1695">
        <v>119.715</v>
      </c>
      <c r="I1695">
        <v>2.02</v>
      </c>
      <c r="J1695" s="384">
        <v>8782.86</v>
      </c>
    </row>
    <row r="1696" spans="1:10" x14ac:dyDescent="0.2">
      <c r="A1696">
        <v>5788</v>
      </c>
      <c r="B1696" s="623">
        <v>43720.745833333334</v>
      </c>
      <c r="C1696" s="405" t="s">
        <v>96</v>
      </c>
      <c r="D1696" s="384">
        <v>844</v>
      </c>
      <c r="E1696">
        <v>0.01</v>
      </c>
      <c r="F1696">
        <v>119.733</v>
      </c>
      <c r="G1696" s="384">
        <v>0</v>
      </c>
      <c r="H1696">
        <v>0</v>
      </c>
    </row>
    <row r="1697" spans="1:10" x14ac:dyDescent="0.2">
      <c r="A1697">
        <v>5817</v>
      </c>
      <c r="B1697" s="623">
        <v>43721.375</v>
      </c>
      <c r="C1697" s="405" t="s">
        <v>2054</v>
      </c>
      <c r="D1697" s="384">
        <v>844</v>
      </c>
      <c r="E1697">
        <v>0.01</v>
      </c>
      <c r="F1697">
        <v>119.843</v>
      </c>
      <c r="G1697" s="384">
        <v>0</v>
      </c>
      <c r="H1697">
        <v>119.843</v>
      </c>
      <c r="I1697">
        <v>0.97</v>
      </c>
      <c r="J1697" s="384">
        <v>8783.83</v>
      </c>
    </row>
    <row r="1698" spans="1:10" x14ac:dyDescent="0.2">
      <c r="A1698">
        <v>5790</v>
      </c>
      <c r="B1698" s="623">
        <v>43720.747916666667</v>
      </c>
      <c r="C1698" s="405" t="s">
        <v>96</v>
      </c>
      <c r="D1698" s="384">
        <v>845</v>
      </c>
      <c r="E1698">
        <v>0.01</v>
      </c>
      <c r="F1698">
        <v>119.61199999999999</v>
      </c>
      <c r="G1698" s="384">
        <v>0</v>
      </c>
      <c r="H1698">
        <v>0</v>
      </c>
    </row>
    <row r="1699" spans="1:10" x14ac:dyDescent="0.2">
      <c r="A1699">
        <v>5818</v>
      </c>
      <c r="B1699" s="623">
        <v>43721.375</v>
      </c>
      <c r="C1699" s="405" t="s">
        <v>2054</v>
      </c>
      <c r="D1699" s="384">
        <v>845</v>
      </c>
      <c r="E1699">
        <v>0.01</v>
      </c>
      <c r="F1699">
        <v>119.843</v>
      </c>
      <c r="G1699" s="384">
        <v>0</v>
      </c>
      <c r="H1699">
        <v>119.843</v>
      </c>
      <c r="I1699">
        <v>2.08</v>
      </c>
      <c r="J1699" s="384">
        <v>8785.91</v>
      </c>
    </row>
    <row r="1700" spans="1:10" x14ac:dyDescent="0.2">
      <c r="A1700">
        <v>5793</v>
      </c>
      <c r="B1700" s="623">
        <v>43720.752083333333</v>
      </c>
      <c r="C1700" s="405" t="s">
        <v>96</v>
      </c>
      <c r="D1700" s="384">
        <v>846</v>
      </c>
      <c r="E1700">
        <v>0.01</v>
      </c>
      <c r="F1700">
        <v>119.45099999999999</v>
      </c>
      <c r="G1700" s="384">
        <v>0</v>
      </c>
      <c r="H1700">
        <v>0</v>
      </c>
    </row>
    <row r="1701" spans="1:10" x14ac:dyDescent="0.2">
      <c r="A1701">
        <v>5819</v>
      </c>
      <c r="B1701" s="623">
        <v>43721.375</v>
      </c>
      <c r="C1701" s="405" t="s">
        <v>2054</v>
      </c>
      <c r="D1701" s="384">
        <v>846</v>
      </c>
      <c r="E1701">
        <v>0.01</v>
      </c>
      <c r="F1701">
        <v>119.843</v>
      </c>
      <c r="G1701" s="384">
        <v>0</v>
      </c>
      <c r="H1701">
        <v>119.843</v>
      </c>
      <c r="I1701">
        <v>3.56</v>
      </c>
      <c r="J1701" s="384">
        <v>8789.4699999999993</v>
      </c>
    </row>
    <row r="1702" spans="1:10" x14ac:dyDescent="0.2">
      <c r="A1702">
        <v>5797</v>
      </c>
      <c r="B1702" s="623">
        <v>43720.800694444442</v>
      </c>
      <c r="C1702" s="405" t="s">
        <v>97</v>
      </c>
      <c r="D1702" s="384">
        <v>847</v>
      </c>
      <c r="E1702">
        <v>0.19</v>
      </c>
      <c r="F1702">
        <v>119.818</v>
      </c>
      <c r="G1702" s="384">
        <v>0</v>
      </c>
      <c r="H1702">
        <v>0</v>
      </c>
    </row>
    <row r="1703" spans="1:10" x14ac:dyDescent="0.2">
      <c r="A1703">
        <v>5863</v>
      </c>
      <c r="B1703" s="623">
        <v>43724.540972222225</v>
      </c>
      <c r="C1703" s="405" t="s">
        <v>2054</v>
      </c>
      <c r="D1703" s="384">
        <v>847</v>
      </c>
      <c r="E1703">
        <v>0.19</v>
      </c>
      <c r="F1703">
        <v>118.97499999999999</v>
      </c>
      <c r="G1703" s="384">
        <v>0</v>
      </c>
      <c r="H1703">
        <v>118.97499999999999</v>
      </c>
      <c r="I1703">
        <v>146.06</v>
      </c>
      <c r="J1703" s="384">
        <v>8903.85</v>
      </c>
    </row>
    <row r="1704" spans="1:10" x14ac:dyDescent="0.2">
      <c r="A1704">
        <v>5820</v>
      </c>
      <c r="B1704" s="623">
        <v>43721.37777777778</v>
      </c>
      <c r="C1704" s="405" t="s">
        <v>96</v>
      </c>
      <c r="D1704" s="384">
        <v>848</v>
      </c>
      <c r="E1704">
        <v>0.01</v>
      </c>
      <c r="F1704">
        <v>119.884</v>
      </c>
      <c r="G1704" s="384">
        <v>0</v>
      </c>
      <c r="H1704">
        <v>0</v>
      </c>
    </row>
    <row r="1705" spans="1:10" x14ac:dyDescent="0.2">
      <c r="A1705">
        <v>5897</v>
      </c>
      <c r="B1705" s="623">
        <v>43725.652777777781</v>
      </c>
      <c r="C1705" s="405" t="s">
        <v>2054</v>
      </c>
      <c r="D1705" s="384">
        <v>848</v>
      </c>
      <c r="E1705">
        <v>0.01</v>
      </c>
      <c r="F1705">
        <v>119.413</v>
      </c>
      <c r="G1705" s="384">
        <v>0</v>
      </c>
      <c r="H1705">
        <v>119.413</v>
      </c>
      <c r="I1705">
        <v>-4.4000000000000004</v>
      </c>
      <c r="J1705" s="384">
        <v>8901.4699999999993</v>
      </c>
    </row>
    <row r="1706" spans="1:10" x14ac:dyDescent="0.2">
      <c r="A1706">
        <v>5822</v>
      </c>
      <c r="B1706" s="623">
        <v>43721.417361111111</v>
      </c>
      <c r="C1706" s="405" t="s">
        <v>96</v>
      </c>
      <c r="D1706" s="384">
        <v>849</v>
      </c>
      <c r="E1706">
        <v>0.01</v>
      </c>
      <c r="F1706">
        <v>119.764</v>
      </c>
      <c r="G1706" s="384">
        <v>0</v>
      </c>
      <c r="H1706">
        <v>0</v>
      </c>
    </row>
    <row r="1707" spans="1:10" x14ac:dyDescent="0.2">
      <c r="A1707">
        <v>5898</v>
      </c>
      <c r="B1707" s="623">
        <v>43725.652777777781</v>
      </c>
      <c r="C1707" s="405" t="s">
        <v>2054</v>
      </c>
      <c r="D1707" s="384">
        <v>849</v>
      </c>
      <c r="E1707">
        <v>0.01</v>
      </c>
      <c r="F1707">
        <v>119.413</v>
      </c>
      <c r="G1707" s="384">
        <v>0</v>
      </c>
      <c r="H1707">
        <v>119.413</v>
      </c>
      <c r="I1707">
        <v>-3.3</v>
      </c>
      <c r="J1707" s="384">
        <v>8898.17</v>
      </c>
    </row>
    <row r="1708" spans="1:10" x14ac:dyDescent="0.2">
      <c r="A1708">
        <v>5825</v>
      </c>
      <c r="B1708" s="623">
        <v>43721.654861111114</v>
      </c>
      <c r="C1708" s="405" t="s">
        <v>96</v>
      </c>
      <c r="D1708" s="384">
        <v>850</v>
      </c>
      <c r="E1708">
        <v>0.01</v>
      </c>
      <c r="F1708">
        <v>119.602</v>
      </c>
      <c r="G1708" s="384">
        <v>0</v>
      </c>
      <c r="H1708">
        <v>0</v>
      </c>
    </row>
    <row r="1709" spans="1:10" x14ac:dyDescent="0.2">
      <c r="A1709">
        <v>5899</v>
      </c>
      <c r="B1709" s="623">
        <v>43725.652777777781</v>
      </c>
      <c r="C1709" s="405" t="s">
        <v>2054</v>
      </c>
      <c r="D1709" s="384">
        <v>850</v>
      </c>
      <c r="E1709">
        <v>0.01</v>
      </c>
      <c r="F1709">
        <v>119.413</v>
      </c>
      <c r="G1709" s="384">
        <v>0</v>
      </c>
      <c r="H1709">
        <v>119.413</v>
      </c>
      <c r="I1709">
        <v>-1.82</v>
      </c>
      <c r="J1709" s="384">
        <v>8896.35</v>
      </c>
    </row>
    <row r="1710" spans="1:10" x14ac:dyDescent="0.2">
      <c r="A1710">
        <v>5829</v>
      </c>
      <c r="B1710" s="623">
        <v>43723.958333333336</v>
      </c>
      <c r="C1710" s="405" t="s">
        <v>2097</v>
      </c>
      <c r="D1710" s="384">
        <v>851</v>
      </c>
      <c r="E1710">
        <v>0.02</v>
      </c>
      <c r="F1710">
        <v>119.378</v>
      </c>
      <c r="G1710" s="384">
        <v>0</v>
      </c>
      <c r="H1710">
        <v>0</v>
      </c>
    </row>
    <row r="1711" spans="1:10" x14ac:dyDescent="0.2">
      <c r="A1711">
        <v>5842</v>
      </c>
      <c r="B1711" s="623">
        <v>43724</v>
      </c>
      <c r="C1711" s="405" t="s">
        <v>96</v>
      </c>
      <c r="D1711" s="384">
        <v>851</v>
      </c>
      <c r="E1711">
        <v>0.02</v>
      </c>
      <c r="F1711">
        <v>119.378</v>
      </c>
      <c r="G1711" s="384">
        <v>0</v>
      </c>
      <c r="H1711">
        <v>119.676</v>
      </c>
    </row>
    <row r="1712" spans="1:10" x14ac:dyDescent="0.2">
      <c r="A1712">
        <v>5900</v>
      </c>
      <c r="B1712" s="623">
        <v>43725.652777777781</v>
      </c>
      <c r="C1712" s="405" t="s">
        <v>2054</v>
      </c>
      <c r="D1712" s="384">
        <v>851</v>
      </c>
      <c r="E1712">
        <v>0.02</v>
      </c>
      <c r="F1712">
        <v>119.413</v>
      </c>
      <c r="G1712" s="384">
        <v>0</v>
      </c>
      <c r="H1712">
        <v>119.413</v>
      </c>
      <c r="I1712">
        <v>0.56000000000000005</v>
      </c>
      <c r="J1712" s="384">
        <v>8896.91</v>
      </c>
    </row>
    <row r="1713" spans="1:10" x14ac:dyDescent="0.2">
      <c r="A1713">
        <v>5830</v>
      </c>
      <c r="B1713" s="623">
        <v>43723.958333333336</v>
      </c>
      <c r="C1713" s="405" t="s">
        <v>2097</v>
      </c>
      <c r="D1713" s="384">
        <v>852</v>
      </c>
      <c r="E1713">
        <v>0.03</v>
      </c>
      <c r="F1713">
        <v>119.108</v>
      </c>
      <c r="G1713" s="384">
        <v>0</v>
      </c>
      <c r="H1713">
        <v>0</v>
      </c>
    </row>
    <row r="1714" spans="1:10" x14ac:dyDescent="0.2">
      <c r="A1714">
        <v>5836</v>
      </c>
      <c r="B1714" s="623">
        <v>43723.959722222222</v>
      </c>
      <c r="C1714" s="405" t="s">
        <v>96</v>
      </c>
      <c r="D1714" s="384">
        <v>852</v>
      </c>
      <c r="E1714">
        <v>0.03</v>
      </c>
      <c r="F1714">
        <v>119.108</v>
      </c>
      <c r="G1714" s="384">
        <v>0</v>
      </c>
      <c r="H1714">
        <v>119.68899999999999</v>
      </c>
    </row>
    <row r="1715" spans="1:10" x14ac:dyDescent="0.2">
      <c r="A1715">
        <v>5901</v>
      </c>
      <c r="B1715" s="623">
        <v>43725.652777777781</v>
      </c>
      <c r="C1715" s="405" t="s">
        <v>2054</v>
      </c>
      <c r="D1715" s="384">
        <v>852</v>
      </c>
      <c r="E1715">
        <v>0.03</v>
      </c>
      <c r="F1715">
        <v>119.413</v>
      </c>
      <c r="G1715" s="384">
        <v>0</v>
      </c>
      <c r="H1715">
        <v>119.413</v>
      </c>
      <c r="I1715">
        <v>8.15</v>
      </c>
      <c r="J1715" s="384">
        <v>8905.06</v>
      </c>
    </row>
    <row r="1716" spans="1:10" x14ac:dyDescent="0.2">
      <c r="A1716">
        <v>5864</v>
      </c>
      <c r="B1716" s="623">
        <v>43724.55</v>
      </c>
      <c r="C1716" s="405" t="s">
        <v>97</v>
      </c>
      <c r="D1716" s="384">
        <v>853</v>
      </c>
      <c r="E1716">
        <v>0.01</v>
      </c>
      <c r="F1716">
        <v>118.961</v>
      </c>
      <c r="G1716" s="384">
        <v>0</v>
      </c>
      <c r="H1716">
        <v>0</v>
      </c>
    </row>
    <row r="1717" spans="1:10" x14ac:dyDescent="0.2">
      <c r="A1717">
        <v>5873</v>
      </c>
      <c r="B1717" s="623">
        <v>43724.706250000003</v>
      </c>
      <c r="C1717" s="405" t="s">
        <v>2054</v>
      </c>
      <c r="D1717" s="384">
        <v>853</v>
      </c>
      <c r="E1717">
        <v>0.01</v>
      </c>
      <c r="F1717">
        <v>118.741</v>
      </c>
      <c r="G1717" s="384">
        <v>0</v>
      </c>
      <c r="H1717">
        <v>118.741</v>
      </c>
      <c r="I1717">
        <v>2.02</v>
      </c>
      <c r="J1717" s="384">
        <v>8905.8700000000008</v>
      </c>
    </row>
    <row r="1718" spans="1:10" x14ac:dyDescent="0.2">
      <c r="A1718">
        <v>5866</v>
      </c>
      <c r="B1718" s="623">
        <v>43724.70416666667</v>
      </c>
      <c r="C1718" s="405" t="s">
        <v>96</v>
      </c>
      <c r="D1718" s="384">
        <v>854</v>
      </c>
      <c r="E1718">
        <v>0.06</v>
      </c>
      <c r="F1718">
        <v>118.76600000000001</v>
      </c>
      <c r="G1718" s="384">
        <v>0</v>
      </c>
      <c r="H1718">
        <v>0</v>
      </c>
    </row>
    <row r="1719" spans="1:10" x14ac:dyDescent="0.2">
      <c r="A1719">
        <v>5902</v>
      </c>
      <c r="B1719" s="623">
        <v>43725.652777777781</v>
      </c>
      <c r="C1719" s="405" t="s">
        <v>2054</v>
      </c>
      <c r="D1719" s="384">
        <v>854</v>
      </c>
      <c r="E1719">
        <v>0.06</v>
      </c>
      <c r="F1719">
        <v>119.413</v>
      </c>
      <c r="G1719" s="384">
        <v>0</v>
      </c>
      <c r="H1719">
        <v>119.413</v>
      </c>
      <c r="I1719">
        <v>35.36</v>
      </c>
      <c r="J1719" s="384">
        <v>8940.42</v>
      </c>
    </row>
    <row r="1720" spans="1:10" x14ac:dyDescent="0.2">
      <c r="A1720">
        <v>5874</v>
      </c>
      <c r="B1720" s="623">
        <v>43724.711111111108</v>
      </c>
      <c r="C1720" s="405" t="s">
        <v>97</v>
      </c>
      <c r="D1720" s="384">
        <v>855</v>
      </c>
      <c r="E1720">
        <v>0.01</v>
      </c>
      <c r="F1720">
        <v>118.714</v>
      </c>
      <c r="G1720" s="384">
        <v>0</v>
      </c>
      <c r="H1720">
        <v>0</v>
      </c>
    </row>
    <row r="1721" spans="1:10" x14ac:dyDescent="0.2">
      <c r="A1721">
        <v>5946</v>
      </c>
      <c r="B1721" s="623">
        <v>43727.163888888892</v>
      </c>
      <c r="C1721" s="405" t="s">
        <v>2054</v>
      </c>
      <c r="D1721" s="384">
        <v>855</v>
      </c>
      <c r="E1721">
        <v>0.01</v>
      </c>
      <c r="F1721">
        <v>119.163</v>
      </c>
      <c r="G1721" s="384">
        <v>0</v>
      </c>
      <c r="H1721">
        <v>119.163</v>
      </c>
      <c r="I1721">
        <v>-4.2300000000000004</v>
      </c>
      <c r="J1721" s="384">
        <v>8938.2099999999991</v>
      </c>
    </row>
    <row r="1722" spans="1:10" x14ac:dyDescent="0.2">
      <c r="A1722">
        <v>5876</v>
      </c>
      <c r="B1722" s="623">
        <v>43724.727083333331</v>
      </c>
      <c r="C1722" s="405" t="s">
        <v>97</v>
      </c>
      <c r="D1722" s="384">
        <v>856</v>
      </c>
      <c r="E1722">
        <v>0.01</v>
      </c>
      <c r="F1722">
        <v>118.834</v>
      </c>
      <c r="G1722" s="384">
        <v>0</v>
      </c>
      <c r="H1722">
        <v>0</v>
      </c>
    </row>
    <row r="1723" spans="1:10" x14ac:dyDescent="0.2">
      <c r="A1723">
        <v>5947</v>
      </c>
      <c r="B1723" s="623">
        <v>43727.163888888892</v>
      </c>
      <c r="C1723" s="405" t="s">
        <v>2054</v>
      </c>
      <c r="D1723" s="384">
        <v>856</v>
      </c>
      <c r="E1723">
        <v>0.01</v>
      </c>
      <c r="F1723">
        <v>119.163</v>
      </c>
      <c r="G1723" s="384">
        <v>0</v>
      </c>
      <c r="H1723">
        <v>119.163</v>
      </c>
      <c r="I1723">
        <v>-3.13</v>
      </c>
      <c r="J1723" s="384">
        <v>8935.08</v>
      </c>
    </row>
    <row r="1724" spans="1:10" x14ac:dyDescent="0.2">
      <c r="A1724">
        <v>5879</v>
      </c>
      <c r="B1724" s="623">
        <v>43724.93472222222</v>
      </c>
      <c r="C1724" s="405" t="s">
        <v>97</v>
      </c>
      <c r="D1724" s="384">
        <v>857</v>
      </c>
      <c r="E1724">
        <v>0.01</v>
      </c>
      <c r="F1724">
        <v>118.995</v>
      </c>
      <c r="G1724" s="384">
        <v>0</v>
      </c>
      <c r="H1724">
        <v>0</v>
      </c>
    </row>
    <row r="1725" spans="1:10" x14ac:dyDescent="0.2">
      <c r="A1725">
        <v>5948</v>
      </c>
      <c r="B1725" s="623">
        <v>43727.163888888892</v>
      </c>
      <c r="C1725" s="405" t="s">
        <v>2054</v>
      </c>
      <c r="D1725" s="384">
        <v>857</v>
      </c>
      <c r="E1725">
        <v>0.01</v>
      </c>
      <c r="F1725">
        <v>119.163</v>
      </c>
      <c r="G1725" s="384">
        <v>0</v>
      </c>
      <c r="H1725">
        <v>119.163</v>
      </c>
      <c r="I1725">
        <v>-1.65</v>
      </c>
      <c r="J1725" s="384">
        <v>8933.42</v>
      </c>
    </row>
    <row r="1726" spans="1:10" x14ac:dyDescent="0.2">
      <c r="A1726">
        <v>5892</v>
      </c>
      <c r="B1726" s="623">
        <v>43725.152777777781</v>
      </c>
      <c r="C1726" s="405" t="s">
        <v>97</v>
      </c>
      <c r="D1726" s="384">
        <v>858</v>
      </c>
      <c r="E1726">
        <v>0.02</v>
      </c>
      <c r="F1726">
        <v>119.196</v>
      </c>
      <c r="G1726" s="384">
        <v>0</v>
      </c>
      <c r="H1726">
        <v>0</v>
      </c>
    </row>
    <row r="1727" spans="1:10" x14ac:dyDescent="0.2">
      <c r="A1727">
        <v>5949</v>
      </c>
      <c r="B1727" s="623">
        <v>43727.163888888892</v>
      </c>
      <c r="C1727" s="405" t="s">
        <v>2054</v>
      </c>
      <c r="D1727" s="384">
        <v>858</v>
      </c>
      <c r="E1727">
        <v>0.02</v>
      </c>
      <c r="F1727">
        <v>119.163</v>
      </c>
      <c r="G1727" s="384">
        <v>0</v>
      </c>
      <c r="H1727">
        <v>119.163</v>
      </c>
      <c r="I1727">
        <v>0.42</v>
      </c>
      <c r="J1727" s="384">
        <v>8933.84</v>
      </c>
    </row>
    <row r="1728" spans="1:10" x14ac:dyDescent="0.2">
      <c r="A1728">
        <v>5903</v>
      </c>
      <c r="B1728" s="623">
        <v>43725.654166666667</v>
      </c>
      <c r="C1728" s="405" t="s">
        <v>96</v>
      </c>
      <c r="D1728" s="384">
        <v>859</v>
      </c>
      <c r="E1728">
        <v>0.01</v>
      </c>
      <c r="F1728">
        <v>119.447</v>
      </c>
      <c r="G1728" s="384">
        <v>0</v>
      </c>
      <c r="H1728">
        <v>0</v>
      </c>
    </row>
    <row r="1729" spans="1:10" x14ac:dyDescent="0.2">
      <c r="A1729">
        <v>5911</v>
      </c>
      <c r="B1729" s="623">
        <v>43725.801388888889</v>
      </c>
      <c r="C1729" s="405" t="s">
        <v>2054</v>
      </c>
      <c r="D1729" s="384">
        <v>859</v>
      </c>
      <c r="E1729">
        <v>0.01</v>
      </c>
      <c r="F1729">
        <v>119.667</v>
      </c>
      <c r="G1729" s="384">
        <v>0</v>
      </c>
      <c r="H1729">
        <v>119.667</v>
      </c>
      <c r="I1729">
        <v>2.02</v>
      </c>
      <c r="J1729" s="384">
        <v>8942.44</v>
      </c>
    </row>
    <row r="1730" spans="1:10" x14ac:dyDescent="0.2">
      <c r="A1730">
        <v>5905</v>
      </c>
      <c r="B1730" s="623">
        <v>43725.654861111114</v>
      </c>
      <c r="C1730" s="405" t="s">
        <v>97</v>
      </c>
      <c r="D1730" s="384">
        <v>860</v>
      </c>
      <c r="E1730">
        <v>0.03</v>
      </c>
      <c r="F1730">
        <v>119.467</v>
      </c>
      <c r="G1730" s="384">
        <v>0</v>
      </c>
      <c r="H1730">
        <v>0</v>
      </c>
    </row>
    <row r="1731" spans="1:10" x14ac:dyDescent="0.2">
      <c r="A1731">
        <v>5950</v>
      </c>
      <c r="B1731" s="623">
        <v>43727.163888888892</v>
      </c>
      <c r="C1731" s="405" t="s">
        <v>2054</v>
      </c>
      <c r="D1731" s="384">
        <v>860</v>
      </c>
      <c r="E1731">
        <v>0.03</v>
      </c>
      <c r="F1731">
        <v>119.163</v>
      </c>
      <c r="G1731" s="384">
        <v>0</v>
      </c>
      <c r="H1731">
        <v>119.163</v>
      </c>
      <c r="I1731">
        <v>8.1</v>
      </c>
      <c r="J1731" s="384">
        <v>8941.94</v>
      </c>
    </row>
    <row r="1732" spans="1:10" x14ac:dyDescent="0.2">
      <c r="A1732">
        <v>5917</v>
      </c>
      <c r="B1732" s="623">
        <v>43726.175000000003</v>
      </c>
      <c r="C1732" s="405" t="s">
        <v>97</v>
      </c>
      <c r="D1732" s="384">
        <v>861</v>
      </c>
      <c r="E1732">
        <v>0.06</v>
      </c>
      <c r="F1732">
        <v>119.80800000000001</v>
      </c>
      <c r="G1732" s="384">
        <v>0</v>
      </c>
      <c r="H1732">
        <v>0</v>
      </c>
    </row>
    <row r="1733" spans="1:10" x14ac:dyDescent="0.2">
      <c r="A1733">
        <v>5951</v>
      </c>
      <c r="B1733" s="623">
        <v>43727.163888888892</v>
      </c>
      <c r="C1733" s="405" t="s">
        <v>2054</v>
      </c>
      <c r="D1733" s="384">
        <v>861</v>
      </c>
      <c r="E1733">
        <v>0.06</v>
      </c>
      <c r="F1733">
        <v>119.163</v>
      </c>
      <c r="G1733" s="384">
        <v>0</v>
      </c>
      <c r="H1733">
        <v>119.163</v>
      </c>
      <c r="I1733">
        <v>35.090000000000003</v>
      </c>
      <c r="J1733" s="384">
        <v>8977.0300000000007</v>
      </c>
    </row>
    <row r="1734" spans="1:10" x14ac:dyDescent="0.2">
      <c r="A1734">
        <v>5924</v>
      </c>
      <c r="B1734" s="623">
        <v>43726.378472222219</v>
      </c>
      <c r="C1734" s="405" t="s">
        <v>96</v>
      </c>
      <c r="D1734" s="384">
        <v>862</v>
      </c>
      <c r="E1734">
        <v>0.01</v>
      </c>
      <c r="F1734">
        <v>119.685</v>
      </c>
      <c r="G1734" s="384">
        <v>0</v>
      </c>
      <c r="H1734">
        <v>0</v>
      </c>
    </row>
    <row r="1735" spans="1:10" x14ac:dyDescent="0.2">
      <c r="A1735">
        <v>6343</v>
      </c>
      <c r="B1735" s="623">
        <v>43748.15</v>
      </c>
      <c r="C1735" s="405" t="s">
        <v>2054</v>
      </c>
      <c r="D1735" s="384">
        <v>862</v>
      </c>
      <c r="E1735">
        <v>0.01</v>
      </c>
      <c r="F1735">
        <v>118.122</v>
      </c>
      <c r="G1735" s="384">
        <v>0</v>
      </c>
      <c r="H1735">
        <v>118.122</v>
      </c>
      <c r="I1735">
        <v>-15.32</v>
      </c>
      <c r="J1735" s="384">
        <v>9072.09</v>
      </c>
    </row>
    <row r="1736" spans="1:10" x14ac:dyDescent="0.2">
      <c r="A1736">
        <v>5926</v>
      </c>
      <c r="B1736" s="623">
        <v>43726.431944444441</v>
      </c>
      <c r="C1736" s="405" t="s">
        <v>96</v>
      </c>
      <c r="D1736" s="384">
        <v>863</v>
      </c>
      <c r="E1736">
        <v>0.01</v>
      </c>
      <c r="F1736">
        <v>119.562</v>
      </c>
      <c r="G1736" s="384">
        <v>0</v>
      </c>
      <c r="H1736">
        <v>0</v>
      </c>
    </row>
    <row r="1737" spans="1:10" x14ac:dyDescent="0.2">
      <c r="A1737">
        <v>6344</v>
      </c>
      <c r="B1737" s="623">
        <v>43748.15</v>
      </c>
      <c r="C1737" s="405" t="s">
        <v>2054</v>
      </c>
      <c r="D1737" s="384">
        <v>863</v>
      </c>
      <c r="E1737">
        <v>0.01</v>
      </c>
      <c r="F1737">
        <v>118.122</v>
      </c>
      <c r="G1737" s="384">
        <v>0</v>
      </c>
      <c r="H1737">
        <v>118.122</v>
      </c>
      <c r="I1737">
        <v>-14.19</v>
      </c>
      <c r="J1737" s="384">
        <v>9057.89</v>
      </c>
    </row>
    <row r="1738" spans="1:10" x14ac:dyDescent="0.2">
      <c r="A1738">
        <v>5937</v>
      </c>
      <c r="B1738" s="623">
        <v>43727.124305555553</v>
      </c>
      <c r="C1738" s="405" t="s">
        <v>96</v>
      </c>
      <c r="D1738" s="384">
        <v>864</v>
      </c>
      <c r="E1738">
        <v>0.01</v>
      </c>
      <c r="F1738">
        <v>119.4</v>
      </c>
      <c r="G1738" s="384">
        <v>0</v>
      </c>
      <c r="H1738">
        <v>0</v>
      </c>
    </row>
    <row r="1739" spans="1:10" x14ac:dyDescent="0.2">
      <c r="A1739">
        <v>6345</v>
      </c>
      <c r="B1739" s="623">
        <v>43748.15</v>
      </c>
      <c r="C1739" s="405" t="s">
        <v>2054</v>
      </c>
      <c r="D1739" s="384">
        <v>864</v>
      </c>
      <c r="E1739">
        <v>0.01</v>
      </c>
      <c r="F1739">
        <v>118.122</v>
      </c>
      <c r="G1739" s="384">
        <v>0</v>
      </c>
      <c r="H1739">
        <v>118.122</v>
      </c>
      <c r="I1739">
        <v>-12.58</v>
      </c>
      <c r="J1739" s="384">
        <v>9045.31</v>
      </c>
    </row>
    <row r="1740" spans="1:10" x14ac:dyDescent="0.2">
      <c r="A1740">
        <v>5941</v>
      </c>
      <c r="B1740" s="623">
        <v>43727.163194444445</v>
      </c>
      <c r="C1740" s="405" t="s">
        <v>96</v>
      </c>
      <c r="D1740" s="384">
        <v>865</v>
      </c>
      <c r="E1740">
        <v>0.02</v>
      </c>
      <c r="F1740">
        <v>119.19799999999999</v>
      </c>
      <c r="G1740" s="384">
        <v>0</v>
      </c>
      <c r="H1740">
        <v>0</v>
      </c>
    </row>
    <row r="1741" spans="1:10" x14ac:dyDescent="0.2">
      <c r="A1741">
        <v>6346</v>
      </c>
      <c r="B1741" s="623">
        <v>43748.15</v>
      </c>
      <c r="C1741" s="405" t="s">
        <v>2054</v>
      </c>
      <c r="D1741" s="384">
        <v>865</v>
      </c>
      <c r="E1741">
        <v>0.02</v>
      </c>
      <c r="F1741">
        <v>118.122</v>
      </c>
      <c r="G1741" s="384">
        <v>0</v>
      </c>
      <c r="H1741">
        <v>118.122</v>
      </c>
      <c r="I1741">
        <v>-21.46</v>
      </c>
      <c r="J1741" s="384">
        <v>9023.85</v>
      </c>
    </row>
    <row r="1742" spans="1:10" x14ac:dyDescent="0.2">
      <c r="A1742">
        <v>5952</v>
      </c>
      <c r="B1742" s="623">
        <v>43727.163888888892</v>
      </c>
      <c r="C1742" s="405" t="s">
        <v>97</v>
      </c>
      <c r="D1742" s="384">
        <v>866</v>
      </c>
      <c r="E1742">
        <v>0.01</v>
      </c>
      <c r="F1742">
        <v>119.146</v>
      </c>
      <c r="G1742" s="384">
        <v>0</v>
      </c>
      <c r="H1742">
        <v>0</v>
      </c>
    </row>
    <row r="1743" spans="1:10" x14ac:dyDescent="0.2">
      <c r="A1743">
        <v>5957</v>
      </c>
      <c r="B1743" s="623">
        <v>43727.244444444441</v>
      </c>
      <c r="C1743" s="405" t="s">
        <v>2054</v>
      </c>
      <c r="D1743" s="384">
        <v>866</v>
      </c>
      <c r="E1743">
        <v>0.01</v>
      </c>
      <c r="F1743">
        <v>118.976</v>
      </c>
      <c r="G1743" s="384">
        <v>0</v>
      </c>
      <c r="H1743">
        <v>118.976</v>
      </c>
      <c r="I1743">
        <v>1.56</v>
      </c>
      <c r="J1743" s="384">
        <v>8978.59</v>
      </c>
    </row>
    <row r="1744" spans="1:10" x14ac:dyDescent="0.2">
      <c r="A1744">
        <v>5954</v>
      </c>
      <c r="B1744" s="623">
        <v>43727.172222222223</v>
      </c>
      <c r="C1744" s="405" t="s">
        <v>97</v>
      </c>
      <c r="D1744" s="384">
        <v>867</v>
      </c>
      <c r="E1744">
        <v>0.01</v>
      </c>
      <c r="F1744">
        <v>119.26600000000001</v>
      </c>
      <c r="G1744" s="384">
        <v>0</v>
      </c>
      <c r="H1744">
        <v>0</v>
      </c>
    </row>
    <row r="1745" spans="1:10" x14ac:dyDescent="0.2">
      <c r="A1745">
        <v>5958</v>
      </c>
      <c r="B1745" s="623">
        <v>43727.244444444441</v>
      </c>
      <c r="C1745" s="405" t="s">
        <v>2054</v>
      </c>
      <c r="D1745" s="384">
        <v>867</v>
      </c>
      <c r="E1745">
        <v>0.01</v>
      </c>
      <c r="F1745">
        <v>118.976</v>
      </c>
      <c r="G1745" s="384">
        <v>0</v>
      </c>
      <c r="H1745">
        <v>118.976</v>
      </c>
      <c r="I1745">
        <v>2.66</v>
      </c>
      <c r="J1745" s="384">
        <v>8981.25</v>
      </c>
    </row>
    <row r="1746" spans="1:10" x14ac:dyDescent="0.2">
      <c r="A1746">
        <v>5959</v>
      </c>
      <c r="B1746" s="623">
        <v>43727.247916666667</v>
      </c>
      <c r="C1746" s="405" t="s">
        <v>97</v>
      </c>
      <c r="D1746" s="384">
        <v>868</v>
      </c>
      <c r="E1746">
        <v>0.01</v>
      </c>
      <c r="F1746">
        <v>118.974</v>
      </c>
      <c r="G1746" s="384">
        <v>0</v>
      </c>
      <c r="H1746">
        <v>0</v>
      </c>
    </row>
    <row r="1747" spans="1:10" x14ac:dyDescent="0.2">
      <c r="A1747">
        <v>5981</v>
      </c>
      <c r="B1747" s="623">
        <v>43728.619444444441</v>
      </c>
      <c r="C1747" s="405" t="s">
        <v>2054</v>
      </c>
      <c r="D1747" s="384">
        <v>868</v>
      </c>
      <c r="E1747">
        <v>0.01</v>
      </c>
      <c r="F1747">
        <v>118.995</v>
      </c>
      <c r="G1747" s="384">
        <v>0</v>
      </c>
      <c r="H1747">
        <v>118.995</v>
      </c>
      <c r="I1747">
        <v>-0.22</v>
      </c>
      <c r="J1747" s="384">
        <v>8981.0300000000007</v>
      </c>
    </row>
    <row r="1748" spans="1:10" x14ac:dyDescent="0.2">
      <c r="A1748">
        <v>5961</v>
      </c>
      <c r="B1748" s="623">
        <v>43727.286805555559</v>
      </c>
      <c r="C1748" s="405" t="s">
        <v>97</v>
      </c>
      <c r="D1748" s="384">
        <v>869</v>
      </c>
      <c r="E1748">
        <v>0.01</v>
      </c>
      <c r="F1748">
        <v>119.095</v>
      </c>
      <c r="G1748" s="384">
        <v>0</v>
      </c>
      <c r="H1748">
        <v>0</v>
      </c>
    </row>
    <row r="1749" spans="1:10" x14ac:dyDescent="0.2">
      <c r="A1749">
        <v>5982</v>
      </c>
      <c r="B1749" s="623">
        <v>43728.619444444441</v>
      </c>
      <c r="C1749" s="405" t="s">
        <v>2054</v>
      </c>
      <c r="D1749" s="384">
        <v>869</v>
      </c>
      <c r="E1749">
        <v>0.01</v>
      </c>
      <c r="F1749">
        <v>118.995</v>
      </c>
      <c r="G1749" s="384">
        <v>0</v>
      </c>
      <c r="H1749">
        <v>118.995</v>
      </c>
      <c r="I1749">
        <v>0.89</v>
      </c>
      <c r="J1749" s="384">
        <v>8981.91</v>
      </c>
    </row>
    <row r="1750" spans="1:10" x14ac:dyDescent="0.2">
      <c r="A1750">
        <v>5964</v>
      </c>
      <c r="B1750" s="623">
        <v>43727.338888888888</v>
      </c>
      <c r="C1750" s="405" t="s">
        <v>97</v>
      </c>
      <c r="D1750" s="384">
        <v>870</v>
      </c>
      <c r="E1750">
        <v>0.01</v>
      </c>
      <c r="F1750">
        <v>119.256</v>
      </c>
      <c r="G1750" s="384">
        <v>0</v>
      </c>
      <c r="H1750">
        <v>0</v>
      </c>
    </row>
    <row r="1751" spans="1:10" x14ac:dyDescent="0.2">
      <c r="A1751">
        <v>5983</v>
      </c>
      <c r="B1751" s="623">
        <v>43728.619444444441</v>
      </c>
      <c r="C1751" s="405" t="s">
        <v>2054</v>
      </c>
      <c r="D1751" s="384">
        <v>870</v>
      </c>
      <c r="E1751">
        <v>0.01</v>
      </c>
      <c r="F1751">
        <v>118.995</v>
      </c>
      <c r="G1751" s="384">
        <v>0</v>
      </c>
      <c r="H1751">
        <v>118.995</v>
      </c>
      <c r="I1751">
        <v>2.37</v>
      </c>
      <c r="J1751" s="384">
        <v>8984.2800000000007</v>
      </c>
    </row>
    <row r="1752" spans="1:10" x14ac:dyDescent="0.2">
      <c r="A1752">
        <v>5968</v>
      </c>
      <c r="B1752" s="623">
        <v>43727.417361111111</v>
      </c>
      <c r="C1752" s="405" t="s">
        <v>97</v>
      </c>
      <c r="D1752" s="384">
        <v>871</v>
      </c>
      <c r="E1752">
        <v>0.02</v>
      </c>
      <c r="F1752">
        <v>119.456</v>
      </c>
      <c r="G1752" s="384">
        <v>0</v>
      </c>
      <c r="H1752">
        <v>0</v>
      </c>
    </row>
    <row r="1753" spans="1:10" x14ac:dyDescent="0.2">
      <c r="A1753">
        <v>5984</v>
      </c>
      <c r="B1753" s="623">
        <v>43728.619444444441</v>
      </c>
      <c r="C1753" s="405" t="s">
        <v>2054</v>
      </c>
      <c r="D1753" s="384">
        <v>871</v>
      </c>
      <c r="E1753">
        <v>0.02</v>
      </c>
      <c r="F1753">
        <v>118.995</v>
      </c>
      <c r="G1753" s="384">
        <v>0</v>
      </c>
      <c r="H1753">
        <v>118.995</v>
      </c>
      <c r="I1753">
        <v>8.41</v>
      </c>
      <c r="J1753" s="384">
        <v>8992.69</v>
      </c>
    </row>
    <row r="1754" spans="1:10" x14ac:dyDescent="0.2">
      <c r="A1754">
        <v>5985</v>
      </c>
      <c r="B1754" s="623">
        <v>43728.63958333333</v>
      </c>
      <c r="C1754" s="405" t="s">
        <v>96</v>
      </c>
      <c r="D1754" s="384">
        <v>872</v>
      </c>
      <c r="E1754">
        <v>0.03</v>
      </c>
      <c r="F1754">
        <v>118.92700000000001</v>
      </c>
      <c r="G1754" s="384">
        <v>0</v>
      </c>
      <c r="H1754">
        <v>0</v>
      </c>
    </row>
    <row r="1755" spans="1:10" x14ac:dyDescent="0.2">
      <c r="A1755">
        <v>6347</v>
      </c>
      <c r="B1755" s="623">
        <v>43748.15</v>
      </c>
      <c r="C1755" s="405" t="s">
        <v>2054</v>
      </c>
      <c r="D1755" s="384">
        <v>872</v>
      </c>
      <c r="E1755">
        <v>0.03</v>
      </c>
      <c r="F1755">
        <v>118.122</v>
      </c>
      <c r="G1755" s="384">
        <v>0</v>
      </c>
      <c r="H1755">
        <v>118.122</v>
      </c>
      <c r="I1755">
        <v>-24.62</v>
      </c>
      <c r="J1755" s="384">
        <v>8999.24</v>
      </c>
    </row>
    <row r="1756" spans="1:10" x14ac:dyDescent="0.2">
      <c r="A1756">
        <v>5991</v>
      </c>
      <c r="B1756" s="623">
        <v>43728.67083333333</v>
      </c>
      <c r="C1756" s="405" t="s">
        <v>97</v>
      </c>
      <c r="D1756" s="384">
        <v>873</v>
      </c>
      <c r="E1756">
        <v>0.01</v>
      </c>
      <c r="F1756">
        <v>119.005</v>
      </c>
      <c r="G1756" s="384">
        <v>0</v>
      </c>
      <c r="H1756">
        <v>0</v>
      </c>
    </row>
    <row r="1757" spans="1:10" x14ac:dyDescent="0.2">
      <c r="A1757">
        <v>5993</v>
      </c>
      <c r="B1757" s="623">
        <v>43728.708333333336</v>
      </c>
      <c r="C1757" s="405" t="s">
        <v>2054</v>
      </c>
      <c r="D1757" s="384">
        <v>873</v>
      </c>
      <c r="E1757">
        <v>0.01</v>
      </c>
      <c r="F1757">
        <v>118.785</v>
      </c>
      <c r="G1757" s="384">
        <v>0</v>
      </c>
      <c r="H1757">
        <v>118.785</v>
      </c>
      <c r="I1757">
        <v>2.02</v>
      </c>
      <c r="J1757" s="384">
        <v>8994.7099999999991</v>
      </c>
    </row>
    <row r="1758" spans="1:10" x14ac:dyDescent="0.2">
      <c r="A1758">
        <v>5994</v>
      </c>
      <c r="B1758" s="623">
        <v>43728.708333333336</v>
      </c>
      <c r="C1758" s="405" t="s">
        <v>97</v>
      </c>
      <c r="D1758" s="384">
        <v>874</v>
      </c>
      <c r="E1758">
        <v>0.01</v>
      </c>
      <c r="F1758">
        <v>118.768</v>
      </c>
      <c r="G1758" s="384">
        <v>0</v>
      </c>
      <c r="H1758">
        <v>0</v>
      </c>
    </row>
    <row r="1759" spans="1:10" x14ac:dyDescent="0.2">
      <c r="A1759">
        <v>5999</v>
      </c>
      <c r="B1759" s="623">
        <v>43728.84097222222</v>
      </c>
      <c r="C1759" s="405" t="s">
        <v>2054</v>
      </c>
      <c r="D1759" s="384">
        <v>874</v>
      </c>
      <c r="E1759">
        <v>0.01</v>
      </c>
      <c r="F1759">
        <v>118.598</v>
      </c>
      <c r="G1759" s="384">
        <v>0</v>
      </c>
      <c r="H1759">
        <v>118.598</v>
      </c>
      <c r="I1759">
        <v>1.55</v>
      </c>
      <c r="J1759" s="384">
        <v>8996.26</v>
      </c>
    </row>
    <row r="1760" spans="1:10" x14ac:dyDescent="0.2">
      <c r="A1760">
        <v>5996</v>
      </c>
      <c r="B1760" s="623">
        <v>43728.716666666667</v>
      </c>
      <c r="C1760" s="405" t="s">
        <v>97</v>
      </c>
      <c r="D1760" s="384">
        <v>875</v>
      </c>
      <c r="E1760">
        <v>0.01</v>
      </c>
      <c r="F1760">
        <v>118.88800000000001</v>
      </c>
      <c r="G1760" s="384">
        <v>0</v>
      </c>
      <c r="H1760">
        <v>0</v>
      </c>
    </row>
    <row r="1761" spans="1:10" x14ac:dyDescent="0.2">
      <c r="A1761">
        <v>6000</v>
      </c>
      <c r="B1761" s="623">
        <v>43728.84097222222</v>
      </c>
      <c r="C1761" s="405" t="s">
        <v>2054</v>
      </c>
      <c r="D1761" s="384">
        <v>875</v>
      </c>
      <c r="E1761">
        <v>0.01</v>
      </c>
      <c r="F1761">
        <v>118.598</v>
      </c>
      <c r="G1761" s="384">
        <v>0</v>
      </c>
      <c r="H1761">
        <v>118.598</v>
      </c>
      <c r="I1761">
        <v>2.66</v>
      </c>
      <c r="J1761" s="384">
        <v>8998.92</v>
      </c>
    </row>
    <row r="1762" spans="1:10" x14ac:dyDescent="0.2">
      <c r="A1762">
        <v>6001</v>
      </c>
      <c r="B1762" s="623">
        <v>43728.842361111114</v>
      </c>
      <c r="C1762" s="405" t="s">
        <v>96</v>
      </c>
      <c r="D1762" s="384">
        <v>876</v>
      </c>
      <c r="E1762">
        <v>0.06</v>
      </c>
      <c r="F1762">
        <v>118.587</v>
      </c>
      <c r="G1762" s="384">
        <v>0</v>
      </c>
      <c r="H1762">
        <v>0</v>
      </c>
    </row>
    <row r="1763" spans="1:10" x14ac:dyDescent="0.2">
      <c r="A1763">
        <v>6348</v>
      </c>
      <c r="B1763" s="623">
        <v>43748.15</v>
      </c>
      <c r="C1763" s="405" t="s">
        <v>2054</v>
      </c>
      <c r="D1763" s="384">
        <v>876</v>
      </c>
      <c r="E1763">
        <v>0.06</v>
      </c>
      <c r="F1763">
        <v>118.122</v>
      </c>
      <c r="G1763" s="384">
        <v>0</v>
      </c>
      <c r="H1763">
        <v>118.122</v>
      </c>
      <c r="I1763">
        <v>-30.51</v>
      </c>
      <c r="J1763" s="384">
        <v>8968.7199999999993</v>
      </c>
    </row>
    <row r="1764" spans="1:10" x14ac:dyDescent="0.2">
      <c r="A1764">
        <v>6008</v>
      </c>
      <c r="B1764" s="623">
        <v>43728.875694444447</v>
      </c>
      <c r="C1764" s="405" t="s">
        <v>97</v>
      </c>
      <c r="D1764" s="384">
        <v>877</v>
      </c>
      <c r="E1764">
        <v>0.01</v>
      </c>
      <c r="F1764">
        <v>118.563</v>
      </c>
      <c r="G1764" s="384">
        <v>0</v>
      </c>
      <c r="H1764">
        <v>0</v>
      </c>
    </row>
    <row r="1765" spans="1:10" x14ac:dyDescent="0.2">
      <c r="A1765">
        <v>6021</v>
      </c>
      <c r="B1765" s="623">
        <v>43731.395138888889</v>
      </c>
      <c r="C1765" s="405" t="s">
        <v>2054</v>
      </c>
      <c r="D1765" s="384">
        <v>877</v>
      </c>
      <c r="E1765">
        <v>0.01</v>
      </c>
      <c r="F1765">
        <v>118.39100000000001</v>
      </c>
      <c r="G1765" s="384">
        <v>0</v>
      </c>
      <c r="H1765">
        <v>118.39100000000001</v>
      </c>
      <c r="I1765">
        <v>1.55</v>
      </c>
      <c r="J1765" s="384">
        <v>9000.4699999999993</v>
      </c>
    </row>
    <row r="1766" spans="1:10" x14ac:dyDescent="0.2">
      <c r="A1766">
        <v>6010</v>
      </c>
      <c r="B1766" s="623">
        <v>43730.969444444447</v>
      </c>
      <c r="C1766" s="405" t="s">
        <v>97</v>
      </c>
      <c r="D1766" s="384">
        <v>878</v>
      </c>
      <c r="E1766">
        <v>0.01</v>
      </c>
      <c r="F1766">
        <v>118.68300000000001</v>
      </c>
      <c r="G1766" s="384">
        <v>0</v>
      </c>
      <c r="H1766">
        <v>0</v>
      </c>
    </row>
    <row r="1767" spans="1:10" x14ac:dyDescent="0.2">
      <c r="A1767">
        <v>6022</v>
      </c>
      <c r="B1767" s="623">
        <v>43731.395138888889</v>
      </c>
      <c r="C1767" s="405" t="s">
        <v>2054</v>
      </c>
      <c r="D1767" s="384">
        <v>878</v>
      </c>
      <c r="E1767">
        <v>0.01</v>
      </c>
      <c r="F1767">
        <v>118.39100000000001</v>
      </c>
      <c r="G1767" s="384">
        <v>0</v>
      </c>
      <c r="H1767">
        <v>118.39100000000001</v>
      </c>
      <c r="I1767">
        <v>2.66</v>
      </c>
      <c r="J1767" s="384">
        <v>9003.1299999999992</v>
      </c>
    </row>
    <row r="1768" spans="1:10" x14ac:dyDescent="0.2">
      <c r="A1768">
        <v>6023</v>
      </c>
      <c r="B1768" s="623">
        <v>43731.395833333336</v>
      </c>
      <c r="C1768" s="405" t="s">
        <v>97</v>
      </c>
      <c r="D1768" s="384">
        <v>879</v>
      </c>
      <c r="E1768">
        <v>0.01</v>
      </c>
      <c r="F1768">
        <v>118.363</v>
      </c>
      <c r="G1768" s="384">
        <v>0</v>
      </c>
      <c r="H1768">
        <v>0</v>
      </c>
    </row>
    <row r="1769" spans="1:10" x14ac:dyDescent="0.2">
      <c r="A1769">
        <v>6033</v>
      </c>
      <c r="B1769" s="623">
        <v>43731.397916666669</v>
      </c>
      <c r="C1769" s="405" t="s">
        <v>2054</v>
      </c>
      <c r="D1769" s="384">
        <v>879</v>
      </c>
      <c r="E1769">
        <v>0.01</v>
      </c>
      <c r="F1769">
        <v>118.143</v>
      </c>
      <c r="G1769" s="384">
        <v>0</v>
      </c>
      <c r="H1769">
        <v>118.143</v>
      </c>
      <c r="I1769">
        <v>2.02</v>
      </c>
      <c r="J1769" s="384">
        <v>9005.15</v>
      </c>
    </row>
    <row r="1770" spans="1:10" x14ac:dyDescent="0.2">
      <c r="A1770">
        <v>6025</v>
      </c>
      <c r="B1770" s="623">
        <v>43731.396527777775</v>
      </c>
      <c r="C1770" s="405" t="s">
        <v>96</v>
      </c>
      <c r="D1770" s="384">
        <v>880</v>
      </c>
      <c r="E1770">
        <v>0.1</v>
      </c>
      <c r="F1770">
        <v>118.17</v>
      </c>
      <c r="G1770" s="384">
        <v>0</v>
      </c>
      <c r="H1770">
        <v>0</v>
      </c>
    </row>
    <row r="1771" spans="1:10" x14ac:dyDescent="0.2">
      <c r="A1771">
        <v>6349</v>
      </c>
      <c r="B1771" s="623">
        <v>43748.15</v>
      </c>
      <c r="C1771" s="405" t="s">
        <v>2054</v>
      </c>
      <c r="D1771" s="384">
        <v>880</v>
      </c>
      <c r="E1771">
        <v>0.1</v>
      </c>
      <c r="F1771">
        <v>118.122</v>
      </c>
      <c r="G1771" s="384">
        <v>0</v>
      </c>
      <c r="H1771">
        <v>118.122</v>
      </c>
      <c r="I1771">
        <v>-12.19</v>
      </c>
      <c r="J1771" s="384">
        <v>8956.5300000000007</v>
      </c>
    </row>
    <row r="1772" spans="1:10" x14ac:dyDescent="0.2">
      <c r="A1772">
        <v>6034</v>
      </c>
      <c r="B1772" s="623">
        <v>43731.415277777778</v>
      </c>
      <c r="C1772" s="405" t="s">
        <v>97</v>
      </c>
      <c r="D1772" s="384">
        <v>881</v>
      </c>
      <c r="E1772">
        <v>0.01</v>
      </c>
      <c r="F1772">
        <v>117.97</v>
      </c>
      <c r="G1772" s="384">
        <v>0</v>
      </c>
      <c r="H1772">
        <v>0</v>
      </c>
    </row>
    <row r="1773" spans="1:10" x14ac:dyDescent="0.2">
      <c r="A1773">
        <v>6039</v>
      </c>
      <c r="B1773" s="623">
        <v>43731.45</v>
      </c>
      <c r="C1773" s="405" t="s">
        <v>2054</v>
      </c>
      <c r="D1773" s="384">
        <v>881</v>
      </c>
      <c r="E1773">
        <v>0.01</v>
      </c>
      <c r="F1773">
        <v>117.8</v>
      </c>
      <c r="G1773" s="384">
        <v>0</v>
      </c>
      <c r="H1773">
        <v>117.8</v>
      </c>
      <c r="I1773">
        <v>1.55</v>
      </c>
      <c r="J1773" s="384">
        <v>9006.7000000000007</v>
      </c>
    </row>
    <row r="1774" spans="1:10" x14ac:dyDescent="0.2">
      <c r="A1774">
        <v>6036</v>
      </c>
      <c r="B1774" s="623">
        <v>43731.424305555556</v>
      </c>
      <c r="C1774" s="405" t="s">
        <v>97</v>
      </c>
      <c r="D1774" s="384">
        <v>882</v>
      </c>
      <c r="E1774">
        <v>0.01</v>
      </c>
      <c r="F1774">
        <v>118.09</v>
      </c>
      <c r="G1774" s="384">
        <v>0</v>
      </c>
      <c r="H1774">
        <v>0</v>
      </c>
    </row>
    <row r="1775" spans="1:10" x14ac:dyDescent="0.2">
      <c r="A1775">
        <v>6040</v>
      </c>
      <c r="B1775" s="623">
        <v>43731.45</v>
      </c>
      <c r="C1775" s="405" t="s">
        <v>2054</v>
      </c>
      <c r="D1775" s="384">
        <v>882</v>
      </c>
      <c r="E1775">
        <v>0.01</v>
      </c>
      <c r="F1775">
        <v>117.8</v>
      </c>
      <c r="G1775" s="384">
        <v>0</v>
      </c>
      <c r="H1775">
        <v>117.8</v>
      </c>
      <c r="I1775">
        <v>2.66</v>
      </c>
      <c r="J1775" s="384">
        <v>9009.36</v>
      </c>
    </row>
    <row r="1776" spans="1:10" x14ac:dyDescent="0.2">
      <c r="A1776">
        <v>6041</v>
      </c>
      <c r="B1776" s="623">
        <v>43731.475694444445</v>
      </c>
      <c r="C1776" s="405" t="s">
        <v>97</v>
      </c>
      <c r="D1776" s="384">
        <v>883</v>
      </c>
      <c r="E1776">
        <v>0.01</v>
      </c>
      <c r="F1776">
        <v>117.813</v>
      </c>
      <c r="G1776" s="384">
        <v>0</v>
      </c>
      <c r="H1776">
        <v>0</v>
      </c>
    </row>
    <row r="1777" spans="1:10" x14ac:dyDescent="0.2">
      <c r="A1777">
        <v>6076</v>
      </c>
      <c r="B1777" s="623">
        <v>43733.119444444441</v>
      </c>
      <c r="C1777" s="405" t="s">
        <v>2054</v>
      </c>
      <c r="D1777" s="384">
        <v>883</v>
      </c>
      <c r="E1777">
        <v>0.01</v>
      </c>
      <c r="F1777">
        <v>117.833</v>
      </c>
      <c r="G1777" s="384">
        <v>0</v>
      </c>
      <c r="H1777">
        <v>117.833</v>
      </c>
      <c r="I1777">
        <v>-0.24</v>
      </c>
      <c r="J1777" s="384">
        <v>9009.1200000000008</v>
      </c>
    </row>
    <row r="1778" spans="1:10" x14ac:dyDescent="0.2">
      <c r="A1778">
        <v>6043</v>
      </c>
      <c r="B1778" s="623">
        <v>43731.488194444442</v>
      </c>
      <c r="C1778" s="405" t="s">
        <v>97</v>
      </c>
      <c r="D1778" s="384">
        <v>884</v>
      </c>
      <c r="E1778">
        <v>0.01</v>
      </c>
      <c r="F1778">
        <v>117.934</v>
      </c>
      <c r="G1778" s="384">
        <v>0</v>
      </c>
      <c r="H1778">
        <v>0</v>
      </c>
    </row>
    <row r="1779" spans="1:10" x14ac:dyDescent="0.2">
      <c r="A1779">
        <v>6077</v>
      </c>
      <c r="B1779" s="623">
        <v>43733.119444444441</v>
      </c>
      <c r="C1779" s="405" t="s">
        <v>2054</v>
      </c>
      <c r="D1779" s="384">
        <v>884</v>
      </c>
      <c r="E1779">
        <v>0.01</v>
      </c>
      <c r="F1779">
        <v>117.833</v>
      </c>
      <c r="G1779" s="384">
        <v>0</v>
      </c>
      <c r="H1779">
        <v>117.833</v>
      </c>
      <c r="I1779">
        <v>0.87</v>
      </c>
      <c r="J1779" s="384">
        <v>9010</v>
      </c>
    </row>
    <row r="1780" spans="1:10" x14ac:dyDescent="0.2">
      <c r="A1780">
        <v>6046</v>
      </c>
      <c r="B1780" s="623">
        <v>43731.59652777778</v>
      </c>
      <c r="C1780" s="405" t="s">
        <v>97</v>
      </c>
      <c r="D1780" s="384">
        <v>885</v>
      </c>
      <c r="E1780">
        <v>0.01</v>
      </c>
      <c r="F1780">
        <v>118.095</v>
      </c>
      <c r="G1780" s="384">
        <v>0</v>
      </c>
      <c r="H1780">
        <v>0</v>
      </c>
    </row>
    <row r="1781" spans="1:10" x14ac:dyDescent="0.2">
      <c r="A1781">
        <v>6078</v>
      </c>
      <c r="B1781" s="623">
        <v>43733.119444444441</v>
      </c>
      <c r="C1781" s="405" t="s">
        <v>2054</v>
      </c>
      <c r="D1781" s="384">
        <v>885</v>
      </c>
      <c r="E1781">
        <v>0.01</v>
      </c>
      <c r="F1781">
        <v>117.833</v>
      </c>
      <c r="G1781" s="384">
        <v>0</v>
      </c>
      <c r="H1781">
        <v>117.833</v>
      </c>
      <c r="I1781">
        <v>2.35</v>
      </c>
      <c r="J1781" s="384">
        <v>9012.35</v>
      </c>
    </row>
    <row r="1782" spans="1:10" x14ac:dyDescent="0.2">
      <c r="A1782">
        <v>6060</v>
      </c>
      <c r="B1782" s="623">
        <v>43732.06527777778</v>
      </c>
      <c r="C1782" s="405" t="s">
        <v>97</v>
      </c>
      <c r="D1782" s="384">
        <v>886</v>
      </c>
      <c r="E1782">
        <v>0.02</v>
      </c>
      <c r="F1782">
        <v>118.29600000000001</v>
      </c>
      <c r="G1782" s="384">
        <v>0</v>
      </c>
      <c r="H1782">
        <v>0</v>
      </c>
    </row>
    <row r="1783" spans="1:10" x14ac:dyDescent="0.2">
      <c r="A1783">
        <v>6079</v>
      </c>
      <c r="B1783" s="623">
        <v>43733.119444444441</v>
      </c>
      <c r="C1783" s="405" t="s">
        <v>2054</v>
      </c>
      <c r="D1783" s="384">
        <v>886</v>
      </c>
      <c r="E1783">
        <v>0.02</v>
      </c>
      <c r="F1783">
        <v>117.833</v>
      </c>
      <c r="G1783" s="384">
        <v>0</v>
      </c>
      <c r="H1783">
        <v>117.833</v>
      </c>
      <c r="I1783">
        <v>8.44</v>
      </c>
      <c r="J1783" s="384">
        <v>9020.7999999999993</v>
      </c>
    </row>
    <row r="1784" spans="1:10" x14ac:dyDescent="0.2">
      <c r="A1784">
        <v>6080</v>
      </c>
      <c r="B1784" s="623">
        <v>43733.119444444441</v>
      </c>
      <c r="C1784" s="405" t="s">
        <v>97</v>
      </c>
      <c r="D1784" s="384">
        <v>887</v>
      </c>
      <c r="E1784">
        <v>0.01</v>
      </c>
      <c r="F1784">
        <v>117.816</v>
      </c>
      <c r="G1784" s="384">
        <v>0</v>
      </c>
      <c r="H1784">
        <v>0</v>
      </c>
    </row>
    <row r="1785" spans="1:10" x14ac:dyDescent="0.2">
      <c r="A1785">
        <v>6099</v>
      </c>
      <c r="B1785" s="623">
        <v>43734.440972222219</v>
      </c>
      <c r="C1785" s="405" t="s">
        <v>2054</v>
      </c>
      <c r="D1785" s="384">
        <v>887</v>
      </c>
      <c r="E1785">
        <v>0.01</v>
      </c>
      <c r="F1785">
        <v>117.703</v>
      </c>
      <c r="G1785" s="384">
        <v>0</v>
      </c>
      <c r="H1785">
        <v>117.703</v>
      </c>
      <c r="I1785">
        <v>0.96</v>
      </c>
      <c r="J1785" s="384">
        <v>9021.76</v>
      </c>
    </row>
    <row r="1786" spans="1:10" x14ac:dyDescent="0.2">
      <c r="A1786">
        <v>6082</v>
      </c>
      <c r="B1786" s="623">
        <v>43733.138194444444</v>
      </c>
      <c r="C1786" s="405" t="s">
        <v>97</v>
      </c>
      <c r="D1786" s="384">
        <v>888</v>
      </c>
      <c r="E1786">
        <v>0.01</v>
      </c>
      <c r="F1786">
        <v>117.93600000000001</v>
      </c>
      <c r="G1786" s="384">
        <v>0</v>
      </c>
      <c r="H1786">
        <v>0</v>
      </c>
    </row>
    <row r="1787" spans="1:10" x14ac:dyDescent="0.2">
      <c r="A1787">
        <v>6100</v>
      </c>
      <c r="B1787" s="623">
        <v>43734.440972222219</v>
      </c>
      <c r="C1787" s="405" t="s">
        <v>2054</v>
      </c>
      <c r="D1787" s="384">
        <v>888</v>
      </c>
      <c r="E1787">
        <v>0.01</v>
      </c>
      <c r="F1787">
        <v>117.703</v>
      </c>
      <c r="G1787" s="384">
        <v>0</v>
      </c>
      <c r="H1787">
        <v>117.703</v>
      </c>
      <c r="I1787">
        <v>2.06</v>
      </c>
      <c r="J1787" s="384">
        <v>9023.82</v>
      </c>
    </row>
    <row r="1788" spans="1:10" x14ac:dyDescent="0.2">
      <c r="A1788">
        <v>6085</v>
      </c>
      <c r="B1788" s="623">
        <v>43733.195833333331</v>
      </c>
      <c r="C1788" s="405" t="s">
        <v>97</v>
      </c>
      <c r="D1788" s="384">
        <v>889</v>
      </c>
      <c r="E1788">
        <v>0.01</v>
      </c>
      <c r="F1788">
        <v>118.09699999999999</v>
      </c>
      <c r="G1788" s="384">
        <v>0</v>
      </c>
      <c r="H1788">
        <v>0</v>
      </c>
    </row>
    <row r="1789" spans="1:10" x14ac:dyDescent="0.2">
      <c r="A1789">
        <v>6101</v>
      </c>
      <c r="B1789" s="623">
        <v>43734.440972222219</v>
      </c>
      <c r="C1789" s="405" t="s">
        <v>2054</v>
      </c>
      <c r="D1789" s="384">
        <v>889</v>
      </c>
      <c r="E1789">
        <v>0.01</v>
      </c>
      <c r="F1789">
        <v>117.703</v>
      </c>
      <c r="G1789" s="384">
        <v>0</v>
      </c>
      <c r="H1789">
        <v>117.703</v>
      </c>
      <c r="I1789">
        <v>3.54</v>
      </c>
      <c r="J1789" s="384">
        <v>9027.36</v>
      </c>
    </row>
    <row r="1790" spans="1:10" x14ac:dyDescent="0.2">
      <c r="A1790">
        <v>6102</v>
      </c>
      <c r="B1790" s="623">
        <v>43734.440972222219</v>
      </c>
      <c r="C1790" s="405" t="s">
        <v>97</v>
      </c>
      <c r="D1790" s="384">
        <v>890</v>
      </c>
      <c r="E1790">
        <v>0.01</v>
      </c>
      <c r="F1790">
        <v>117.68600000000001</v>
      </c>
      <c r="G1790" s="384">
        <v>0</v>
      </c>
      <c r="H1790">
        <v>0</v>
      </c>
    </row>
    <row r="1791" spans="1:10" x14ac:dyDescent="0.2">
      <c r="A1791">
        <v>6126</v>
      </c>
      <c r="B1791" s="623">
        <v>43735.109027777777</v>
      </c>
      <c r="C1791" s="405" t="s">
        <v>2054</v>
      </c>
      <c r="D1791" s="384">
        <v>890</v>
      </c>
      <c r="E1791">
        <v>0.01</v>
      </c>
      <c r="F1791">
        <v>117.517</v>
      </c>
      <c r="G1791" s="384">
        <v>0</v>
      </c>
      <c r="H1791">
        <v>117.517</v>
      </c>
      <c r="I1791">
        <v>1.53</v>
      </c>
      <c r="J1791" s="384">
        <v>9028.89</v>
      </c>
    </row>
    <row r="1792" spans="1:10" x14ac:dyDescent="0.2">
      <c r="A1792">
        <v>6104</v>
      </c>
      <c r="B1792" s="623">
        <v>43734.440972222219</v>
      </c>
      <c r="C1792" s="405" t="s">
        <v>96</v>
      </c>
      <c r="D1792" s="384">
        <v>891</v>
      </c>
      <c r="E1792">
        <v>0.19</v>
      </c>
      <c r="F1792">
        <v>117.68899999999999</v>
      </c>
      <c r="G1792" s="384">
        <v>0</v>
      </c>
      <c r="H1792">
        <v>0</v>
      </c>
    </row>
    <row r="1793" spans="1:10" x14ac:dyDescent="0.2">
      <c r="A1793">
        <v>6350</v>
      </c>
      <c r="B1793" s="623">
        <v>43748.15</v>
      </c>
      <c r="C1793" s="405" t="s">
        <v>2054</v>
      </c>
      <c r="D1793" s="384">
        <v>891</v>
      </c>
      <c r="E1793">
        <v>0.19</v>
      </c>
      <c r="F1793">
        <v>118.122</v>
      </c>
      <c r="G1793" s="384">
        <v>0</v>
      </c>
      <c r="H1793">
        <v>118.122</v>
      </c>
      <c r="I1793">
        <v>64.59</v>
      </c>
      <c r="J1793" s="384">
        <v>9021.1200000000008</v>
      </c>
    </row>
    <row r="1794" spans="1:10" x14ac:dyDescent="0.2">
      <c r="A1794">
        <v>6113</v>
      </c>
      <c r="B1794" s="623">
        <v>43734.599305555559</v>
      </c>
      <c r="C1794" s="405" t="s">
        <v>97</v>
      </c>
      <c r="D1794" s="384">
        <v>892</v>
      </c>
      <c r="E1794">
        <v>0.01</v>
      </c>
      <c r="F1794">
        <v>117.812</v>
      </c>
      <c r="G1794" s="384">
        <v>0</v>
      </c>
      <c r="H1794">
        <v>0</v>
      </c>
    </row>
    <row r="1795" spans="1:10" x14ac:dyDescent="0.2">
      <c r="A1795">
        <v>6127</v>
      </c>
      <c r="B1795" s="623">
        <v>43735.109027777777</v>
      </c>
      <c r="C1795" s="405" t="s">
        <v>2054</v>
      </c>
      <c r="D1795" s="384">
        <v>892</v>
      </c>
      <c r="E1795">
        <v>0.01</v>
      </c>
      <c r="F1795">
        <v>117.517</v>
      </c>
      <c r="G1795" s="384">
        <v>0</v>
      </c>
      <c r="H1795">
        <v>117.517</v>
      </c>
      <c r="I1795">
        <v>2.69</v>
      </c>
      <c r="J1795" s="384">
        <v>9031.58</v>
      </c>
    </row>
    <row r="1796" spans="1:10" x14ac:dyDescent="0.2">
      <c r="A1796">
        <v>6128</v>
      </c>
      <c r="B1796" s="623">
        <v>43735.109722222223</v>
      </c>
      <c r="C1796" s="405" t="s">
        <v>97</v>
      </c>
      <c r="D1796" s="384">
        <v>893</v>
      </c>
      <c r="E1796">
        <v>0.01</v>
      </c>
      <c r="F1796">
        <v>117.48699999999999</v>
      </c>
      <c r="G1796" s="384">
        <v>0</v>
      </c>
      <c r="H1796">
        <v>0</v>
      </c>
    </row>
    <row r="1797" spans="1:10" x14ac:dyDescent="0.2">
      <c r="A1797">
        <v>6161</v>
      </c>
      <c r="B1797" s="623">
        <v>43738.592361111114</v>
      </c>
      <c r="C1797" s="405" t="s">
        <v>2054</v>
      </c>
      <c r="D1797" s="384">
        <v>893</v>
      </c>
      <c r="E1797">
        <v>0.01</v>
      </c>
      <c r="F1797">
        <v>117.679</v>
      </c>
      <c r="G1797" s="384">
        <v>0</v>
      </c>
      <c r="H1797">
        <v>117.679</v>
      </c>
      <c r="I1797">
        <v>-1.79</v>
      </c>
      <c r="J1797" s="384">
        <v>9029.7800000000007</v>
      </c>
    </row>
    <row r="1798" spans="1:10" x14ac:dyDescent="0.2">
      <c r="A1798">
        <v>6130</v>
      </c>
      <c r="B1798" s="623">
        <v>43735.119444444441</v>
      </c>
      <c r="C1798" s="405" t="s">
        <v>97</v>
      </c>
      <c r="D1798" s="384">
        <v>894</v>
      </c>
      <c r="E1798">
        <v>0.01</v>
      </c>
      <c r="F1798">
        <v>117.60899999999999</v>
      </c>
      <c r="G1798" s="384">
        <v>0</v>
      </c>
      <c r="H1798">
        <v>0</v>
      </c>
    </row>
    <row r="1799" spans="1:10" x14ac:dyDescent="0.2">
      <c r="A1799">
        <v>6162</v>
      </c>
      <c r="B1799" s="623">
        <v>43738.592361111114</v>
      </c>
      <c r="C1799" s="405" t="s">
        <v>2054</v>
      </c>
      <c r="D1799" s="384">
        <v>894</v>
      </c>
      <c r="E1799">
        <v>0.01</v>
      </c>
      <c r="F1799">
        <v>117.679</v>
      </c>
      <c r="G1799" s="384">
        <v>0</v>
      </c>
      <c r="H1799">
        <v>117.679</v>
      </c>
      <c r="I1799">
        <v>-0.67</v>
      </c>
      <c r="J1799" s="384">
        <v>9029.11</v>
      </c>
    </row>
    <row r="1800" spans="1:10" x14ac:dyDescent="0.2">
      <c r="A1800">
        <v>6133</v>
      </c>
      <c r="B1800" s="623">
        <v>43735.409722222219</v>
      </c>
      <c r="C1800" s="405" t="s">
        <v>97</v>
      </c>
      <c r="D1800" s="384">
        <v>895</v>
      </c>
      <c r="E1800">
        <v>0.01</v>
      </c>
      <c r="F1800">
        <v>117.77</v>
      </c>
      <c r="G1800" s="384">
        <v>0</v>
      </c>
      <c r="H1800">
        <v>0</v>
      </c>
    </row>
    <row r="1801" spans="1:10" x14ac:dyDescent="0.2">
      <c r="A1801">
        <v>6163</v>
      </c>
      <c r="B1801" s="623">
        <v>43738.592361111114</v>
      </c>
      <c r="C1801" s="405" t="s">
        <v>2054</v>
      </c>
      <c r="D1801" s="384">
        <v>895</v>
      </c>
      <c r="E1801">
        <v>0.01</v>
      </c>
      <c r="F1801">
        <v>117.679</v>
      </c>
      <c r="G1801" s="384">
        <v>0</v>
      </c>
      <c r="H1801">
        <v>117.679</v>
      </c>
      <c r="I1801">
        <v>0.81</v>
      </c>
      <c r="J1801" s="384">
        <v>9029.92</v>
      </c>
    </row>
    <row r="1802" spans="1:10" x14ac:dyDescent="0.2">
      <c r="A1802">
        <v>6137</v>
      </c>
      <c r="B1802" s="623">
        <v>43735.498611111114</v>
      </c>
      <c r="C1802" s="405" t="s">
        <v>97</v>
      </c>
      <c r="D1802" s="384">
        <v>896</v>
      </c>
      <c r="E1802">
        <v>0.02</v>
      </c>
      <c r="F1802">
        <v>117.971</v>
      </c>
      <c r="G1802" s="384">
        <v>0</v>
      </c>
      <c r="H1802">
        <v>0</v>
      </c>
    </row>
    <row r="1803" spans="1:10" x14ac:dyDescent="0.2">
      <c r="A1803">
        <v>6164</v>
      </c>
      <c r="B1803" s="623">
        <v>43738.592361111114</v>
      </c>
      <c r="C1803" s="405" t="s">
        <v>2054</v>
      </c>
      <c r="D1803" s="384">
        <v>896</v>
      </c>
      <c r="E1803">
        <v>0.02</v>
      </c>
      <c r="F1803">
        <v>117.679</v>
      </c>
      <c r="G1803" s="384">
        <v>0</v>
      </c>
      <c r="H1803">
        <v>117.679</v>
      </c>
      <c r="I1803">
        <v>5.31</v>
      </c>
      <c r="J1803" s="384">
        <v>9035.23</v>
      </c>
    </row>
    <row r="1804" spans="1:10" x14ac:dyDescent="0.2">
      <c r="A1804">
        <v>6142</v>
      </c>
      <c r="B1804" s="623">
        <v>43735.539583333331</v>
      </c>
      <c r="C1804" s="405" t="s">
        <v>97</v>
      </c>
      <c r="D1804" s="384">
        <v>897</v>
      </c>
      <c r="E1804">
        <v>0.03</v>
      </c>
      <c r="F1804">
        <v>118.242</v>
      </c>
      <c r="G1804" s="384">
        <v>0</v>
      </c>
      <c r="H1804">
        <v>0</v>
      </c>
    </row>
    <row r="1805" spans="1:10" x14ac:dyDescent="0.2">
      <c r="A1805">
        <v>6165</v>
      </c>
      <c r="B1805" s="623">
        <v>43738.592361111114</v>
      </c>
      <c r="C1805" s="405" t="s">
        <v>2054</v>
      </c>
      <c r="D1805" s="384">
        <v>897</v>
      </c>
      <c r="E1805">
        <v>0.03</v>
      </c>
      <c r="F1805">
        <v>117.679</v>
      </c>
      <c r="G1805" s="384">
        <v>0</v>
      </c>
      <c r="H1805">
        <v>117.679</v>
      </c>
      <c r="I1805">
        <v>15.42</v>
      </c>
      <c r="J1805" s="384">
        <v>9050.65</v>
      </c>
    </row>
    <row r="1806" spans="1:10" x14ac:dyDescent="0.2">
      <c r="A1806">
        <v>6166</v>
      </c>
      <c r="B1806" s="623">
        <v>43738.593055555553</v>
      </c>
      <c r="C1806" s="405" t="s">
        <v>97</v>
      </c>
      <c r="D1806" s="384">
        <v>898</v>
      </c>
      <c r="E1806">
        <v>0.01</v>
      </c>
      <c r="F1806">
        <v>117.633</v>
      </c>
      <c r="G1806" s="384">
        <v>0</v>
      </c>
      <c r="H1806">
        <v>0</v>
      </c>
    </row>
    <row r="1807" spans="1:10" x14ac:dyDescent="0.2">
      <c r="A1807">
        <v>6203</v>
      </c>
      <c r="B1807" s="623">
        <v>43740.381944444445</v>
      </c>
      <c r="C1807" s="405" t="s">
        <v>2054</v>
      </c>
      <c r="D1807" s="384">
        <v>898</v>
      </c>
      <c r="E1807">
        <v>0.01</v>
      </c>
      <c r="F1807">
        <v>117.65300000000001</v>
      </c>
      <c r="G1807" s="384">
        <v>0</v>
      </c>
      <c r="H1807">
        <v>117.65300000000001</v>
      </c>
      <c r="I1807">
        <v>-0.24</v>
      </c>
      <c r="J1807" s="384">
        <v>9050.42</v>
      </c>
    </row>
    <row r="1808" spans="1:10" x14ac:dyDescent="0.2">
      <c r="A1808">
        <v>6168</v>
      </c>
      <c r="B1808" s="623">
        <v>43738.597222222219</v>
      </c>
      <c r="C1808" s="405" t="s">
        <v>97</v>
      </c>
      <c r="D1808" s="384">
        <v>899</v>
      </c>
      <c r="E1808">
        <v>0.01</v>
      </c>
      <c r="F1808">
        <v>117.754</v>
      </c>
      <c r="G1808" s="384">
        <v>0</v>
      </c>
      <c r="H1808">
        <v>0</v>
      </c>
    </row>
    <row r="1809" spans="1:10" x14ac:dyDescent="0.2">
      <c r="A1809">
        <v>6204</v>
      </c>
      <c r="B1809" s="623">
        <v>43740.381944444445</v>
      </c>
      <c r="C1809" s="405" t="s">
        <v>2054</v>
      </c>
      <c r="D1809" s="384">
        <v>899</v>
      </c>
      <c r="E1809">
        <v>0.01</v>
      </c>
      <c r="F1809">
        <v>117.65300000000001</v>
      </c>
      <c r="G1809" s="384">
        <v>0</v>
      </c>
      <c r="H1809">
        <v>117.65300000000001</v>
      </c>
      <c r="I1809">
        <v>0.87</v>
      </c>
      <c r="J1809" s="384">
        <v>9051.2900000000009</v>
      </c>
    </row>
    <row r="1810" spans="1:10" x14ac:dyDescent="0.2">
      <c r="A1810">
        <v>6171</v>
      </c>
      <c r="B1810" s="623">
        <v>43738.742361111108</v>
      </c>
      <c r="C1810" s="405" t="s">
        <v>97</v>
      </c>
      <c r="D1810" s="384">
        <v>900</v>
      </c>
      <c r="E1810">
        <v>0.01</v>
      </c>
      <c r="F1810">
        <v>117.91500000000001</v>
      </c>
      <c r="G1810" s="384">
        <v>0</v>
      </c>
      <c r="H1810">
        <v>0</v>
      </c>
    </row>
    <row r="1811" spans="1:10" x14ac:dyDescent="0.2">
      <c r="A1811">
        <v>6205</v>
      </c>
      <c r="B1811" s="623">
        <v>43740.381944444445</v>
      </c>
      <c r="C1811" s="405" t="s">
        <v>2054</v>
      </c>
      <c r="D1811" s="384">
        <v>900</v>
      </c>
      <c r="E1811">
        <v>0.01</v>
      </c>
      <c r="F1811">
        <v>117.65300000000001</v>
      </c>
      <c r="G1811" s="384">
        <v>0</v>
      </c>
      <c r="H1811">
        <v>117.65300000000001</v>
      </c>
      <c r="I1811">
        <v>2.35</v>
      </c>
      <c r="J1811" s="384">
        <v>9053.65</v>
      </c>
    </row>
    <row r="1812" spans="1:10" x14ac:dyDescent="0.2">
      <c r="A1812">
        <v>6186</v>
      </c>
      <c r="B1812" s="623">
        <v>43739.445833333331</v>
      </c>
      <c r="C1812" s="405" t="s">
        <v>97</v>
      </c>
      <c r="D1812" s="384">
        <v>901</v>
      </c>
      <c r="E1812">
        <v>0.02</v>
      </c>
      <c r="F1812">
        <v>118.116</v>
      </c>
      <c r="G1812" s="384">
        <v>0</v>
      </c>
      <c r="H1812">
        <v>0</v>
      </c>
    </row>
    <row r="1813" spans="1:10" x14ac:dyDescent="0.2">
      <c r="A1813">
        <v>6206</v>
      </c>
      <c r="B1813" s="623">
        <v>43740.381944444445</v>
      </c>
      <c r="C1813" s="405" t="s">
        <v>2054</v>
      </c>
      <c r="D1813" s="384">
        <v>901</v>
      </c>
      <c r="E1813">
        <v>0.02</v>
      </c>
      <c r="F1813">
        <v>117.65300000000001</v>
      </c>
      <c r="G1813" s="384">
        <v>0</v>
      </c>
      <c r="H1813">
        <v>117.65300000000001</v>
      </c>
      <c r="I1813">
        <v>8.4499999999999993</v>
      </c>
      <c r="J1813" s="384">
        <v>9062.1</v>
      </c>
    </row>
    <row r="1814" spans="1:10" x14ac:dyDescent="0.2">
      <c r="A1814">
        <v>6207</v>
      </c>
      <c r="B1814" s="623">
        <v>43740.381944444445</v>
      </c>
      <c r="C1814" s="405" t="s">
        <v>97</v>
      </c>
      <c r="D1814" s="384">
        <v>902</v>
      </c>
      <c r="E1814">
        <v>0.01</v>
      </c>
      <c r="F1814">
        <v>117.63500000000001</v>
      </c>
      <c r="G1814" s="384">
        <v>0</v>
      </c>
      <c r="H1814">
        <v>0</v>
      </c>
    </row>
    <row r="1815" spans="1:10" x14ac:dyDescent="0.2">
      <c r="A1815">
        <v>6209</v>
      </c>
      <c r="B1815" s="623">
        <v>43740.447916666664</v>
      </c>
      <c r="C1815" s="405" t="s">
        <v>2054</v>
      </c>
      <c r="D1815" s="384">
        <v>902</v>
      </c>
      <c r="E1815">
        <v>0.01</v>
      </c>
      <c r="F1815">
        <v>117.41500000000001</v>
      </c>
      <c r="G1815" s="384">
        <v>0</v>
      </c>
      <c r="H1815">
        <v>117.41500000000001</v>
      </c>
      <c r="I1815">
        <v>2.02</v>
      </c>
      <c r="J1815" s="384">
        <v>9064.1200000000008</v>
      </c>
    </row>
    <row r="1816" spans="1:10" x14ac:dyDescent="0.2">
      <c r="A1816">
        <v>6210</v>
      </c>
      <c r="B1816" s="623">
        <v>43740.447916666664</v>
      </c>
      <c r="C1816" s="405" t="s">
        <v>97</v>
      </c>
      <c r="D1816" s="384">
        <v>903</v>
      </c>
      <c r="E1816">
        <v>0.01</v>
      </c>
      <c r="F1816">
        <v>117.39700000000001</v>
      </c>
      <c r="G1816" s="384">
        <v>0</v>
      </c>
      <c r="H1816">
        <v>0</v>
      </c>
    </row>
    <row r="1817" spans="1:10" x14ac:dyDescent="0.2">
      <c r="A1817">
        <v>6225</v>
      </c>
      <c r="B1817" s="623">
        <v>43741.577777777777</v>
      </c>
      <c r="C1817" s="405" t="s">
        <v>2054</v>
      </c>
      <c r="D1817" s="384">
        <v>903</v>
      </c>
      <c r="E1817">
        <v>0.01</v>
      </c>
      <c r="F1817">
        <v>117.221</v>
      </c>
      <c r="G1817" s="384">
        <v>0</v>
      </c>
      <c r="H1817">
        <v>117.221</v>
      </c>
      <c r="I1817">
        <v>1.55</v>
      </c>
      <c r="J1817" s="384">
        <v>9065.67</v>
      </c>
    </row>
    <row r="1818" spans="1:10" x14ac:dyDescent="0.2">
      <c r="A1818">
        <v>6212</v>
      </c>
      <c r="B1818" s="623">
        <v>43740.495138888888</v>
      </c>
      <c r="C1818" s="405" t="s">
        <v>97</v>
      </c>
      <c r="D1818" s="384">
        <v>904</v>
      </c>
      <c r="E1818">
        <v>0.01</v>
      </c>
      <c r="F1818">
        <v>117.518</v>
      </c>
      <c r="G1818" s="384">
        <v>0</v>
      </c>
      <c r="H1818">
        <v>0</v>
      </c>
    </row>
    <row r="1819" spans="1:10" x14ac:dyDescent="0.2">
      <c r="A1819">
        <v>6226</v>
      </c>
      <c r="B1819" s="623">
        <v>43741.577777777777</v>
      </c>
      <c r="C1819" s="405" t="s">
        <v>2054</v>
      </c>
      <c r="D1819" s="384">
        <v>904</v>
      </c>
      <c r="E1819">
        <v>0.01</v>
      </c>
      <c r="F1819">
        <v>117.221</v>
      </c>
      <c r="G1819" s="384">
        <v>0</v>
      </c>
      <c r="H1819">
        <v>117.221</v>
      </c>
      <c r="I1819">
        <v>2.66</v>
      </c>
      <c r="J1819" s="384">
        <v>9068.34</v>
      </c>
    </row>
    <row r="1820" spans="1:10" x14ac:dyDescent="0.2">
      <c r="A1820">
        <v>6227</v>
      </c>
      <c r="B1820" s="623">
        <v>43741.577777777777</v>
      </c>
      <c r="C1820" s="405" t="s">
        <v>96</v>
      </c>
      <c r="D1820" s="384">
        <v>905</v>
      </c>
      <c r="E1820">
        <v>0.34</v>
      </c>
      <c r="F1820">
        <v>117.209</v>
      </c>
      <c r="G1820" s="384">
        <v>0</v>
      </c>
      <c r="H1820">
        <v>0</v>
      </c>
    </row>
    <row r="1821" spans="1:10" x14ac:dyDescent="0.2">
      <c r="A1821">
        <v>6351</v>
      </c>
      <c r="B1821" s="623">
        <v>43748.15</v>
      </c>
      <c r="C1821" s="405" t="s">
        <v>2054</v>
      </c>
      <c r="D1821" s="384">
        <v>905</v>
      </c>
      <c r="E1821">
        <v>0.34</v>
      </c>
      <c r="F1821">
        <v>118.122</v>
      </c>
      <c r="G1821" s="384">
        <v>0</v>
      </c>
      <c r="H1821">
        <v>118.122</v>
      </c>
      <c r="I1821">
        <v>275.02999999999997</v>
      </c>
      <c r="J1821" s="384">
        <v>9296.15</v>
      </c>
    </row>
    <row r="1822" spans="1:10" x14ac:dyDescent="0.2">
      <c r="A1822">
        <v>6237</v>
      </c>
      <c r="B1822" s="623">
        <v>43741.57916666667</v>
      </c>
      <c r="C1822" s="405" t="s">
        <v>97</v>
      </c>
      <c r="D1822" s="384">
        <v>906</v>
      </c>
      <c r="E1822">
        <v>0.01</v>
      </c>
      <c r="F1822">
        <v>117.16200000000001</v>
      </c>
      <c r="G1822" s="384">
        <v>0</v>
      </c>
      <c r="H1822">
        <v>0</v>
      </c>
    </row>
    <row r="1823" spans="1:10" x14ac:dyDescent="0.2">
      <c r="A1823">
        <v>6293</v>
      </c>
      <c r="B1823" s="623">
        <v>43746.638194444444</v>
      </c>
      <c r="C1823" s="405" t="s">
        <v>2054</v>
      </c>
      <c r="D1823" s="384">
        <v>906</v>
      </c>
      <c r="E1823">
        <v>0.01</v>
      </c>
      <c r="F1823">
        <v>117.355</v>
      </c>
      <c r="G1823" s="384">
        <v>0</v>
      </c>
      <c r="H1823">
        <v>117.355</v>
      </c>
      <c r="I1823">
        <v>-1.84</v>
      </c>
      <c r="J1823" s="384">
        <v>9066.5</v>
      </c>
    </row>
    <row r="1824" spans="1:10" x14ac:dyDescent="0.2">
      <c r="A1824">
        <v>6239</v>
      </c>
      <c r="B1824" s="623">
        <v>43741.606249999997</v>
      </c>
      <c r="C1824" s="405" t="s">
        <v>97</v>
      </c>
      <c r="D1824" s="384">
        <v>907</v>
      </c>
      <c r="E1824">
        <v>0.01</v>
      </c>
      <c r="F1824">
        <v>117.28400000000001</v>
      </c>
      <c r="G1824" s="384">
        <v>0</v>
      </c>
      <c r="H1824">
        <v>0</v>
      </c>
    </row>
    <row r="1825" spans="1:10" x14ac:dyDescent="0.2">
      <c r="A1825">
        <v>6294</v>
      </c>
      <c r="B1825" s="623">
        <v>43746.638194444444</v>
      </c>
      <c r="C1825" s="405" t="s">
        <v>2054</v>
      </c>
      <c r="D1825" s="384">
        <v>907</v>
      </c>
      <c r="E1825">
        <v>0.01</v>
      </c>
      <c r="F1825">
        <v>117.355</v>
      </c>
      <c r="G1825" s="384">
        <v>0</v>
      </c>
      <c r="H1825">
        <v>117.355</v>
      </c>
      <c r="I1825">
        <v>-0.72</v>
      </c>
      <c r="J1825" s="384">
        <v>9065.7800000000007</v>
      </c>
    </row>
    <row r="1826" spans="1:10" x14ac:dyDescent="0.2">
      <c r="A1826">
        <v>6253</v>
      </c>
      <c r="B1826" s="623">
        <v>43742.624305555553</v>
      </c>
      <c r="C1826" s="405" t="s">
        <v>97</v>
      </c>
      <c r="D1826" s="384">
        <v>908</v>
      </c>
      <c r="E1826">
        <v>0.01</v>
      </c>
      <c r="F1826">
        <v>117.447</v>
      </c>
      <c r="G1826" s="384">
        <v>0</v>
      </c>
      <c r="H1826">
        <v>0</v>
      </c>
    </row>
    <row r="1827" spans="1:10" x14ac:dyDescent="0.2">
      <c r="A1827">
        <v>6295</v>
      </c>
      <c r="B1827" s="623">
        <v>43746.638194444444</v>
      </c>
      <c r="C1827" s="405" t="s">
        <v>2054</v>
      </c>
      <c r="D1827" s="384">
        <v>908</v>
      </c>
      <c r="E1827">
        <v>0.01</v>
      </c>
      <c r="F1827">
        <v>117.355</v>
      </c>
      <c r="G1827" s="384">
        <v>0</v>
      </c>
      <c r="H1827">
        <v>117.355</v>
      </c>
      <c r="I1827">
        <v>0.8</v>
      </c>
      <c r="J1827" s="384">
        <v>9066.58</v>
      </c>
    </row>
    <row r="1828" spans="1:10" x14ac:dyDescent="0.2">
      <c r="A1828">
        <v>6269</v>
      </c>
      <c r="B1828" s="623">
        <v>43745.6875</v>
      </c>
      <c r="C1828" s="405" t="s">
        <v>97</v>
      </c>
      <c r="D1828" s="384">
        <v>909</v>
      </c>
      <c r="E1828">
        <v>0.02</v>
      </c>
      <c r="F1828">
        <v>117.64700000000001</v>
      </c>
      <c r="G1828" s="384">
        <v>0</v>
      </c>
      <c r="H1828">
        <v>0</v>
      </c>
    </row>
    <row r="1829" spans="1:10" x14ac:dyDescent="0.2">
      <c r="A1829">
        <v>6296</v>
      </c>
      <c r="B1829" s="623">
        <v>43746.638194444444</v>
      </c>
      <c r="C1829" s="405" t="s">
        <v>2054</v>
      </c>
      <c r="D1829" s="384">
        <v>909</v>
      </c>
      <c r="E1829">
        <v>0.02</v>
      </c>
      <c r="F1829">
        <v>117.355</v>
      </c>
      <c r="G1829" s="384">
        <v>0</v>
      </c>
      <c r="H1829">
        <v>117.355</v>
      </c>
      <c r="I1829">
        <v>5.3</v>
      </c>
      <c r="J1829" s="384">
        <v>9071.89</v>
      </c>
    </row>
    <row r="1830" spans="1:10" x14ac:dyDescent="0.2">
      <c r="A1830">
        <v>6287</v>
      </c>
      <c r="B1830" s="623">
        <v>43746.334722222222</v>
      </c>
      <c r="C1830" s="405" t="s">
        <v>97</v>
      </c>
      <c r="D1830" s="384">
        <v>910</v>
      </c>
      <c r="E1830">
        <v>0.03</v>
      </c>
      <c r="F1830">
        <v>117.919</v>
      </c>
      <c r="G1830" s="384">
        <v>0</v>
      </c>
      <c r="H1830">
        <v>0</v>
      </c>
    </row>
    <row r="1831" spans="1:10" x14ac:dyDescent="0.2">
      <c r="A1831">
        <v>6297</v>
      </c>
      <c r="B1831" s="623">
        <v>43746.638194444444</v>
      </c>
      <c r="C1831" s="405" t="s">
        <v>2054</v>
      </c>
      <c r="D1831" s="384">
        <v>910</v>
      </c>
      <c r="E1831">
        <v>0.03</v>
      </c>
      <c r="F1831">
        <v>117.355</v>
      </c>
      <c r="G1831" s="384">
        <v>0</v>
      </c>
      <c r="H1831">
        <v>117.355</v>
      </c>
      <c r="I1831">
        <v>15.52</v>
      </c>
      <c r="J1831" s="384">
        <v>9087.41</v>
      </c>
    </row>
    <row r="1832" spans="1:10" x14ac:dyDescent="0.2">
      <c r="A1832">
        <v>6298</v>
      </c>
      <c r="B1832" s="623">
        <v>43746.667361111111</v>
      </c>
      <c r="C1832" s="405" t="s">
        <v>97</v>
      </c>
      <c r="D1832" s="384">
        <v>911</v>
      </c>
      <c r="E1832">
        <v>0.01</v>
      </c>
      <c r="F1832">
        <v>117.324</v>
      </c>
      <c r="G1832" s="384">
        <v>0</v>
      </c>
      <c r="H1832">
        <v>0</v>
      </c>
    </row>
    <row r="1833" spans="1:10" x14ac:dyDescent="0.2">
      <c r="A1833">
        <v>6990</v>
      </c>
      <c r="B1833" s="623">
        <v>43782.59652777778</v>
      </c>
      <c r="C1833" s="405" t="s">
        <v>2054</v>
      </c>
      <c r="D1833" s="384">
        <v>911</v>
      </c>
      <c r="E1833">
        <v>0.01</v>
      </c>
      <c r="F1833">
        <v>119.849</v>
      </c>
      <c r="G1833" s="384">
        <v>0</v>
      </c>
      <c r="H1833">
        <v>119.849</v>
      </c>
      <c r="I1833">
        <v>-23.98</v>
      </c>
      <c r="J1833" s="384">
        <v>9421.2900000000009</v>
      </c>
    </row>
    <row r="1834" spans="1:10" x14ac:dyDescent="0.2">
      <c r="A1834">
        <v>6300</v>
      </c>
      <c r="B1834" s="623">
        <v>43746.8125</v>
      </c>
      <c r="C1834" s="405" t="s">
        <v>97</v>
      </c>
      <c r="D1834" s="384">
        <v>912</v>
      </c>
      <c r="E1834">
        <v>0.01</v>
      </c>
      <c r="F1834">
        <v>117.44799999999999</v>
      </c>
      <c r="G1834" s="384">
        <v>0</v>
      </c>
      <c r="H1834">
        <v>0</v>
      </c>
    </row>
    <row r="1835" spans="1:10" x14ac:dyDescent="0.2">
      <c r="A1835">
        <v>6991</v>
      </c>
      <c r="B1835" s="623">
        <v>43782.59652777778</v>
      </c>
      <c r="C1835" s="405" t="s">
        <v>2054</v>
      </c>
      <c r="D1835" s="384">
        <v>912</v>
      </c>
      <c r="E1835">
        <v>0.01</v>
      </c>
      <c r="F1835">
        <v>119.849</v>
      </c>
      <c r="G1835" s="384">
        <v>0</v>
      </c>
      <c r="H1835">
        <v>119.849</v>
      </c>
      <c r="I1835">
        <v>-22.84</v>
      </c>
      <c r="J1835" s="384">
        <v>9398.4500000000007</v>
      </c>
    </row>
    <row r="1836" spans="1:10" x14ac:dyDescent="0.2">
      <c r="A1836">
        <v>6314</v>
      </c>
      <c r="B1836" s="623">
        <v>43747.387499999997</v>
      </c>
      <c r="C1836" s="405" t="s">
        <v>97</v>
      </c>
      <c r="D1836" s="384">
        <v>913</v>
      </c>
      <c r="E1836">
        <v>0.01</v>
      </c>
      <c r="F1836">
        <v>117.61499999999999</v>
      </c>
      <c r="G1836" s="384">
        <v>0</v>
      </c>
      <c r="H1836">
        <v>0</v>
      </c>
    </row>
    <row r="1837" spans="1:10" x14ac:dyDescent="0.2">
      <c r="A1837">
        <v>6992</v>
      </c>
      <c r="B1837" s="623">
        <v>43782.59652777778</v>
      </c>
      <c r="C1837" s="405" t="s">
        <v>2054</v>
      </c>
      <c r="D1837" s="384">
        <v>913</v>
      </c>
      <c r="E1837">
        <v>0.01</v>
      </c>
      <c r="F1837">
        <v>119.849</v>
      </c>
      <c r="G1837" s="384">
        <v>0</v>
      </c>
      <c r="H1837">
        <v>119.849</v>
      </c>
      <c r="I1837">
        <v>-21.29</v>
      </c>
      <c r="J1837" s="384">
        <v>9377.17</v>
      </c>
    </row>
    <row r="1838" spans="1:10" x14ac:dyDescent="0.2">
      <c r="A1838">
        <v>6318</v>
      </c>
      <c r="B1838" s="623">
        <v>43747.405555555553</v>
      </c>
      <c r="C1838" s="405" t="s">
        <v>97</v>
      </c>
      <c r="D1838" s="384">
        <v>914</v>
      </c>
      <c r="E1838">
        <v>0.02</v>
      </c>
      <c r="F1838">
        <v>117.816</v>
      </c>
      <c r="G1838" s="384">
        <v>0</v>
      </c>
      <c r="H1838">
        <v>0</v>
      </c>
    </row>
    <row r="1839" spans="1:10" x14ac:dyDescent="0.2">
      <c r="A1839">
        <v>6993</v>
      </c>
      <c r="B1839" s="623">
        <v>43782.59652777778</v>
      </c>
      <c r="C1839" s="405" t="s">
        <v>2054</v>
      </c>
      <c r="D1839" s="384">
        <v>914</v>
      </c>
      <c r="E1839">
        <v>0.02</v>
      </c>
      <c r="F1839">
        <v>119.849</v>
      </c>
      <c r="G1839" s="384">
        <v>0</v>
      </c>
      <c r="H1839">
        <v>119.849</v>
      </c>
      <c r="I1839">
        <v>-38.880000000000003</v>
      </c>
      <c r="J1839" s="384">
        <v>9338.2900000000009</v>
      </c>
    </row>
    <row r="1840" spans="1:10" x14ac:dyDescent="0.2">
      <c r="A1840">
        <v>6323</v>
      </c>
      <c r="B1840" s="623">
        <v>43747.791666666664</v>
      </c>
      <c r="C1840" s="405" t="s">
        <v>97</v>
      </c>
      <c r="D1840" s="384">
        <v>915</v>
      </c>
      <c r="E1840">
        <v>0.03</v>
      </c>
      <c r="F1840">
        <v>118.089</v>
      </c>
      <c r="G1840" s="384">
        <v>0</v>
      </c>
      <c r="H1840">
        <v>0</v>
      </c>
    </row>
    <row r="1841" spans="1:10" x14ac:dyDescent="0.2">
      <c r="A1841">
        <v>6994</v>
      </c>
      <c r="B1841" s="623">
        <v>43782.59652777778</v>
      </c>
      <c r="C1841" s="405" t="s">
        <v>2054</v>
      </c>
      <c r="D1841" s="384">
        <v>915</v>
      </c>
      <c r="E1841">
        <v>0.03</v>
      </c>
      <c r="F1841">
        <v>119.849</v>
      </c>
      <c r="G1841" s="384">
        <v>0</v>
      </c>
      <c r="H1841">
        <v>119.849</v>
      </c>
      <c r="I1841">
        <v>-50.82</v>
      </c>
      <c r="J1841" s="384">
        <v>9287.4699999999993</v>
      </c>
    </row>
    <row r="1842" spans="1:10" x14ac:dyDescent="0.2">
      <c r="A1842">
        <v>6352</v>
      </c>
      <c r="B1842" s="623">
        <v>43748.151388888888</v>
      </c>
      <c r="C1842" s="405" t="s">
        <v>96</v>
      </c>
      <c r="D1842" s="384">
        <v>916</v>
      </c>
      <c r="E1842">
        <v>0.01</v>
      </c>
      <c r="F1842">
        <v>118.258</v>
      </c>
      <c r="G1842" s="384">
        <v>0</v>
      </c>
      <c r="H1842">
        <v>0</v>
      </c>
    </row>
    <row r="1843" spans="1:10" x14ac:dyDescent="0.2">
      <c r="A1843">
        <v>6357</v>
      </c>
      <c r="B1843" s="623">
        <v>43748.379166666666</v>
      </c>
      <c r="C1843" s="405" t="s">
        <v>2054</v>
      </c>
      <c r="D1843" s="384">
        <v>916</v>
      </c>
      <c r="E1843">
        <v>0.01</v>
      </c>
      <c r="F1843">
        <v>118.428</v>
      </c>
      <c r="G1843" s="384">
        <v>0</v>
      </c>
      <c r="H1843">
        <v>118.428</v>
      </c>
      <c r="I1843">
        <v>1.56</v>
      </c>
      <c r="J1843" s="384">
        <v>9297.7099999999991</v>
      </c>
    </row>
    <row r="1844" spans="1:10" x14ac:dyDescent="0.2">
      <c r="A1844">
        <v>6354</v>
      </c>
      <c r="B1844" s="623">
        <v>43748.196527777778</v>
      </c>
      <c r="C1844" s="405" t="s">
        <v>96</v>
      </c>
      <c r="D1844" s="384">
        <v>917</v>
      </c>
      <c r="E1844">
        <v>0.01</v>
      </c>
      <c r="F1844">
        <v>118.137</v>
      </c>
      <c r="G1844" s="384">
        <v>0</v>
      </c>
      <c r="H1844">
        <v>0</v>
      </c>
    </row>
    <row r="1845" spans="1:10" x14ac:dyDescent="0.2">
      <c r="A1845">
        <v>6358</v>
      </c>
      <c r="B1845" s="623">
        <v>43748.379166666666</v>
      </c>
      <c r="C1845" s="405" t="s">
        <v>2054</v>
      </c>
      <c r="D1845" s="384">
        <v>917</v>
      </c>
      <c r="E1845">
        <v>0.01</v>
      </c>
      <c r="F1845">
        <v>118.428</v>
      </c>
      <c r="G1845" s="384">
        <v>0</v>
      </c>
      <c r="H1845">
        <v>118.428</v>
      </c>
      <c r="I1845">
        <v>2.67</v>
      </c>
      <c r="J1845" s="384">
        <v>9300.3799999999992</v>
      </c>
    </row>
    <row r="1846" spans="1:10" x14ac:dyDescent="0.2">
      <c r="A1846">
        <v>6359</v>
      </c>
      <c r="B1846" s="623">
        <v>43748.379861111112</v>
      </c>
      <c r="C1846" s="405" t="s">
        <v>96</v>
      </c>
      <c r="D1846" s="384">
        <v>918</v>
      </c>
      <c r="E1846">
        <v>0.01</v>
      </c>
      <c r="F1846">
        <v>118.423</v>
      </c>
      <c r="G1846" s="384">
        <v>0</v>
      </c>
      <c r="H1846">
        <v>0</v>
      </c>
    </row>
    <row r="1847" spans="1:10" x14ac:dyDescent="0.2">
      <c r="A1847">
        <v>6371</v>
      </c>
      <c r="B1847" s="623">
        <v>43748.60833333333</v>
      </c>
      <c r="C1847" s="405" t="s">
        <v>2054</v>
      </c>
      <c r="D1847" s="384">
        <v>918</v>
      </c>
      <c r="E1847">
        <v>0.01</v>
      </c>
      <c r="F1847">
        <v>118.593</v>
      </c>
      <c r="G1847" s="384">
        <v>0</v>
      </c>
      <c r="H1847">
        <v>118.593</v>
      </c>
      <c r="I1847">
        <v>1.56</v>
      </c>
      <c r="J1847" s="384">
        <v>9301.94</v>
      </c>
    </row>
    <row r="1848" spans="1:10" x14ac:dyDescent="0.2">
      <c r="A1848">
        <v>6361</v>
      </c>
      <c r="B1848" s="623">
        <v>43748.379861111112</v>
      </c>
      <c r="C1848" s="405" t="s">
        <v>97</v>
      </c>
      <c r="D1848" s="384">
        <v>919</v>
      </c>
      <c r="E1848">
        <v>0.06</v>
      </c>
      <c r="F1848">
        <v>118.431</v>
      </c>
      <c r="G1848" s="384">
        <v>0</v>
      </c>
      <c r="H1848">
        <v>0</v>
      </c>
    </row>
    <row r="1849" spans="1:10" x14ac:dyDescent="0.2">
      <c r="A1849">
        <v>6995</v>
      </c>
      <c r="B1849" s="623">
        <v>43782.59652777778</v>
      </c>
      <c r="C1849" s="405" t="s">
        <v>2054</v>
      </c>
      <c r="D1849" s="384">
        <v>919</v>
      </c>
      <c r="E1849">
        <v>0.06</v>
      </c>
      <c r="F1849">
        <v>119.849</v>
      </c>
      <c r="G1849" s="384">
        <v>0</v>
      </c>
      <c r="H1849">
        <v>119.849</v>
      </c>
      <c r="I1849">
        <v>-82.41</v>
      </c>
      <c r="J1849" s="384">
        <v>9205.06</v>
      </c>
    </row>
    <row r="1850" spans="1:10" x14ac:dyDescent="0.2">
      <c r="A1850">
        <v>6368</v>
      </c>
      <c r="B1850" s="623">
        <v>43748.398611111108</v>
      </c>
      <c r="C1850" s="405" t="s">
        <v>96</v>
      </c>
      <c r="D1850" s="384">
        <v>920</v>
      </c>
      <c r="E1850">
        <v>0.01</v>
      </c>
      <c r="F1850">
        <v>118.303</v>
      </c>
      <c r="G1850" s="384">
        <v>0</v>
      </c>
      <c r="H1850">
        <v>0</v>
      </c>
    </row>
    <row r="1851" spans="1:10" x14ac:dyDescent="0.2">
      <c r="A1851">
        <v>6372</v>
      </c>
      <c r="B1851" s="623">
        <v>43748.60833333333</v>
      </c>
      <c r="C1851" s="405" t="s">
        <v>2054</v>
      </c>
      <c r="D1851" s="384">
        <v>920</v>
      </c>
      <c r="E1851">
        <v>0.01</v>
      </c>
      <c r="F1851">
        <v>118.593</v>
      </c>
      <c r="G1851" s="384">
        <v>0</v>
      </c>
      <c r="H1851">
        <v>118.593</v>
      </c>
      <c r="I1851">
        <v>2.66</v>
      </c>
      <c r="J1851" s="384">
        <v>9304.6</v>
      </c>
    </row>
    <row r="1852" spans="1:10" x14ac:dyDescent="0.2">
      <c r="A1852">
        <v>6373</v>
      </c>
      <c r="B1852" s="623">
        <v>43748.609027777777</v>
      </c>
      <c r="C1852" s="405" t="s">
        <v>96</v>
      </c>
      <c r="D1852" s="384">
        <v>921</v>
      </c>
      <c r="E1852">
        <v>0.01</v>
      </c>
      <c r="F1852">
        <v>118.60599999999999</v>
      </c>
      <c r="G1852" s="384">
        <v>0</v>
      </c>
      <c r="H1852">
        <v>0</v>
      </c>
    </row>
    <row r="1853" spans="1:10" x14ac:dyDescent="0.2">
      <c r="A1853">
        <v>6375</v>
      </c>
      <c r="B1853" s="623">
        <v>43748.660416666666</v>
      </c>
      <c r="C1853" s="405" t="s">
        <v>2054</v>
      </c>
      <c r="D1853" s="384">
        <v>921</v>
      </c>
      <c r="E1853">
        <v>0.01</v>
      </c>
      <c r="F1853">
        <v>118.82599999999999</v>
      </c>
      <c r="G1853" s="384">
        <v>0</v>
      </c>
      <c r="H1853">
        <v>118.82599999999999</v>
      </c>
      <c r="I1853">
        <v>2.02</v>
      </c>
      <c r="J1853" s="384">
        <v>9306.6200000000008</v>
      </c>
    </row>
    <row r="1854" spans="1:10" x14ac:dyDescent="0.2">
      <c r="A1854">
        <v>6376</v>
      </c>
      <c r="B1854" s="623">
        <v>43748.660416666666</v>
      </c>
      <c r="C1854" s="405" t="s">
        <v>97</v>
      </c>
      <c r="D1854" s="384">
        <v>922</v>
      </c>
      <c r="E1854">
        <v>0.1</v>
      </c>
      <c r="F1854">
        <v>118.84399999999999</v>
      </c>
      <c r="G1854" s="384">
        <v>0</v>
      </c>
      <c r="H1854">
        <v>0</v>
      </c>
    </row>
    <row r="1855" spans="1:10" x14ac:dyDescent="0.2">
      <c r="A1855">
        <v>6996</v>
      </c>
      <c r="B1855" s="623">
        <v>43782.59652777778</v>
      </c>
      <c r="C1855" s="405" t="s">
        <v>2054</v>
      </c>
      <c r="D1855" s="384">
        <v>922</v>
      </c>
      <c r="E1855">
        <v>0.1</v>
      </c>
      <c r="F1855">
        <v>119.849</v>
      </c>
      <c r="G1855" s="384">
        <v>0</v>
      </c>
      <c r="H1855">
        <v>119.849</v>
      </c>
      <c r="I1855">
        <v>-99.45</v>
      </c>
      <c r="J1855" s="384">
        <v>9105.61</v>
      </c>
    </row>
    <row r="1856" spans="1:10" x14ac:dyDescent="0.2">
      <c r="A1856">
        <v>6384</v>
      </c>
      <c r="B1856" s="623">
        <v>43748.675694444442</v>
      </c>
      <c r="C1856" s="405" t="s">
        <v>96</v>
      </c>
      <c r="D1856" s="384">
        <v>923</v>
      </c>
      <c r="E1856">
        <v>0.01</v>
      </c>
      <c r="F1856">
        <v>118.834</v>
      </c>
      <c r="G1856" s="384">
        <v>0</v>
      </c>
      <c r="H1856">
        <v>0</v>
      </c>
    </row>
    <row r="1857" spans="1:10" x14ac:dyDescent="0.2">
      <c r="A1857">
        <v>6394</v>
      </c>
      <c r="B1857" s="623">
        <v>43749.464583333334</v>
      </c>
      <c r="C1857" s="405" t="s">
        <v>2054</v>
      </c>
      <c r="D1857" s="384">
        <v>923</v>
      </c>
      <c r="E1857">
        <v>0.01</v>
      </c>
      <c r="F1857">
        <v>119.05800000000001</v>
      </c>
      <c r="G1857" s="384">
        <v>0</v>
      </c>
      <c r="H1857">
        <v>119.05800000000001</v>
      </c>
      <c r="I1857">
        <v>2.02</v>
      </c>
      <c r="J1857" s="384">
        <v>9308.64</v>
      </c>
    </row>
    <row r="1858" spans="1:10" x14ac:dyDescent="0.2">
      <c r="A1858">
        <v>6395</v>
      </c>
      <c r="B1858" s="623">
        <v>43749.465277777781</v>
      </c>
      <c r="C1858" s="405" t="s">
        <v>96</v>
      </c>
      <c r="D1858" s="384">
        <v>924</v>
      </c>
      <c r="E1858">
        <v>0.01</v>
      </c>
      <c r="F1858">
        <v>119.062</v>
      </c>
      <c r="G1858" s="384">
        <v>0</v>
      </c>
      <c r="H1858">
        <v>0</v>
      </c>
    </row>
    <row r="1859" spans="1:10" x14ac:dyDescent="0.2">
      <c r="A1859">
        <v>6397</v>
      </c>
      <c r="B1859" s="623">
        <v>43749.507638888892</v>
      </c>
      <c r="C1859" s="405" t="s">
        <v>2054</v>
      </c>
      <c r="D1859" s="384">
        <v>924</v>
      </c>
      <c r="E1859">
        <v>0.01</v>
      </c>
      <c r="F1859">
        <v>119.282</v>
      </c>
      <c r="G1859" s="384">
        <v>0</v>
      </c>
      <c r="H1859">
        <v>119.282</v>
      </c>
      <c r="I1859">
        <v>2.02</v>
      </c>
      <c r="J1859" s="384">
        <v>9310.66</v>
      </c>
    </row>
    <row r="1860" spans="1:10" x14ac:dyDescent="0.2">
      <c r="A1860">
        <v>6398</v>
      </c>
      <c r="B1860" s="623">
        <v>43749.507638888892</v>
      </c>
      <c r="C1860" s="405" t="s">
        <v>96</v>
      </c>
      <c r="D1860" s="384">
        <v>925</v>
      </c>
      <c r="E1860">
        <v>0.01</v>
      </c>
      <c r="F1860">
        <v>119.29900000000001</v>
      </c>
      <c r="G1860" s="384">
        <v>0</v>
      </c>
      <c r="H1860">
        <v>0</v>
      </c>
    </row>
    <row r="1861" spans="1:10" x14ac:dyDescent="0.2">
      <c r="A1861">
        <v>6409</v>
      </c>
      <c r="B1861" s="623">
        <v>43749.544444444444</v>
      </c>
      <c r="C1861" s="405" t="s">
        <v>2054</v>
      </c>
      <c r="D1861" s="384">
        <v>925</v>
      </c>
      <c r="E1861">
        <v>0.01</v>
      </c>
      <c r="F1861">
        <v>119.51900000000001</v>
      </c>
      <c r="G1861" s="384">
        <v>0</v>
      </c>
      <c r="H1861">
        <v>119.51900000000001</v>
      </c>
      <c r="I1861">
        <v>2.0099999999999998</v>
      </c>
      <c r="J1861" s="384">
        <v>9312.67</v>
      </c>
    </row>
    <row r="1862" spans="1:10" x14ac:dyDescent="0.2">
      <c r="A1862">
        <v>6400</v>
      </c>
      <c r="B1862" s="623">
        <v>43749.507638888892</v>
      </c>
      <c r="C1862" s="405" t="s">
        <v>97</v>
      </c>
      <c r="D1862" s="384">
        <v>926</v>
      </c>
      <c r="E1862">
        <v>0.19</v>
      </c>
      <c r="F1862">
        <v>119.324</v>
      </c>
      <c r="G1862" s="384">
        <v>0</v>
      </c>
      <c r="H1862">
        <v>0</v>
      </c>
    </row>
    <row r="1863" spans="1:10" x14ac:dyDescent="0.2">
      <c r="A1863">
        <v>6997</v>
      </c>
      <c r="B1863" s="623">
        <v>43782.59652777778</v>
      </c>
      <c r="C1863" s="405" t="s">
        <v>2054</v>
      </c>
      <c r="D1863" s="384">
        <v>926</v>
      </c>
      <c r="E1863">
        <v>0.19</v>
      </c>
      <c r="F1863">
        <v>119.849</v>
      </c>
      <c r="G1863" s="384">
        <v>0</v>
      </c>
      <c r="H1863">
        <v>119.849</v>
      </c>
      <c r="I1863">
        <v>-104.89</v>
      </c>
      <c r="J1863" s="384">
        <v>9000.7199999999993</v>
      </c>
    </row>
    <row r="1864" spans="1:10" x14ac:dyDescent="0.2">
      <c r="A1864">
        <v>6410</v>
      </c>
      <c r="B1864" s="623">
        <v>43749.554861111108</v>
      </c>
      <c r="C1864" s="405" t="s">
        <v>96</v>
      </c>
      <c r="D1864" s="384">
        <v>927</v>
      </c>
      <c r="E1864">
        <v>0.01</v>
      </c>
      <c r="F1864">
        <v>119.70699999999999</v>
      </c>
      <c r="G1864" s="384">
        <v>0</v>
      </c>
      <c r="H1864">
        <v>0</v>
      </c>
    </row>
    <row r="1865" spans="1:10" x14ac:dyDescent="0.2">
      <c r="A1865">
        <v>6422</v>
      </c>
      <c r="B1865" s="623">
        <v>43749.65902777778</v>
      </c>
      <c r="C1865" s="405" t="s">
        <v>2054</v>
      </c>
      <c r="D1865" s="384">
        <v>927</v>
      </c>
      <c r="E1865">
        <v>0.01</v>
      </c>
      <c r="F1865">
        <v>119.92700000000001</v>
      </c>
      <c r="G1865" s="384">
        <v>0</v>
      </c>
      <c r="H1865">
        <v>119.92700000000001</v>
      </c>
      <c r="I1865">
        <v>2.02</v>
      </c>
      <c r="J1865" s="384">
        <v>9314.69</v>
      </c>
    </row>
    <row r="1866" spans="1:10" x14ac:dyDescent="0.2">
      <c r="A1866">
        <v>6412</v>
      </c>
      <c r="B1866" s="623">
        <v>43749.559027777781</v>
      </c>
      <c r="C1866" s="405" t="s">
        <v>97</v>
      </c>
      <c r="D1866" s="384">
        <v>928</v>
      </c>
      <c r="E1866">
        <v>0.34</v>
      </c>
      <c r="F1866">
        <v>119.863</v>
      </c>
      <c r="G1866" s="384">
        <v>0</v>
      </c>
      <c r="H1866">
        <v>0</v>
      </c>
    </row>
    <row r="1867" spans="1:10" x14ac:dyDescent="0.2">
      <c r="A1867">
        <v>6998</v>
      </c>
      <c r="B1867" s="623">
        <v>43782.59652777778</v>
      </c>
      <c r="C1867" s="405" t="s">
        <v>2054</v>
      </c>
      <c r="D1867" s="384">
        <v>928</v>
      </c>
      <c r="E1867">
        <v>0.34</v>
      </c>
      <c r="F1867">
        <v>119.849</v>
      </c>
      <c r="G1867" s="384">
        <v>0</v>
      </c>
      <c r="H1867">
        <v>119.849</v>
      </c>
      <c r="I1867">
        <v>-19.61</v>
      </c>
      <c r="J1867" s="384">
        <v>8981.11</v>
      </c>
    </row>
    <row r="1868" spans="1:10" x14ac:dyDescent="0.2">
      <c r="A1868">
        <v>6423</v>
      </c>
      <c r="B1868" s="623">
        <v>43749.680555555555</v>
      </c>
      <c r="C1868" s="405" t="s">
        <v>96</v>
      </c>
      <c r="D1868" s="384">
        <v>929</v>
      </c>
      <c r="E1868">
        <v>0.01</v>
      </c>
      <c r="F1868">
        <v>119.928</v>
      </c>
      <c r="G1868" s="384">
        <v>0</v>
      </c>
      <c r="H1868">
        <v>0</v>
      </c>
    </row>
    <row r="1869" spans="1:10" x14ac:dyDescent="0.2">
      <c r="A1869">
        <v>6468</v>
      </c>
      <c r="B1869" s="623">
        <v>43753.688888888886</v>
      </c>
      <c r="C1869" s="405" t="s">
        <v>2054</v>
      </c>
      <c r="D1869" s="384">
        <v>929</v>
      </c>
      <c r="E1869">
        <v>0.01</v>
      </c>
      <c r="F1869">
        <v>119.738</v>
      </c>
      <c r="G1869" s="384">
        <v>0</v>
      </c>
      <c r="H1869">
        <v>119.738</v>
      </c>
      <c r="I1869">
        <v>-1.83</v>
      </c>
      <c r="J1869" s="384">
        <v>9312.86</v>
      </c>
    </row>
    <row r="1870" spans="1:10" x14ac:dyDescent="0.2">
      <c r="A1870">
        <v>6425</v>
      </c>
      <c r="B1870" s="623">
        <v>43749.698611111111</v>
      </c>
      <c r="C1870" s="405" t="s">
        <v>96</v>
      </c>
      <c r="D1870" s="384">
        <v>930</v>
      </c>
      <c r="E1870">
        <v>0.01</v>
      </c>
      <c r="F1870">
        <v>119.807</v>
      </c>
      <c r="G1870" s="384">
        <v>0</v>
      </c>
      <c r="H1870">
        <v>0</v>
      </c>
    </row>
    <row r="1871" spans="1:10" x14ac:dyDescent="0.2">
      <c r="A1871">
        <v>6469</v>
      </c>
      <c r="B1871" s="623">
        <v>43753.688888888886</v>
      </c>
      <c r="C1871" s="405" t="s">
        <v>2054</v>
      </c>
      <c r="D1871" s="384">
        <v>930</v>
      </c>
      <c r="E1871">
        <v>0.01</v>
      </c>
      <c r="F1871">
        <v>119.738</v>
      </c>
      <c r="G1871" s="384">
        <v>0</v>
      </c>
      <c r="H1871">
        <v>119.738</v>
      </c>
      <c r="I1871">
        <v>-0.72</v>
      </c>
      <c r="J1871" s="384">
        <v>9312.14</v>
      </c>
    </row>
    <row r="1872" spans="1:10" x14ac:dyDescent="0.2">
      <c r="A1872">
        <v>6428</v>
      </c>
      <c r="B1872" s="623">
        <v>43749.760416666664</v>
      </c>
      <c r="C1872" s="405" t="s">
        <v>96</v>
      </c>
      <c r="D1872" s="384">
        <v>931</v>
      </c>
      <c r="E1872">
        <v>0.01</v>
      </c>
      <c r="F1872">
        <v>119.645</v>
      </c>
      <c r="G1872" s="384">
        <v>0</v>
      </c>
      <c r="H1872">
        <v>0</v>
      </c>
    </row>
    <row r="1873" spans="1:10" x14ac:dyDescent="0.2">
      <c r="A1873">
        <v>6470</v>
      </c>
      <c r="B1873" s="623">
        <v>43753.688888888886</v>
      </c>
      <c r="C1873" s="405" t="s">
        <v>2054</v>
      </c>
      <c r="D1873" s="384">
        <v>931</v>
      </c>
      <c r="E1873">
        <v>0.01</v>
      </c>
      <c r="F1873">
        <v>119.738</v>
      </c>
      <c r="G1873" s="384">
        <v>0</v>
      </c>
      <c r="H1873">
        <v>119.738</v>
      </c>
      <c r="I1873">
        <v>0.77</v>
      </c>
      <c r="J1873" s="384">
        <v>9312.91</v>
      </c>
    </row>
    <row r="1874" spans="1:10" x14ac:dyDescent="0.2">
      <c r="A1874">
        <v>6444</v>
      </c>
      <c r="B1874" s="623">
        <v>43752.109027777777</v>
      </c>
      <c r="C1874" s="405" t="s">
        <v>96</v>
      </c>
      <c r="D1874" s="384">
        <v>932</v>
      </c>
      <c r="E1874">
        <v>0.02</v>
      </c>
      <c r="F1874">
        <v>119.44499999999999</v>
      </c>
      <c r="G1874" s="384">
        <v>0</v>
      </c>
      <c r="H1874">
        <v>0</v>
      </c>
    </row>
    <row r="1875" spans="1:10" x14ac:dyDescent="0.2">
      <c r="A1875">
        <v>6471</v>
      </c>
      <c r="B1875" s="623">
        <v>43753.688888888886</v>
      </c>
      <c r="C1875" s="405" t="s">
        <v>2054</v>
      </c>
      <c r="D1875" s="384">
        <v>932</v>
      </c>
      <c r="E1875">
        <v>0.02</v>
      </c>
      <c r="F1875">
        <v>119.738</v>
      </c>
      <c r="G1875" s="384">
        <v>0</v>
      </c>
      <c r="H1875">
        <v>119.738</v>
      </c>
      <c r="I1875">
        <v>5.3</v>
      </c>
      <c r="J1875" s="384">
        <v>9318.2000000000007</v>
      </c>
    </row>
    <row r="1876" spans="1:10" x14ac:dyDescent="0.2">
      <c r="A1876">
        <v>6462</v>
      </c>
      <c r="B1876" s="623">
        <v>43753.482638888891</v>
      </c>
      <c r="C1876" s="405" t="s">
        <v>96</v>
      </c>
      <c r="D1876" s="384">
        <v>933</v>
      </c>
      <c r="E1876">
        <v>0.03</v>
      </c>
      <c r="F1876">
        <v>119.17400000000001</v>
      </c>
      <c r="G1876" s="384">
        <v>0</v>
      </c>
      <c r="H1876">
        <v>0</v>
      </c>
    </row>
    <row r="1877" spans="1:10" x14ac:dyDescent="0.2">
      <c r="A1877">
        <v>6472</v>
      </c>
      <c r="B1877" s="623">
        <v>43753.688888888886</v>
      </c>
      <c r="C1877" s="405" t="s">
        <v>2054</v>
      </c>
      <c r="D1877" s="384">
        <v>933</v>
      </c>
      <c r="E1877">
        <v>0.03</v>
      </c>
      <c r="F1877">
        <v>119.738</v>
      </c>
      <c r="G1877" s="384">
        <v>0</v>
      </c>
      <c r="H1877">
        <v>119.738</v>
      </c>
      <c r="I1877">
        <v>15.52</v>
      </c>
      <c r="J1877" s="384">
        <v>9333.7199999999993</v>
      </c>
    </row>
    <row r="1878" spans="1:10" x14ac:dyDescent="0.2">
      <c r="A1878">
        <v>6473</v>
      </c>
      <c r="B1878" s="623">
        <v>43753.688888888886</v>
      </c>
      <c r="C1878" s="405" t="s">
        <v>96</v>
      </c>
      <c r="D1878" s="384">
        <v>934</v>
      </c>
      <c r="E1878">
        <v>0.01</v>
      </c>
      <c r="F1878">
        <v>119.759</v>
      </c>
      <c r="G1878" s="384">
        <v>0</v>
      </c>
      <c r="H1878">
        <v>0</v>
      </c>
    </row>
    <row r="1879" spans="1:10" x14ac:dyDescent="0.2">
      <c r="A1879">
        <v>6475</v>
      </c>
      <c r="B1879" s="623">
        <v>43753.70416666667</v>
      </c>
      <c r="C1879" s="405" t="s">
        <v>2054</v>
      </c>
      <c r="D1879" s="384">
        <v>934</v>
      </c>
      <c r="E1879">
        <v>0.01</v>
      </c>
      <c r="F1879">
        <v>119.979</v>
      </c>
      <c r="G1879" s="384">
        <v>0</v>
      </c>
      <c r="H1879">
        <v>119.979</v>
      </c>
      <c r="I1879">
        <v>2.0099999999999998</v>
      </c>
      <c r="J1879" s="384">
        <v>9335.73</v>
      </c>
    </row>
    <row r="1880" spans="1:10" x14ac:dyDescent="0.2">
      <c r="A1880">
        <v>6476</v>
      </c>
      <c r="B1880" s="623">
        <v>43753.704861111109</v>
      </c>
      <c r="C1880" s="405" t="s">
        <v>96</v>
      </c>
      <c r="D1880" s="384">
        <v>935</v>
      </c>
      <c r="E1880">
        <v>0.01</v>
      </c>
      <c r="F1880">
        <v>120.017</v>
      </c>
      <c r="G1880" s="384">
        <v>0</v>
      </c>
      <c r="H1880">
        <v>0</v>
      </c>
    </row>
    <row r="1881" spans="1:10" x14ac:dyDescent="0.2">
      <c r="A1881">
        <v>6491</v>
      </c>
      <c r="B1881" s="623">
        <v>43754.34375</v>
      </c>
      <c r="C1881" s="405" t="s">
        <v>2054</v>
      </c>
      <c r="D1881" s="384">
        <v>935</v>
      </c>
      <c r="E1881">
        <v>0.01</v>
      </c>
      <c r="F1881">
        <v>120.18899999999999</v>
      </c>
      <c r="G1881" s="384">
        <v>0</v>
      </c>
      <c r="H1881">
        <v>120.18899999999999</v>
      </c>
      <c r="I1881">
        <v>1.54</v>
      </c>
      <c r="J1881" s="384">
        <v>9337.27</v>
      </c>
    </row>
    <row r="1882" spans="1:10" x14ac:dyDescent="0.2">
      <c r="A1882">
        <v>6488</v>
      </c>
      <c r="B1882" s="623">
        <v>43754.109027777777</v>
      </c>
      <c r="C1882" s="405" t="s">
        <v>96</v>
      </c>
      <c r="D1882" s="384">
        <v>936</v>
      </c>
      <c r="E1882">
        <v>0.01</v>
      </c>
      <c r="F1882">
        <v>119.896</v>
      </c>
      <c r="G1882" s="384">
        <v>0</v>
      </c>
      <c r="H1882">
        <v>0</v>
      </c>
    </row>
    <row r="1883" spans="1:10" x14ac:dyDescent="0.2">
      <c r="A1883">
        <v>6492</v>
      </c>
      <c r="B1883" s="623">
        <v>43754.34375</v>
      </c>
      <c r="C1883" s="405" t="s">
        <v>2054</v>
      </c>
      <c r="D1883" s="384">
        <v>936</v>
      </c>
      <c r="E1883">
        <v>0.01</v>
      </c>
      <c r="F1883">
        <v>120.18899999999999</v>
      </c>
      <c r="G1883" s="384">
        <v>0</v>
      </c>
      <c r="H1883">
        <v>120.18899999999999</v>
      </c>
      <c r="I1883">
        <v>2.69</v>
      </c>
      <c r="J1883" s="384">
        <v>9339.9599999999991</v>
      </c>
    </row>
    <row r="1884" spans="1:10" x14ac:dyDescent="0.2">
      <c r="A1884">
        <v>6493</v>
      </c>
      <c r="B1884" s="623">
        <v>43754.351388888892</v>
      </c>
      <c r="C1884" s="405" t="s">
        <v>96</v>
      </c>
      <c r="D1884" s="384">
        <v>937</v>
      </c>
      <c r="E1884">
        <v>0.01</v>
      </c>
      <c r="F1884">
        <v>120.208</v>
      </c>
      <c r="G1884" s="384">
        <v>0</v>
      </c>
      <c r="H1884">
        <v>0</v>
      </c>
    </row>
    <row r="1885" spans="1:10" x14ac:dyDescent="0.2">
      <c r="A1885">
        <v>6502</v>
      </c>
      <c r="B1885" s="623">
        <v>43754.729861111111</v>
      </c>
      <c r="C1885" s="405" t="s">
        <v>2054</v>
      </c>
      <c r="D1885" s="384">
        <v>937</v>
      </c>
      <c r="E1885">
        <v>0.01</v>
      </c>
      <c r="F1885">
        <v>120.29300000000001</v>
      </c>
      <c r="G1885" s="384">
        <v>0</v>
      </c>
      <c r="H1885">
        <v>120.29300000000001</v>
      </c>
      <c r="I1885">
        <v>0.78</v>
      </c>
      <c r="J1885" s="384">
        <v>9340.74</v>
      </c>
    </row>
    <row r="1886" spans="1:10" x14ac:dyDescent="0.2">
      <c r="A1886">
        <v>6495</v>
      </c>
      <c r="B1886" s="623">
        <v>43754.373611111114</v>
      </c>
      <c r="C1886" s="405" t="s">
        <v>96</v>
      </c>
      <c r="D1886" s="384">
        <v>938</v>
      </c>
      <c r="E1886">
        <v>0.01</v>
      </c>
      <c r="F1886">
        <v>120.086</v>
      </c>
      <c r="G1886" s="384">
        <v>0</v>
      </c>
      <c r="H1886">
        <v>0</v>
      </c>
    </row>
    <row r="1887" spans="1:10" x14ac:dyDescent="0.2">
      <c r="A1887">
        <v>6503</v>
      </c>
      <c r="B1887" s="623">
        <v>43754.729861111111</v>
      </c>
      <c r="C1887" s="405" t="s">
        <v>2054</v>
      </c>
      <c r="D1887" s="384">
        <v>938</v>
      </c>
      <c r="E1887">
        <v>0.01</v>
      </c>
      <c r="F1887">
        <v>120.29300000000001</v>
      </c>
      <c r="G1887" s="384">
        <v>0</v>
      </c>
      <c r="H1887">
        <v>120.29300000000001</v>
      </c>
      <c r="I1887">
        <v>1.9</v>
      </c>
      <c r="J1887" s="384">
        <v>9342.64</v>
      </c>
    </row>
    <row r="1888" spans="1:10" x14ac:dyDescent="0.2">
      <c r="A1888">
        <v>6498</v>
      </c>
      <c r="B1888" s="623">
        <v>43754.395833333336</v>
      </c>
      <c r="C1888" s="405" t="s">
        <v>96</v>
      </c>
      <c r="D1888" s="384">
        <v>939</v>
      </c>
      <c r="E1888">
        <v>0.01</v>
      </c>
      <c r="F1888">
        <v>119.866</v>
      </c>
      <c r="G1888" s="384">
        <v>0</v>
      </c>
      <c r="H1888">
        <v>0</v>
      </c>
    </row>
    <row r="1889" spans="1:10" x14ac:dyDescent="0.2">
      <c r="A1889">
        <v>6504</v>
      </c>
      <c r="B1889" s="623">
        <v>43754.729861111111</v>
      </c>
      <c r="C1889" s="405" t="s">
        <v>2054</v>
      </c>
      <c r="D1889" s="384">
        <v>939</v>
      </c>
      <c r="E1889">
        <v>0.01</v>
      </c>
      <c r="F1889">
        <v>120.29300000000001</v>
      </c>
      <c r="G1889" s="384">
        <v>0</v>
      </c>
      <c r="H1889">
        <v>120.29300000000001</v>
      </c>
      <c r="I1889">
        <v>3.92</v>
      </c>
      <c r="J1889" s="384">
        <v>9346.56</v>
      </c>
    </row>
    <row r="1890" spans="1:10" x14ac:dyDescent="0.2">
      <c r="A1890">
        <v>6505</v>
      </c>
      <c r="B1890" s="623">
        <v>43754.739583333336</v>
      </c>
      <c r="C1890" s="405" t="s">
        <v>97</v>
      </c>
      <c r="D1890" s="384">
        <v>940</v>
      </c>
      <c r="E1890">
        <v>0.61</v>
      </c>
      <c r="F1890">
        <v>120.343</v>
      </c>
      <c r="G1890" s="384">
        <v>0</v>
      </c>
      <c r="H1890">
        <v>0</v>
      </c>
    </row>
    <row r="1891" spans="1:10" x14ac:dyDescent="0.2">
      <c r="A1891">
        <v>6999</v>
      </c>
      <c r="B1891" s="623">
        <v>43782.59652777778</v>
      </c>
      <c r="C1891" s="405" t="s">
        <v>2054</v>
      </c>
      <c r="D1891" s="384">
        <v>940</v>
      </c>
      <c r="E1891">
        <v>0.61</v>
      </c>
      <c r="F1891">
        <v>119.849</v>
      </c>
      <c r="G1891" s="384">
        <v>0</v>
      </c>
      <c r="H1891">
        <v>119.849</v>
      </c>
      <c r="I1891">
        <v>237.52</v>
      </c>
      <c r="J1891" s="384">
        <v>9218.6299999999992</v>
      </c>
    </row>
    <row r="1892" spans="1:10" x14ac:dyDescent="0.2">
      <c r="A1892">
        <v>6516</v>
      </c>
      <c r="B1892" s="623">
        <v>43754.821527777778</v>
      </c>
      <c r="C1892" s="405" t="s">
        <v>96</v>
      </c>
      <c r="D1892" s="384">
        <v>941</v>
      </c>
      <c r="E1892">
        <v>0.01</v>
      </c>
      <c r="F1892">
        <v>120.43600000000001</v>
      </c>
      <c r="G1892" s="384">
        <v>0</v>
      </c>
      <c r="H1892">
        <v>0</v>
      </c>
    </row>
    <row r="1893" spans="1:10" x14ac:dyDescent="0.2">
      <c r="A1893">
        <v>6533</v>
      </c>
      <c r="B1893" s="623">
        <v>43755.442361111112</v>
      </c>
      <c r="C1893" s="405" t="s">
        <v>2054</v>
      </c>
      <c r="D1893" s="384">
        <v>941</v>
      </c>
      <c r="E1893">
        <v>0.01</v>
      </c>
      <c r="F1893">
        <v>120.61799999999999</v>
      </c>
      <c r="G1893" s="384">
        <v>0</v>
      </c>
      <c r="H1893">
        <v>120.61799999999999</v>
      </c>
      <c r="I1893">
        <v>1.55</v>
      </c>
      <c r="J1893" s="384">
        <v>9348.11</v>
      </c>
    </row>
    <row r="1894" spans="1:10" x14ac:dyDescent="0.2">
      <c r="A1894">
        <v>6518</v>
      </c>
      <c r="B1894" s="623">
        <v>43754.833333333336</v>
      </c>
      <c r="C1894" s="405" t="s">
        <v>96</v>
      </c>
      <c r="D1894" s="384">
        <v>942</v>
      </c>
      <c r="E1894">
        <v>0.01</v>
      </c>
      <c r="F1894">
        <v>120.315</v>
      </c>
      <c r="G1894" s="384">
        <v>0</v>
      </c>
      <c r="H1894">
        <v>0</v>
      </c>
    </row>
    <row r="1895" spans="1:10" x14ac:dyDescent="0.2">
      <c r="A1895">
        <v>6534</v>
      </c>
      <c r="B1895" s="623">
        <v>43755.442361111112</v>
      </c>
      <c r="C1895" s="405" t="s">
        <v>2054</v>
      </c>
      <c r="D1895" s="384">
        <v>942</v>
      </c>
      <c r="E1895">
        <v>0.01</v>
      </c>
      <c r="F1895">
        <v>120.61799999999999</v>
      </c>
      <c r="G1895" s="384">
        <v>0</v>
      </c>
      <c r="H1895">
        <v>120.61799999999999</v>
      </c>
      <c r="I1895">
        <v>2.66</v>
      </c>
      <c r="J1895" s="384">
        <v>9350.77</v>
      </c>
    </row>
    <row r="1896" spans="1:10" x14ac:dyDescent="0.2">
      <c r="A1896">
        <v>6535</v>
      </c>
      <c r="B1896" s="623">
        <v>43755.442361111112</v>
      </c>
      <c r="C1896" s="405" t="s">
        <v>96</v>
      </c>
      <c r="D1896" s="384">
        <v>943</v>
      </c>
      <c r="E1896">
        <v>0.01</v>
      </c>
      <c r="F1896">
        <v>120.637</v>
      </c>
      <c r="G1896" s="384">
        <v>0</v>
      </c>
      <c r="H1896">
        <v>0</v>
      </c>
    </row>
    <row r="1897" spans="1:10" x14ac:dyDescent="0.2">
      <c r="A1897">
        <v>6537</v>
      </c>
      <c r="B1897" s="623">
        <v>43755.479861111111</v>
      </c>
      <c r="C1897" s="405" t="s">
        <v>2054</v>
      </c>
      <c r="D1897" s="384">
        <v>943</v>
      </c>
      <c r="E1897">
        <v>0.01</v>
      </c>
      <c r="F1897">
        <v>120.857</v>
      </c>
      <c r="G1897" s="384">
        <v>0</v>
      </c>
      <c r="H1897">
        <v>120.857</v>
      </c>
      <c r="I1897">
        <v>2.02</v>
      </c>
      <c r="J1897" s="384">
        <v>9352.7900000000009</v>
      </c>
    </row>
    <row r="1898" spans="1:10" x14ac:dyDescent="0.2">
      <c r="A1898">
        <v>6538</v>
      </c>
      <c r="B1898" s="623">
        <v>43755.480555555558</v>
      </c>
      <c r="C1898" s="405" t="s">
        <v>97</v>
      </c>
      <c r="D1898" s="384">
        <v>944</v>
      </c>
      <c r="E1898">
        <v>1.1000000000000001</v>
      </c>
      <c r="F1898">
        <v>120.84399999999999</v>
      </c>
      <c r="G1898" s="384">
        <v>0</v>
      </c>
      <c r="H1898">
        <v>0</v>
      </c>
    </row>
    <row r="1899" spans="1:10" x14ac:dyDescent="0.2">
      <c r="A1899">
        <v>7000</v>
      </c>
      <c r="B1899" s="623">
        <v>43782.59652777778</v>
      </c>
      <c r="C1899" s="405" t="s">
        <v>2054</v>
      </c>
      <c r="D1899" s="384">
        <v>944</v>
      </c>
      <c r="E1899">
        <v>1.1000000000000001</v>
      </c>
      <c r="F1899">
        <v>119.849</v>
      </c>
      <c r="G1899" s="384">
        <v>0</v>
      </c>
      <c r="H1899">
        <v>119.849</v>
      </c>
      <c r="I1899">
        <v>941.28</v>
      </c>
      <c r="J1899" s="384">
        <v>10159.91</v>
      </c>
    </row>
    <row r="1900" spans="1:10" x14ac:dyDescent="0.2">
      <c r="A1900">
        <v>6550</v>
      </c>
      <c r="B1900" s="623">
        <v>43755.48333333333</v>
      </c>
      <c r="C1900" s="405" t="s">
        <v>96</v>
      </c>
      <c r="D1900" s="384">
        <v>945</v>
      </c>
      <c r="E1900">
        <v>0.01</v>
      </c>
      <c r="F1900">
        <v>121.02</v>
      </c>
      <c r="G1900" s="384">
        <v>0</v>
      </c>
      <c r="H1900">
        <v>0</v>
      </c>
    </row>
    <row r="1901" spans="1:10" x14ac:dyDescent="0.2">
      <c r="A1901">
        <v>6552</v>
      </c>
      <c r="B1901" s="623">
        <v>43755.484722222223</v>
      </c>
      <c r="C1901" s="405" t="s">
        <v>2054</v>
      </c>
      <c r="D1901" s="384">
        <v>945</v>
      </c>
      <c r="E1901">
        <v>0.01</v>
      </c>
      <c r="F1901">
        <v>121.24</v>
      </c>
      <c r="G1901" s="384">
        <v>0</v>
      </c>
      <c r="H1901">
        <v>121.24</v>
      </c>
      <c r="I1901">
        <v>2.0099999999999998</v>
      </c>
      <c r="J1901" s="384">
        <v>9354.7999999999993</v>
      </c>
    </row>
    <row r="1902" spans="1:10" x14ac:dyDescent="0.2">
      <c r="A1902">
        <v>6553</v>
      </c>
      <c r="B1902" s="623">
        <v>43755.489583333336</v>
      </c>
      <c r="C1902" s="405" t="s">
        <v>96</v>
      </c>
      <c r="D1902" s="384">
        <v>946</v>
      </c>
      <c r="E1902">
        <v>0.01</v>
      </c>
      <c r="F1902">
        <v>121.18300000000001</v>
      </c>
      <c r="G1902" s="384">
        <v>0</v>
      </c>
      <c r="H1902">
        <v>0</v>
      </c>
    </row>
    <row r="1903" spans="1:10" x14ac:dyDescent="0.2">
      <c r="A1903">
        <v>6597</v>
      </c>
      <c r="B1903" s="623">
        <v>43759.402777777781</v>
      </c>
      <c r="C1903" s="405" t="s">
        <v>2054</v>
      </c>
      <c r="D1903" s="384">
        <v>946</v>
      </c>
      <c r="E1903">
        <v>0.01</v>
      </c>
      <c r="F1903">
        <v>121.167</v>
      </c>
      <c r="G1903" s="384">
        <v>0</v>
      </c>
      <c r="H1903">
        <v>121.167</v>
      </c>
      <c r="I1903">
        <v>-0.23</v>
      </c>
      <c r="J1903" s="384">
        <v>9354.57</v>
      </c>
    </row>
    <row r="1904" spans="1:10" x14ac:dyDescent="0.2">
      <c r="A1904">
        <v>6555</v>
      </c>
      <c r="B1904" s="623">
        <v>43755.492361111108</v>
      </c>
      <c r="C1904" s="405" t="s">
        <v>96</v>
      </c>
      <c r="D1904" s="384">
        <v>947</v>
      </c>
      <c r="E1904">
        <v>0.01</v>
      </c>
      <c r="F1904">
        <v>121.06100000000001</v>
      </c>
      <c r="G1904" s="384">
        <v>0</v>
      </c>
      <c r="H1904">
        <v>0</v>
      </c>
    </row>
    <row r="1905" spans="1:10" x14ac:dyDescent="0.2">
      <c r="A1905">
        <v>6598</v>
      </c>
      <c r="B1905" s="623">
        <v>43759.402777777781</v>
      </c>
      <c r="C1905" s="405" t="s">
        <v>2054</v>
      </c>
      <c r="D1905" s="384">
        <v>947</v>
      </c>
      <c r="E1905">
        <v>0.01</v>
      </c>
      <c r="F1905">
        <v>121.167</v>
      </c>
      <c r="G1905" s="384">
        <v>0</v>
      </c>
      <c r="H1905">
        <v>121.167</v>
      </c>
      <c r="I1905">
        <v>0.89</v>
      </c>
      <c r="J1905" s="384">
        <v>9355.4500000000007</v>
      </c>
    </row>
    <row r="1906" spans="1:10" x14ac:dyDescent="0.2">
      <c r="A1906">
        <v>6558</v>
      </c>
      <c r="B1906" s="623">
        <v>43755.50277777778</v>
      </c>
      <c r="C1906" s="405" t="s">
        <v>96</v>
      </c>
      <c r="D1906" s="384">
        <v>948</v>
      </c>
      <c r="E1906">
        <v>0.01</v>
      </c>
      <c r="F1906">
        <v>120.9</v>
      </c>
      <c r="G1906" s="384">
        <v>0</v>
      </c>
      <c r="H1906">
        <v>0</v>
      </c>
    </row>
    <row r="1907" spans="1:10" x14ac:dyDescent="0.2">
      <c r="A1907">
        <v>6599</v>
      </c>
      <c r="B1907" s="623">
        <v>43759.402777777781</v>
      </c>
      <c r="C1907" s="405" t="s">
        <v>2054</v>
      </c>
      <c r="D1907" s="384">
        <v>948</v>
      </c>
      <c r="E1907">
        <v>0.01</v>
      </c>
      <c r="F1907">
        <v>121.167</v>
      </c>
      <c r="G1907" s="384">
        <v>0</v>
      </c>
      <c r="H1907">
        <v>121.167</v>
      </c>
      <c r="I1907">
        <v>2.37</v>
      </c>
      <c r="J1907" s="384">
        <v>9357.82</v>
      </c>
    </row>
    <row r="1908" spans="1:10" x14ac:dyDescent="0.2">
      <c r="A1908">
        <v>6562</v>
      </c>
      <c r="B1908" s="623">
        <v>43755.595138888886</v>
      </c>
      <c r="C1908" s="405" t="s">
        <v>96</v>
      </c>
      <c r="D1908" s="384">
        <v>949</v>
      </c>
      <c r="E1908">
        <v>0.02</v>
      </c>
      <c r="F1908">
        <v>120.699</v>
      </c>
      <c r="G1908" s="384">
        <v>0</v>
      </c>
      <c r="H1908">
        <v>0</v>
      </c>
    </row>
    <row r="1909" spans="1:10" x14ac:dyDescent="0.2">
      <c r="A1909">
        <v>6600</v>
      </c>
      <c r="B1909" s="623">
        <v>43759.402777777781</v>
      </c>
      <c r="C1909" s="405" t="s">
        <v>2054</v>
      </c>
      <c r="D1909" s="384">
        <v>949</v>
      </c>
      <c r="E1909">
        <v>0.02</v>
      </c>
      <c r="F1909">
        <v>121.167</v>
      </c>
      <c r="G1909" s="384">
        <v>0</v>
      </c>
      <c r="H1909">
        <v>121.167</v>
      </c>
      <c r="I1909">
        <v>8.42</v>
      </c>
      <c r="J1909" s="384">
        <v>9366.24</v>
      </c>
    </row>
    <row r="1910" spans="1:10" x14ac:dyDescent="0.2">
      <c r="A1910">
        <v>6601</v>
      </c>
      <c r="B1910" s="623">
        <v>43759.40347222222</v>
      </c>
      <c r="C1910" s="405" t="s">
        <v>96</v>
      </c>
      <c r="D1910" s="384">
        <v>950</v>
      </c>
      <c r="E1910">
        <v>0.01</v>
      </c>
      <c r="F1910">
        <v>121.202</v>
      </c>
      <c r="G1910" s="384">
        <v>0</v>
      </c>
      <c r="H1910">
        <v>0</v>
      </c>
    </row>
    <row r="1911" spans="1:10" x14ac:dyDescent="0.2">
      <c r="A1911">
        <v>6603</v>
      </c>
      <c r="B1911" s="623">
        <v>43759.430555555555</v>
      </c>
      <c r="C1911" s="405" t="s">
        <v>2054</v>
      </c>
      <c r="D1911" s="384">
        <v>950</v>
      </c>
      <c r="E1911">
        <v>0.01</v>
      </c>
      <c r="F1911">
        <v>121.422</v>
      </c>
      <c r="G1911" s="384">
        <v>0</v>
      </c>
      <c r="H1911">
        <v>121.422</v>
      </c>
      <c r="I1911">
        <v>2.02</v>
      </c>
      <c r="J1911" s="384">
        <v>9368.26</v>
      </c>
    </row>
    <row r="1912" spans="1:10" x14ac:dyDescent="0.2">
      <c r="A1912">
        <v>6604</v>
      </c>
      <c r="B1912" s="623">
        <v>43759.434027777781</v>
      </c>
      <c r="C1912" s="405" t="s">
        <v>96</v>
      </c>
      <c r="D1912" s="384">
        <v>951</v>
      </c>
      <c r="E1912">
        <v>0.01</v>
      </c>
      <c r="F1912">
        <v>121.455</v>
      </c>
      <c r="G1912" s="384">
        <v>0</v>
      </c>
      <c r="H1912">
        <v>0</v>
      </c>
    </row>
    <row r="1913" spans="1:10" x14ac:dyDescent="0.2">
      <c r="A1913">
        <v>6671</v>
      </c>
      <c r="B1913" s="623">
        <v>43762.385416666664</v>
      </c>
      <c r="C1913" s="405" t="s">
        <v>2054</v>
      </c>
      <c r="D1913" s="384">
        <v>951</v>
      </c>
      <c r="E1913">
        <v>0.01</v>
      </c>
      <c r="F1913">
        <v>121.28100000000001</v>
      </c>
      <c r="G1913" s="384">
        <v>0</v>
      </c>
      <c r="H1913">
        <v>121.28100000000001</v>
      </c>
      <c r="I1913">
        <v>-1.79</v>
      </c>
      <c r="J1913" s="384">
        <v>9366.4599999999991</v>
      </c>
    </row>
    <row r="1914" spans="1:10" x14ac:dyDescent="0.2">
      <c r="A1914">
        <v>6606</v>
      </c>
      <c r="B1914" s="623">
        <v>43759.455555555556</v>
      </c>
      <c r="C1914" s="405" t="s">
        <v>96</v>
      </c>
      <c r="D1914" s="384">
        <v>952</v>
      </c>
      <c r="E1914">
        <v>0.01</v>
      </c>
      <c r="F1914">
        <v>121.334</v>
      </c>
      <c r="G1914" s="384">
        <v>0</v>
      </c>
      <c r="H1914">
        <v>0</v>
      </c>
    </row>
    <row r="1915" spans="1:10" x14ac:dyDescent="0.2">
      <c r="A1915">
        <v>6672</v>
      </c>
      <c r="B1915" s="623">
        <v>43762.385416666664</v>
      </c>
      <c r="C1915" s="405" t="s">
        <v>2054</v>
      </c>
      <c r="D1915" s="384">
        <v>952</v>
      </c>
      <c r="E1915">
        <v>0.01</v>
      </c>
      <c r="F1915">
        <v>121.28100000000001</v>
      </c>
      <c r="G1915" s="384">
        <v>0</v>
      </c>
      <c r="H1915">
        <v>121.28100000000001</v>
      </c>
      <c r="I1915">
        <v>-0.68</v>
      </c>
      <c r="J1915" s="384">
        <v>9365.7800000000007</v>
      </c>
    </row>
    <row r="1916" spans="1:10" x14ac:dyDescent="0.2">
      <c r="A1916">
        <v>6609</v>
      </c>
      <c r="B1916" s="623">
        <v>43759.603472222225</v>
      </c>
      <c r="C1916" s="405" t="s">
        <v>96</v>
      </c>
      <c r="D1916" s="384">
        <v>953</v>
      </c>
      <c r="E1916">
        <v>0.01</v>
      </c>
      <c r="F1916">
        <v>121.173</v>
      </c>
      <c r="G1916" s="384">
        <v>0</v>
      </c>
      <c r="H1916">
        <v>0</v>
      </c>
    </row>
    <row r="1917" spans="1:10" x14ac:dyDescent="0.2">
      <c r="A1917">
        <v>6673</v>
      </c>
      <c r="B1917" s="623">
        <v>43762.385416666664</v>
      </c>
      <c r="C1917" s="405" t="s">
        <v>2054</v>
      </c>
      <c r="D1917" s="384">
        <v>953</v>
      </c>
      <c r="E1917">
        <v>0.01</v>
      </c>
      <c r="F1917">
        <v>121.28100000000001</v>
      </c>
      <c r="G1917" s="384">
        <v>0</v>
      </c>
      <c r="H1917">
        <v>121.28100000000001</v>
      </c>
      <c r="I1917">
        <v>0.79</v>
      </c>
      <c r="J1917" s="384">
        <v>9366.56</v>
      </c>
    </row>
    <row r="1918" spans="1:10" x14ac:dyDescent="0.2">
      <c r="A1918">
        <v>6613</v>
      </c>
      <c r="B1918" s="623">
        <v>43759.724999999999</v>
      </c>
      <c r="C1918" s="405" t="s">
        <v>96</v>
      </c>
      <c r="D1918" s="384">
        <v>954</v>
      </c>
      <c r="E1918">
        <v>0.02</v>
      </c>
      <c r="F1918">
        <v>120.973</v>
      </c>
      <c r="G1918" s="384">
        <v>0</v>
      </c>
      <c r="H1918">
        <v>0</v>
      </c>
    </row>
    <row r="1919" spans="1:10" x14ac:dyDescent="0.2">
      <c r="A1919">
        <v>6674</v>
      </c>
      <c r="B1919" s="623">
        <v>43762.385416666664</v>
      </c>
      <c r="C1919" s="405" t="s">
        <v>2054</v>
      </c>
      <c r="D1919" s="384">
        <v>954</v>
      </c>
      <c r="E1919">
        <v>0.02</v>
      </c>
      <c r="F1919">
        <v>121.28100000000001</v>
      </c>
      <c r="G1919" s="384">
        <v>0</v>
      </c>
      <c r="H1919">
        <v>121.28100000000001</v>
      </c>
      <c r="I1919">
        <v>5.24</v>
      </c>
      <c r="J1919" s="384">
        <v>9371.7999999999993</v>
      </c>
    </row>
    <row r="1920" spans="1:10" x14ac:dyDescent="0.2">
      <c r="A1920">
        <v>6633</v>
      </c>
      <c r="B1920" s="623">
        <v>43760.856249999997</v>
      </c>
      <c r="C1920" s="405" t="s">
        <v>96</v>
      </c>
      <c r="D1920" s="384">
        <v>955</v>
      </c>
      <c r="E1920">
        <v>0.03</v>
      </c>
      <c r="F1920">
        <v>120.702</v>
      </c>
      <c r="G1920" s="384">
        <v>0</v>
      </c>
      <c r="H1920">
        <v>0</v>
      </c>
    </row>
    <row r="1921" spans="1:10" x14ac:dyDescent="0.2">
      <c r="A1921">
        <v>6675</v>
      </c>
      <c r="B1921" s="623">
        <v>43762.385416666664</v>
      </c>
      <c r="C1921" s="405" t="s">
        <v>2054</v>
      </c>
      <c r="D1921" s="384">
        <v>955</v>
      </c>
      <c r="E1921">
        <v>0.03</v>
      </c>
      <c r="F1921">
        <v>121.28100000000001</v>
      </c>
      <c r="G1921" s="384">
        <v>0</v>
      </c>
      <c r="H1921">
        <v>121.28100000000001</v>
      </c>
      <c r="I1921">
        <v>15.44</v>
      </c>
      <c r="J1921" s="384">
        <v>9387.24</v>
      </c>
    </row>
    <row r="1922" spans="1:10" x14ac:dyDescent="0.2">
      <c r="A1922">
        <v>6676</v>
      </c>
      <c r="B1922" s="623">
        <v>43762.409722222219</v>
      </c>
      <c r="C1922" s="405" t="s">
        <v>96</v>
      </c>
      <c r="D1922" s="384">
        <v>956</v>
      </c>
      <c r="E1922">
        <v>0.01</v>
      </c>
      <c r="F1922">
        <v>121.131</v>
      </c>
      <c r="G1922" s="384">
        <v>0</v>
      </c>
      <c r="H1922">
        <v>0</v>
      </c>
    </row>
    <row r="1923" spans="1:10" x14ac:dyDescent="0.2">
      <c r="A1923">
        <v>6750</v>
      </c>
      <c r="B1923" s="623">
        <v>43768.52847222222</v>
      </c>
      <c r="C1923" s="405" t="s">
        <v>2054</v>
      </c>
      <c r="D1923" s="384">
        <v>956</v>
      </c>
      <c r="E1923">
        <v>0.01</v>
      </c>
      <c r="F1923">
        <v>121.11199999999999</v>
      </c>
      <c r="G1923" s="384">
        <v>0</v>
      </c>
      <c r="H1923">
        <v>121.11199999999999</v>
      </c>
      <c r="I1923">
        <v>-0.33</v>
      </c>
      <c r="J1923" s="384">
        <v>9386.91</v>
      </c>
    </row>
    <row r="1924" spans="1:10" x14ac:dyDescent="0.2">
      <c r="A1924">
        <v>6678</v>
      </c>
      <c r="B1924" s="623">
        <v>43762.418055555558</v>
      </c>
      <c r="C1924" s="405" t="s">
        <v>96</v>
      </c>
      <c r="D1924" s="384">
        <v>957</v>
      </c>
      <c r="E1924">
        <v>0.01</v>
      </c>
      <c r="F1924">
        <v>120.998</v>
      </c>
      <c r="G1924" s="384">
        <v>0</v>
      </c>
      <c r="H1924">
        <v>0</v>
      </c>
    </row>
    <row r="1925" spans="1:10" x14ac:dyDescent="0.2">
      <c r="A1925">
        <v>6751</v>
      </c>
      <c r="B1925" s="623">
        <v>43768.52847222222</v>
      </c>
      <c r="C1925" s="405" t="s">
        <v>2054</v>
      </c>
      <c r="D1925" s="384">
        <v>957</v>
      </c>
      <c r="E1925">
        <v>0.01</v>
      </c>
      <c r="F1925">
        <v>121.11199999999999</v>
      </c>
      <c r="G1925" s="384">
        <v>0</v>
      </c>
      <c r="H1925">
        <v>121.11199999999999</v>
      </c>
      <c r="I1925">
        <v>0.89</v>
      </c>
      <c r="J1925" s="384">
        <v>9387.7999999999993</v>
      </c>
    </row>
    <row r="1926" spans="1:10" x14ac:dyDescent="0.2">
      <c r="A1926">
        <v>6681</v>
      </c>
      <c r="B1926" s="623">
        <v>43762.581250000003</v>
      </c>
      <c r="C1926" s="405" t="s">
        <v>96</v>
      </c>
      <c r="D1926" s="384">
        <v>958</v>
      </c>
      <c r="E1926">
        <v>0.01</v>
      </c>
      <c r="F1926">
        <v>120.836</v>
      </c>
      <c r="G1926" s="384">
        <v>0</v>
      </c>
      <c r="H1926">
        <v>0</v>
      </c>
    </row>
    <row r="1927" spans="1:10" x14ac:dyDescent="0.2">
      <c r="A1927">
        <v>6752</v>
      </c>
      <c r="B1927" s="623">
        <v>43768.52847222222</v>
      </c>
      <c r="C1927" s="405" t="s">
        <v>2054</v>
      </c>
      <c r="D1927" s="384">
        <v>958</v>
      </c>
      <c r="E1927">
        <v>0.01</v>
      </c>
      <c r="F1927">
        <v>121.11199999999999</v>
      </c>
      <c r="G1927" s="384">
        <v>0</v>
      </c>
      <c r="H1927">
        <v>121.11199999999999</v>
      </c>
      <c r="I1927">
        <v>2.37</v>
      </c>
      <c r="J1927" s="384">
        <v>9390.16</v>
      </c>
    </row>
    <row r="1928" spans="1:10" x14ac:dyDescent="0.2">
      <c r="A1928">
        <v>6685</v>
      </c>
      <c r="B1928" s="623">
        <v>43762.659722222219</v>
      </c>
      <c r="C1928" s="405" t="s">
        <v>96</v>
      </c>
      <c r="D1928" s="384">
        <v>959</v>
      </c>
      <c r="E1928">
        <v>0.02</v>
      </c>
      <c r="F1928">
        <v>120.631</v>
      </c>
      <c r="G1928" s="384">
        <v>0</v>
      </c>
      <c r="H1928">
        <v>0</v>
      </c>
    </row>
    <row r="1929" spans="1:10" x14ac:dyDescent="0.2">
      <c r="A1929">
        <v>6753</v>
      </c>
      <c r="B1929" s="623">
        <v>43768.52847222222</v>
      </c>
      <c r="C1929" s="405" t="s">
        <v>2054</v>
      </c>
      <c r="D1929" s="384">
        <v>959</v>
      </c>
      <c r="E1929">
        <v>0.02</v>
      </c>
      <c r="F1929">
        <v>121.11199999999999</v>
      </c>
      <c r="G1929" s="384">
        <v>0</v>
      </c>
      <c r="H1929">
        <v>121.11199999999999</v>
      </c>
      <c r="I1929">
        <v>8.5</v>
      </c>
      <c r="J1929" s="384">
        <v>9398.66</v>
      </c>
    </row>
    <row r="1930" spans="1:10" x14ac:dyDescent="0.2">
      <c r="A1930">
        <v>6754</v>
      </c>
      <c r="B1930" s="623">
        <v>43768.623611111114</v>
      </c>
      <c r="C1930" s="405" t="s">
        <v>96</v>
      </c>
      <c r="D1930" s="384">
        <v>960</v>
      </c>
      <c r="E1930">
        <v>0.01</v>
      </c>
      <c r="F1930">
        <v>121.004</v>
      </c>
      <c r="G1930" s="384">
        <v>0</v>
      </c>
      <c r="H1930">
        <v>0</v>
      </c>
    </row>
    <row r="1931" spans="1:10" x14ac:dyDescent="0.2">
      <c r="A1931">
        <v>6756</v>
      </c>
      <c r="B1931" s="623">
        <v>43768.869444444441</v>
      </c>
      <c r="C1931" s="405" t="s">
        <v>2054</v>
      </c>
      <c r="D1931" s="384">
        <v>960</v>
      </c>
      <c r="E1931">
        <v>0.01</v>
      </c>
      <c r="F1931">
        <v>121.224</v>
      </c>
      <c r="G1931" s="384">
        <v>0</v>
      </c>
      <c r="H1931">
        <v>121.224</v>
      </c>
      <c r="I1931">
        <v>2.02</v>
      </c>
      <c r="J1931" s="384">
        <v>9400.68</v>
      </c>
    </row>
    <row r="1932" spans="1:10" x14ac:dyDescent="0.2">
      <c r="A1932">
        <v>6757</v>
      </c>
      <c r="B1932" s="623">
        <v>43768.87777777778</v>
      </c>
      <c r="C1932" s="405" t="s">
        <v>96</v>
      </c>
      <c r="D1932" s="384">
        <v>961</v>
      </c>
      <c r="E1932">
        <v>0.01</v>
      </c>
      <c r="F1932">
        <v>121.288</v>
      </c>
      <c r="G1932" s="384">
        <v>0</v>
      </c>
      <c r="H1932">
        <v>0</v>
      </c>
    </row>
    <row r="1933" spans="1:10" x14ac:dyDescent="0.2">
      <c r="A1933">
        <v>6822</v>
      </c>
      <c r="B1933" s="623">
        <v>43773.59097222222</v>
      </c>
      <c r="C1933" s="405" t="s">
        <v>2054</v>
      </c>
      <c r="D1933" s="384">
        <v>961</v>
      </c>
      <c r="E1933">
        <v>0.01</v>
      </c>
      <c r="F1933">
        <v>121.09399999999999</v>
      </c>
      <c r="G1933" s="384">
        <v>0</v>
      </c>
      <c r="H1933">
        <v>121.09399999999999</v>
      </c>
      <c r="I1933">
        <v>-1.98</v>
      </c>
      <c r="J1933" s="384">
        <v>9398.7000000000007</v>
      </c>
    </row>
    <row r="1934" spans="1:10" x14ac:dyDescent="0.2">
      <c r="A1934">
        <v>6759</v>
      </c>
      <c r="B1934" s="623">
        <v>43768.880555555559</v>
      </c>
      <c r="C1934" s="405" t="s">
        <v>96</v>
      </c>
      <c r="D1934" s="384">
        <v>962</v>
      </c>
      <c r="E1934">
        <v>0.01</v>
      </c>
      <c r="F1934">
        <v>121.167</v>
      </c>
      <c r="G1934" s="384">
        <v>0</v>
      </c>
      <c r="H1934">
        <v>0</v>
      </c>
    </row>
    <row r="1935" spans="1:10" x14ac:dyDescent="0.2">
      <c r="A1935">
        <v>6823</v>
      </c>
      <c r="B1935" s="623">
        <v>43773.59097222222</v>
      </c>
      <c r="C1935" s="405" t="s">
        <v>2054</v>
      </c>
      <c r="D1935" s="384">
        <v>962</v>
      </c>
      <c r="E1935">
        <v>0.01</v>
      </c>
      <c r="F1935">
        <v>121.09399999999999</v>
      </c>
      <c r="G1935" s="384">
        <v>0</v>
      </c>
      <c r="H1935">
        <v>121.09399999999999</v>
      </c>
      <c r="I1935">
        <v>-0.87</v>
      </c>
      <c r="J1935" s="384">
        <v>9397.82</v>
      </c>
    </row>
    <row r="1936" spans="1:10" x14ac:dyDescent="0.2">
      <c r="A1936">
        <v>6775</v>
      </c>
      <c r="B1936" s="623">
        <v>43769.479166666664</v>
      </c>
      <c r="C1936" s="405" t="s">
        <v>96</v>
      </c>
      <c r="D1936" s="384">
        <v>963</v>
      </c>
      <c r="E1936">
        <v>0.01</v>
      </c>
      <c r="F1936">
        <v>121.005</v>
      </c>
      <c r="G1936" s="384">
        <v>0</v>
      </c>
      <c r="H1936">
        <v>0</v>
      </c>
    </row>
    <row r="1937" spans="1:10" x14ac:dyDescent="0.2">
      <c r="A1937">
        <v>6824</v>
      </c>
      <c r="B1937" s="623">
        <v>43773.59097222222</v>
      </c>
      <c r="C1937" s="405" t="s">
        <v>2054</v>
      </c>
      <c r="D1937" s="384">
        <v>963</v>
      </c>
      <c r="E1937">
        <v>0.01</v>
      </c>
      <c r="F1937">
        <v>121.09399999999999</v>
      </c>
      <c r="G1937" s="384">
        <v>0</v>
      </c>
      <c r="H1937">
        <v>121.09399999999999</v>
      </c>
      <c r="I1937">
        <v>0.73</v>
      </c>
      <c r="J1937" s="384">
        <v>9398.5499999999993</v>
      </c>
    </row>
    <row r="1938" spans="1:10" x14ac:dyDescent="0.2">
      <c r="A1938">
        <v>6779</v>
      </c>
      <c r="B1938" s="623">
        <v>43769.540972222225</v>
      </c>
      <c r="C1938" s="405" t="s">
        <v>96</v>
      </c>
      <c r="D1938" s="384">
        <v>964</v>
      </c>
      <c r="E1938">
        <v>0.02</v>
      </c>
      <c r="F1938">
        <v>120.78700000000001</v>
      </c>
      <c r="G1938" s="384">
        <v>0</v>
      </c>
      <c r="H1938">
        <v>0</v>
      </c>
    </row>
    <row r="1939" spans="1:10" x14ac:dyDescent="0.2">
      <c r="A1939">
        <v>6825</v>
      </c>
      <c r="B1939" s="623">
        <v>43773.59097222222</v>
      </c>
      <c r="C1939" s="405" t="s">
        <v>2054</v>
      </c>
      <c r="D1939" s="384">
        <v>964</v>
      </c>
      <c r="E1939">
        <v>0.02</v>
      </c>
      <c r="F1939">
        <v>121.09399999999999</v>
      </c>
      <c r="G1939" s="384">
        <v>0</v>
      </c>
      <c r="H1939">
        <v>121.09399999999999</v>
      </c>
      <c r="I1939">
        <v>5.48</v>
      </c>
      <c r="J1939" s="384">
        <v>9404.0300000000007</v>
      </c>
    </row>
    <row r="1940" spans="1:10" x14ac:dyDescent="0.2">
      <c r="A1940">
        <v>6784</v>
      </c>
      <c r="B1940" s="623">
        <v>43769.666666666664</v>
      </c>
      <c r="C1940" s="405" t="s">
        <v>96</v>
      </c>
      <c r="D1940" s="384">
        <v>965</v>
      </c>
      <c r="E1940">
        <v>0.03</v>
      </c>
      <c r="F1940">
        <v>120.51600000000001</v>
      </c>
      <c r="G1940" s="384">
        <v>0</v>
      </c>
      <c r="H1940">
        <v>0</v>
      </c>
    </row>
    <row r="1941" spans="1:10" x14ac:dyDescent="0.2">
      <c r="A1941">
        <v>6826</v>
      </c>
      <c r="B1941" s="623">
        <v>43773.59097222222</v>
      </c>
      <c r="C1941" s="405" t="s">
        <v>2054</v>
      </c>
      <c r="D1941" s="384">
        <v>965</v>
      </c>
      <c r="E1941">
        <v>0.03</v>
      </c>
      <c r="F1941">
        <v>121.09399999999999</v>
      </c>
      <c r="G1941" s="384">
        <v>0</v>
      </c>
      <c r="H1941">
        <v>121.09399999999999</v>
      </c>
      <c r="I1941">
        <v>15.66</v>
      </c>
      <c r="J1941" s="384">
        <v>9419.69</v>
      </c>
    </row>
    <row r="1942" spans="1:10" x14ac:dyDescent="0.2">
      <c r="A1942">
        <v>6827</v>
      </c>
      <c r="B1942" s="623">
        <v>43773.591666666667</v>
      </c>
      <c r="C1942" s="405" t="s">
        <v>96</v>
      </c>
      <c r="D1942" s="384">
        <v>966</v>
      </c>
      <c r="E1942">
        <v>0.01</v>
      </c>
      <c r="F1942">
        <v>121.11499999999999</v>
      </c>
      <c r="G1942" s="384">
        <v>0</v>
      </c>
      <c r="H1942">
        <v>0</v>
      </c>
    </row>
    <row r="1943" spans="1:10" x14ac:dyDescent="0.2">
      <c r="A1943">
        <v>6850</v>
      </c>
      <c r="B1943" s="623">
        <v>43774.424305555556</v>
      </c>
      <c r="C1943" s="405" t="s">
        <v>2054</v>
      </c>
      <c r="D1943" s="384">
        <v>966</v>
      </c>
      <c r="E1943">
        <v>0.01</v>
      </c>
      <c r="F1943">
        <v>121.22499999999999</v>
      </c>
      <c r="G1943" s="384">
        <v>0</v>
      </c>
      <c r="H1943">
        <v>121.22499999999999</v>
      </c>
      <c r="I1943">
        <v>0.96</v>
      </c>
      <c r="J1943" s="384">
        <v>9420.65</v>
      </c>
    </row>
    <row r="1944" spans="1:10" x14ac:dyDescent="0.2">
      <c r="A1944">
        <v>6829</v>
      </c>
      <c r="B1944" s="623">
        <v>43773.609027777777</v>
      </c>
      <c r="C1944" s="405" t="s">
        <v>96</v>
      </c>
      <c r="D1944" s="384">
        <v>967</v>
      </c>
      <c r="E1944">
        <v>0.01</v>
      </c>
      <c r="F1944">
        <v>120.995</v>
      </c>
      <c r="G1944" s="384">
        <v>0</v>
      </c>
      <c r="H1944">
        <v>0</v>
      </c>
    </row>
    <row r="1945" spans="1:10" x14ac:dyDescent="0.2">
      <c r="A1945">
        <v>6851</v>
      </c>
      <c r="B1945" s="623">
        <v>43774.424305555556</v>
      </c>
      <c r="C1945" s="405" t="s">
        <v>2054</v>
      </c>
      <c r="D1945" s="384">
        <v>967</v>
      </c>
      <c r="E1945">
        <v>0.01</v>
      </c>
      <c r="F1945">
        <v>121.22499999999999</v>
      </c>
      <c r="G1945" s="384">
        <v>0</v>
      </c>
      <c r="H1945">
        <v>121.22499999999999</v>
      </c>
      <c r="I1945">
        <v>2.0699999999999998</v>
      </c>
      <c r="J1945" s="384">
        <v>9422.7199999999993</v>
      </c>
    </row>
    <row r="1946" spans="1:10" x14ac:dyDescent="0.2">
      <c r="A1946">
        <v>6832</v>
      </c>
      <c r="B1946" s="623">
        <v>43773.981249999997</v>
      </c>
      <c r="C1946" s="405" t="s">
        <v>96</v>
      </c>
      <c r="D1946" s="384">
        <v>968</v>
      </c>
      <c r="E1946">
        <v>0.01</v>
      </c>
      <c r="F1946">
        <v>120.834</v>
      </c>
      <c r="G1946" s="384">
        <v>0</v>
      </c>
      <c r="H1946">
        <v>0</v>
      </c>
    </row>
    <row r="1947" spans="1:10" x14ac:dyDescent="0.2">
      <c r="A1947">
        <v>6852</v>
      </c>
      <c r="B1947" s="623">
        <v>43774.424305555556</v>
      </c>
      <c r="C1947" s="405" t="s">
        <v>2054</v>
      </c>
      <c r="D1947" s="384">
        <v>968</v>
      </c>
      <c r="E1947">
        <v>0.01</v>
      </c>
      <c r="F1947">
        <v>121.22499999999999</v>
      </c>
      <c r="G1947" s="384">
        <v>0</v>
      </c>
      <c r="H1947">
        <v>121.22499999999999</v>
      </c>
      <c r="I1947">
        <v>3.54</v>
      </c>
      <c r="J1947" s="384">
        <v>9426.26</v>
      </c>
    </row>
    <row r="1948" spans="1:10" x14ac:dyDescent="0.2">
      <c r="A1948">
        <v>6853</v>
      </c>
      <c r="B1948" s="623">
        <v>43774.425000000003</v>
      </c>
      <c r="C1948" s="405" t="s">
        <v>96</v>
      </c>
      <c r="D1948" s="384">
        <v>969</v>
      </c>
      <c r="E1948">
        <v>0.01</v>
      </c>
      <c r="F1948">
        <v>121.246</v>
      </c>
      <c r="G1948" s="384">
        <v>0</v>
      </c>
      <c r="H1948">
        <v>0</v>
      </c>
    </row>
    <row r="1949" spans="1:10" x14ac:dyDescent="0.2">
      <c r="A1949">
        <v>6904</v>
      </c>
      <c r="B1949" s="623">
        <v>43776.536805555559</v>
      </c>
      <c r="C1949" s="405" t="s">
        <v>2054</v>
      </c>
      <c r="D1949" s="384">
        <v>969</v>
      </c>
      <c r="E1949">
        <v>0.01</v>
      </c>
      <c r="F1949">
        <v>121.066</v>
      </c>
      <c r="G1949" s="384">
        <v>0</v>
      </c>
      <c r="H1949">
        <v>121.066</v>
      </c>
      <c r="I1949">
        <v>-1.81</v>
      </c>
      <c r="J1949" s="384">
        <v>9424.4500000000007</v>
      </c>
    </row>
    <row r="1950" spans="1:10" x14ac:dyDescent="0.2">
      <c r="A1950">
        <v>6855</v>
      </c>
      <c r="B1950" s="623">
        <v>43774.460416666669</v>
      </c>
      <c r="C1950" s="405" t="s">
        <v>96</v>
      </c>
      <c r="D1950" s="384">
        <v>970</v>
      </c>
      <c r="E1950">
        <v>0.01</v>
      </c>
      <c r="F1950">
        <v>121.126</v>
      </c>
      <c r="G1950" s="384">
        <v>0</v>
      </c>
      <c r="H1950">
        <v>0</v>
      </c>
    </row>
    <row r="1951" spans="1:10" x14ac:dyDescent="0.2">
      <c r="A1951">
        <v>6905</v>
      </c>
      <c r="B1951" s="623">
        <v>43776.536805555559</v>
      </c>
      <c r="C1951" s="405" t="s">
        <v>2054</v>
      </c>
      <c r="D1951" s="384">
        <v>970</v>
      </c>
      <c r="E1951">
        <v>0.01</v>
      </c>
      <c r="F1951">
        <v>121.066</v>
      </c>
      <c r="G1951" s="384">
        <v>0</v>
      </c>
      <c r="H1951">
        <v>121.066</v>
      </c>
      <c r="I1951">
        <v>-0.71</v>
      </c>
      <c r="J1951" s="384">
        <v>9423.73</v>
      </c>
    </row>
    <row r="1952" spans="1:10" x14ac:dyDescent="0.2">
      <c r="A1952">
        <v>6858</v>
      </c>
      <c r="B1952" s="623">
        <v>43774.546527777777</v>
      </c>
      <c r="C1952" s="405" t="s">
        <v>96</v>
      </c>
      <c r="D1952" s="384">
        <v>971</v>
      </c>
      <c r="E1952">
        <v>0.01</v>
      </c>
      <c r="F1952">
        <v>120.965</v>
      </c>
      <c r="G1952" s="384">
        <v>0</v>
      </c>
      <c r="H1952">
        <v>0</v>
      </c>
    </row>
    <row r="1953" spans="1:10" x14ac:dyDescent="0.2">
      <c r="A1953">
        <v>6906</v>
      </c>
      <c r="B1953" s="623">
        <v>43776.536805555559</v>
      </c>
      <c r="C1953" s="405" t="s">
        <v>2054</v>
      </c>
      <c r="D1953" s="384">
        <v>971</v>
      </c>
      <c r="E1953">
        <v>0.01</v>
      </c>
      <c r="F1953">
        <v>121.066</v>
      </c>
      <c r="G1953" s="384">
        <v>0</v>
      </c>
      <c r="H1953">
        <v>121.066</v>
      </c>
      <c r="I1953">
        <v>0.77</v>
      </c>
      <c r="J1953" s="384">
        <v>9424.5</v>
      </c>
    </row>
    <row r="1954" spans="1:10" x14ac:dyDescent="0.2">
      <c r="A1954">
        <v>6862</v>
      </c>
      <c r="B1954" s="623">
        <v>43774.696527777778</v>
      </c>
      <c r="C1954" s="405" t="s">
        <v>96</v>
      </c>
      <c r="D1954" s="384">
        <v>972</v>
      </c>
      <c r="E1954">
        <v>0.02</v>
      </c>
      <c r="F1954">
        <v>120.76300000000001</v>
      </c>
      <c r="G1954" s="384">
        <v>0</v>
      </c>
      <c r="H1954">
        <v>0</v>
      </c>
    </row>
    <row r="1955" spans="1:10" x14ac:dyDescent="0.2">
      <c r="A1955">
        <v>6907</v>
      </c>
      <c r="B1955" s="623">
        <v>43776.536805555559</v>
      </c>
      <c r="C1955" s="405" t="s">
        <v>2054</v>
      </c>
      <c r="D1955" s="384">
        <v>972</v>
      </c>
      <c r="E1955">
        <v>0.02</v>
      </c>
      <c r="F1955">
        <v>121.066</v>
      </c>
      <c r="G1955" s="384">
        <v>0</v>
      </c>
      <c r="H1955">
        <v>121.066</v>
      </c>
      <c r="I1955">
        <v>5.23</v>
      </c>
      <c r="J1955" s="384">
        <v>9429.73</v>
      </c>
    </row>
    <row r="1956" spans="1:10" x14ac:dyDescent="0.2">
      <c r="A1956">
        <v>6882</v>
      </c>
      <c r="B1956" s="623">
        <v>43775.834722222222</v>
      </c>
      <c r="C1956" s="405" t="s">
        <v>96</v>
      </c>
      <c r="D1956" s="384">
        <v>973</v>
      </c>
      <c r="E1956">
        <v>0.03</v>
      </c>
      <c r="F1956">
        <v>120.488</v>
      </c>
      <c r="G1956" s="384">
        <v>0</v>
      </c>
      <c r="H1956">
        <v>0</v>
      </c>
    </row>
    <row r="1957" spans="1:10" x14ac:dyDescent="0.2">
      <c r="A1957">
        <v>6908</v>
      </c>
      <c r="B1957" s="623">
        <v>43776.536805555559</v>
      </c>
      <c r="C1957" s="405" t="s">
        <v>2054</v>
      </c>
      <c r="D1957" s="384">
        <v>973</v>
      </c>
      <c r="E1957">
        <v>0.03</v>
      </c>
      <c r="F1957">
        <v>121.066</v>
      </c>
      <c r="G1957" s="384">
        <v>0</v>
      </c>
      <c r="H1957">
        <v>121.066</v>
      </c>
      <c r="I1957">
        <v>15.54</v>
      </c>
      <c r="J1957" s="384">
        <v>9445.27</v>
      </c>
    </row>
    <row r="1958" spans="1:10" x14ac:dyDescent="0.2">
      <c r="A1958">
        <v>6909</v>
      </c>
      <c r="B1958" s="623">
        <v>43776.589583333334</v>
      </c>
      <c r="C1958" s="405" t="s">
        <v>96</v>
      </c>
      <c r="D1958" s="384">
        <v>974</v>
      </c>
      <c r="E1958">
        <v>0.01</v>
      </c>
      <c r="F1958">
        <v>120.943</v>
      </c>
      <c r="G1958" s="384">
        <v>0</v>
      </c>
      <c r="H1958">
        <v>0</v>
      </c>
    </row>
    <row r="1959" spans="1:10" x14ac:dyDescent="0.2">
      <c r="A1959">
        <v>7062</v>
      </c>
      <c r="B1959" s="623">
        <v>43784.711805555555</v>
      </c>
      <c r="C1959" s="405" t="s">
        <v>2054</v>
      </c>
      <c r="D1959" s="384">
        <v>974</v>
      </c>
      <c r="E1959">
        <v>0.01</v>
      </c>
      <c r="F1959">
        <v>120.122</v>
      </c>
      <c r="G1959" s="384">
        <v>0</v>
      </c>
      <c r="H1959">
        <v>120.122</v>
      </c>
      <c r="I1959">
        <v>-7.86</v>
      </c>
      <c r="J1959" s="384">
        <v>10158.280000000001</v>
      </c>
    </row>
    <row r="1960" spans="1:10" x14ac:dyDescent="0.2">
      <c r="A1960">
        <v>6911</v>
      </c>
      <c r="B1960" s="623">
        <v>43776.615277777775</v>
      </c>
      <c r="C1960" s="405" t="s">
        <v>96</v>
      </c>
      <c r="D1960" s="384">
        <v>975</v>
      </c>
      <c r="E1960">
        <v>0.01</v>
      </c>
      <c r="F1960">
        <v>120.821</v>
      </c>
      <c r="G1960" s="384">
        <v>0</v>
      </c>
      <c r="H1960">
        <v>0</v>
      </c>
    </row>
    <row r="1961" spans="1:10" x14ac:dyDescent="0.2">
      <c r="A1961">
        <v>7063</v>
      </c>
      <c r="B1961" s="623">
        <v>43784.711805555555</v>
      </c>
      <c r="C1961" s="405" t="s">
        <v>2054</v>
      </c>
      <c r="D1961" s="384">
        <v>975</v>
      </c>
      <c r="E1961">
        <v>0.01</v>
      </c>
      <c r="F1961">
        <v>120.122</v>
      </c>
      <c r="G1961" s="384">
        <v>0</v>
      </c>
      <c r="H1961">
        <v>120.122</v>
      </c>
      <c r="I1961">
        <v>-6.74</v>
      </c>
      <c r="J1961" s="384">
        <v>10151.540000000001</v>
      </c>
    </row>
    <row r="1962" spans="1:10" x14ac:dyDescent="0.2">
      <c r="A1962">
        <v>6914</v>
      </c>
      <c r="B1962" s="623">
        <v>43776.712500000001</v>
      </c>
      <c r="C1962" s="405" t="s">
        <v>96</v>
      </c>
      <c r="D1962" s="384">
        <v>976</v>
      </c>
      <c r="E1962">
        <v>0.01</v>
      </c>
      <c r="F1962">
        <v>120.66</v>
      </c>
      <c r="G1962" s="384">
        <v>0</v>
      </c>
      <c r="H1962">
        <v>0</v>
      </c>
    </row>
    <row r="1963" spans="1:10" x14ac:dyDescent="0.2">
      <c r="A1963">
        <v>7064</v>
      </c>
      <c r="B1963" s="623">
        <v>43784.711805555555</v>
      </c>
      <c r="C1963" s="405" t="s">
        <v>2054</v>
      </c>
      <c r="D1963" s="384">
        <v>976</v>
      </c>
      <c r="E1963">
        <v>0.01</v>
      </c>
      <c r="F1963">
        <v>120.122</v>
      </c>
      <c r="G1963" s="384">
        <v>0</v>
      </c>
      <c r="H1963">
        <v>120.122</v>
      </c>
      <c r="I1963">
        <v>-5.26</v>
      </c>
      <c r="J1963" s="384">
        <v>10146.280000000001</v>
      </c>
    </row>
    <row r="1964" spans="1:10" x14ac:dyDescent="0.2">
      <c r="A1964">
        <v>6932</v>
      </c>
      <c r="B1964" s="623">
        <v>43777.708333333336</v>
      </c>
      <c r="C1964" s="405" t="s">
        <v>96</v>
      </c>
      <c r="D1964" s="384">
        <v>977</v>
      </c>
      <c r="E1964">
        <v>0.02</v>
      </c>
      <c r="F1964">
        <v>120.389</v>
      </c>
      <c r="G1964" s="384">
        <v>0</v>
      </c>
      <c r="H1964">
        <v>0</v>
      </c>
    </row>
    <row r="1965" spans="1:10" x14ac:dyDescent="0.2">
      <c r="A1965">
        <v>7065</v>
      </c>
      <c r="B1965" s="623">
        <v>43784.711805555555</v>
      </c>
      <c r="C1965" s="405" t="s">
        <v>2054</v>
      </c>
      <c r="D1965" s="384">
        <v>977</v>
      </c>
      <c r="E1965">
        <v>0.02</v>
      </c>
      <c r="F1965">
        <v>120.122</v>
      </c>
      <c r="G1965" s="384">
        <v>0</v>
      </c>
      <c r="H1965">
        <v>120.122</v>
      </c>
      <c r="I1965">
        <v>-5.47</v>
      </c>
      <c r="J1965" s="384">
        <v>10140.81</v>
      </c>
    </row>
    <row r="1966" spans="1:10" x14ac:dyDescent="0.2">
      <c r="A1966">
        <v>6952</v>
      </c>
      <c r="B1966" s="623">
        <v>43780.347916666666</v>
      </c>
      <c r="C1966" s="405" t="s">
        <v>96</v>
      </c>
      <c r="D1966" s="384">
        <v>978</v>
      </c>
      <c r="E1966">
        <v>0.03</v>
      </c>
      <c r="F1966">
        <v>120.117</v>
      </c>
      <c r="G1966" s="384">
        <v>0</v>
      </c>
      <c r="H1966">
        <v>0</v>
      </c>
    </row>
    <row r="1967" spans="1:10" x14ac:dyDescent="0.2">
      <c r="A1967">
        <v>7066</v>
      </c>
      <c r="B1967" s="623">
        <v>43784.711805555555</v>
      </c>
      <c r="C1967" s="405" t="s">
        <v>2054</v>
      </c>
      <c r="D1967" s="384">
        <v>978</v>
      </c>
      <c r="E1967">
        <v>0.03</v>
      </c>
      <c r="F1967">
        <v>120.122</v>
      </c>
      <c r="G1967" s="384">
        <v>0</v>
      </c>
      <c r="H1967">
        <v>120.122</v>
      </c>
      <c r="I1967">
        <v>-0.6</v>
      </c>
      <c r="J1967" s="384">
        <v>10140.209999999999</v>
      </c>
    </row>
    <row r="1968" spans="1:10" x14ac:dyDescent="0.2">
      <c r="A1968">
        <v>7001</v>
      </c>
      <c r="B1968" s="623">
        <v>43782.61041666667</v>
      </c>
      <c r="C1968" s="405" t="s">
        <v>96</v>
      </c>
      <c r="D1968" s="384">
        <v>979</v>
      </c>
      <c r="E1968">
        <v>0.06</v>
      </c>
      <c r="F1968">
        <v>119.776</v>
      </c>
      <c r="G1968" s="384">
        <v>0</v>
      </c>
      <c r="H1968">
        <v>0</v>
      </c>
    </row>
    <row r="1969" spans="1:10" x14ac:dyDescent="0.2">
      <c r="A1969">
        <v>7067</v>
      </c>
      <c r="B1969" s="623">
        <v>43784.711805555555</v>
      </c>
      <c r="C1969" s="405" t="s">
        <v>2054</v>
      </c>
      <c r="D1969" s="384">
        <v>979</v>
      </c>
      <c r="E1969">
        <v>0.06</v>
      </c>
      <c r="F1969">
        <v>120.122</v>
      </c>
      <c r="G1969" s="384">
        <v>0</v>
      </c>
      <c r="H1969">
        <v>120.122</v>
      </c>
      <c r="I1969">
        <v>18.059999999999999</v>
      </c>
      <c r="J1969" s="384">
        <v>10158.27</v>
      </c>
    </row>
    <row r="1970" spans="1:10" x14ac:dyDescent="0.2">
      <c r="A1970">
        <v>7008</v>
      </c>
      <c r="B1970" s="623">
        <v>43782.611805555556</v>
      </c>
      <c r="C1970" s="405" t="s">
        <v>97</v>
      </c>
      <c r="D1970" s="384">
        <v>980</v>
      </c>
      <c r="E1970">
        <v>0.01</v>
      </c>
      <c r="F1970">
        <v>119.753</v>
      </c>
      <c r="G1970" s="384">
        <v>0</v>
      </c>
      <c r="H1970">
        <v>0</v>
      </c>
    </row>
    <row r="1971" spans="1:10" x14ac:dyDescent="0.2">
      <c r="A1971">
        <v>7017</v>
      </c>
      <c r="B1971" s="623">
        <v>43783.387499999997</v>
      </c>
      <c r="C1971" s="405" t="s">
        <v>2054</v>
      </c>
      <c r="D1971" s="384">
        <v>980</v>
      </c>
      <c r="E1971">
        <v>0.01</v>
      </c>
      <c r="F1971">
        <v>119.526</v>
      </c>
      <c r="G1971" s="384">
        <v>0</v>
      </c>
      <c r="H1971">
        <v>119.526</v>
      </c>
      <c r="I1971">
        <v>2.0099999999999998</v>
      </c>
      <c r="J1971" s="384">
        <v>10161.92</v>
      </c>
    </row>
    <row r="1972" spans="1:10" x14ac:dyDescent="0.2">
      <c r="A1972">
        <v>7018</v>
      </c>
      <c r="B1972" s="623">
        <v>43783.388194444444</v>
      </c>
      <c r="C1972" s="405" t="s">
        <v>97</v>
      </c>
      <c r="D1972" s="384">
        <v>981</v>
      </c>
      <c r="E1972">
        <v>0.01</v>
      </c>
      <c r="F1972">
        <v>119.51900000000001</v>
      </c>
      <c r="G1972" s="384">
        <v>0</v>
      </c>
      <c r="H1972">
        <v>0</v>
      </c>
    </row>
    <row r="1973" spans="1:10" x14ac:dyDescent="0.2">
      <c r="A1973">
        <v>7031</v>
      </c>
      <c r="B1973" s="623">
        <v>43783.779166666667</v>
      </c>
      <c r="C1973" s="405" t="s">
        <v>2054</v>
      </c>
      <c r="D1973" s="384">
        <v>981</v>
      </c>
      <c r="E1973">
        <v>0.01</v>
      </c>
      <c r="F1973">
        <v>119.35</v>
      </c>
      <c r="G1973" s="384">
        <v>0</v>
      </c>
      <c r="H1973">
        <v>119.35</v>
      </c>
      <c r="I1973">
        <v>1.55</v>
      </c>
      <c r="J1973" s="384">
        <v>10163.469999999999</v>
      </c>
    </row>
    <row r="1974" spans="1:10" x14ac:dyDescent="0.2">
      <c r="A1974">
        <v>7020</v>
      </c>
      <c r="B1974" s="623">
        <v>43783.398611111108</v>
      </c>
      <c r="C1974" s="405" t="s">
        <v>97</v>
      </c>
      <c r="D1974" s="384">
        <v>982</v>
      </c>
      <c r="E1974">
        <v>0.01</v>
      </c>
      <c r="F1974">
        <v>119.64</v>
      </c>
      <c r="G1974" s="384">
        <v>0</v>
      </c>
      <c r="H1974">
        <v>0</v>
      </c>
    </row>
    <row r="1975" spans="1:10" x14ac:dyDescent="0.2">
      <c r="A1975">
        <v>7032</v>
      </c>
      <c r="B1975" s="623">
        <v>43783.779166666667</v>
      </c>
      <c r="C1975" s="405" t="s">
        <v>2054</v>
      </c>
      <c r="D1975" s="384">
        <v>982</v>
      </c>
      <c r="E1975">
        <v>0.01</v>
      </c>
      <c r="F1975">
        <v>119.35</v>
      </c>
      <c r="G1975" s="384">
        <v>0</v>
      </c>
      <c r="H1975">
        <v>119.35</v>
      </c>
      <c r="I1975">
        <v>2.66</v>
      </c>
      <c r="J1975" s="384">
        <v>10166.129999999999</v>
      </c>
    </row>
    <row r="1976" spans="1:10" x14ac:dyDescent="0.2">
      <c r="A1976">
        <v>7023</v>
      </c>
      <c r="B1976" s="623">
        <v>43783.779166666667</v>
      </c>
      <c r="C1976" s="405" t="s">
        <v>96</v>
      </c>
      <c r="D1976" s="384">
        <v>983</v>
      </c>
      <c r="E1976">
        <v>0.1</v>
      </c>
      <c r="F1976">
        <v>119.36199999999999</v>
      </c>
      <c r="G1976" s="384">
        <v>0</v>
      </c>
      <c r="H1976">
        <v>0</v>
      </c>
    </row>
    <row r="1977" spans="1:10" x14ac:dyDescent="0.2">
      <c r="A1977">
        <v>7068</v>
      </c>
      <c r="B1977" s="623">
        <v>43784.711805555555</v>
      </c>
      <c r="C1977" s="405" t="s">
        <v>2054</v>
      </c>
      <c r="D1977" s="384">
        <v>983</v>
      </c>
      <c r="E1977">
        <v>0.1</v>
      </c>
      <c r="F1977">
        <v>120.122</v>
      </c>
      <c r="G1977" s="384">
        <v>0</v>
      </c>
      <c r="H1977">
        <v>120.122</v>
      </c>
      <c r="I1977">
        <v>69.31</v>
      </c>
      <c r="J1977" s="384">
        <v>10227.58</v>
      </c>
    </row>
    <row r="1978" spans="1:10" x14ac:dyDescent="0.2">
      <c r="A1978">
        <v>7033</v>
      </c>
      <c r="B1978" s="623">
        <v>43783.780555555553</v>
      </c>
      <c r="C1978" s="405" t="s">
        <v>97</v>
      </c>
      <c r="D1978" s="384">
        <v>984</v>
      </c>
      <c r="E1978">
        <v>0.01</v>
      </c>
      <c r="F1978">
        <v>119.303</v>
      </c>
      <c r="G1978" s="384">
        <v>0</v>
      </c>
      <c r="H1978">
        <v>0</v>
      </c>
    </row>
    <row r="1979" spans="1:10" x14ac:dyDescent="0.2">
      <c r="A1979">
        <v>7168</v>
      </c>
      <c r="B1979" s="623">
        <v>43791.892361111109</v>
      </c>
      <c r="C1979" s="405" t="s">
        <v>2054</v>
      </c>
      <c r="D1979" s="384">
        <v>984</v>
      </c>
      <c r="E1979">
        <v>0.01</v>
      </c>
      <c r="F1979">
        <v>119.746</v>
      </c>
      <c r="G1979" s="384">
        <v>0</v>
      </c>
      <c r="H1979">
        <v>119.746</v>
      </c>
      <c r="I1979">
        <v>-4.24</v>
      </c>
      <c r="J1979" s="384">
        <v>10248.379999999999</v>
      </c>
    </row>
    <row r="1980" spans="1:10" x14ac:dyDescent="0.2">
      <c r="A1980">
        <v>7035</v>
      </c>
      <c r="B1980" s="623">
        <v>43783.856944444444</v>
      </c>
      <c r="C1980" s="405" t="s">
        <v>97</v>
      </c>
      <c r="D1980" s="384">
        <v>985</v>
      </c>
      <c r="E1980">
        <v>0.01</v>
      </c>
      <c r="F1980">
        <v>119.425</v>
      </c>
      <c r="G1980" s="384">
        <v>0</v>
      </c>
      <c r="H1980">
        <v>0</v>
      </c>
    </row>
    <row r="1981" spans="1:10" x14ac:dyDescent="0.2">
      <c r="A1981">
        <v>7169</v>
      </c>
      <c r="B1981" s="623">
        <v>43791.892361111109</v>
      </c>
      <c r="C1981" s="405" t="s">
        <v>2054</v>
      </c>
      <c r="D1981" s="384">
        <v>985</v>
      </c>
      <c r="E1981">
        <v>0.01</v>
      </c>
      <c r="F1981">
        <v>119.746</v>
      </c>
      <c r="G1981" s="384">
        <v>0</v>
      </c>
      <c r="H1981">
        <v>119.746</v>
      </c>
      <c r="I1981">
        <v>-3.12</v>
      </c>
      <c r="J1981" s="384">
        <v>10245.26</v>
      </c>
    </row>
    <row r="1982" spans="1:10" x14ac:dyDescent="0.2">
      <c r="A1982">
        <v>7047</v>
      </c>
      <c r="B1982" s="623">
        <v>43784.088888888888</v>
      </c>
      <c r="C1982" s="405" t="s">
        <v>97</v>
      </c>
      <c r="D1982" s="384">
        <v>986</v>
      </c>
      <c r="E1982">
        <v>0.01</v>
      </c>
      <c r="F1982">
        <v>119.586</v>
      </c>
      <c r="G1982" s="384">
        <v>0</v>
      </c>
      <c r="H1982">
        <v>0</v>
      </c>
    </row>
    <row r="1983" spans="1:10" x14ac:dyDescent="0.2">
      <c r="A1983">
        <v>7170</v>
      </c>
      <c r="B1983" s="623">
        <v>43791.892361111109</v>
      </c>
      <c r="C1983" s="405" t="s">
        <v>2054</v>
      </c>
      <c r="D1983" s="384">
        <v>986</v>
      </c>
      <c r="E1983">
        <v>0.01</v>
      </c>
      <c r="F1983">
        <v>119.746</v>
      </c>
      <c r="G1983" s="384">
        <v>0</v>
      </c>
      <c r="H1983">
        <v>119.746</v>
      </c>
      <c r="I1983">
        <v>-1.62</v>
      </c>
      <c r="J1983" s="384">
        <v>10243.64</v>
      </c>
    </row>
    <row r="1984" spans="1:10" x14ac:dyDescent="0.2">
      <c r="A1984">
        <v>7051</v>
      </c>
      <c r="B1984" s="623">
        <v>43784.205555555556</v>
      </c>
      <c r="C1984" s="405" t="s">
        <v>97</v>
      </c>
      <c r="D1984" s="384">
        <v>987</v>
      </c>
      <c r="E1984">
        <v>0.02</v>
      </c>
      <c r="F1984">
        <v>119.786</v>
      </c>
      <c r="G1984" s="384">
        <v>0</v>
      </c>
      <c r="H1984">
        <v>0</v>
      </c>
    </row>
    <row r="1985" spans="1:10" x14ac:dyDescent="0.2">
      <c r="A1985">
        <v>7171</v>
      </c>
      <c r="B1985" s="623">
        <v>43791.892361111109</v>
      </c>
      <c r="C1985" s="405" t="s">
        <v>2054</v>
      </c>
      <c r="D1985" s="384">
        <v>987</v>
      </c>
      <c r="E1985">
        <v>0.02</v>
      </c>
      <c r="F1985">
        <v>119.746</v>
      </c>
      <c r="G1985" s="384">
        <v>0</v>
      </c>
      <c r="H1985">
        <v>119.746</v>
      </c>
      <c r="I1985">
        <v>0.41</v>
      </c>
      <c r="J1985" s="384">
        <v>10244.049999999999</v>
      </c>
    </row>
    <row r="1986" spans="1:10" x14ac:dyDescent="0.2">
      <c r="A1986">
        <v>7056</v>
      </c>
      <c r="B1986" s="623">
        <v>43784.68472222222</v>
      </c>
      <c r="C1986" s="405" t="s">
        <v>97</v>
      </c>
      <c r="D1986" s="384">
        <v>988</v>
      </c>
      <c r="E1986">
        <v>0.03</v>
      </c>
      <c r="F1986">
        <v>120.057</v>
      </c>
      <c r="G1986" s="384">
        <v>0</v>
      </c>
      <c r="H1986">
        <v>0</v>
      </c>
    </row>
    <row r="1987" spans="1:10" x14ac:dyDescent="0.2">
      <c r="A1987">
        <v>7172</v>
      </c>
      <c r="B1987" s="623">
        <v>43791.892361111109</v>
      </c>
      <c r="C1987" s="405" t="s">
        <v>2054</v>
      </c>
      <c r="D1987" s="384">
        <v>988</v>
      </c>
      <c r="E1987">
        <v>0.03</v>
      </c>
      <c r="F1987">
        <v>119.746</v>
      </c>
      <c r="G1987" s="384">
        <v>0</v>
      </c>
      <c r="H1987">
        <v>119.746</v>
      </c>
      <c r="I1987">
        <v>8.08</v>
      </c>
      <c r="J1987" s="384">
        <v>10252.129999999999</v>
      </c>
    </row>
    <row r="1988" spans="1:10" x14ac:dyDescent="0.2">
      <c r="A1988">
        <v>7069</v>
      </c>
      <c r="B1988" s="623">
        <v>43784.724305555559</v>
      </c>
      <c r="C1988" s="405" t="s">
        <v>96</v>
      </c>
      <c r="D1988" s="384">
        <v>989</v>
      </c>
      <c r="E1988">
        <v>0.01</v>
      </c>
      <c r="F1988">
        <v>120.211</v>
      </c>
      <c r="G1988" s="384">
        <v>0</v>
      </c>
      <c r="H1988">
        <v>0</v>
      </c>
    </row>
    <row r="1989" spans="1:10" x14ac:dyDescent="0.2">
      <c r="A1989">
        <v>7084</v>
      </c>
      <c r="B1989" s="623">
        <v>43787.381944444445</v>
      </c>
      <c r="C1989" s="405" t="s">
        <v>2054</v>
      </c>
      <c r="D1989" s="384">
        <v>989</v>
      </c>
      <c r="E1989">
        <v>0.01</v>
      </c>
      <c r="F1989">
        <v>120.435</v>
      </c>
      <c r="G1989" s="384">
        <v>0</v>
      </c>
      <c r="H1989">
        <v>120.435</v>
      </c>
      <c r="I1989">
        <v>2.02</v>
      </c>
      <c r="J1989" s="384">
        <v>10229.6</v>
      </c>
    </row>
    <row r="1990" spans="1:10" x14ac:dyDescent="0.2">
      <c r="A1990">
        <v>7077</v>
      </c>
      <c r="B1990" s="623">
        <v>43787.243055555555</v>
      </c>
      <c r="C1990" s="405" t="s">
        <v>97</v>
      </c>
      <c r="D1990" s="384">
        <v>990</v>
      </c>
      <c r="E1990">
        <v>0.06</v>
      </c>
      <c r="F1990">
        <v>120.39700000000001</v>
      </c>
      <c r="G1990" s="384">
        <v>0</v>
      </c>
      <c r="H1990">
        <v>0</v>
      </c>
    </row>
    <row r="1991" spans="1:10" x14ac:dyDescent="0.2">
      <c r="A1991">
        <v>7173</v>
      </c>
      <c r="B1991" s="623">
        <v>43791.892361111109</v>
      </c>
      <c r="C1991" s="405" t="s">
        <v>2054</v>
      </c>
      <c r="D1991" s="384">
        <v>990</v>
      </c>
      <c r="E1991">
        <v>0.06</v>
      </c>
      <c r="F1991">
        <v>119.746</v>
      </c>
      <c r="G1991" s="384">
        <v>0</v>
      </c>
      <c r="H1991">
        <v>119.746</v>
      </c>
      <c r="I1991">
        <v>35.01</v>
      </c>
      <c r="J1991" s="384">
        <v>10287.15</v>
      </c>
    </row>
    <row r="1992" spans="1:10" x14ac:dyDescent="0.2">
      <c r="A1992">
        <v>7085</v>
      </c>
      <c r="B1992" s="623">
        <v>43787.382638888892</v>
      </c>
      <c r="C1992" s="405" t="s">
        <v>96</v>
      </c>
      <c r="D1992" s="384">
        <v>991</v>
      </c>
      <c r="E1992">
        <v>0.01</v>
      </c>
      <c r="F1992">
        <v>120.444</v>
      </c>
      <c r="G1992" s="384">
        <v>0</v>
      </c>
      <c r="H1992">
        <v>0</v>
      </c>
    </row>
    <row r="1993" spans="1:10" x14ac:dyDescent="0.2">
      <c r="A1993">
        <v>7087</v>
      </c>
      <c r="B1993" s="623">
        <v>43787.505555555559</v>
      </c>
      <c r="C1993" s="405" t="s">
        <v>2054</v>
      </c>
      <c r="D1993" s="384">
        <v>991</v>
      </c>
      <c r="E1993">
        <v>0.01</v>
      </c>
      <c r="F1993">
        <v>120.664</v>
      </c>
      <c r="G1993" s="384">
        <v>0</v>
      </c>
      <c r="H1993">
        <v>120.664</v>
      </c>
      <c r="I1993">
        <v>2.02</v>
      </c>
      <c r="J1993" s="384">
        <v>10231.620000000001</v>
      </c>
    </row>
    <row r="1994" spans="1:10" x14ac:dyDescent="0.2">
      <c r="A1994">
        <v>7088</v>
      </c>
      <c r="B1994" s="623">
        <v>43787.511805555558</v>
      </c>
      <c r="C1994" s="405" t="s">
        <v>96</v>
      </c>
      <c r="D1994" s="384">
        <v>992</v>
      </c>
      <c r="E1994">
        <v>0.01</v>
      </c>
      <c r="F1994">
        <v>120.67</v>
      </c>
      <c r="G1994" s="384">
        <v>0</v>
      </c>
      <c r="H1994">
        <v>0</v>
      </c>
    </row>
    <row r="1995" spans="1:10" x14ac:dyDescent="0.2">
      <c r="A1995">
        <v>7139</v>
      </c>
      <c r="B1995" s="623">
        <v>43790.629861111112</v>
      </c>
      <c r="C1995" s="405" t="s">
        <v>2054</v>
      </c>
      <c r="D1995" s="384">
        <v>992</v>
      </c>
      <c r="E1995">
        <v>0.01</v>
      </c>
      <c r="F1995">
        <v>120.495</v>
      </c>
      <c r="G1995" s="384">
        <v>0</v>
      </c>
      <c r="H1995">
        <v>120.495</v>
      </c>
      <c r="I1995">
        <v>-1.8</v>
      </c>
      <c r="J1995" s="384">
        <v>10229.81</v>
      </c>
    </row>
    <row r="1996" spans="1:10" x14ac:dyDescent="0.2">
      <c r="A1996">
        <v>7090</v>
      </c>
      <c r="B1996" s="623">
        <v>43787.638194444444</v>
      </c>
      <c r="C1996" s="405" t="s">
        <v>96</v>
      </c>
      <c r="D1996" s="384">
        <v>993</v>
      </c>
      <c r="E1996">
        <v>0.01</v>
      </c>
      <c r="F1996">
        <v>120.55</v>
      </c>
      <c r="G1996" s="384">
        <v>0</v>
      </c>
      <c r="H1996">
        <v>0</v>
      </c>
    </row>
    <row r="1997" spans="1:10" x14ac:dyDescent="0.2">
      <c r="A1997">
        <v>7140</v>
      </c>
      <c r="B1997" s="623">
        <v>43790.629861111112</v>
      </c>
      <c r="C1997" s="405" t="s">
        <v>2054</v>
      </c>
      <c r="D1997" s="384">
        <v>993</v>
      </c>
      <c r="E1997">
        <v>0.01</v>
      </c>
      <c r="F1997">
        <v>120.495</v>
      </c>
      <c r="G1997" s="384">
        <v>0</v>
      </c>
      <c r="H1997">
        <v>120.495</v>
      </c>
      <c r="I1997">
        <v>-0.7</v>
      </c>
      <c r="J1997" s="384">
        <v>10229.11</v>
      </c>
    </row>
    <row r="1998" spans="1:10" x14ac:dyDescent="0.2">
      <c r="A1998">
        <v>7093</v>
      </c>
      <c r="B1998" s="623">
        <v>43787.642361111109</v>
      </c>
      <c r="C1998" s="405" t="s">
        <v>96</v>
      </c>
      <c r="D1998" s="384">
        <v>994</v>
      </c>
      <c r="E1998">
        <v>0.01</v>
      </c>
      <c r="F1998">
        <v>120.389</v>
      </c>
      <c r="G1998" s="384">
        <v>0</v>
      </c>
      <c r="H1998">
        <v>0</v>
      </c>
    </row>
    <row r="1999" spans="1:10" x14ac:dyDescent="0.2">
      <c r="A1999">
        <v>7141</v>
      </c>
      <c r="B1999" s="623">
        <v>43790.629861111112</v>
      </c>
      <c r="C1999" s="405" t="s">
        <v>2054</v>
      </c>
      <c r="D1999" s="384">
        <v>994</v>
      </c>
      <c r="E1999">
        <v>0.01</v>
      </c>
      <c r="F1999">
        <v>120.495</v>
      </c>
      <c r="G1999" s="384">
        <v>0</v>
      </c>
      <c r="H1999">
        <v>120.495</v>
      </c>
      <c r="I1999">
        <v>0.77</v>
      </c>
      <c r="J1999" s="384">
        <v>10229.870000000001</v>
      </c>
    </row>
    <row r="2000" spans="1:10" x14ac:dyDescent="0.2">
      <c r="A2000">
        <v>7097</v>
      </c>
      <c r="B2000" s="623">
        <v>43787.679861111108</v>
      </c>
      <c r="C2000" s="405" t="s">
        <v>96</v>
      </c>
      <c r="D2000" s="384">
        <v>995</v>
      </c>
      <c r="E2000">
        <v>0.02</v>
      </c>
      <c r="F2000">
        <v>120.188</v>
      </c>
      <c r="G2000" s="384">
        <v>0</v>
      </c>
      <c r="H2000">
        <v>0</v>
      </c>
    </row>
    <row r="2001" spans="1:10" x14ac:dyDescent="0.2">
      <c r="A2001">
        <v>7142</v>
      </c>
      <c r="B2001" s="623">
        <v>43790.629861111112</v>
      </c>
      <c r="C2001" s="405" t="s">
        <v>2054</v>
      </c>
      <c r="D2001" s="384">
        <v>995</v>
      </c>
      <c r="E2001">
        <v>0.02</v>
      </c>
      <c r="F2001">
        <v>120.495</v>
      </c>
      <c r="G2001" s="384">
        <v>0</v>
      </c>
      <c r="H2001">
        <v>120.495</v>
      </c>
      <c r="I2001">
        <v>5.23</v>
      </c>
      <c r="J2001" s="384">
        <v>10235.1</v>
      </c>
    </row>
    <row r="2002" spans="1:10" x14ac:dyDescent="0.2">
      <c r="A2002">
        <v>7122</v>
      </c>
      <c r="B2002" s="623">
        <v>43789.425000000003</v>
      </c>
      <c r="C2002" s="405" t="s">
        <v>96</v>
      </c>
      <c r="D2002" s="384">
        <v>996</v>
      </c>
      <c r="E2002">
        <v>0.03</v>
      </c>
      <c r="F2002">
        <v>119.91800000000001</v>
      </c>
      <c r="G2002" s="384">
        <v>0</v>
      </c>
      <c r="H2002">
        <v>0</v>
      </c>
    </row>
    <row r="2003" spans="1:10" x14ac:dyDescent="0.2">
      <c r="A2003">
        <v>7143</v>
      </c>
      <c r="B2003" s="623">
        <v>43790.629861111112</v>
      </c>
      <c r="C2003" s="405" t="s">
        <v>2054</v>
      </c>
      <c r="D2003" s="384">
        <v>996</v>
      </c>
      <c r="E2003">
        <v>0.03</v>
      </c>
      <c r="F2003">
        <v>120.495</v>
      </c>
      <c r="G2003" s="384">
        <v>0</v>
      </c>
      <c r="H2003">
        <v>120.495</v>
      </c>
      <c r="I2003">
        <v>15.51</v>
      </c>
      <c r="J2003" s="384">
        <v>10250.61</v>
      </c>
    </row>
    <row r="2004" spans="1:10" x14ac:dyDescent="0.2">
      <c r="A2004">
        <v>7144</v>
      </c>
      <c r="B2004" s="623">
        <v>43790.880555555559</v>
      </c>
      <c r="C2004" s="405" t="s">
        <v>96</v>
      </c>
      <c r="D2004" s="384">
        <v>997</v>
      </c>
      <c r="E2004">
        <v>0.01</v>
      </c>
      <c r="F2004">
        <v>120.131</v>
      </c>
      <c r="G2004" s="384">
        <v>0</v>
      </c>
      <c r="H2004">
        <v>0</v>
      </c>
    </row>
    <row r="2005" spans="1:10" x14ac:dyDescent="0.2">
      <c r="A2005">
        <v>7153</v>
      </c>
      <c r="B2005" s="623">
        <v>43791.4375</v>
      </c>
      <c r="C2005" s="405" t="s">
        <v>2054</v>
      </c>
      <c r="D2005" s="384">
        <v>997</v>
      </c>
      <c r="E2005">
        <v>0.01</v>
      </c>
      <c r="F2005">
        <v>120.355</v>
      </c>
      <c r="G2005" s="384">
        <v>0</v>
      </c>
      <c r="H2005">
        <v>120.355</v>
      </c>
      <c r="I2005">
        <v>2.0099999999999998</v>
      </c>
      <c r="J2005" s="384">
        <v>10252.620000000001</v>
      </c>
    </row>
    <row r="2006" spans="1:10" x14ac:dyDescent="0.2">
      <c r="A2006">
        <v>7154</v>
      </c>
      <c r="B2006" s="623">
        <v>43791.438194444447</v>
      </c>
      <c r="C2006" s="405" t="s">
        <v>96</v>
      </c>
      <c r="D2006" s="384">
        <v>998</v>
      </c>
      <c r="E2006">
        <v>0.01</v>
      </c>
      <c r="F2006">
        <v>120.42</v>
      </c>
      <c r="G2006" s="384">
        <v>0</v>
      </c>
      <c r="H2006">
        <v>0</v>
      </c>
    </row>
    <row r="2007" spans="1:10" x14ac:dyDescent="0.2">
      <c r="A2007">
        <v>7207</v>
      </c>
      <c r="B2007" s="623">
        <v>43796.81527777778</v>
      </c>
      <c r="C2007" s="405" t="s">
        <v>2054</v>
      </c>
      <c r="D2007" s="384">
        <v>998</v>
      </c>
      <c r="E2007">
        <v>0.01</v>
      </c>
      <c r="F2007">
        <v>120.367</v>
      </c>
      <c r="G2007" s="384">
        <v>0</v>
      </c>
      <c r="H2007">
        <v>120.367</v>
      </c>
      <c r="I2007">
        <v>-0.61</v>
      </c>
      <c r="J2007" s="384">
        <v>10286.530000000001</v>
      </c>
    </row>
    <row r="2008" spans="1:10" x14ac:dyDescent="0.2">
      <c r="A2008">
        <v>7156</v>
      </c>
      <c r="B2008" s="623">
        <v>43791.44027777778</v>
      </c>
      <c r="C2008" s="405" t="s">
        <v>96</v>
      </c>
      <c r="D2008" s="384">
        <v>999</v>
      </c>
      <c r="E2008">
        <v>0.01</v>
      </c>
      <c r="F2008">
        <v>120.29900000000001</v>
      </c>
      <c r="G2008" s="384">
        <v>0</v>
      </c>
      <c r="H2008">
        <v>0</v>
      </c>
    </row>
    <row r="2009" spans="1:10" x14ac:dyDescent="0.2">
      <c r="A2009">
        <v>7208</v>
      </c>
      <c r="B2009" s="623">
        <v>43796.81527777778</v>
      </c>
      <c r="C2009" s="405" t="s">
        <v>2054</v>
      </c>
      <c r="D2009" s="384">
        <v>999</v>
      </c>
      <c r="E2009">
        <v>0.01</v>
      </c>
      <c r="F2009">
        <v>120.367</v>
      </c>
      <c r="G2009" s="384">
        <v>0</v>
      </c>
      <c r="H2009">
        <v>120.367</v>
      </c>
      <c r="I2009">
        <v>0.5</v>
      </c>
      <c r="J2009" s="384">
        <v>10287.030000000001</v>
      </c>
    </row>
    <row r="2010" spans="1:10" x14ac:dyDescent="0.2">
      <c r="A2010">
        <v>7159</v>
      </c>
      <c r="B2010" s="623">
        <v>43791.459722222222</v>
      </c>
      <c r="C2010" s="405" t="s">
        <v>96</v>
      </c>
      <c r="D2010" s="384">
        <v>1000</v>
      </c>
      <c r="E2010">
        <v>0.01</v>
      </c>
      <c r="F2010">
        <v>120.068</v>
      </c>
      <c r="G2010" s="384">
        <v>0</v>
      </c>
      <c r="H2010">
        <v>0</v>
      </c>
    </row>
    <row r="2011" spans="1:10" x14ac:dyDescent="0.2">
      <c r="A2011">
        <v>7209</v>
      </c>
      <c r="B2011" s="623">
        <v>43796.81527777778</v>
      </c>
      <c r="C2011" s="405" t="s">
        <v>2054</v>
      </c>
      <c r="D2011" s="384">
        <v>1000</v>
      </c>
      <c r="E2011">
        <v>0.01</v>
      </c>
      <c r="F2011">
        <v>120.367</v>
      </c>
      <c r="G2011" s="384">
        <v>0</v>
      </c>
      <c r="H2011">
        <v>120.367</v>
      </c>
      <c r="I2011">
        <v>2.62</v>
      </c>
      <c r="J2011" s="384">
        <v>10289.65</v>
      </c>
    </row>
    <row r="2012" spans="1:10" x14ac:dyDescent="0.2">
      <c r="A2012">
        <v>7163</v>
      </c>
      <c r="B2012" s="623">
        <v>43791.745833333334</v>
      </c>
      <c r="C2012" s="405" t="s">
        <v>96</v>
      </c>
      <c r="D2012" s="384">
        <v>1001</v>
      </c>
      <c r="E2012">
        <v>0.02</v>
      </c>
      <c r="F2012">
        <v>119.86799999999999</v>
      </c>
      <c r="G2012" s="384">
        <v>0</v>
      </c>
      <c r="H2012">
        <v>0</v>
      </c>
    </row>
    <row r="2013" spans="1:10" x14ac:dyDescent="0.2">
      <c r="A2013">
        <v>7210</v>
      </c>
      <c r="B2013" s="623">
        <v>43796.81527777778</v>
      </c>
      <c r="C2013" s="405" t="s">
        <v>2054</v>
      </c>
      <c r="D2013" s="384">
        <v>1001</v>
      </c>
      <c r="E2013">
        <v>0.02</v>
      </c>
      <c r="F2013">
        <v>120.367</v>
      </c>
      <c r="G2013" s="384">
        <v>0</v>
      </c>
      <c r="H2013">
        <v>120.367</v>
      </c>
      <c r="I2013">
        <v>8.91</v>
      </c>
      <c r="J2013" s="384">
        <v>10298.56</v>
      </c>
    </row>
    <row r="2014" spans="1:10" x14ac:dyDescent="0.2">
      <c r="A2014">
        <v>7178</v>
      </c>
      <c r="B2014" s="623">
        <v>43794.001388888886</v>
      </c>
      <c r="C2014" s="405" t="s">
        <v>97</v>
      </c>
      <c r="D2014" s="384">
        <v>1002</v>
      </c>
      <c r="E2014">
        <v>0.01</v>
      </c>
      <c r="F2014">
        <v>119.669</v>
      </c>
      <c r="G2014" s="384">
        <v>0</v>
      </c>
      <c r="H2014">
        <v>0</v>
      </c>
    </row>
    <row r="2015" spans="1:10" x14ac:dyDescent="0.2">
      <c r="A2015">
        <v>7298</v>
      </c>
      <c r="B2015" s="623">
        <v>43803.400694444441</v>
      </c>
      <c r="C2015" s="405" t="s">
        <v>2054</v>
      </c>
      <c r="D2015" s="384">
        <v>1002</v>
      </c>
      <c r="E2015">
        <v>0.01</v>
      </c>
      <c r="F2015">
        <v>120.116</v>
      </c>
      <c r="G2015" s="384">
        <v>0</v>
      </c>
      <c r="H2015">
        <v>120.116</v>
      </c>
      <c r="I2015">
        <v>-4.3</v>
      </c>
      <c r="J2015" s="384">
        <v>10302.66</v>
      </c>
    </row>
    <row r="2016" spans="1:10" x14ac:dyDescent="0.2">
      <c r="A2016">
        <v>7180</v>
      </c>
      <c r="B2016" s="623">
        <v>43794.036111111112</v>
      </c>
      <c r="C2016" s="405" t="s">
        <v>97</v>
      </c>
      <c r="D2016" s="384">
        <v>1003</v>
      </c>
      <c r="E2016">
        <v>0.01</v>
      </c>
      <c r="F2016">
        <v>119.789</v>
      </c>
      <c r="G2016" s="384">
        <v>0</v>
      </c>
      <c r="H2016">
        <v>0</v>
      </c>
    </row>
    <row r="2017" spans="1:10" x14ac:dyDescent="0.2">
      <c r="A2017">
        <v>7299</v>
      </c>
      <c r="B2017" s="623">
        <v>43803.400694444441</v>
      </c>
      <c r="C2017" s="405" t="s">
        <v>2054</v>
      </c>
      <c r="D2017" s="384">
        <v>1003</v>
      </c>
      <c r="E2017">
        <v>0.01</v>
      </c>
      <c r="F2017">
        <v>120.116</v>
      </c>
      <c r="G2017" s="384">
        <v>0</v>
      </c>
      <c r="H2017">
        <v>120.116</v>
      </c>
      <c r="I2017">
        <v>-3.2</v>
      </c>
      <c r="J2017" s="384">
        <v>10299.450000000001</v>
      </c>
    </row>
    <row r="2018" spans="1:10" x14ac:dyDescent="0.2">
      <c r="A2018">
        <v>7183</v>
      </c>
      <c r="B2018" s="623">
        <v>43794.320138888892</v>
      </c>
      <c r="C2018" s="405" t="s">
        <v>97</v>
      </c>
      <c r="D2018" s="384">
        <v>1004</v>
      </c>
      <c r="E2018">
        <v>0.01</v>
      </c>
      <c r="F2018">
        <v>119.95</v>
      </c>
      <c r="G2018" s="384">
        <v>0</v>
      </c>
      <c r="H2018">
        <v>0</v>
      </c>
    </row>
    <row r="2019" spans="1:10" x14ac:dyDescent="0.2">
      <c r="A2019">
        <v>7300</v>
      </c>
      <c r="B2019" s="623">
        <v>43803.400694444441</v>
      </c>
      <c r="C2019" s="405" t="s">
        <v>2054</v>
      </c>
      <c r="D2019" s="384">
        <v>1004</v>
      </c>
      <c r="E2019">
        <v>0.01</v>
      </c>
      <c r="F2019">
        <v>120.116</v>
      </c>
      <c r="G2019" s="384">
        <v>0</v>
      </c>
      <c r="H2019">
        <v>120.116</v>
      </c>
      <c r="I2019">
        <v>-1.72</v>
      </c>
      <c r="J2019" s="384">
        <v>10297.73</v>
      </c>
    </row>
    <row r="2020" spans="1:10" x14ac:dyDescent="0.2">
      <c r="A2020">
        <v>7194</v>
      </c>
      <c r="B2020" s="623">
        <v>43795.15902777778</v>
      </c>
      <c r="C2020" s="405" t="s">
        <v>97</v>
      </c>
      <c r="D2020" s="384">
        <v>1005</v>
      </c>
      <c r="E2020">
        <v>0.02</v>
      </c>
      <c r="F2020">
        <v>120.15</v>
      </c>
      <c r="G2020" s="384">
        <v>0</v>
      </c>
      <c r="H2020">
        <v>0</v>
      </c>
    </row>
    <row r="2021" spans="1:10" x14ac:dyDescent="0.2">
      <c r="A2021">
        <v>7301</v>
      </c>
      <c r="B2021" s="623">
        <v>43803.400694444441</v>
      </c>
      <c r="C2021" s="405" t="s">
        <v>2054</v>
      </c>
      <c r="D2021" s="384">
        <v>1005</v>
      </c>
      <c r="E2021">
        <v>0.02</v>
      </c>
      <c r="F2021">
        <v>120.116</v>
      </c>
      <c r="G2021" s="384">
        <v>0</v>
      </c>
      <c r="H2021">
        <v>120.116</v>
      </c>
      <c r="I2021">
        <v>0.26</v>
      </c>
      <c r="J2021" s="384">
        <v>10297.98</v>
      </c>
    </row>
    <row r="2022" spans="1:10" x14ac:dyDescent="0.2">
      <c r="A2022">
        <v>7211</v>
      </c>
      <c r="B2022" s="623">
        <v>43796.835416666669</v>
      </c>
      <c r="C2022" s="405" t="s">
        <v>97</v>
      </c>
      <c r="D2022" s="384">
        <v>1006</v>
      </c>
      <c r="E2022">
        <v>0.03</v>
      </c>
      <c r="F2022">
        <v>120.42400000000001</v>
      </c>
      <c r="G2022" s="384">
        <v>0</v>
      </c>
      <c r="H2022">
        <v>0</v>
      </c>
    </row>
    <row r="2023" spans="1:10" x14ac:dyDescent="0.2">
      <c r="A2023">
        <v>7302</v>
      </c>
      <c r="B2023" s="623">
        <v>43803.400694444441</v>
      </c>
      <c r="C2023" s="405" t="s">
        <v>2054</v>
      </c>
      <c r="D2023" s="384">
        <v>1006</v>
      </c>
      <c r="E2023">
        <v>0.03</v>
      </c>
      <c r="F2023">
        <v>120.116</v>
      </c>
      <c r="G2023" s="384">
        <v>0</v>
      </c>
      <c r="H2023">
        <v>120.116</v>
      </c>
      <c r="I2023">
        <v>8</v>
      </c>
      <c r="J2023" s="384">
        <v>10305.99</v>
      </c>
    </row>
    <row r="2024" spans="1:10" x14ac:dyDescent="0.2">
      <c r="A2024">
        <v>7217</v>
      </c>
      <c r="B2024" s="623">
        <v>43796.916666666664</v>
      </c>
      <c r="C2024" s="405" t="s">
        <v>96</v>
      </c>
      <c r="D2024" s="384">
        <v>1007</v>
      </c>
      <c r="E2024">
        <v>0.01</v>
      </c>
      <c r="F2024">
        <v>120.605</v>
      </c>
      <c r="G2024" s="384">
        <v>0</v>
      </c>
      <c r="H2024">
        <v>0</v>
      </c>
    </row>
    <row r="2025" spans="1:10" x14ac:dyDescent="0.2">
      <c r="A2025">
        <v>7250</v>
      </c>
      <c r="B2025" s="623">
        <v>43801.094444444447</v>
      </c>
      <c r="C2025" s="405" t="s">
        <v>2054</v>
      </c>
      <c r="D2025" s="384">
        <v>1007</v>
      </c>
      <c r="E2025">
        <v>0.01</v>
      </c>
      <c r="F2025">
        <v>120.795</v>
      </c>
      <c r="G2025" s="384">
        <v>0</v>
      </c>
      <c r="H2025">
        <v>120.795</v>
      </c>
      <c r="I2025">
        <v>1.54</v>
      </c>
      <c r="J2025" s="384">
        <v>10300.1</v>
      </c>
    </row>
    <row r="2026" spans="1:10" x14ac:dyDescent="0.2">
      <c r="A2026">
        <v>7219</v>
      </c>
      <c r="B2026" s="623">
        <v>43796.996527777781</v>
      </c>
      <c r="C2026" s="405" t="s">
        <v>96</v>
      </c>
      <c r="D2026" s="384">
        <v>1008</v>
      </c>
      <c r="E2026">
        <v>0.01</v>
      </c>
      <c r="F2026">
        <v>120.48399999999999</v>
      </c>
      <c r="G2026" s="384">
        <v>0</v>
      </c>
      <c r="H2026">
        <v>0</v>
      </c>
    </row>
    <row r="2027" spans="1:10" x14ac:dyDescent="0.2">
      <c r="A2027">
        <v>7251</v>
      </c>
      <c r="B2027" s="623">
        <v>43801.094444444447</v>
      </c>
      <c r="C2027" s="405" t="s">
        <v>2054</v>
      </c>
      <c r="D2027" s="384">
        <v>1008</v>
      </c>
      <c r="E2027">
        <v>0.01</v>
      </c>
      <c r="F2027">
        <v>120.795</v>
      </c>
      <c r="G2027" s="384">
        <v>0</v>
      </c>
      <c r="H2027">
        <v>120.795</v>
      </c>
      <c r="I2027">
        <v>2.65</v>
      </c>
      <c r="J2027" s="384">
        <v>10302.74</v>
      </c>
    </row>
    <row r="2028" spans="1:10" x14ac:dyDescent="0.2">
      <c r="A2028">
        <v>7243</v>
      </c>
      <c r="B2028" s="623">
        <v>43801.001388888886</v>
      </c>
      <c r="C2028" s="405" t="s">
        <v>97</v>
      </c>
      <c r="D2028" s="384">
        <v>1009</v>
      </c>
      <c r="E2028">
        <v>0.06</v>
      </c>
      <c r="F2028">
        <v>120.765</v>
      </c>
      <c r="G2028" s="384">
        <v>0</v>
      </c>
      <c r="H2028">
        <v>0</v>
      </c>
    </row>
    <row r="2029" spans="1:10" x14ac:dyDescent="0.2">
      <c r="A2029">
        <v>7303</v>
      </c>
      <c r="B2029" s="623">
        <v>43803.400694444441</v>
      </c>
      <c r="C2029" s="405" t="s">
        <v>2054</v>
      </c>
      <c r="D2029" s="384">
        <v>1009</v>
      </c>
      <c r="E2029">
        <v>0.06</v>
      </c>
      <c r="F2029">
        <v>120.116</v>
      </c>
      <c r="G2029" s="384">
        <v>0</v>
      </c>
      <c r="H2029">
        <v>120.116</v>
      </c>
      <c r="I2029">
        <v>35.44</v>
      </c>
      <c r="J2029" s="384">
        <v>10341.42</v>
      </c>
    </row>
    <row r="2030" spans="1:10" x14ac:dyDescent="0.2">
      <c r="A2030">
        <v>7252</v>
      </c>
      <c r="B2030" s="623">
        <v>43801.418749999997</v>
      </c>
      <c r="C2030" s="405" t="s">
        <v>96</v>
      </c>
      <c r="D2030" s="384">
        <v>1010</v>
      </c>
      <c r="E2030">
        <v>0.01</v>
      </c>
      <c r="F2030">
        <v>120.813</v>
      </c>
      <c r="G2030" s="384">
        <v>0</v>
      </c>
      <c r="H2030">
        <v>0</v>
      </c>
    </row>
    <row r="2031" spans="1:10" x14ac:dyDescent="0.2">
      <c r="A2031">
        <v>7257</v>
      </c>
      <c r="B2031" s="623">
        <v>43801.675000000003</v>
      </c>
      <c r="C2031" s="405" t="s">
        <v>2054</v>
      </c>
      <c r="D2031" s="384">
        <v>1010</v>
      </c>
      <c r="E2031">
        <v>0.01</v>
      </c>
      <c r="F2031">
        <v>120.983</v>
      </c>
      <c r="G2031" s="384">
        <v>0</v>
      </c>
      <c r="H2031">
        <v>120.983</v>
      </c>
      <c r="I2031">
        <v>1.56</v>
      </c>
      <c r="J2031" s="384">
        <v>10304.299999999999</v>
      </c>
    </row>
    <row r="2032" spans="1:10" x14ac:dyDescent="0.2">
      <c r="A2032">
        <v>7254</v>
      </c>
      <c r="B2032" s="623">
        <v>43801.5625</v>
      </c>
      <c r="C2032" s="405" t="s">
        <v>96</v>
      </c>
      <c r="D2032" s="384">
        <v>1011</v>
      </c>
      <c r="E2032">
        <v>0.01</v>
      </c>
      <c r="F2032">
        <v>120.693</v>
      </c>
      <c r="G2032" s="384">
        <v>0</v>
      </c>
      <c r="H2032">
        <v>0</v>
      </c>
    </row>
    <row r="2033" spans="1:10" x14ac:dyDescent="0.2">
      <c r="A2033">
        <v>7258</v>
      </c>
      <c r="B2033" s="623">
        <v>43801.675000000003</v>
      </c>
      <c r="C2033" s="405" t="s">
        <v>2054</v>
      </c>
      <c r="D2033" s="384">
        <v>1011</v>
      </c>
      <c r="E2033">
        <v>0.01</v>
      </c>
      <c r="F2033">
        <v>120.983</v>
      </c>
      <c r="G2033" s="384">
        <v>0</v>
      </c>
      <c r="H2033">
        <v>120.983</v>
      </c>
      <c r="I2033">
        <v>2.66</v>
      </c>
      <c r="J2033" s="384">
        <v>10306.959999999999</v>
      </c>
    </row>
    <row r="2034" spans="1:10" x14ac:dyDescent="0.2">
      <c r="A2034">
        <v>7259</v>
      </c>
      <c r="B2034" s="623">
        <v>43801.675000000003</v>
      </c>
      <c r="C2034" s="405" t="s">
        <v>96</v>
      </c>
      <c r="D2034" s="384">
        <v>1012</v>
      </c>
      <c r="E2034">
        <v>0.01</v>
      </c>
      <c r="F2034">
        <v>121</v>
      </c>
      <c r="G2034" s="384">
        <v>0</v>
      </c>
      <c r="H2034">
        <v>0</v>
      </c>
    </row>
    <row r="2035" spans="1:10" x14ac:dyDescent="0.2">
      <c r="A2035">
        <v>7327</v>
      </c>
      <c r="B2035" s="623">
        <v>43804.459722222222</v>
      </c>
      <c r="C2035" s="405" t="s">
        <v>2054</v>
      </c>
      <c r="D2035" s="384">
        <v>1012</v>
      </c>
      <c r="E2035">
        <v>0.01</v>
      </c>
      <c r="F2035">
        <v>120.824</v>
      </c>
      <c r="G2035" s="384">
        <v>0</v>
      </c>
      <c r="H2035">
        <v>120.824</v>
      </c>
      <c r="I2035">
        <v>-1.81</v>
      </c>
      <c r="J2035" s="384">
        <v>10339.61</v>
      </c>
    </row>
    <row r="2036" spans="1:10" x14ac:dyDescent="0.2">
      <c r="A2036">
        <v>7261</v>
      </c>
      <c r="B2036" s="623">
        <v>43801.711805555555</v>
      </c>
      <c r="C2036" s="405" t="s">
        <v>96</v>
      </c>
      <c r="D2036" s="384">
        <v>1013</v>
      </c>
      <c r="E2036">
        <v>0.01</v>
      </c>
      <c r="F2036">
        <v>120.88</v>
      </c>
      <c r="G2036" s="384">
        <v>0</v>
      </c>
      <c r="H2036">
        <v>0</v>
      </c>
    </row>
    <row r="2037" spans="1:10" x14ac:dyDescent="0.2">
      <c r="A2037">
        <v>7328</v>
      </c>
      <c r="B2037" s="623">
        <v>43804.459722222222</v>
      </c>
      <c r="C2037" s="405" t="s">
        <v>2054</v>
      </c>
      <c r="D2037" s="384">
        <v>1013</v>
      </c>
      <c r="E2037">
        <v>0.01</v>
      </c>
      <c r="F2037">
        <v>120.824</v>
      </c>
      <c r="G2037" s="384">
        <v>0</v>
      </c>
      <c r="H2037">
        <v>120.824</v>
      </c>
      <c r="I2037">
        <v>-0.71</v>
      </c>
      <c r="J2037" s="384">
        <v>10338.89</v>
      </c>
    </row>
    <row r="2038" spans="1:10" x14ac:dyDescent="0.2">
      <c r="A2038">
        <v>7264</v>
      </c>
      <c r="B2038" s="623">
        <v>43801.825694444444</v>
      </c>
      <c r="C2038" s="405" t="s">
        <v>96</v>
      </c>
      <c r="D2038" s="384">
        <v>1014</v>
      </c>
      <c r="E2038">
        <v>0.01</v>
      </c>
      <c r="F2038">
        <v>120.71899999999999</v>
      </c>
      <c r="G2038" s="384">
        <v>0</v>
      </c>
      <c r="H2038">
        <v>0</v>
      </c>
    </row>
    <row r="2039" spans="1:10" x14ac:dyDescent="0.2">
      <c r="A2039">
        <v>7329</v>
      </c>
      <c r="B2039" s="623">
        <v>43804.459722222222</v>
      </c>
      <c r="C2039" s="405" t="s">
        <v>2054</v>
      </c>
      <c r="D2039" s="384">
        <v>1014</v>
      </c>
      <c r="E2039">
        <v>0.01</v>
      </c>
      <c r="F2039">
        <v>120.824</v>
      </c>
      <c r="G2039" s="384">
        <v>0</v>
      </c>
      <c r="H2039">
        <v>120.824</v>
      </c>
      <c r="I2039">
        <v>0.77</v>
      </c>
      <c r="J2039" s="384">
        <v>10339.66</v>
      </c>
    </row>
    <row r="2040" spans="1:10" x14ac:dyDescent="0.2">
      <c r="A2040">
        <v>7277</v>
      </c>
      <c r="B2040" s="623">
        <v>43802.517361111109</v>
      </c>
      <c r="C2040" s="405" t="s">
        <v>96</v>
      </c>
      <c r="D2040" s="384">
        <v>1015</v>
      </c>
      <c r="E2040">
        <v>0.02</v>
      </c>
      <c r="F2040">
        <v>120.51900000000001</v>
      </c>
      <c r="G2040" s="384">
        <v>0</v>
      </c>
      <c r="H2040">
        <v>0</v>
      </c>
    </row>
    <row r="2041" spans="1:10" x14ac:dyDescent="0.2">
      <c r="A2041">
        <v>7330</v>
      </c>
      <c r="B2041" s="623">
        <v>43804.459722222222</v>
      </c>
      <c r="C2041" s="405" t="s">
        <v>2054</v>
      </c>
      <c r="D2041" s="384">
        <v>1015</v>
      </c>
      <c r="E2041">
        <v>0.02</v>
      </c>
      <c r="F2041">
        <v>120.824</v>
      </c>
      <c r="G2041" s="384">
        <v>0</v>
      </c>
      <c r="H2041">
        <v>120.824</v>
      </c>
      <c r="I2041">
        <v>5.27</v>
      </c>
      <c r="J2041" s="384">
        <v>10344.93</v>
      </c>
    </row>
    <row r="2042" spans="1:10" x14ac:dyDescent="0.2">
      <c r="A2042">
        <v>7292</v>
      </c>
      <c r="B2042" s="623">
        <v>43803.125694444447</v>
      </c>
      <c r="C2042" s="405" t="s">
        <v>96</v>
      </c>
      <c r="D2042" s="384">
        <v>1016</v>
      </c>
      <c r="E2042">
        <v>0.03</v>
      </c>
      <c r="F2042">
        <v>120.248</v>
      </c>
      <c r="G2042" s="384">
        <v>0</v>
      </c>
      <c r="H2042">
        <v>0</v>
      </c>
    </row>
    <row r="2043" spans="1:10" x14ac:dyDescent="0.2">
      <c r="A2043">
        <v>7331</v>
      </c>
      <c r="B2043" s="623">
        <v>43804.459722222222</v>
      </c>
      <c r="C2043" s="405" t="s">
        <v>2054</v>
      </c>
      <c r="D2043" s="384">
        <v>1016</v>
      </c>
      <c r="E2043">
        <v>0.03</v>
      </c>
      <c r="F2043">
        <v>120.824</v>
      </c>
      <c r="G2043" s="384">
        <v>0</v>
      </c>
      <c r="H2043">
        <v>120.824</v>
      </c>
      <c r="I2043">
        <v>15.49</v>
      </c>
      <c r="J2043" s="384">
        <v>10360.42</v>
      </c>
    </row>
    <row r="2044" spans="1:10" x14ac:dyDescent="0.2">
      <c r="A2044">
        <v>7304</v>
      </c>
      <c r="B2044" s="623">
        <v>43803.42083333333</v>
      </c>
      <c r="C2044" s="405" t="s">
        <v>97</v>
      </c>
      <c r="D2044" s="384">
        <v>1017</v>
      </c>
      <c r="E2044">
        <v>0.01</v>
      </c>
      <c r="F2044">
        <v>120.15</v>
      </c>
      <c r="G2044" s="384">
        <v>0</v>
      </c>
      <c r="H2044">
        <v>0</v>
      </c>
    </row>
    <row r="2045" spans="1:10" x14ac:dyDescent="0.2">
      <c r="A2045">
        <v>7352</v>
      </c>
      <c r="B2045" s="623">
        <v>43805.732638888891</v>
      </c>
      <c r="C2045" s="405" t="s">
        <v>2054</v>
      </c>
      <c r="D2045" s="384">
        <v>1017</v>
      </c>
      <c r="E2045">
        <v>0.01</v>
      </c>
      <c r="F2045">
        <v>120.2</v>
      </c>
      <c r="G2045" s="384">
        <v>0</v>
      </c>
      <c r="H2045">
        <v>120.2</v>
      </c>
      <c r="I2045">
        <v>-0.55000000000000004</v>
      </c>
      <c r="J2045" s="384">
        <v>10359.870000000001</v>
      </c>
    </row>
    <row r="2046" spans="1:10" x14ac:dyDescent="0.2">
      <c r="A2046">
        <v>7306</v>
      </c>
      <c r="B2046" s="623">
        <v>43803.44027777778</v>
      </c>
      <c r="C2046" s="405" t="s">
        <v>97</v>
      </c>
      <c r="D2046" s="384">
        <v>1018</v>
      </c>
      <c r="E2046">
        <v>0.01</v>
      </c>
      <c r="F2046">
        <v>120.271</v>
      </c>
      <c r="G2046" s="384">
        <v>0</v>
      </c>
      <c r="H2046">
        <v>0</v>
      </c>
    </row>
    <row r="2047" spans="1:10" x14ac:dyDescent="0.2">
      <c r="A2047">
        <v>7353</v>
      </c>
      <c r="B2047" s="623">
        <v>43805.732638888891</v>
      </c>
      <c r="C2047" s="405" t="s">
        <v>2054</v>
      </c>
      <c r="D2047" s="384">
        <v>1018</v>
      </c>
      <c r="E2047">
        <v>0.01</v>
      </c>
      <c r="F2047">
        <v>120.2</v>
      </c>
      <c r="G2047" s="384">
        <v>0</v>
      </c>
      <c r="H2047">
        <v>120.2</v>
      </c>
      <c r="I2047">
        <v>0.56000000000000005</v>
      </c>
      <c r="J2047" s="384">
        <v>10360.43</v>
      </c>
    </row>
    <row r="2048" spans="1:10" x14ac:dyDescent="0.2">
      <c r="A2048">
        <v>7309</v>
      </c>
      <c r="B2048" s="623">
        <v>43803.463888888888</v>
      </c>
      <c r="C2048" s="405" t="s">
        <v>97</v>
      </c>
      <c r="D2048" s="384">
        <v>1019</v>
      </c>
      <c r="E2048">
        <v>0.01</v>
      </c>
      <c r="F2048">
        <v>120.491</v>
      </c>
      <c r="G2048" s="384">
        <v>0</v>
      </c>
      <c r="H2048">
        <v>0</v>
      </c>
    </row>
    <row r="2049" spans="1:10" x14ac:dyDescent="0.2">
      <c r="A2049">
        <v>7354</v>
      </c>
      <c r="B2049" s="623">
        <v>43805.732638888891</v>
      </c>
      <c r="C2049" s="405" t="s">
        <v>2054</v>
      </c>
      <c r="D2049" s="384">
        <v>1019</v>
      </c>
      <c r="E2049">
        <v>0.01</v>
      </c>
      <c r="F2049">
        <v>120.2</v>
      </c>
      <c r="G2049" s="384">
        <v>0</v>
      </c>
      <c r="H2049">
        <v>120.2</v>
      </c>
      <c r="I2049">
        <v>2.58</v>
      </c>
      <c r="J2049" s="384">
        <v>10363.01</v>
      </c>
    </row>
    <row r="2050" spans="1:10" x14ac:dyDescent="0.2">
      <c r="A2050">
        <v>7313</v>
      </c>
      <c r="B2050" s="623">
        <v>43803.677083333336</v>
      </c>
      <c r="C2050" s="405" t="s">
        <v>97</v>
      </c>
      <c r="D2050" s="384">
        <v>1020</v>
      </c>
      <c r="E2050">
        <v>0.02</v>
      </c>
      <c r="F2050">
        <v>120.691</v>
      </c>
      <c r="G2050" s="384">
        <v>0</v>
      </c>
      <c r="H2050">
        <v>0</v>
      </c>
    </row>
    <row r="2051" spans="1:10" x14ac:dyDescent="0.2">
      <c r="A2051">
        <v>7355</v>
      </c>
      <c r="B2051" s="623">
        <v>43805.732638888891</v>
      </c>
      <c r="C2051" s="405" t="s">
        <v>2054</v>
      </c>
      <c r="D2051" s="384">
        <v>1020</v>
      </c>
      <c r="E2051">
        <v>0.02</v>
      </c>
      <c r="F2051">
        <v>120.2</v>
      </c>
      <c r="G2051" s="384">
        <v>0</v>
      </c>
      <c r="H2051">
        <v>120.2</v>
      </c>
      <c r="I2051">
        <v>8.83</v>
      </c>
      <c r="J2051" s="384">
        <v>10371.84</v>
      </c>
    </row>
    <row r="2052" spans="1:10" x14ac:dyDescent="0.2">
      <c r="A2052">
        <v>7332</v>
      </c>
      <c r="B2052" s="623">
        <v>43804.459722222222</v>
      </c>
      <c r="C2052" s="405" t="s">
        <v>96</v>
      </c>
      <c r="D2052" s="384">
        <v>1021</v>
      </c>
      <c r="E2052">
        <v>0.01</v>
      </c>
      <c r="F2052">
        <v>120.842</v>
      </c>
      <c r="G2052" s="384">
        <v>0</v>
      </c>
      <c r="H2052">
        <v>0</v>
      </c>
    </row>
    <row r="2053" spans="1:10" x14ac:dyDescent="0.2">
      <c r="A2053">
        <v>7389</v>
      </c>
      <c r="B2053" s="623">
        <v>43809.929861111108</v>
      </c>
      <c r="C2053" s="405" t="s">
        <v>2054</v>
      </c>
      <c r="D2053" s="384">
        <v>1021</v>
      </c>
      <c r="E2053">
        <v>0.01</v>
      </c>
      <c r="F2053">
        <v>120.655</v>
      </c>
      <c r="G2053" s="384">
        <v>0</v>
      </c>
      <c r="H2053">
        <v>120.655</v>
      </c>
      <c r="I2053">
        <v>-1.83</v>
      </c>
      <c r="J2053" s="384">
        <v>10370</v>
      </c>
    </row>
    <row r="2054" spans="1:10" x14ac:dyDescent="0.2">
      <c r="A2054">
        <v>7334</v>
      </c>
      <c r="B2054" s="623">
        <v>43804.630555555559</v>
      </c>
      <c r="C2054" s="405" t="s">
        <v>96</v>
      </c>
      <c r="D2054" s="384">
        <v>1022</v>
      </c>
      <c r="E2054">
        <v>0.01</v>
      </c>
      <c r="F2054">
        <v>120.72199999999999</v>
      </c>
      <c r="G2054" s="384">
        <v>0</v>
      </c>
      <c r="H2054">
        <v>0</v>
      </c>
    </row>
    <row r="2055" spans="1:10" x14ac:dyDescent="0.2">
      <c r="A2055">
        <v>7390</v>
      </c>
      <c r="B2055" s="623">
        <v>43809.929861111108</v>
      </c>
      <c r="C2055" s="405" t="s">
        <v>2054</v>
      </c>
      <c r="D2055" s="384">
        <v>1022</v>
      </c>
      <c r="E2055">
        <v>0.01</v>
      </c>
      <c r="F2055">
        <v>120.655</v>
      </c>
      <c r="G2055" s="384">
        <v>0</v>
      </c>
      <c r="H2055">
        <v>120.655</v>
      </c>
      <c r="I2055">
        <v>-0.73</v>
      </c>
      <c r="J2055" s="384">
        <v>10369.27</v>
      </c>
    </row>
    <row r="2056" spans="1:10" x14ac:dyDescent="0.2">
      <c r="A2056">
        <v>7343</v>
      </c>
      <c r="B2056" s="623">
        <v>43805.488888888889</v>
      </c>
      <c r="C2056" s="405" t="s">
        <v>96</v>
      </c>
      <c r="D2056" s="384">
        <v>1023</v>
      </c>
      <c r="E2056">
        <v>0.01</v>
      </c>
      <c r="F2056">
        <v>120.56100000000001</v>
      </c>
      <c r="G2056" s="384">
        <v>0</v>
      </c>
      <c r="H2056">
        <v>0</v>
      </c>
    </row>
    <row r="2057" spans="1:10" x14ac:dyDescent="0.2">
      <c r="A2057">
        <v>7391</v>
      </c>
      <c r="B2057" s="623">
        <v>43809.929861111108</v>
      </c>
      <c r="C2057" s="405" t="s">
        <v>2054</v>
      </c>
      <c r="D2057" s="384">
        <v>1023</v>
      </c>
      <c r="E2057">
        <v>0.01</v>
      </c>
      <c r="F2057">
        <v>120.655</v>
      </c>
      <c r="G2057" s="384">
        <v>0</v>
      </c>
      <c r="H2057">
        <v>120.655</v>
      </c>
      <c r="I2057">
        <v>0.79</v>
      </c>
      <c r="J2057" s="384">
        <v>10370.06</v>
      </c>
    </row>
    <row r="2058" spans="1:10" x14ac:dyDescent="0.2">
      <c r="A2058">
        <v>7347</v>
      </c>
      <c r="B2058" s="623">
        <v>43805.704861111109</v>
      </c>
      <c r="C2058" s="405" t="s">
        <v>96</v>
      </c>
      <c r="D2058" s="384">
        <v>1024</v>
      </c>
      <c r="E2058">
        <v>0.02</v>
      </c>
      <c r="F2058">
        <v>120.36</v>
      </c>
      <c r="G2058" s="384">
        <v>0</v>
      </c>
      <c r="H2058">
        <v>0</v>
      </c>
    </row>
    <row r="2059" spans="1:10" x14ac:dyDescent="0.2">
      <c r="A2059">
        <v>7392</v>
      </c>
      <c r="B2059" s="623">
        <v>43809.929861111108</v>
      </c>
      <c r="C2059" s="405" t="s">
        <v>2054</v>
      </c>
      <c r="D2059" s="384">
        <v>1024</v>
      </c>
      <c r="E2059">
        <v>0.02</v>
      </c>
      <c r="F2059">
        <v>120.655</v>
      </c>
      <c r="G2059" s="384">
        <v>0</v>
      </c>
      <c r="H2059">
        <v>120.655</v>
      </c>
      <c r="I2059">
        <v>5.25</v>
      </c>
      <c r="J2059" s="384">
        <v>10375.31</v>
      </c>
    </row>
    <row r="2060" spans="1:10" x14ac:dyDescent="0.2">
      <c r="A2060">
        <v>7356</v>
      </c>
      <c r="B2060" s="623">
        <v>43805.738888888889</v>
      </c>
      <c r="C2060" s="405" t="s">
        <v>97</v>
      </c>
      <c r="D2060" s="384">
        <v>1025</v>
      </c>
      <c r="E2060">
        <v>0.01</v>
      </c>
      <c r="F2060">
        <v>120.099</v>
      </c>
      <c r="G2060" s="384">
        <v>0</v>
      </c>
      <c r="H2060">
        <v>0</v>
      </c>
    </row>
    <row r="2061" spans="1:10" x14ac:dyDescent="0.2">
      <c r="A2061">
        <v>7578</v>
      </c>
      <c r="B2061" s="623">
        <v>43819.635416666664</v>
      </c>
      <c r="C2061" s="405" t="s">
        <v>2054</v>
      </c>
      <c r="D2061" s="384">
        <v>1025</v>
      </c>
      <c r="E2061">
        <v>0.01</v>
      </c>
      <c r="F2061">
        <v>121.303</v>
      </c>
      <c r="G2061" s="384">
        <v>0</v>
      </c>
      <c r="H2061">
        <v>121.303</v>
      </c>
      <c r="I2061">
        <v>-11.37</v>
      </c>
      <c r="J2061" s="384">
        <v>10417.16</v>
      </c>
    </row>
    <row r="2062" spans="1:10" x14ac:dyDescent="0.2">
      <c r="A2062">
        <v>7358</v>
      </c>
      <c r="B2062" s="623">
        <v>43805.739583333336</v>
      </c>
      <c r="C2062" s="405" t="s">
        <v>96</v>
      </c>
      <c r="D2062" s="384">
        <v>1026</v>
      </c>
      <c r="E2062">
        <v>0.03</v>
      </c>
      <c r="F2062">
        <v>120.08</v>
      </c>
      <c r="G2062" s="384">
        <v>0</v>
      </c>
      <c r="H2062">
        <v>0</v>
      </c>
    </row>
    <row r="2063" spans="1:10" x14ac:dyDescent="0.2">
      <c r="A2063">
        <v>7393</v>
      </c>
      <c r="B2063" s="623">
        <v>43809.929861111108</v>
      </c>
      <c r="C2063" s="405" t="s">
        <v>2054</v>
      </c>
      <c r="D2063" s="384">
        <v>1026</v>
      </c>
      <c r="E2063">
        <v>0.03</v>
      </c>
      <c r="F2063">
        <v>120.655</v>
      </c>
      <c r="G2063" s="384">
        <v>0</v>
      </c>
      <c r="H2063">
        <v>120.655</v>
      </c>
      <c r="I2063">
        <v>15.58</v>
      </c>
      <c r="J2063" s="384">
        <v>10390.89</v>
      </c>
    </row>
    <row r="2064" spans="1:10" x14ac:dyDescent="0.2">
      <c r="A2064">
        <v>7370</v>
      </c>
      <c r="B2064" s="623">
        <v>43808.734722222223</v>
      </c>
      <c r="C2064" s="405" t="s">
        <v>97</v>
      </c>
      <c r="D2064" s="384">
        <v>1027</v>
      </c>
      <c r="E2064">
        <v>0.01</v>
      </c>
      <c r="F2064">
        <v>120.22199999999999</v>
      </c>
      <c r="G2064" s="384">
        <v>0</v>
      </c>
      <c r="H2064">
        <v>0</v>
      </c>
    </row>
    <row r="2065" spans="1:10" x14ac:dyDescent="0.2">
      <c r="A2065">
        <v>7579</v>
      </c>
      <c r="B2065" s="623">
        <v>43819.635416666664</v>
      </c>
      <c r="C2065" s="405" t="s">
        <v>2054</v>
      </c>
      <c r="D2065" s="384">
        <v>1027</v>
      </c>
      <c r="E2065">
        <v>0.01</v>
      </c>
      <c r="F2065">
        <v>121.303</v>
      </c>
      <c r="G2065" s="384">
        <v>0</v>
      </c>
      <c r="H2065">
        <v>121.303</v>
      </c>
      <c r="I2065">
        <v>-10.220000000000001</v>
      </c>
      <c r="J2065" s="384">
        <v>10406.950000000001</v>
      </c>
    </row>
    <row r="2066" spans="1:10" x14ac:dyDescent="0.2">
      <c r="A2066">
        <v>7380</v>
      </c>
      <c r="B2066" s="623">
        <v>43809.649305555555</v>
      </c>
      <c r="C2066" s="405" t="s">
        <v>97</v>
      </c>
      <c r="D2066" s="384">
        <v>1028</v>
      </c>
      <c r="E2066">
        <v>0.01</v>
      </c>
      <c r="F2066">
        <v>120.38200000000001</v>
      </c>
      <c r="G2066" s="384">
        <v>0</v>
      </c>
      <c r="H2066">
        <v>0</v>
      </c>
    </row>
    <row r="2067" spans="1:10" x14ac:dyDescent="0.2">
      <c r="A2067">
        <v>7580</v>
      </c>
      <c r="B2067" s="623">
        <v>43819.635416666664</v>
      </c>
      <c r="C2067" s="405" t="s">
        <v>2054</v>
      </c>
      <c r="D2067" s="384">
        <v>1028</v>
      </c>
      <c r="E2067">
        <v>0.01</v>
      </c>
      <c r="F2067">
        <v>121.303</v>
      </c>
      <c r="G2067" s="384">
        <v>0</v>
      </c>
      <c r="H2067">
        <v>121.303</v>
      </c>
      <c r="I2067">
        <v>-8.7200000000000006</v>
      </c>
      <c r="J2067" s="384">
        <v>10398.219999999999</v>
      </c>
    </row>
    <row r="2068" spans="1:10" x14ac:dyDescent="0.2">
      <c r="A2068">
        <v>7384</v>
      </c>
      <c r="B2068" s="623">
        <v>43809.750694444447</v>
      </c>
      <c r="C2068" s="405" t="s">
        <v>97</v>
      </c>
      <c r="D2068" s="384">
        <v>1029</v>
      </c>
      <c r="E2068">
        <v>0.02</v>
      </c>
      <c r="F2068">
        <v>120.583</v>
      </c>
      <c r="G2068" s="384">
        <v>0</v>
      </c>
      <c r="H2068">
        <v>0</v>
      </c>
    </row>
    <row r="2069" spans="1:10" x14ac:dyDescent="0.2">
      <c r="A2069">
        <v>7581</v>
      </c>
      <c r="B2069" s="623">
        <v>43819.635416666664</v>
      </c>
      <c r="C2069" s="405" t="s">
        <v>2054</v>
      </c>
      <c r="D2069" s="384">
        <v>1029</v>
      </c>
      <c r="E2069">
        <v>0.02</v>
      </c>
      <c r="F2069">
        <v>121.303</v>
      </c>
      <c r="G2069" s="384">
        <v>0</v>
      </c>
      <c r="H2069">
        <v>121.303</v>
      </c>
      <c r="I2069">
        <v>-13.76</v>
      </c>
      <c r="J2069" s="384">
        <v>10384.469999999999</v>
      </c>
    </row>
    <row r="2070" spans="1:10" x14ac:dyDescent="0.2">
      <c r="A2070">
        <v>7398</v>
      </c>
      <c r="B2070" s="623">
        <v>43810.009722222225</v>
      </c>
      <c r="C2070" s="405" t="s">
        <v>96</v>
      </c>
      <c r="D2070" s="384">
        <v>1030</v>
      </c>
      <c r="E2070">
        <v>0.01</v>
      </c>
      <c r="F2070">
        <v>120.655</v>
      </c>
      <c r="G2070" s="384">
        <v>0</v>
      </c>
      <c r="H2070">
        <v>0</v>
      </c>
    </row>
    <row r="2071" spans="1:10" x14ac:dyDescent="0.2">
      <c r="A2071">
        <v>7403</v>
      </c>
      <c r="B2071" s="623">
        <v>43810.909722222219</v>
      </c>
      <c r="C2071" s="405" t="s">
        <v>2054</v>
      </c>
      <c r="D2071" s="384">
        <v>1030</v>
      </c>
      <c r="E2071">
        <v>0.01</v>
      </c>
      <c r="F2071">
        <v>120.825</v>
      </c>
      <c r="G2071" s="384">
        <v>0</v>
      </c>
      <c r="H2071">
        <v>120.825</v>
      </c>
      <c r="I2071">
        <v>1.55</v>
      </c>
      <c r="J2071" s="384">
        <v>10392.44</v>
      </c>
    </row>
    <row r="2072" spans="1:10" x14ac:dyDescent="0.2">
      <c r="A2072">
        <v>7400</v>
      </c>
      <c r="B2072" s="623">
        <v>43810.388194444444</v>
      </c>
      <c r="C2072" s="405" t="s">
        <v>96</v>
      </c>
      <c r="D2072" s="384">
        <v>1031</v>
      </c>
      <c r="E2072">
        <v>0.01</v>
      </c>
      <c r="F2072">
        <v>120.535</v>
      </c>
      <c r="G2072" s="384">
        <v>0</v>
      </c>
      <c r="H2072">
        <v>0</v>
      </c>
    </row>
    <row r="2073" spans="1:10" x14ac:dyDescent="0.2">
      <c r="A2073">
        <v>7404</v>
      </c>
      <c r="B2073" s="623">
        <v>43810.909722222219</v>
      </c>
      <c r="C2073" s="405" t="s">
        <v>2054</v>
      </c>
      <c r="D2073" s="384">
        <v>1031</v>
      </c>
      <c r="E2073">
        <v>0.01</v>
      </c>
      <c r="F2073">
        <v>120.825</v>
      </c>
      <c r="G2073" s="384">
        <v>0</v>
      </c>
      <c r="H2073">
        <v>120.825</v>
      </c>
      <c r="I2073">
        <v>2.66</v>
      </c>
      <c r="J2073" s="384">
        <v>10395.1</v>
      </c>
    </row>
    <row r="2074" spans="1:10" x14ac:dyDescent="0.2">
      <c r="A2074">
        <v>7405</v>
      </c>
      <c r="B2074" s="623">
        <v>43810.909722222219</v>
      </c>
      <c r="C2074" s="405" t="s">
        <v>96</v>
      </c>
      <c r="D2074" s="384">
        <v>1032</v>
      </c>
      <c r="E2074">
        <v>0.01</v>
      </c>
      <c r="F2074">
        <v>120.842</v>
      </c>
      <c r="G2074" s="384">
        <v>0</v>
      </c>
      <c r="H2074">
        <v>0</v>
      </c>
    </row>
    <row r="2075" spans="1:10" x14ac:dyDescent="0.2">
      <c r="A2075">
        <v>7419</v>
      </c>
      <c r="B2075" s="623">
        <v>43811.651388888888</v>
      </c>
      <c r="C2075" s="405" t="s">
        <v>2054</v>
      </c>
      <c r="D2075" s="384">
        <v>1032</v>
      </c>
      <c r="E2075">
        <v>0.01</v>
      </c>
      <c r="F2075">
        <v>121.074</v>
      </c>
      <c r="G2075" s="384">
        <v>0</v>
      </c>
      <c r="H2075">
        <v>121.074</v>
      </c>
      <c r="I2075">
        <v>2.0099999999999998</v>
      </c>
      <c r="J2075" s="384">
        <v>10397.11</v>
      </c>
    </row>
    <row r="2076" spans="1:10" x14ac:dyDescent="0.2">
      <c r="A2076">
        <v>7407</v>
      </c>
      <c r="B2076" s="623">
        <v>43810.912499999999</v>
      </c>
      <c r="C2076" s="405" t="s">
        <v>97</v>
      </c>
      <c r="D2076" s="384">
        <v>1033</v>
      </c>
      <c r="E2076">
        <v>0.03</v>
      </c>
      <c r="F2076">
        <v>120.855</v>
      </c>
      <c r="G2076" s="384">
        <v>0</v>
      </c>
      <c r="H2076">
        <v>0</v>
      </c>
    </row>
    <row r="2077" spans="1:10" x14ac:dyDescent="0.2">
      <c r="A2077">
        <v>7582</v>
      </c>
      <c r="B2077" s="623">
        <v>43819.635416666664</v>
      </c>
      <c r="C2077" s="405" t="s">
        <v>2054</v>
      </c>
      <c r="D2077" s="384">
        <v>1033</v>
      </c>
      <c r="E2077">
        <v>0.03</v>
      </c>
      <c r="F2077">
        <v>121.303</v>
      </c>
      <c r="G2077" s="384">
        <v>0</v>
      </c>
      <c r="H2077">
        <v>121.303</v>
      </c>
      <c r="I2077">
        <v>-13.08</v>
      </c>
      <c r="J2077" s="384">
        <v>10371.39</v>
      </c>
    </row>
    <row r="2078" spans="1:10" x14ac:dyDescent="0.2">
      <c r="A2078">
        <v>7420</v>
      </c>
      <c r="B2078" s="623">
        <v>43811.652083333334</v>
      </c>
      <c r="C2078" s="405" t="s">
        <v>96</v>
      </c>
      <c r="D2078" s="384">
        <v>1034</v>
      </c>
      <c r="E2078">
        <v>0.01</v>
      </c>
      <c r="F2078">
        <v>121.11199999999999</v>
      </c>
      <c r="G2078" s="384">
        <v>0</v>
      </c>
      <c r="H2078">
        <v>0</v>
      </c>
    </row>
    <row r="2079" spans="1:10" x14ac:dyDescent="0.2">
      <c r="A2079">
        <v>7432</v>
      </c>
      <c r="B2079" s="623">
        <v>43811.708333333336</v>
      </c>
      <c r="C2079" s="405" t="s">
        <v>2054</v>
      </c>
      <c r="D2079" s="384">
        <v>1034</v>
      </c>
      <c r="E2079">
        <v>0.01</v>
      </c>
      <c r="F2079">
        <v>121.282</v>
      </c>
      <c r="G2079" s="384">
        <v>0</v>
      </c>
      <c r="H2079">
        <v>121.282</v>
      </c>
      <c r="I2079">
        <v>1.56</v>
      </c>
      <c r="J2079" s="384">
        <v>10398.67</v>
      </c>
    </row>
    <row r="2080" spans="1:10" x14ac:dyDescent="0.2">
      <c r="A2080">
        <v>7422</v>
      </c>
      <c r="B2080" s="623">
        <v>43811.656944444447</v>
      </c>
      <c r="C2080" s="405" t="s">
        <v>96</v>
      </c>
      <c r="D2080" s="384">
        <v>1035</v>
      </c>
      <c r="E2080">
        <v>0.01</v>
      </c>
      <c r="F2080">
        <v>120.992</v>
      </c>
      <c r="G2080" s="384">
        <v>0</v>
      </c>
      <c r="H2080">
        <v>0</v>
      </c>
    </row>
    <row r="2081" spans="1:10" x14ac:dyDescent="0.2">
      <c r="A2081">
        <v>7433</v>
      </c>
      <c r="B2081" s="623">
        <v>43811.708333333336</v>
      </c>
      <c r="C2081" s="405" t="s">
        <v>2054</v>
      </c>
      <c r="D2081" s="384">
        <v>1035</v>
      </c>
      <c r="E2081">
        <v>0.01</v>
      </c>
      <c r="F2081">
        <v>121.282</v>
      </c>
      <c r="G2081" s="384">
        <v>0</v>
      </c>
      <c r="H2081">
        <v>121.282</v>
      </c>
      <c r="I2081">
        <v>2.66</v>
      </c>
      <c r="J2081" s="384">
        <v>10401.33</v>
      </c>
    </row>
    <row r="2082" spans="1:10" x14ac:dyDescent="0.2">
      <c r="A2082">
        <v>7425</v>
      </c>
      <c r="B2082" s="623">
        <v>43811.692361111112</v>
      </c>
      <c r="C2082" s="405" t="s">
        <v>97</v>
      </c>
      <c r="D2082" s="384">
        <v>1036</v>
      </c>
      <c r="E2082">
        <v>0.06</v>
      </c>
      <c r="F2082">
        <v>121.202</v>
      </c>
      <c r="G2082" s="384">
        <v>0</v>
      </c>
      <c r="H2082">
        <v>0</v>
      </c>
    </row>
    <row r="2083" spans="1:10" x14ac:dyDescent="0.2">
      <c r="A2083">
        <v>7583</v>
      </c>
      <c r="B2083" s="623">
        <v>43819.635416666664</v>
      </c>
      <c r="C2083" s="405" t="s">
        <v>2054</v>
      </c>
      <c r="D2083" s="384">
        <v>1036</v>
      </c>
      <c r="E2083">
        <v>0.06</v>
      </c>
      <c r="F2083">
        <v>121.303</v>
      </c>
      <c r="G2083" s="384">
        <v>0</v>
      </c>
      <c r="H2083">
        <v>121.303</v>
      </c>
      <c r="I2083">
        <v>-6.65</v>
      </c>
      <c r="J2083" s="384">
        <v>10364.74</v>
      </c>
    </row>
    <row r="2084" spans="1:10" x14ac:dyDescent="0.2">
      <c r="A2084">
        <v>7434</v>
      </c>
      <c r="B2084" s="623">
        <v>43811.709722222222</v>
      </c>
      <c r="C2084" s="405" t="s">
        <v>96</v>
      </c>
      <c r="D2084" s="384">
        <v>1037</v>
      </c>
      <c r="E2084">
        <v>0.01</v>
      </c>
      <c r="F2084">
        <v>121.352</v>
      </c>
      <c r="G2084" s="384">
        <v>0</v>
      </c>
      <c r="H2084">
        <v>0</v>
      </c>
    </row>
    <row r="2085" spans="1:10" x14ac:dyDescent="0.2">
      <c r="A2085">
        <v>7436</v>
      </c>
      <c r="B2085" s="623">
        <v>43811.920138888891</v>
      </c>
      <c r="C2085" s="405" t="s">
        <v>2054</v>
      </c>
      <c r="D2085" s="384">
        <v>1037</v>
      </c>
      <c r="E2085">
        <v>0.01</v>
      </c>
      <c r="F2085">
        <v>121.572</v>
      </c>
      <c r="G2085" s="384">
        <v>0</v>
      </c>
      <c r="H2085">
        <v>121.572</v>
      </c>
      <c r="I2085">
        <v>2.02</v>
      </c>
      <c r="J2085" s="384">
        <v>10403.35</v>
      </c>
    </row>
    <row r="2086" spans="1:10" x14ac:dyDescent="0.2">
      <c r="A2086">
        <v>7437</v>
      </c>
      <c r="B2086" s="623">
        <v>43811.92083333333</v>
      </c>
      <c r="C2086" s="405" t="s">
        <v>96</v>
      </c>
      <c r="D2086" s="384">
        <v>1038</v>
      </c>
      <c r="E2086">
        <v>0.01</v>
      </c>
      <c r="F2086">
        <v>121.596</v>
      </c>
      <c r="G2086" s="384">
        <v>0</v>
      </c>
      <c r="H2086">
        <v>0</v>
      </c>
    </row>
    <row r="2087" spans="1:10" x14ac:dyDescent="0.2">
      <c r="A2087">
        <v>7447</v>
      </c>
      <c r="B2087" s="623">
        <v>43812</v>
      </c>
      <c r="C2087" s="405" t="s">
        <v>2054</v>
      </c>
      <c r="D2087" s="384">
        <v>1038</v>
      </c>
      <c r="E2087">
        <v>0.01</v>
      </c>
      <c r="F2087">
        <v>121.816</v>
      </c>
      <c r="G2087" s="384">
        <v>0</v>
      </c>
      <c r="H2087">
        <v>121.816</v>
      </c>
      <c r="I2087">
        <v>1.98</v>
      </c>
      <c r="J2087" s="384">
        <v>10405.33</v>
      </c>
    </row>
    <row r="2088" spans="1:10" x14ac:dyDescent="0.2">
      <c r="A2088">
        <v>7439</v>
      </c>
      <c r="B2088" s="623">
        <v>43811.936111111114</v>
      </c>
      <c r="C2088" s="405" t="s">
        <v>97</v>
      </c>
      <c r="D2088" s="384">
        <v>1039</v>
      </c>
      <c r="E2088">
        <v>0.1</v>
      </c>
      <c r="F2088">
        <v>121.614</v>
      </c>
      <c r="G2088" s="384">
        <v>0</v>
      </c>
      <c r="H2088">
        <v>0</v>
      </c>
    </row>
    <row r="2089" spans="1:10" x14ac:dyDescent="0.2">
      <c r="A2089">
        <v>7584</v>
      </c>
      <c r="B2089" s="623">
        <v>43819.635416666664</v>
      </c>
      <c r="C2089" s="405" t="s">
        <v>2054</v>
      </c>
      <c r="D2089" s="384">
        <v>1039</v>
      </c>
      <c r="E2089">
        <v>0.1</v>
      </c>
      <c r="F2089">
        <v>121.303</v>
      </c>
      <c r="G2089" s="384">
        <v>0</v>
      </c>
      <c r="H2089">
        <v>121.303</v>
      </c>
      <c r="I2089">
        <v>26.71</v>
      </c>
      <c r="J2089" s="384">
        <v>10391.450000000001</v>
      </c>
    </row>
    <row r="2090" spans="1:10" x14ac:dyDescent="0.2">
      <c r="A2090">
        <v>7455</v>
      </c>
      <c r="B2090" s="623">
        <v>43812.002083333333</v>
      </c>
      <c r="C2090" s="405" t="s">
        <v>97</v>
      </c>
      <c r="D2090" s="384">
        <v>1040</v>
      </c>
      <c r="E2090">
        <v>0.19</v>
      </c>
      <c r="F2090">
        <v>122.185</v>
      </c>
      <c r="G2090" s="384">
        <v>0</v>
      </c>
      <c r="H2090">
        <v>0</v>
      </c>
    </row>
    <row r="2091" spans="1:10" x14ac:dyDescent="0.2">
      <c r="A2091">
        <v>7585</v>
      </c>
      <c r="B2091" s="623">
        <v>43819.635416666664</v>
      </c>
      <c r="C2091" s="405" t="s">
        <v>2054</v>
      </c>
      <c r="D2091" s="384">
        <v>1040</v>
      </c>
      <c r="E2091">
        <v>0.19</v>
      </c>
      <c r="F2091">
        <v>121.303</v>
      </c>
      <c r="G2091" s="384">
        <v>0</v>
      </c>
      <c r="H2091">
        <v>121.303</v>
      </c>
      <c r="I2091">
        <v>150.66999999999999</v>
      </c>
      <c r="J2091" s="384">
        <v>10542.12</v>
      </c>
    </row>
    <row r="2092" spans="1:10" x14ac:dyDescent="0.2">
      <c r="A2092">
        <v>7464</v>
      </c>
      <c r="B2092" s="623">
        <v>43812.011805555558</v>
      </c>
      <c r="C2092" s="405" t="s">
        <v>96</v>
      </c>
      <c r="D2092" s="384">
        <v>1041</v>
      </c>
      <c r="E2092">
        <v>0.01</v>
      </c>
      <c r="F2092">
        <v>122.38200000000001</v>
      </c>
      <c r="G2092" s="384">
        <v>0</v>
      </c>
      <c r="H2092">
        <v>0</v>
      </c>
    </row>
    <row r="2093" spans="1:10" x14ac:dyDescent="0.2">
      <c r="A2093">
        <v>7469</v>
      </c>
      <c r="B2093" s="623">
        <v>43812.427083333336</v>
      </c>
      <c r="C2093" s="405" t="s">
        <v>2054</v>
      </c>
      <c r="D2093" s="384">
        <v>1041</v>
      </c>
      <c r="E2093">
        <v>0.01</v>
      </c>
      <c r="F2093">
        <v>122.551</v>
      </c>
      <c r="G2093" s="384">
        <v>0</v>
      </c>
      <c r="H2093">
        <v>122.551</v>
      </c>
      <c r="I2093">
        <v>1.55</v>
      </c>
      <c r="J2093" s="384">
        <v>10406.879999999999</v>
      </c>
    </row>
    <row r="2094" spans="1:10" x14ac:dyDescent="0.2">
      <c r="A2094">
        <v>7466</v>
      </c>
      <c r="B2094" s="623">
        <v>43812.086111111108</v>
      </c>
      <c r="C2094" s="405" t="s">
        <v>96</v>
      </c>
      <c r="D2094" s="384">
        <v>1042</v>
      </c>
      <c r="E2094">
        <v>0.01</v>
      </c>
      <c r="F2094">
        <v>122.26</v>
      </c>
      <c r="G2094" s="384">
        <v>0</v>
      </c>
      <c r="H2094">
        <v>0</v>
      </c>
    </row>
    <row r="2095" spans="1:10" x14ac:dyDescent="0.2">
      <c r="A2095">
        <v>7470</v>
      </c>
      <c r="B2095" s="623">
        <v>43812.427083333336</v>
      </c>
      <c r="C2095" s="405" t="s">
        <v>2054</v>
      </c>
      <c r="D2095" s="384">
        <v>1042</v>
      </c>
      <c r="E2095">
        <v>0.01</v>
      </c>
      <c r="F2095">
        <v>122.551</v>
      </c>
      <c r="G2095" s="384">
        <v>0</v>
      </c>
      <c r="H2095">
        <v>122.551</v>
      </c>
      <c r="I2095">
        <v>2.67</v>
      </c>
      <c r="J2095" s="384">
        <v>10409.549999999999</v>
      </c>
    </row>
    <row r="2096" spans="1:10" x14ac:dyDescent="0.2">
      <c r="A2096">
        <v>7471</v>
      </c>
      <c r="B2096" s="623">
        <v>43812.427777777775</v>
      </c>
      <c r="C2096" s="405" t="s">
        <v>96</v>
      </c>
      <c r="D2096" s="384">
        <v>1043</v>
      </c>
      <c r="E2096">
        <v>0.01</v>
      </c>
      <c r="F2096">
        <v>122.57899999999999</v>
      </c>
      <c r="G2096" s="384">
        <v>0</v>
      </c>
      <c r="H2096">
        <v>0</v>
      </c>
    </row>
    <row r="2097" spans="1:10" x14ac:dyDescent="0.2">
      <c r="A2097">
        <v>7517</v>
      </c>
      <c r="B2097" s="623">
        <v>43816.563194444447</v>
      </c>
      <c r="C2097" s="405" t="s">
        <v>2054</v>
      </c>
      <c r="D2097" s="384">
        <v>1043</v>
      </c>
      <c r="E2097">
        <v>0.01</v>
      </c>
      <c r="F2097">
        <v>122.31699999999999</v>
      </c>
      <c r="G2097" s="384">
        <v>0</v>
      </c>
      <c r="H2097">
        <v>122.31699999999999</v>
      </c>
      <c r="I2097">
        <v>-2.4900000000000002</v>
      </c>
      <c r="J2097" s="384">
        <v>10407.049999999999</v>
      </c>
    </row>
    <row r="2098" spans="1:10" x14ac:dyDescent="0.2">
      <c r="A2098">
        <v>7473</v>
      </c>
      <c r="B2098" s="623">
        <v>43812.45</v>
      </c>
      <c r="C2098" s="405" t="s">
        <v>96</v>
      </c>
      <c r="D2098" s="384">
        <v>1044</v>
      </c>
      <c r="E2098">
        <v>0.01</v>
      </c>
      <c r="F2098">
        <v>122.459</v>
      </c>
      <c r="G2098" s="384">
        <v>0</v>
      </c>
      <c r="H2098">
        <v>0</v>
      </c>
    </row>
    <row r="2099" spans="1:10" x14ac:dyDescent="0.2">
      <c r="A2099">
        <v>7518</v>
      </c>
      <c r="B2099" s="623">
        <v>43816.563194444447</v>
      </c>
      <c r="C2099" s="405" t="s">
        <v>2054</v>
      </c>
      <c r="D2099" s="384">
        <v>1044</v>
      </c>
      <c r="E2099">
        <v>0.01</v>
      </c>
      <c r="F2099">
        <v>122.31699999999999</v>
      </c>
      <c r="G2099" s="384">
        <v>0</v>
      </c>
      <c r="H2099">
        <v>122.31699999999999</v>
      </c>
      <c r="I2099">
        <v>-1.39</v>
      </c>
      <c r="J2099" s="384">
        <v>10405.66</v>
      </c>
    </row>
    <row r="2100" spans="1:10" x14ac:dyDescent="0.2">
      <c r="A2100">
        <v>7476</v>
      </c>
      <c r="B2100" s="623">
        <v>43812.67291666667</v>
      </c>
      <c r="C2100" s="405" t="s">
        <v>96</v>
      </c>
      <c r="D2100" s="384">
        <v>1045</v>
      </c>
      <c r="E2100">
        <v>0.01</v>
      </c>
      <c r="F2100">
        <v>122.197</v>
      </c>
      <c r="G2100" s="384">
        <v>0</v>
      </c>
      <c r="H2100">
        <v>0</v>
      </c>
    </row>
    <row r="2101" spans="1:10" x14ac:dyDescent="0.2">
      <c r="A2101">
        <v>7519</v>
      </c>
      <c r="B2101" s="623">
        <v>43816.563194444447</v>
      </c>
      <c r="C2101" s="405" t="s">
        <v>2054</v>
      </c>
      <c r="D2101" s="384">
        <v>1045</v>
      </c>
      <c r="E2101">
        <v>0.01</v>
      </c>
      <c r="F2101">
        <v>122.31699999999999</v>
      </c>
      <c r="G2101" s="384">
        <v>0</v>
      </c>
      <c r="H2101">
        <v>122.31699999999999</v>
      </c>
      <c r="I2101">
        <v>1.02</v>
      </c>
      <c r="J2101" s="384">
        <v>10406.68</v>
      </c>
    </row>
    <row r="2102" spans="1:10" x14ac:dyDescent="0.2">
      <c r="A2102">
        <v>7480</v>
      </c>
      <c r="B2102" s="623">
        <v>43812.685416666667</v>
      </c>
      <c r="C2102" s="405" t="s">
        <v>96</v>
      </c>
      <c r="D2102" s="384">
        <v>1046</v>
      </c>
      <c r="E2102">
        <v>0.02</v>
      </c>
      <c r="F2102">
        <v>121.995</v>
      </c>
      <c r="G2102" s="384">
        <v>0</v>
      </c>
      <c r="H2102">
        <v>0</v>
      </c>
    </row>
    <row r="2103" spans="1:10" x14ac:dyDescent="0.2">
      <c r="A2103">
        <v>7520</v>
      </c>
      <c r="B2103" s="623">
        <v>43816.563194444447</v>
      </c>
      <c r="C2103" s="405" t="s">
        <v>2054</v>
      </c>
      <c r="D2103" s="384">
        <v>1046</v>
      </c>
      <c r="E2103">
        <v>0.02</v>
      </c>
      <c r="F2103">
        <v>122.31699999999999</v>
      </c>
      <c r="G2103" s="384">
        <v>0</v>
      </c>
      <c r="H2103">
        <v>122.31699999999999</v>
      </c>
      <c r="I2103">
        <v>5.75</v>
      </c>
      <c r="J2103" s="384">
        <v>10412.43</v>
      </c>
    </row>
    <row r="2104" spans="1:10" x14ac:dyDescent="0.2">
      <c r="A2104">
        <v>7485</v>
      </c>
      <c r="B2104" s="623">
        <v>43812.734722222223</v>
      </c>
      <c r="C2104" s="405" t="s">
        <v>96</v>
      </c>
      <c r="D2104" s="384">
        <v>1047</v>
      </c>
      <c r="E2104">
        <v>0.03</v>
      </c>
      <c r="F2104">
        <v>121.723</v>
      </c>
      <c r="G2104" s="384">
        <v>0</v>
      </c>
      <c r="H2104">
        <v>0</v>
      </c>
    </row>
    <row r="2105" spans="1:10" x14ac:dyDescent="0.2">
      <c r="A2105">
        <v>7521</v>
      </c>
      <c r="B2105" s="623">
        <v>43816.563194444447</v>
      </c>
      <c r="C2105" s="405" t="s">
        <v>2054</v>
      </c>
      <c r="D2105" s="384">
        <v>1047</v>
      </c>
      <c r="E2105">
        <v>0.03</v>
      </c>
      <c r="F2105">
        <v>122.31699999999999</v>
      </c>
      <c r="G2105" s="384">
        <v>0</v>
      </c>
      <c r="H2105">
        <v>122.31699999999999</v>
      </c>
      <c r="I2105">
        <v>16.100000000000001</v>
      </c>
      <c r="J2105" s="384">
        <v>10428.530000000001</v>
      </c>
    </row>
    <row r="2106" spans="1:10" x14ac:dyDescent="0.2">
      <c r="A2106">
        <v>7522</v>
      </c>
      <c r="B2106" s="623">
        <v>43816.564583333333</v>
      </c>
      <c r="C2106" s="405" t="s">
        <v>96</v>
      </c>
      <c r="D2106" s="384">
        <v>1048</v>
      </c>
      <c r="E2106">
        <v>0.01</v>
      </c>
      <c r="F2106">
        <v>122.346</v>
      </c>
      <c r="G2106" s="384">
        <v>0</v>
      </c>
      <c r="H2106">
        <v>0</v>
      </c>
    </row>
    <row r="2107" spans="1:10" x14ac:dyDescent="0.2">
      <c r="A2107">
        <v>7653</v>
      </c>
      <c r="B2107" s="623">
        <v>43826.380555555559</v>
      </c>
      <c r="C2107" s="405" t="s">
        <v>2054</v>
      </c>
      <c r="D2107" s="384">
        <v>1048</v>
      </c>
      <c r="E2107">
        <v>0.01</v>
      </c>
      <c r="F2107">
        <v>121.923</v>
      </c>
      <c r="G2107" s="384">
        <v>0</v>
      </c>
      <c r="H2107">
        <v>121.923</v>
      </c>
      <c r="I2107">
        <v>-4.37</v>
      </c>
      <c r="J2107" s="384">
        <v>10539.76</v>
      </c>
    </row>
    <row r="2108" spans="1:10" x14ac:dyDescent="0.2">
      <c r="A2108">
        <v>7524</v>
      </c>
      <c r="B2108" s="623">
        <v>43816.659722222219</v>
      </c>
      <c r="C2108" s="405" t="s">
        <v>96</v>
      </c>
      <c r="D2108" s="384">
        <v>1049</v>
      </c>
      <c r="E2108">
        <v>0.01</v>
      </c>
      <c r="F2108">
        <v>122.22499999999999</v>
      </c>
      <c r="G2108" s="384">
        <v>0</v>
      </c>
      <c r="H2108">
        <v>0</v>
      </c>
    </row>
    <row r="2109" spans="1:10" x14ac:dyDescent="0.2">
      <c r="A2109">
        <v>7654</v>
      </c>
      <c r="B2109" s="623">
        <v>43826.380555555559</v>
      </c>
      <c r="C2109" s="405" t="s">
        <v>2054</v>
      </c>
      <c r="D2109" s="384">
        <v>1049</v>
      </c>
      <c r="E2109">
        <v>0.01</v>
      </c>
      <c r="F2109">
        <v>121.923</v>
      </c>
      <c r="G2109" s="384">
        <v>0</v>
      </c>
      <c r="H2109">
        <v>121.923</v>
      </c>
      <c r="I2109">
        <v>-3.26</v>
      </c>
      <c r="J2109" s="384">
        <v>10536.5</v>
      </c>
    </row>
    <row r="2110" spans="1:10" x14ac:dyDescent="0.2">
      <c r="A2110">
        <v>7527</v>
      </c>
      <c r="B2110" s="623">
        <v>43816.854166666664</v>
      </c>
      <c r="C2110" s="405" t="s">
        <v>96</v>
      </c>
      <c r="D2110" s="384">
        <v>1050</v>
      </c>
      <c r="E2110">
        <v>0.01</v>
      </c>
      <c r="F2110">
        <v>122.06399999999999</v>
      </c>
      <c r="G2110" s="384">
        <v>0</v>
      </c>
      <c r="H2110">
        <v>0</v>
      </c>
    </row>
    <row r="2111" spans="1:10" x14ac:dyDescent="0.2">
      <c r="A2111">
        <v>7655</v>
      </c>
      <c r="B2111" s="623">
        <v>43826.380555555559</v>
      </c>
      <c r="C2111" s="405" t="s">
        <v>2054</v>
      </c>
      <c r="D2111" s="384">
        <v>1050</v>
      </c>
      <c r="E2111">
        <v>0.01</v>
      </c>
      <c r="F2111">
        <v>121.923</v>
      </c>
      <c r="G2111" s="384">
        <v>0</v>
      </c>
      <c r="H2111">
        <v>121.923</v>
      </c>
      <c r="I2111">
        <v>-1.78</v>
      </c>
      <c r="J2111" s="384">
        <v>10534.72</v>
      </c>
    </row>
    <row r="2112" spans="1:10" x14ac:dyDescent="0.2">
      <c r="A2112">
        <v>7542</v>
      </c>
      <c r="B2112" s="623">
        <v>43817.179166666669</v>
      </c>
      <c r="C2112" s="405" t="s">
        <v>96</v>
      </c>
      <c r="D2112" s="384">
        <v>1051</v>
      </c>
      <c r="E2112">
        <v>0.02</v>
      </c>
      <c r="F2112">
        <v>121.86199999999999</v>
      </c>
      <c r="G2112" s="384">
        <v>0</v>
      </c>
      <c r="H2112">
        <v>0</v>
      </c>
    </row>
    <row r="2113" spans="1:10" x14ac:dyDescent="0.2">
      <c r="A2113">
        <v>7656</v>
      </c>
      <c r="B2113" s="623">
        <v>43826.380555555559</v>
      </c>
      <c r="C2113" s="405" t="s">
        <v>2054</v>
      </c>
      <c r="D2113" s="384">
        <v>1051</v>
      </c>
      <c r="E2113">
        <v>0.02</v>
      </c>
      <c r="F2113">
        <v>121.923</v>
      </c>
      <c r="G2113" s="384">
        <v>0</v>
      </c>
      <c r="H2113">
        <v>121.923</v>
      </c>
      <c r="I2113">
        <v>0.22</v>
      </c>
      <c r="J2113" s="384">
        <v>10534.94</v>
      </c>
    </row>
    <row r="2114" spans="1:10" x14ac:dyDescent="0.2">
      <c r="A2114">
        <v>7559</v>
      </c>
      <c r="B2114" s="623">
        <v>43818.661805555559</v>
      </c>
      <c r="C2114" s="405" t="s">
        <v>96</v>
      </c>
      <c r="D2114" s="384">
        <v>1052</v>
      </c>
      <c r="E2114">
        <v>0.03</v>
      </c>
      <c r="F2114">
        <v>121.59099999999999</v>
      </c>
      <c r="G2114" s="384">
        <v>0</v>
      </c>
      <c r="H2114">
        <v>0</v>
      </c>
    </row>
    <row r="2115" spans="1:10" x14ac:dyDescent="0.2">
      <c r="A2115">
        <v>7657</v>
      </c>
      <c r="B2115" s="623">
        <v>43826.380555555559</v>
      </c>
      <c r="C2115" s="405" t="s">
        <v>2054</v>
      </c>
      <c r="D2115" s="384">
        <v>1052</v>
      </c>
      <c r="E2115">
        <v>0.03</v>
      </c>
      <c r="F2115">
        <v>121.923</v>
      </c>
      <c r="G2115" s="384">
        <v>0</v>
      </c>
      <c r="H2115">
        <v>121.923</v>
      </c>
      <c r="I2115">
        <v>8.15</v>
      </c>
      <c r="J2115" s="384">
        <v>10543.08</v>
      </c>
    </row>
    <row r="2116" spans="1:10" x14ac:dyDescent="0.2">
      <c r="A2116">
        <v>7586</v>
      </c>
      <c r="B2116" s="623">
        <v>43819.636805555558</v>
      </c>
      <c r="C2116" s="405" t="s">
        <v>97</v>
      </c>
      <c r="D2116" s="384">
        <v>1053</v>
      </c>
      <c r="E2116">
        <v>0.01</v>
      </c>
      <c r="F2116">
        <v>121.26</v>
      </c>
      <c r="G2116" s="384">
        <v>0</v>
      </c>
      <c r="H2116">
        <v>0</v>
      </c>
    </row>
    <row r="2117" spans="1:10" x14ac:dyDescent="0.2">
      <c r="A2117">
        <v>7616</v>
      </c>
      <c r="B2117" s="623">
        <v>43824.399305555555</v>
      </c>
      <c r="C2117" s="405" t="s">
        <v>2054</v>
      </c>
      <c r="D2117" s="384">
        <v>1053</v>
      </c>
      <c r="E2117">
        <v>0.01</v>
      </c>
      <c r="F2117">
        <v>121.033</v>
      </c>
      <c r="G2117" s="384">
        <v>0</v>
      </c>
      <c r="H2117">
        <v>121.033</v>
      </c>
      <c r="I2117">
        <v>2.0099999999999998</v>
      </c>
      <c r="J2117" s="384">
        <v>10544.13</v>
      </c>
    </row>
    <row r="2118" spans="1:10" x14ac:dyDescent="0.2">
      <c r="A2118">
        <v>7588</v>
      </c>
      <c r="B2118" s="623">
        <v>43819.642361111109</v>
      </c>
      <c r="C2118" s="405" t="s">
        <v>96</v>
      </c>
      <c r="D2118" s="384">
        <v>1054</v>
      </c>
      <c r="E2118">
        <v>0.06</v>
      </c>
      <c r="F2118">
        <v>121.251</v>
      </c>
      <c r="G2118" s="384">
        <v>0</v>
      </c>
      <c r="H2118">
        <v>0</v>
      </c>
    </row>
    <row r="2119" spans="1:10" x14ac:dyDescent="0.2">
      <c r="A2119">
        <v>7658</v>
      </c>
      <c r="B2119" s="623">
        <v>43826.380555555559</v>
      </c>
      <c r="C2119" s="405" t="s">
        <v>2054</v>
      </c>
      <c r="D2119" s="384">
        <v>1054</v>
      </c>
      <c r="E2119">
        <v>0.06</v>
      </c>
      <c r="F2119">
        <v>121.923</v>
      </c>
      <c r="G2119" s="384">
        <v>0</v>
      </c>
      <c r="H2119">
        <v>121.923</v>
      </c>
      <c r="I2119">
        <v>35.270000000000003</v>
      </c>
      <c r="J2119" s="384">
        <v>10578.35</v>
      </c>
    </row>
    <row r="2120" spans="1:10" x14ac:dyDescent="0.2">
      <c r="A2120">
        <v>7617</v>
      </c>
      <c r="B2120" s="623">
        <v>43824.411111111112</v>
      </c>
      <c r="C2120" s="405" t="s">
        <v>97</v>
      </c>
      <c r="D2120" s="384">
        <v>1055</v>
      </c>
      <c r="E2120">
        <v>0.01</v>
      </c>
      <c r="F2120">
        <v>121.048</v>
      </c>
      <c r="G2120" s="384">
        <v>0</v>
      </c>
      <c r="H2120">
        <v>0</v>
      </c>
    </row>
    <row r="2121" spans="1:10" x14ac:dyDescent="0.2">
      <c r="A2121">
        <v>7701</v>
      </c>
      <c r="B2121" s="623">
        <v>43829.999305555553</v>
      </c>
      <c r="C2121" s="405" t="s">
        <v>2129</v>
      </c>
      <c r="D2121" s="384">
        <v>1055</v>
      </c>
      <c r="E2121">
        <v>0.01</v>
      </c>
      <c r="F2121">
        <v>121.965</v>
      </c>
      <c r="G2121" s="384">
        <v>0</v>
      </c>
      <c r="H2121">
        <v>121.583</v>
      </c>
      <c r="I2121">
        <v>-8.52</v>
      </c>
      <c r="J2121" s="384">
        <v>10559.66</v>
      </c>
    </row>
    <row r="2122" spans="1:10" x14ac:dyDescent="0.2">
      <c r="A2122">
        <v>7619</v>
      </c>
      <c r="B2122" s="623">
        <v>43825</v>
      </c>
      <c r="C2122" s="405" t="s">
        <v>97</v>
      </c>
      <c r="D2122" s="384">
        <v>1056</v>
      </c>
      <c r="E2122">
        <v>0.01</v>
      </c>
      <c r="F2122">
        <v>121.255</v>
      </c>
      <c r="G2122" s="384">
        <v>0</v>
      </c>
      <c r="H2122">
        <v>0</v>
      </c>
    </row>
    <row r="2123" spans="1:10" x14ac:dyDescent="0.2">
      <c r="A2123">
        <v>7700</v>
      </c>
      <c r="B2123" s="623">
        <v>43829.999305555553</v>
      </c>
      <c r="C2123" s="405" t="s">
        <v>2129</v>
      </c>
      <c r="D2123" s="384">
        <v>1056</v>
      </c>
      <c r="E2123">
        <v>0.01</v>
      </c>
      <c r="F2123">
        <v>121.965</v>
      </c>
      <c r="G2123" s="384">
        <v>0</v>
      </c>
      <c r="H2123">
        <v>121.583</v>
      </c>
      <c r="I2123">
        <v>-6.56</v>
      </c>
      <c r="J2123" s="384">
        <v>10568.19</v>
      </c>
    </row>
    <row r="2124" spans="1:10" x14ac:dyDescent="0.2">
      <c r="A2124">
        <v>7628</v>
      </c>
      <c r="B2124" s="623">
        <v>43825.114583333336</v>
      </c>
      <c r="C2124" s="405" t="s">
        <v>97</v>
      </c>
      <c r="D2124" s="384">
        <v>1057</v>
      </c>
      <c r="E2124">
        <v>0.01</v>
      </c>
      <c r="F2124">
        <v>121.416</v>
      </c>
      <c r="G2124" s="384">
        <v>0</v>
      </c>
      <c r="H2124">
        <v>0</v>
      </c>
    </row>
    <row r="2125" spans="1:10" x14ac:dyDescent="0.2">
      <c r="A2125">
        <v>7699</v>
      </c>
      <c r="B2125" s="623">
        <v>43829.999305555553</v>
      </c>
      <c r="C2125" s="405" t="s">
        <v>2129</v>
      </c>
      <c r="D2125" s="384">
        <v>1057</v>
      </c>
      <c r="E2125">
        <v>0.01</v>
      </c>
      <c r="F2125">
        <v>121.965</v>
      </c>
      <c r="G2125" s="384">
        <v>0</v>
      </c>
      <c r="H2125">
        <v>121.583</v>
      </c>
      <c r="I2125">
        <v>-5.09</v>
      </c>
      <c r="J2125" s="384">
        <v>10574.74</v>
      </c>
    </row>
    <row r="2126" spans="1:10" x14ac:dyDescent="0.2">
      <c r="A2126">
        <v>7632</v>
      </c>
      <c r="B2126" s="623">
        <v>43825.645138888889</v>
      </c>
      <c r="C2126" s="405" t="s">
        <v>97</v>
      </c>
      <c r="D2126" s="384">
        <v>1058</v>
      </c>
      <c r="E2126">
        <v>0.02</v>
      </c>
      <c r="F2126">
        <v>121.61799999999999</v>
      </c>
      <c r="G2126" s="384">
        <v>0</v>
      </c>
      <c r="H2126">
        <v>0</v>
      </c>
    </row>
    <row r="2127" spans="1:10" x14ac:dyDescent="0.2">
      <c r="A2127">
        <v>7698</v>
      </c>
      <c r="B2127" s="623">
        <v>43829.999305555553</v>
      </c>
      <c r="C2127" s="405" t="s">
        <v>2129</v>
      </c>
      <c r="D2127" s="384">
        <v>1058</v>
      </c>
      <c r="E2127">
        <v>0.02</v>
      </c>
      <c r="F2127">
        <v>121.965</v>
      </c>
      <c r="G2127" s="384">
        <v>0</v>
      </c>
      <c r="H2127">
        <v>121.583</v>
      </c>
      <c r="I2127">
        <v>-6.46</v>
      </c>
      <c r="J2127" s="384">
        <v>10579.83</v>
      </c>
    </row>
    <row r="2128" spans="1:10" x14ac:dyDescent="0.2">
      <c r="A2128">
        <v>7647</v>
      </c>
      <c r="B2128" s="623">
        <v>43826.333333333336</v>
      </c>
      <c r="C2128" s="405" t="s">
        <v>97</v>
      </c>
      <c r="D2128" s="384">
        <v>1059</v>
      </c>
      <c r="E2128">
        <v>0.03</v>
      </c>
      <c r="F2128">
        <v>121.88800000000001</v>
      </c>
      <c r="G2128" s="384">
        <v>0</v>
      </c>
      <c r="H2128">
        <v>0</v>
      </c>
    </row>
    <row r="2129" spans="1:10" x14ac:dyDescent="0.2">
      <c r="A2129">
        <v>7697</v>
      </c>
      <c r="B2129" s="623">
        <v>43829.999305555553</v>
      </c>
      <c r="C2129" s="405" t="s">
        <v>2129</v>
      </c>
      <c r="D2129" s="384">
        <v>1059</v>
      </c>
      <c r="E2129">
        <v>0.03</v>
      </c>
      <c r="F2129">
        <v>121.965</v>
      </c>
      <c r="G2129" s="384">
        <v>0</v>
      </c>
      <c r="H2129">
        <v>121.583</v>
      </c>
      <c r="I2129">
        <v>-2.19</v>
      </c>
      <c r="J2129" s="384">
        <v>10586.29</v>
      </c>
    </row>
    <row r="2130" spans="1:10" x14ac:dyDescent="0.2">
      <c r="A2130">
        <v>7659</v>
      </c>
      <c r="B2130" s="623">
        <v>43826.40347222222</v>
      </c>
      <c r="C2130" s="405" t="s">
        <v>96</v>
      </c>
      <c r="D2130" s="384">
        <v>1060</v>
      </c>
      <c r="E2130">
        <v>0.01</v>
      </c>
      <c r="F2130">
        <v>121.988</v>
      </c>
      <c r="G2130" s="384">
        <v>0</v>
      </c>
      <c r="H2130">
        <v>0</v>
      </c>
    </row>
    <row r="2131" spans="1:10" x14ac:dyDescent="0.2">
      <c r="A2131">
        <v>7661</v>
      </c>
      <c r="B2131" s="623">
        <v>43826.588888888888</v>
      </c>
      <c r="C2131" s="405" t="s">
        <v>2054</v>
      </c>
      <c r="D2131" s="384">
        <v>1060</v>
      </c>
      <c r="E2131">
        <v>0.01</v>
      </c>
      <c r="F2131">
        <v>122.208</v>
      </c>
      <c r="G2131" s="384">
        <v>0</v>
      </c>
      <c r="H2131">
        <v>122.208</v>
      </c>
      <c r="I2131">
        <v>2.02</v>
      </c>
      <c r="J2131" s="384">
        <v>10580.37</v>
      </c>
    </row>
    <row r="2132" spans="1:10" x14ac:dyDescent="0.2">
      <c r="A2132">
        <v>7662</v>
      </c>
      <c r="B2132" s="623">
        <v>43826.588888888888</v>
      </c>
      <c r="C2132" s="405" t="s">
        <v>96</v>
      </c>
      <c r="D2132" s="384">
        <v>1061</v>
      </c>
      <c r="E2132">
        <v>0.01</v>
      </c>
      <c r="F2132">
        <v>122.22799999999999</v>
      </c>
      <c r="G2132" s="384">
        <v>0</v>
      </c>
      <c r="H2132">
        <v>0</v>
      </c>
    </row>
    <row r="2133" spans="1:10" x14ac:dyDescent="0.2">
      <c r="A2133">
        <v>7671</v>
      </c>
      <c r="B2133" s="623">
        <v>43826.740277777775</v>
      </c>
      <c r="C2133" s="405" t="s">
        <v>2054</v>
      </c>
      <c r="D2133" s="384">
        <v>1061</v>
      </c>
      <c r="E2133">
        <v>0.01</v>
      </c>
      <c r="F2133">
        <v>122.44799999999999</v>
      </c>
      <c r="G2133" s="384">
        <v>0</v>
      </c>
      <c r="H2133">
        <v>122.44799999999999</v>
      </c>
      <c r="I2133">
        <v>2.0099999999999998</v>
      </c>
      <c r="J2133" s="384">
        <v>10582.38</v>
      </c>
    </row>
    <row r="2134" spans="1:10" x14ac:dyDescent="0.2">
      <c r="A2134">
        <v>7664</v>
      </c>
      <c r="B2134" s="623">
        <v>43826.589583333334</v>
      </c>
      <c r="C2134" s="405" t="s">
        <v>97</v>
      </c>
      <c r="D2134" s="384">
        <v>1062</v>
      </c>
      <c r="E2134">
        <v>0.06</v>
      </c>
      <c r="F2134">
        <v>122.23</v>
      </c>
      <c r="G2134" s="384">
        <v>0</v>
      </c>
      <c r="H2134">
        <v>0</v>
      </c>
    </row>
    <row r="2135" spans="1:10" x14ac:dyDescent="0.2">
      <c r="A2135">
        <v>7696</v>
      </c>
      <c r="B2135" s="623">
        <v>43829.999305555553</v>
      </c>
      <c r="C2135" s="405" t="s">
        <v>2129</v>
      </c>
      <c r="D2135" s="384">
        <v>1062</v>
      </c>
      <c r="E2135">
        <v>0.06</v>
      </c>
      <c r="F2135">
        <v>121.965</v>
      </c>
      <c r="G2135" s="384">
        <v>0</v>
      </c>
      <c r="H2135">
        <v>121.583</v>
      </c>
      <c r="I2135">
        <v>14.44</v>
      </c>
      <c r="J2135" s="384">
        <v>10588.48</v>
      </c>
    </row>
    <row r="2136" spans="1:10" x14ac:dyDescent="0.2">
      <c r="A2136">
        <v>7672</v>
      </c>
      <c r="B2136" s="623">
        <v>43826.755555555559</v>
      </c>
      <c r="C2136" s="405" t="s">
        <v>96</v>
      </c>
      <c r="D2136" s="384">
        <v>1063</v>
      </c>
      <c r="E2136">
        <v>0.01</v>
      </c>
      <c r="F2136">
        <v>122.40900000000001</v>
      </c>
      <c r="G2136" s="384">
        <v>0</v>
      </c>
      <c r="H2136">
        <v>0</v>
      </c>
    </row>
    <row r="2137" spans="1:10" x14ac:dyDescent="0.2">
      <c r="A2137">
        <v>7695</v>
      </c>
      <c r="B2137" s="623">
        <v>43829.999305555553</v>
      </c>
      <c r="C2137" s="405" t="s">
        <v>2129</v>
      </c>
      <c r="D2137" s="384">
        <v>1063</v>
      </c>
      <c r="E2137">
        <v>0.01</v>
      </c>
      <c r="F2137">
        <v>121.94799999999999</v>
      </c>
      <c r="G2137" s="384">
        <v>0</v>
      </c>
      <c r="H2137">
        <v>122.38</v>
      </c>
      <c r="I2137">
        <v>-4.2699999999999996</v>
      </c>
      <c r="J2137" s="384">
        <v>10574.03</v>
      </c>
    </row>
    <row r="2138" spans="1:10" x14ac:dyDescent="0.2">
      <c r="A2138">
        <v>7680</v>
      </c>
      <c r="B2138" s="623">
        <v>43829.004166666666</v>
      </c>
      <c r="C2138" s="405" t="s">
        <v>96</v>
      </c>
      <c r="D2138" s="384">
        <v>1064</v>
      </c>
      <c r="E2138">
        <v>0.01</v>
      </c>
      <c r="F2138">
        <v>122.28</v>
      </c>
      <c r="G2138" s="384">
        <v>0</v>
      </c>
      <c r="H2138">
        <v>0</v>
      </c>
    </row>
    <row r="2139" spans="1:10" x14ac:dyDescent="0.2">
      <c r="A2139">
        <v>7694</v>
      </c>
      <c r="B2139" s="623">
        <v>43829.999305555553</v>
      </c>
      <c r="C2139" s="405" t="s">
        <v>2129</v>
      </c>
      <c r="D2139" s="384">
        <v>1064</v>
      </c>
      <c r="E2139">
        <v>0.01</v>
      </c>
      <c r="F2139">
        <v>121.94799999999999</v>
      </c>
      <c r="G2139" s="384">
        <v>0</v>
      </c>
      <c r="H2139">
        <v>122.38</v>
      </c>
      <c r="I2139">
        <v>-3.04</v>
      </c>
      <c r="J2139" s="384">
        <v>10578.3</v>
      </c>
    </row>
    <row r="2140" spans="1:10" x14ac:dyDescent="0.2">
      <c r="A2140">
        <v>7683</v>
      </c>
      <c r="B2140" s="623">
        <v>43829.676388888889</v>
      </c>
      <c r="C2140" s="405" t="s">
        <v>96</v>
      </c>
      <c r="D2140" s="384">
        <v>1065</v>
      </c>
      <c r="E2140">
        <v>0.01</v>
      </c>
      <c r="F2140">
        <v>122.12</v>
      </c>
      <c r="G2140" s="384">
        <v>0</v>
      </c>
      <c r="H2140">
        <v>0</v>
      </c>
    </row>
    <row r="2141" spans="1:10" x14ac:dyDescent="0.2">
      <c r="A2141">
        <v>7693</v>
      </c>
      <c r="B2141" s="623">
        <v>43829.999305555553</v>
      </c>
      <c r="C2141" s="405" t="s">
        <v>2129</v>
      </c>
      <c r="D2141" s="384">
        <v>1065</v>
      </c>
      <c r="E2141">
        <v>0.01</v>
      </c>
      <c r="F2141">
        <v>121.94799999999999</v>
      </c>
      <c r="G2141" s="384">
        <v>0</v>
      </c>
      <c r="H2141">
        <v>122.38</v>
      </c>
      <c r="I2141">
        <v>-1.57</v>
      </c>
      <c r="J2141" s="384">
        <v>10581.34</v>
      </c>
    </row>
    <row r="2142" spans="1:10" x14ac:dyDescent="0.2">
      <c r="A2142">
        <v>7687</v>
      </c>
      <c r="B2142" s="623">
        <v>43829.716666666667</v>
      </c>
      <c r="C2142" s="405" t="s">
        <v>96</v>
      </c>
      <c r="D2142" s="384">
        <v>1066</v>
      </c>
      <c r="E2142">
        <v>0.02</v>
      </c>
      <c r="F2142">
        <v>121.919</v>
      </c>
      <c r="G2142" s="384">
        <v>0</v>
      </c>
      <c r="H2142">
        <v>0</v>
      </c>
    </row>
    <row r="2143" spans="1:10" x14ac:dyDescent="0.2">
      <c r="A2143">
        <v>7692</v>
      </c>
      <c r="B2143" s="623">
        <v>43829.999305555553</v>
      </c>
      <c r="C2143" s="405" t="s">
        <v>2129</v>
      </c>
      <c r="D2143" s="384">
        <v>1066</v>
      </c>
      <c r="E2143">
        <v>0.02</v>
      </c>
      <c r="F2143">
        <v>121.94799999999999</v>
      </c>
      <c r="G2143" s="384">
        <v>0</v>
      </c>
      <c r="H2143">
        <v>122.38</v>
      </c>
      <c r="I2143">
        <v>0.53</v>
      </c>
      <c r="J2143" s="384">
        <v>10582.91</v>
      </c>
    </row>
  </sheetData>
  <sortState ref="A2:J2143">
    <sortCondition ref="D2:D2143"/>
    <sortCondition ref="B2:B214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Владимир Шкарупин</cp:lastModifiedBy>
  <cp:lastPrinted>2019-11-26T09:05:10Z</cp:lastPrinted>
  <dcterms:created xsi:type="dcterms:W3CDTF">2016-02-20T10:06:05Z</dcterms:created>
  <dcterms:modified xsi:type="dcterms:W3CDTF">2020-01-31T09:00:07Z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