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430"/>
  </bookViews>
  <sheets>
    <sheet name="для 2020" sheetId="10" r:id="rId1"/>
  </sheets>
  <calcPr calcId="125725"/>
</workbook>
</file>

<file path=xl/calcChain.xml><?xml version="1.0" encoding="utf-8"?>
<calcChain xmlns="http://schemas.openxmlformats.org/spreadsheetml/2006/main">
  <c r="CM39" i="10"/>
  <c r="CM38"/>
  <c r="CM37"/>
  <c r="CM36"/>
  <c r="CM35"/>
  <c r="CM34"/>
  <c r="CM33"/>
  <c r="CM32"/>
  <c r="CM31"/>
  <c r="CM30"/>
  <c r="CM29"/>
  <c r="CM28"/>
  <c r="CM27"/>
  <c r="CM26"/>
  <c r="CM25"/>
  <c r="CM24"/>
  <c r="CM23"/>
  <c r="CM22"/>
  <c r="CM21"/>
  <c r="CM20"/>
  <c r="CM19"/>
  <c r="CM18"/>
  <c r="CM17"/>
  <c r="CM16"/>
  <c r="CM15"/>
  <c r="CM14"/>
  <c r="CM13"/>
  <c r="CM12"/>
  <c r="CM11"/>
  <c r="CM10"/>
  <c r="DH109"/>
  <c r="DG109"/>
  <c r="DJ109" s="1"/>
  <c r="DF109"/>
  <c r="DM109" s="1"/>
  <c r="DM108"/>
  <c r="DH107"/>
  <c r="DG107"/>
  <c r="DJ107" s="1"/>
  <c r="DF107"/>
  <c r="DM107" s="1"/>
  <c r="DM106"/>
  <c r="DH106"/>
  <c r="DJ105"/>
  <c r="DH105"/>
  <c r="DG105"/>
  <c r="DH104" s="1"/>
  <c r="DF105"/>
  <c r="DM105" s="1"/>
  <c r="DO104"/>
  <c r="DN104"/>
  <c r="DM104"/>
  <c r="DM103"/>
  <c r="DI103"/>
  <c r="DH103"/>
  <c r="DG103"/>
  <c r="DH102" s="1"/>
  <c r="DF103"/>
  <c r="DM102"/>
  <c r="DI102"/>
  <c r="DJ102" s="1"/>
  <c r="DM101"/>
  <c r="DI101"/>
  <c r="DH101"/>
  <c r="DG101"/>
  <c r="DJ101" s="1"/>
  <c r="DF101"/>
  <c r="DM100"/>
  <c r="DO100" s="1"/>
  <c r="DJ100"/>
  <c r="DN100" s="1"/>
  <c r="DH99"/>
  <c r="DI99" s="1"/>
  <c r="DJ99" s="1"/>
  <c r="DG99"/>
  <c r="DI98" s="1"/>
  <c r="DJ98" s="1"/>
  <c r="DF99"/>
  <c r="DM99" s="1"/>
  <c r="DM98"/>
  <c r="DH98"/>
  <c r="DJ97"/>
  <c r="DH97"/>
  <c r="DG97"/>
  <c r="DF97"/>
  <c r="DL97" s="1"/>
  <c r="DO96"/>
  <c r="DN96"/>
  <c r="DM96"/>
  <c r="DH96"/>
  <c r="DJ95"/>
  <c r="DH95"/>
  <c r="DG95"/>
  <c r="DF95"/>
  <c r="DL95" s="1"/>
  <c r="DO94"/>
  <c r="DN94"/>
  <c r="DM94"/>
  <c r="DH94"/>
  <c r="DJ93"/>
  <c r="DI93"/>
  <c r="DH93"/>
  <c r="DG93"/>
  <c r="DF93"/>
  <c r="DM93" s="1"/>
  <c r="DM92"/>
  <c r="DJ92"/>
  <c r="DO92" s="1"/>
  <c r="DI92"/>
  <c r="DH92"/>
  <c r="DH91"/>
  <c r="DG91"/>
  <c r="DF91"/>
  <c r="DN91" s="1"/>
  <c r="DM90"/>
  <c r="DJ90"/>
  <c r="DO90" s="1"/>
  <c r="DH90"/>
  <c r="DJ89"/>
  <c r="DO89" s="1"/>
  <c r="DH89"/>
  <c r="DG89"/>
  <c r="DF89"/>
  <c r="DM89" s="1"/>
  <c r="DM88"/>
  <c r="DJ88"/>
  <c r="DO88" s="1"/>
  <c r="DI88"/>
  <c r="DH88"/>
  <c r="DM87"/>
  <c r="DH87"/>
  <c r="DI87" s="1"/>
  <c r="DG87"/>
  <c r="DF87"/>
  <c r="DN86"/>
  <c r="DM86"/>
  <c r="DJ86"/>
  <c r="DO86" s="1"/>
  <c r="DH85"/>
  <c r="DG85"/>
  <c r="DH84" s="1"/>
  <c r="DF85"/>
  <c r="DM85" s="1"/>
  <c r="DN84"/>
  <c r="DM84"/>
  <c r="DO84" s="1"/>
  <c r="DM83"/>
  <c r="DO83" s="1"/>
  <c r="DH83"/>
  <c r="DG83"/>
  <c r="DF83"/>
  <c r="DN83" s="1"/>
  <c r="DM82"/>
  <c r="DL82"/>
  <c r="DJ82"/>
  <c r="DO82" s="1"/>
  <c r="DH82"/>
  <c r="DM81"/>
  <c r="DH81"/>
  <c r="DI81" s="1"/>
  <c r="DG81"/>
  <c r="DH80" s="1"/>
  <c r="DF81"/>
  <c r="DM80"/>
  <c r="DJ79"/>
  <c r="DH79"/>
  <c r="DG79"/>
  <c r="DF79"/>
  <c r="DL79" s="1"/>
  <c r="DO78"/>
  <c r="DN78"/>
  <c r="DM78"/>
  <c r="DH78"/>
  <c r="DJ77"/>
  <c r="DN77" s="1"/>
  <c r="DH77"/>
  <c r="DG77"/>
  <c r="DH76" s="1"/>
  <c r="DF77"/>
  <c r="DM77" s="1"/>
  <c r="DO77" s="1"/>
  <c r="DO76"/>
  <c r="DN76"/>
  <c r="DM76"/>
  <c r="DM75"/>
  <c r="DH75"/>
  <c r="DI75" s="1"/>
  <c r="DG75"/>
  <c r="DF75"/>
  <c r="DN74"/>
  <c r="DM74"/>
  <c r="DL74"/>
  <c r="DJ74"/>
  <c r="DO74" s="1"/>
  <c r="DH74"/>
  <c r="DJ73"/>
  <c r="DO73" s="1"/>
  <c r="DH73"/>
  <c r="DG73"/>
  <c r="DF73"/>
  <c r="DM73" s="1"/>
  <c r="DO72"/>
  <c r="DN72"/>
  <c r="DM72"/>
  <c r="DH72"/>
  <c r="DM71"/>
  <c r="DO71" s="1"/>
  <c r="DH71"/>
  <c r="DG71"/>
  <c r="DF71"/>
  <c r="DN71" s="1"/>
  <c r="DN70"/>
  <c r="DM70"/>
  <c r="DO70" s="1"/>
  <c r="DJ70"/>
  <c r="DH70"/>
  <c r="DH69"/>
  <c r="DG69"/>
  <c r="DH68" s="1"/>
  <c r="DF69"/>
  <c r="DN69" s="1"/>
  <c r="DN68"/>
  <c r="DM68"/>
  <c r="DL68"/>
  <c r="DJ68"/>
  <c r="DO68" s="1"/>
  <c r="DH67"/>
  <c r="DG67"/>
  <c r="DH66" s="1"/>
  <c r="DF67"/>
  <c r="DN67" s="1"/>
  <c r="DN66"/>
  <c r="DM66"/>
  <c r="DL66"/>
  <c r="DJ66"/>
  <c r="DO66" s="1"/>
  <c r="DJ65"/>
  <c r="DH65"/>
  <c r="DG65"/>
  <c r="DF65"/>
  <c r="DL65" s="1"/>
  <c r="DO64"/>
  <c r="DN64"/>
  <c r="DM64"/>
  <c r="DH64"/>
  <c r="DH63"/>
  <c r="DG63"/>
  <c r="DH62" s="1"/>
  <c r="DF63"/>
  <c r="DN63" s="1"/>
  <c r="DN62"/>
  <c r="DM62"/>
  <c r="DL62"/>
  <c r="DJ62"/>
  <c r="DO62" s="1"/>
  <c r="DJ61"/>
  <c r="DH61"/>
  <c r="DG61"/>
  <c r="DF61"/>
  <c r="DL61" s="1"/>
  <c r="DO60"/>
  <c r="DN60"/>
  <c r="DM60"/>
  <c r="DH60"/>
  <c r="DJ59"/>
  <c r="DH59"/>
  <c r="DG59"/>
  <c r="DF59"/>
  <c r="DL59" s="1"/>
  <c r="DO58"/>
  <c r="DN58"/>
  <c r="DM58"/>
  <c r="DH58"/>
  <c r="DI57"/>
  <c r="DJ57" s="1"/>
  <c r="DH57"/>
  <c r="DG57"/>
  <c r="DF57"/>
  <c r="DM57" s="1"/>
  <c r="DM56"/>
  <c r="DI56"/>
  <c r="DJ56" s="1"/>
  <c r="DH56"/>
  <c r="DM55"/>
  <c r="DO55" s="1"/>
  <c r="DH55"/>
  <c r="DG55"/>
  <c r="DF55"/>
  <c r="DN55" s="1"/>
  <c r="DM54"/>
  <c r="DL54"/>
  <c r="DJ54"/>
  <c r="DO54" s="1"/>
  <c r="DH54"/>
  <c r="DM53"/>
  <c r="DO53" s="1"/>
  <c r="DH53"/>
  <c r="DG53"/>
  <c r="DF53"/>
  <c r="DN53" s="1"/>
  <c r="DM52"/>
  <c r="DL52"/>
  <c r="DJ52"/>
  <c r="DO52" s="1"/>
  <c r="DH52"/>
  <c r="DM51"/>
  <c r="DH51"/>
  <c r="DG51"/>
  <c r="DH50" s="1"/>
  <c r="DF51"/>
  <c r="DL51" s="1"/>
  <c r="DN50"/>
  <c r="DM50"/>
  <c r="DO50" s="1"/>
  <c r="DM49"/>
  <c r="DO49" s="1"/>
  <c r="DH49"/>
  <c r="DG49"/>
  <c r="DF49"/>
  <c r="DN49" s="1"/>
  <c r="DO48"/>
  <c r="DM48"/>
  <c r="DJ48"/>
  <c r="DN48" s="1"/>
  <c r="DH48"/>
  <c r="DH47"/>
  <c r="DG47"/>
  <c r="DH46" s="1"/>
  <c r="DF47"/>
  <c r="DM47" s="1"/>
  <c r="DO47" s="1"/>
  <c r="DN46"/>
  <c r="DM46"/>
  <c r="DJ46"/>
  <c r="DO46" s="1"/>
  <c r="DH45"/>
  <c r="DI45" s="1"/>
  <c r="DJ45" s="1"/>
  <c r="DG45"/>
  <c r="DF45"/>
  <c r="DL45" s="1"/>
  <c r="DM44"/>
  <c r="DJ44"/>
  <c r="DO44" s="1"/>
  <c r="DH44"/>
  <c r="DM43"/>
  <c r="DO43" s="1"/>
  <c r="DH43"/>
  <c r="DG43"/>
  <c r="DH42" s="1"/>
  <c r="DF43"/>
  <c r="DN43" s="1"/>
  <c r="DM42"/>
  <c r="DL42"/>
  <c r="DJ42"/>
  <c r="DO42" s="1"/>
  <c r="DM41"/>
  <c r="DO41" s="1"/>
  <c r="DH41"/>
  <c r="DG41"/>
  <c r="DH40" s="1"/>
  <c r="DF41"/>
  <c r="DN41" s="1"/>
  <c r="DM40"/>
  <c r="DL40"/>
  <c r="DJ40"/>
  <c r="DO40" s="1"/>
  <c r="DH39"/>
  <c r="DG39"/>
  <c r="DJ39" s="1"/>
  <c r="DF39"/>
  <c r="DM39" s="1"/>
  <c r="DM38"/>
  <c r="DH38"/>
  <c r="DH37"/>
  <c r="DI37" s="1"/>
  <c r="DJ37" s="1"/>
  <c r="DG37"/>
  <c r="DF37"/>
  <c r="DM37" s="1"/>
  <c r="DN36"/>
  <c r="DM36"/>
  <c r="DJ36"/>
  <c r="DO36" s="1"/>
  <c r="DI36"/>
  <c r="DH36"/>
  <c r="DH35"/>
  <c r="DI35" s="1"/>
  <c r="DJ35" s="1"/>
  <c r="DG35"/>
  <c r="DF35"/>
  <c r="DM35" s="1"/>
  <c r="DN34"/>
  <c r="DM34"/>
  <c r="DL34"/>
  <c r="DJ34"/>
  <c r="DO34" s="1"/>
  <c r="DH34"/>
  <c r="DN33"/>
  <c r="DJ33"/>
  <c r="DH33"/>
  <c r="DG33"/>
  <c r="DF33"/>
  <c r="DM33" s="1"/>
  <c r="DO32"/>
  <c r="DN32"/>
  <c r="DM32"/>
  <c r="DH32"/>
  <c r="DH31"/>
  <c r="DG31"/>
  <c r="DH30" s="1"/>
  <c r="DF31"/>
  <c r="DM31" s="1"/>
  <c r="DM30"/>
  <c r="DH29"/>
  <c r="DG29"/>
  <c r="DH28" s="1"/>
  <c r="DF29"/>
  <c r="DN29" s="1"/>
  <c r="DN28"/>
  <c r="DM28"/>
  <c r="DL28"/>
  <c r="DJ28"/>
  <c r="DO28" s="1"/>
  <c r="DH27"/>
  <c r="DI27" s="1"/>
  <c r="DJ27" s="1"/>
  <c r="DG27"/>
  <c r="DF27"/>
  <c r="DM27" s="1"/>
  <c r="DM26"/>
  <c r="DI26"/>
  <c r="DJ26" s="1"/>
  <c r="DH26"/>
  <c r="DM25"/>
  <c r="DO25" s="1"/>
  <c r="DH25"/>
  <c r="DG25"/>
  <c r="DF25"/>
  <c r="DN25" s="1"/>
  <c r="DN24"/>
  <c r="DM24"/>
  <c r="DL24"/>
  <c r="DJ24"/>
  <c r="DO24" s="1"/>
  <c r="DH24"/>
  <c r="DJ23"/>
  <c r="DN23" s="1"/>
  <c r="DI23"/>
  <c r="DH23"/>
  <c r="DG23"/>
  <c r="DH22" s="1"/>
  <c r="DF23"/>
  <c r="DM23" s="1"/>
  <c r="DM22"/>
  <c r="DN21"/>
  <c r="DM21"/>
  <c r="DJ21"/>
  <c r="DO21" s="1"/>
  <c r="DH21"/>
  <c r="DG21"/>
  <c r="DH20" s="1"/>
  <c r="DF21"/>
  <c r="DL21" s="1"/>
  <c r="DO20"/>
  <c r="DN20"/>
  <c r="DM20"/>
  <c r="DM19"/>
  <c r="DH19"/>
  <c r="DI19" s="1"/>
  <c r="DG19"/>
  <c r="DF19"/>
  <c r="DM18"/>
  <c r="DI18"/>
  <c r="DJ18" s="1"/>
  <c r="DH18"/>
  <c r="DH17"/>
  <c r="DG17"/>
  <c r="DH16" s="1"/>
  <c r="DF17"/>
  <c r="DM17" s="1"/>
  <c r="DM16"/>
  <c r="DH15"/>
  <c r="DG15"/>
  <c r="DH14" s="1"/>
  <c r="DF15"/>
  <c r="DN15" s="1"/>
  <c r="DM14"/>
  <c r="DL14"/>
  <c r="DJ14"/>
  <c r="DN14" s="1"/>
  <c r="DN13"/>
  <c r="DM13"/>
  <c r="DJ13"/>
  <c r="DO13" s="1"/>
  <c r="DH13"/>
  <c r="DG13"/>
  <c r="DH12" s="1"/>
  <c r="DF13"/>
  <c r="DL13" s="1"/>
  <c r="DO12"/>
  <c r="DN12"/>
  <c r="DM12"/>
  <c r="DM11"/>
  <c r="DH11"/>
  <c r="DI11" s="1"/>
  <c r="DG11"/>
  <c r="DJ11" s="1"/>
  <c r="DF11"/>
  <c r="DM10"/>
  <c r="DI10"/>
  <c r="DJ10" s="1"/>
  <c r="DH10"/>
  <c r="CU111"/>
  <c r="CV111" s="1"/>
  <c r="CT111"/>
  <c r="CS111"/>
  <c r="CD111"/>
  <c r="CC111"/>
  <c r="CB111"/>
  <c r="BQ111"/>
  <c r="BR111" s="1"/>
  <c r="BS111" s="1"/>
  <c r="BP111"/>
  <c r="BO111"/>
  <c r="BF111"/>
  <c r="BD111"/>
  <c r="BC111"/>
  <c r="BB111"/>
  <c r="AS111"/>
  <c r="AQ111"/>
  <c r="AP111"/>
  <c r="AO111"/>
  <c r="CU110"/>
  <c r="BS110"/>
  <c r="BQ110"/>
  <c r="BD110"/>
  <c r="AR110"/>
  <c r="AS110" s="1"/>
  <c r="AQ110"/>
  <c r="CU109"/>
  <c r="CT109"/>
  <c r="CS109"/>
  <c r="CF109"/>
  <c r="CD109"/>
  <c r="CC109"/>
  <c r="CB109"/>
  <c r="BR109"/>
  <c r="BS109" s="1"/>
  <c r="BQ109"/>
  <c r="BP109"/>
  <c r="BQ108" s="1"/>
  <c r="BR108" s="1"/>
  <c r="BS108" s="1"/>
  <c r="BO109"/>
  <c r="BF109"/>
  <c r="BD109"/>
  <c r="BC109"/>
  <c r="BB109"/>
  <c r="AS109"/>
  <c r="AQ109"/>
  <c r="AP109"/>
  <c r="AQ108" s="1"/>
  <c r="AO109"/>
  <c r="CW108"/>
  <c r="CU108"/>
  <c r="CD108"/>
  <c r="BD108"/>
  <c r="AR108"/>
  <c r="AS108" s="1"/>
  <c r="CU107"/>
  <c r="CT107"/>
  <c r="CW107" s="1"/>
  <c r="CS107"/>
  <c r="CD107"/>
  <c r="CE107" s="1"/>
  <c r="CC107"/>
  <c r="CB107"/>
  <c r="BQ107"/>
  <c r="BP107"/>
  <c r="BS107" s="1"/>
  <c r="BO107"/>
  <c r="BD107"/>
  <c r="BC107"/>
  <c r="BD106" s="1"/>
  <c r="BB107"/>
  <c r="AQ107"/>
  <c r="AP107"/>
  <c r="AO107"/>
  <c r="CU106"/>
  <c r="CF106"/>
  <c r="BF106"/>
  <c r="AS106"/>
  <c r="AQ106"/>
  <c r="CU105"/>
  <c r="CT105"/>
  <c r="CS105"/>
  <c r="CD105"/>
  <c r="CE105" s="1"/>
  <c r="CF105" s="1"/>
  <c r="CC105"/>
  <c r="CB105"/>
  <c r="BQ105"/>
  <c r="BP105"/>
  <c r="BQ104" s="1"/>
  <c r="BO105"/>
  <c r="BD105"/>
  <c r="BE105" s="1"/>
  <c r="BF105" s="1"/>
  <c r="BC105"/>
  <c r="BB105"/>
  <c r="AR105"/>
  <c r="AS105" s="1"/>
  <c r="AQ105"/>
  <c r="AP105"/>
  <c r="AQ104" s="1"/>
  <c r="AO105"/>
  <c r="CW104"/>
  <c r="CU104"/>
  <c r="CD104"/>
  <c r="CE104" s="1"/>
  <c r="CF104" s="1"/>
  <c r="BS104"/>
  <c r="BF104"/>
  <c r="BD104"/>
  <c r="AS104"/>
  <c r="CW103"/>
  <c r="CU103"/>
  <c r="CT103"/>
  <c r="CU102" s="1"/>
  <c r="CS103"/>
  <c r="CF103"/>
  <c r="CD103"/>
  <c r="CE103" s="1"/>
  <c r="CC103"/>
  <c r="CB103"/>
  <c r="BQ103"/>
  <c r="BP103"/>
  <c r="BS103" s="1"/>
  <c r="BO103"/>
  <c r="BD103"/>
  <c r="BC103"/>
  <c r="BF103" s="1"/>
  <c r="BB103"/>
  <c r="AQ103"/>
  <c r="AP103"/>
  <c r="AQ102" s="1"/>
  <c r="AO103"/>
  <c r="CF102"/>
  <c r="CD102"/>
  <c r="BQ102"/>
  <c r="BD102"/>
  <c r="BE102" s="1"/>
  <c r="BF102" s="1"/>
  <c r="AS102"/>
  <c r="CU101"/>
  <c r="CT101"/>
  <c r="CS101"/>
  <c r="CD101"/>
  <c r="CC101"/>
  <c r="CD100" s="1"/>
  <c r="CB101"/>
  <c r="BQ101"/>
  <c r="BR101" s="1"/>
  <c r="BS101" s="1"/>
  <c r="BP101"/>
  <c r="BO101"/>
  <c r="BF101"/>
  <c r="BD101"/>
  <c r="BC101"/>
  <c r="BB101"/>
  <c r="AS101"/>
  <c r="AQ101"/>
  <c r="AP101"/>
  <c r="AO101"/>
  <c r="CW100"/>
  <c r="CU100"/>
  <c r="CF100"/>
  <c r="BS100"/>
  <c r="BQ100"/>
  <c r="BD100"/>
  <c r="AR100"/>
  <c r="AS100" s="1"/>
  <c r="AQ100"/>
  <c r="CU99"/>
  <c r="CT99"/>
  <c r="CW99" s="1"/>
  <c r="CS99"/>
  <c r="CD99"/>
  <c r="CE99" s="1"/>
  <c r="CC99"/>
  <c r="CB99"/>
  <c r="BQ99"/>
  <c r="BR99" s="1"/>
  <c r="BS99" s="1"/>
  <c r="BP99"/>
  <c r="BO99"/>
  <c r="BF99"/>
  <c r="BD99"/>
  <c r="BC99"/>
  <c r="BB99"/>
  <c r="AS99"/>
  <c r="AQ99"/>
  <c r="AP99"/>
  <c r="AO99"/>
  <c r="CF98"/>
  <c r="CD98"/>
  <c r="BQ98"/>
  <c r="BR98" s="1"/>
  <c r="BS98" s="1"/>
  <c r="BD98"/>
  <c r="AQ98"/>
  <c r="AR98" s="1"/>
  <c r="AS98" s="1"/>
  <c r="CU97"/>
  <c r="CT97"/>
  <c r="CS97"/>
  <c r="CD97"/>
  <c r="CE97" s="1"/>
  <c r="CF97" s="1"/>
  <c r="CC97"/>
  <c r="CB97"/>
  <c r="BR97"/>
  <c r="BS97" s="1"/>
  <c r="BQ97"/>
  <c r="BP97"/>
  <c r="BO97"/>
  <c r="BF97"/>
  <c r="BD97"/>
  <c r="BC97"/>
  <c r="BD96" s="1"/>
  <c r="BB97"/>
  <c r="AQ97"/>
  <c r="AP97"/>
  <c r="AO97"/>
  <c r="CF96"/>
  <c r="CD96"/>
  <c r="CE96" s="1"/>
  <c r="BS96"/>
  <c r="BQ96"/>
  <c r="AS96"/>
  <c r="AQ96"/>
  <c r="CU95"/>
  <c r="CT95"/>
  <c r="CW95" s="1"/>
  <c r="CS95"/>
  <c r="CD95"/>
  <c r="CC95"/>
  <c r="CB95"/>
  <c r="BQ95"/>
  <c r="BR95" s="1"/>
  <c r="BS95" s="1"/>
  <c r="BP95"/>
  <c r="BO95"/>
  <c r="BD95"/>
  <c r="BC95"/>
  <c r="BB95"/>
  <c r="AS95"/>
  <c r="AQ95"/>
  <c r="AP95"/>
  <c r="AO95"/>
  <c r="CU94"/>
  <c r="CF94"/>
  <c r="CD94"/>
  <c r="BS94"/>
  <c r="BQ94"/>
  <c r="BF94"/>
  <c r="BD94"/>
  <c r="AQ94"/>
  <c r="CW93"/>
  <c r="CU93"/>
  <c r="CT93"/>
  <c r="CS93"/>
  <c r="CD93"/>
  <c r="CC93"/>
  <c r="CD92" s="1"/>
  <c r="CB93"/>
  <c r="BQ93"/>
  <c r="BP93"/>
  <c r="BO93"/>
  <c r="BD93"/>
  <c r="BC93"/>
  <c r="BB93"/>
  <c r="AQ93"/>
  <c r="AP93"/>
  <c r="AS93" s="1"/>
  <c r="AO93"/>
  <c r="CV92"/>
  <c r="CW92" s="1"/>
  <c r="CU92"/>
  <c r="CF92"/>
  <c r="CW91"/>
  <c r="CU91"/>
  <c r="CT91"/>
  <c r="CS91"/>
  <c r="CF91"/>
  <c r="CD91"/>
  <c r="CC91"/>
  <c r="CB91"/>
  <c r="BS91"/>
  <c r="BQ91"/>
  <c r="BP91"/>
  <c r="BO91"/>
  <c r="BD91"/>
  <c r="BC91"/>
  <c r="BD90" s="1"/>
  <c r="BB91"/>
  <c r="AQ91"/>
  <c r="AP91"/>
  <c r="AQ90" s="1"/>
  <c r="AO91"/>
  <c r="CV90"/>
  <c r="CW90" s="1"/>
  <c r="CU90"/>
  <c r="CD90"/>
  <c r="CE90" s="1"/>
  <c r="CF90" s="1"/>
  <c r="BR90"/>
  <c r="BS90" s="1"/>
  <c r="BQ90"/>
  <c r="BF90"/>
  <c r="AS90"/>
  <c r="CV89"/>
  <c r="CW89" s="1"/>
  <c r="CU89"/>
  <c r="CT89"/>
  <c r="CU88" s="1"/>
  <c r="CS89"/>
  <c r="CF89"/>
  <c r="CD89"/>
  <c r="CE89" s="1"/>
  <c r="CC89"/>
  <c r="CB89"/>
  <c r="BQ89"/>
  <c r="BR89" s="1"/>
  <c r="BP89"/>
  <c r="BO89"/>
  <c r="BD89"/>
  <c r="BC89"/>
  <c r="BB89"/>
  <c r="AQ89"/>
  <c r="AR89" s="1"/>
  <c r="AS89" s="1"/>
  <c r="AP89"/>
  <c r="AO89"/>
  <c r="CV88"/>
  <c r="CW88" s="1"/>
  <c r="CF88"/>
  <c r="CD88"/>
  <c r="BS88"/>
  <c r="AR88"/>
  <c r="AS88" s="1"/>
  <c r="AQ88"/>
  <c r="CV87"/>
  <c r="CW87" s="1"/>
  <c r="CU87"/>
  <c r="CT87"/>
  <c r="CS87"/>
  <c r="CD87"/>
  <c r="CC87"/>
  <c r="CB87"/>
  <c r="BS87"/>
  <c r="BQ87"/>
  <c r="BP87"/>
  <c r="BO87"/>
  <c r="BE87"/>
  <c r="BF87" s="1"/>
  <c r="BD87"/>
  <c r="BC87"/>
  <c r="BB87"/>
  <c r="AS87"/>
  <c r="AQ87"/>
  <c r="AP87"/>
  <c r="AQ86" s="1"/>
  <c r="AO87"/>
  <c r="CW86"/>
  <c r="CU86"/>
  <c r="CF86"/>
  <c r="CD86"/>
  <c r="BQ86"/>
  <c r="BD86"/>
  <c r="BE86" s="1"/>
  <c r="BF86" s="1"/>
  <c r="CU85"/>
  <c r="CT85"/>
  <c r="CW85" s="1"/>
  <c r="CS85"/>
  <c r="CD85"/>
  <c r="CE85" s="1"/>
  <c r="CC85"/>
  <c r="CB85"/>
  <c r="BQ85"/>
  <c r="BP85"/>
  <c r="BO85"/>
  <c r="BD85"/>
  <c r="BE85" s="1"/>
  <c r="BF85" s="1"/>
  <c r="BC85"/>
  <c r="BB85"/>
  <c r="AQ85"/>
  <c r="AP85"/>
  <c r="AQ84" s="1"/>
  <c r="AO85"/>
  <c r="CU84"/>
  <c r="CF84"/>
  <c r="BF84"/>
  <c r="BD84"/>
  <c r="AS84"/>
  <c r="CU83"/>
  <c r="CT83"/>
  <c r="CW83" s="1"/>
  <c r="CS83"/>
  <c r="CD83"/>
  <c r="CE83" s="1"/>
  <c r="CC83"/>
  <c r="CB83"/>
  <c r="BQ83"/>
  <c r="BP83"/>
  <c r="BQ82" s="1"/>
  <c r="BO83"/>
  <c r="BD83"/>
  <c r="BC83"/>
  <c r="BF83" s="1"/>
  <c r="BB83"/>
  <c r="AQ83"/>
  <c r="AR83" s="1"/>
  <c r="AP83"/>
  <c r="AO83"/>
  <c r="CV82"/>
  <c r="CW82" s="1"/>
  <c r="CF82"/>
  <c r="BS82"/>
  <c r="AS82"/>
  <c r="AQ82"/>
  <c r="CW81"/>
  <c r="CU81"/>
  <c r="CT81"/>
  <c r="CS81"/>
  <c r="CF81"/>
  <c r="CD81"/>
  <c r="CC81"/>
  <c r="CB81"/>
  <c r="BS81"/>
  <c r="BQ81"/>
  <c r="BR81" s="1"/>
  <c r="BP81"/>
  <c r="BQ80" s="1"/>
  <c r="BO81"/>
  <c r="BD81"/>
  <c r="BE81" s="1"/>
  <c r="BC81"/>
  <c r="BB81"/>
  <c r="AQ81"/>
  <c r="AP81"/>
  <c r="AQ80" s="1"/>
  <c r="AO81"/>
  <c r="CV80"/>
  <c r="CW80" s="1"/>
  <c r="CU80"/>
  <c r="CD80"/>
  <c r="CE80" s="1"/>
  <c r="CF80" s="1"/>
  <c r="BS80"/>
  <c r="AS80"/>
  <c r="CU79"/>
  <c r="CV79" s="1"/>
  <c r="CT79"/>
  <c r="CS79"/>
  <c r="CE79"/>
  <c r="CD79"/>
  <c r="CC79"/>
  <c r="CB79"/>
  <c r="BS79"/>
  <c r="BQ79"/>
  <c r="BP79"/>
  <c r="BO79"/>
  <c r="BD79"/>
  <c r="BC79"/>
  <c r="BD78" s="1"/>
  <c r="BB79"/>
  <c r="AQ79"/>
  <c r="AP79"/>
  <c r="AO79"/>
  <c r="CW78"/>
  <c r="CU78"/>
  <c r="CF78"/>
  <c r="CE78"/>
  <c r="CD78"/>
  <c r="BQ78"/>
  <c r="BF78"/>
  <c r="CU77"/>
  <c r="CT77"/>
  <c r="CS77"/>
  <c r="CD77"/>
  <c r="CC77"/>
  <c r="CB77"/>
  <c r="BS77"/>
  <c r="BQ77"/>
  <c r="BP77"/>
  <c r="BO77"/>
  <c r="BD77"/>
  <c r="BC77"/>
  <c r="BB77"/>
  <c r="AS77"/>
  <c r="AQ77"/>
  <c r="AP77"/>
  <c r="AO77"/>
  <c r="CW76"/>
  <c r="CU76"/>
  <c r="CF76"/>
  <c r="CD76"/>
  <c r="BQ76"/>
  <c r="BD76"/>
  <c r="AS76"/>
  <c r="AQ76"/>
  <c r="AR76" s="1"/>
  <c r="CU75"/>
  <c r="CT75"/>
  <c r="CS75"/>
  <c r="CF75"/>
  <c r="CD75"/>
  <c r="CC75"/>
  <c r="CB75"/>
  <c r="BQ75"/>
  <c r="BP75"/>
  <c r="BO75"/>
  <c r="BD75"/>
  <c r="BC75"/>
  <c r="BD74" s="1"/>
  <c r="BB75"/>
  <c r="AQ75"/>
  <c r="AP75"/>
  <c r="AS75" s="1"/>
  <c r="AO75"/>
  <c r="CW74"/>
  <c r="CU74"/>
  <c r="CD74"/>
  <c r="BS74"/>
  <c r="BQ74"/>
  <c r="BF74"/>
  <c r="AQ74"/>
  <c r="CU73"/>
  <c r="CT73"/>
  <c r="CU72" s="1"/>
  <c r="CS73"/>
  <c r="CD73"/>
  <c r="CC73"/>
  <c r="CD72" s="1"/>
  <c r="CB73"/>
  <c r="BQ73"/>
  <c r="BR73" s="1"/>
  <c r="BP73"/>
  <c r="BO73"/>
  <c r="BD73"/>
  <c r="BC73"/>
  <c r="BB73"/>
  <c r="AQ73"/>
  <c r="AP73"/>
  <c r="AO73"/>
  <c r="CW72"/>
  <c r="CF72"/>
  <c r="BS72"/>
  <c r="BF72"/>
  <c r="BD72"/>
  <c r="CU71"/>
  <c r="CV71" s="1"/>
  <c r="CT71"/>
  <c r="CS71"/>
  <c r="CD71"/>
  <c r="CC71"/>
  <c r="CD70" s="1"/>
  <c r="CB71"/>
  <c r="BQ71"/>
  <c r="BP71"/>
  <c r="BO71"/>
  <c r="BD71"/>
  <c r="BC71"/>
  <c r="BB71"/>
  <c r="AQ71"/>
  <c r="AR71" s="1"/>
  <c r="AP71"/>
  <c r="AS71" s="1"/>
  <c r="AO71"/>
  <c r="CF70"/>
  <c r="AS70"/>
  <c r="AQ70"/>
  <c r="CU69"/>
  <c r="CT69"/>
  <c r="CS69"/>
  <c r="CD69"/>
  <c r="CC69"/>
  <c r="CB69"/>
  <c r="BQ69"/>
  <c r="BR69" s="1"/>
  <c r="BP69"/>
  <c r="BS69" s="1"/>
  <c r="BO69"/>
  <c r="BF69"/>
  <c r="BD69"/>
  <c r="BC69"/>
  <c r="BB69"/>
  <c r="AQ69"/>
  <c r="AP69"/>
  <c r="AQ68" s="1"/>
  <c r="AO69"/>
  <c r="BS68"/>
  <c r="BQ68"/>
  <c r="BD68"/>
  <c r="BE68" s="1"/>
  <c r="BF68" s="1"/>
  <c r="AS68"/>
  <c r="CW67"/>
  <c r="CU67"/>
  <c r="CT67"/>
  <c r="CS67"/>
  <c r="CD67"/>
  <c r="CE67" s="1"/>
  <c r="CC67"/>
  <c r="CB67"/>
  <c r="BQ67"/>
  <c r="BP67"/>
  <c r="BO67"/>
  <c r="BD67"/>
  <c r="BE67" s="1"/>
  <c r="BC67"/>
  <c r="BB67"/>
  <c r="AQ67"/>
  <c r="AP67"/>
  <c r="AS67" s="1"/>
  <c r="AO67"/>
  <c r="CU66"/>
  <c r="BS66"/>
  <c r="BQ66"/>
  <c r="BF66"/>
  <c r="AR66"/>
  <c r="AS66" s="1"/>
  <c r="AQ66"/>
  <c r="CW65"/>
  <c r="CV65"/>
  <c r="CU65"/>
  <c r="CT65"/>
  <c r="CS65"/>
  <c r="CD65"/>
  <c r="CE65" s="1"/>
  <c r="CC65"/>
  <c r="CB65"/>
  <c r="BQ65"/>
  <c r="BP65"/>
  <c r="BS65" s="1"/>
  <c r="BO65"/>
  <c r="BD65"/>
  <c r="BC65"/>
  <c r="BF65" s="1"/>
  <c r="BB65"/>
  <c r="AQ65"/>
  <c r="AP65"/>
  <c r="AS65" s="1"/>
  <c r="AO65"/>
  <c r="CW64"/>
  <c r="CV64"/>
  <c r="CU64"/>
  <c r="BQ64"/>
  <c r="BD64"/>
  <c r="CU63"/>
  <c r="CV63" s="1"/>
  <c r="CT63"/>
  <c r="CS63"/>
  <c r="CD63"/>
  <c r="CE63" s="1"/>
  <c r="CC63"/>
  <c r="CB63"/>
  <c r="BS63"/>
  <c r="BQ63"/>
  <c r="BP63"/>
  <c r="BO63"/>
  <c r="BD63"/>
  <c r="BC63"/>
  <c r="BB63"/>
  <c r="AQ63"/>
  <c r="AR63" s="1"/>
  <c r="AP63"/>
  <c r="AO63"/>
  <c r="CF62"/>
  <c r="CD62"/>
  <c r="BQ62"/>
  <c r="BF62"/>
  <c r="BD62"/>
  <c r="CU61"/>
  <c r="CT61"/>
  <c r="CS61"/>
  <c r="CD61"/>
  <c r="CE61" s="1"/>
  <c r="CC61"/>
  <c r="CF61" s="1"/>
  <c r="CB61"/>
  <c r="BQ61"/>
  <c r="BP61"/>
  <c r="BO61"/>
  <c r="BE61"/>
  <c r="BD61"/>
  <c r="BC61"/>
  <c r="BF61" s="1"/>
  <c r="BB61"/>
  <c r="AS61"/>
  <c r="AR61"/>
  <c r="AQ61"/>
  <c r="AP61"/>
  <c r="AO61"/>
  <c r="CF60"/>
  <c r="CD60"/>
  <c r="BF60"/>
  <c r="BD60"/>
  <c r="AS60"/>
  <c r="AQ60"/>
  <c r="CU59"/>
  <c r="CT59"/>
  <c r="CS59"/>
  <c r="CE59"/>
  <c r="CD59"/>
  <c r="CC59"/>
  <c r="CF59" s="1"/>
  <c r="CB59"/>
  <c r="BQ59"/>
  <c r="BP59"/>
  <c r="BS59" s="1"/>
  <c r="BO59"/>
  <c r="BD59"/>
  <c r="BC59"/>
  <c r="BB59"/>
  <c r="AQ59"/>
  <c r="AP59"/>
  <c r="AO59"/>
  <c r="CW58"/>
  <c r="CU58"/>
  <c r="CF58"/>
  <c r="CD58"/>
  <c r="BQ58"/>
  <c r="AS58"/>
  <c r="AQ58"/>
  <c r="CU57"/>
  <c r="CT57"/>
  <c r="CS57"/>
  <c r="CF57"/>
  <c r="CD57"/>
  <c r="CC57"/>
  <c r="CB57"/>
  <c r="BS57"/>
  <c r="BR57"/>
  <c r="BQ57"/>
  <c r="BP57"/>
  <c r="BO57"/>
  <c r="BD57"/>
  <c r="BC57"/>
  <c r="BB57"/>
  <c r="AQ57"/>
  <c r="AP57"/>
  <c r="AO57"/>
  <c r="CW56"/>
  <c r="CU56"/>
  <c r="CD56"/>
  <c r="BQ56"/>
  <c r="BR56" s="1"/>
  <c r="BS56" s="1"/>
  <c r="BF56"/>
  <c r="BD56"/>
  <c r="AS56"/>
  <c r="AQ56"/>
  <c r="CU55"/>
  <c r="CV55" s="1"/>
  <c r="CT55"/>
  <c r="CS55"/>
  <c r="CF55"/>
  <c r="CD55"/>
  <c r="CC55"/>
  <c r="CB55"/>
  <c r="BS55"/>
  <c r="BQ55"/>
  <c r="BP55"/>
  <c r="BO55"/>
  <c r="BF55"/>
  <c r="BD55"/>
  <c r="BC55"/>
  <c r="BB55"/>
  <c r="AS55"/>
  <c r="AQ55"/>
  <c r="AP55"/>
  <c r="AO55"/>
  <c r="CW54"/>
  <c r="CV54"/>
  <c r="CD54"/>
  <c r="BQ54"/>
  <c r="BD54"/>
  <c r="BE54" s="1"/>
  <c r="BF54" s="1"/>
  <c r="AQ54"/>
  <c r="CU53"/>
  <c r="CT53"/>
  <c r="CU52" s="1"/>
  <c r="CS53"/>
  <c r="CF53"/>
  <c r="CE53"/>
  <c r="CD53"/>
  <c r="CC53"/>
  <c r="CB53"/>
  <c r="BR53"/>
  <c r="BQ53"/>
  <c r="BP53"/>
  <c r="BS53" s="1"/>
  <c r="BO53"/>
  <c r="BD53"/>
  <c r="BE53" s="1"/>
  <c r="BC53"/>
  <c r="BB53"/>
  <c r="AQ53"/>
  <c r="AP53"/>
  <c r="AS53" s="1"/>
  <c r="AO53"/>
  <c r="CW52"/>
  <c r="CF52"/>
  <c r="CD52"/>
  <c r="BQ52"/>
  <c r="BR52" s="1"/>
  <c r="BS52" s="1"/>
  <c r="CU51"/>
  <c r="CV51" s="1"/>
  <c r="CT51"/>
  <c r="CS51"/>
  <c r="CE51"/>
  <c r="CF51" s="1"/>
  <c r="CD51"/>
  <c r="CC51"/>
  <c r="CB51"/>
  <c r="BS51"/>
  <c r="BR51"/>
  <c r="BQ51"/>
  <c r="BP51"/>
  <c r="BQ50" s="1"/>
  <c r="BO51"/>
  <c r="BD51"/>
  <c r="BE51" s="1"/>
  <c r="BC51"/>
  <c r="BB51"/>
  <c r="AQ51"/>
  <c r="AP51"/>
  <c r="AS51" s="1"/>
  <c r="AO51"/>
  <c r="CW50"/>
  <c r="CU50"/>
  <c r="CF50"/>
  <c r="CD50"/>
  <c r="BR50"/>
  <c r="BS50" s="1"/>
  <c r="BF50"/>
  <c r="BD50"/>
  <c r="AQ50"/>
  <c r="CW49"/>
  <c r="CU49"/>
  <c r="CT49"/>
  <c r="CU48" s="1"/>
  <c r="CS49"/>
  <c r="CD49"/>
  <c r="CC49"/>
  <c r="CB49"/>
  <c r="BQ49"/>
  <c r="BP49"/>
  <c r="BO49"/>
  <c r="BD49"/>
  <c r="BC49"/>
  <c r="BB49"/>
  <c r="AQ49"/>
  <c r="AP49"/>
  <c r="AO49"/>
  <c r="CF48"/>
  <c r="CD48"/>
  <c r="AS48"/>
  <c r="AQ48"/>
  <c r="CW47"/>
  <c r="CU47"/>
  <c r="CT47"/>
  <c r="CU46" s="1"/>
  <c r="CS47"/>
  <c r="CF47"/>
  <c r="CD47"/>
  <c r="CC47"/>
  <c r="CB47"/>
  <c r="BS47"/>
  <c r="BR47"/>
  <c r="BQ47"/>
  <c r="BP47"/>
  <c r="BO47"/>
  <c r="BE47"/>
  <c r="BD47"/>
  <c r="BC47"/>
  <c r="BD46" s="1"/>
  <c r="BE46" s="1"/>
  <c r="BB47"/>
  <c r="AQ47"/>
  <c r="AP47"/>
  <c r="AO47"/>
  <c r="CW46"/>
  <c r="CV46"/>
  <c r="CE46"/>
  <c r="CF46" s="1"/>
  <c r="CD46"/>
  <c r="BS46"/>
  <c r="BQ46"/>
  <c r="BF46"/>
  <c r="CW45"/>
  <c r="CU45"/>
  <c r="CT45"/>
  <c r="CS45"/>
  <c r="CE45"/>
  <c r="CD45"/>
  <c r="CC45"/>
  <c r="CD44" s="1"/>
  <c r="CB45"/>
  <c r="BQ45"/>
  <c r="BR45" s="1"/>
  <c r="BP45"/>
  <c r="BS45" s="1"/>
  <c r="BO45"/>
  <c r="BE45"/>
  <c r="BD45"/>
  <c r="BC45"/>
  <c r="BF45" s="1"/>
  <c r="BB45"/>
  <c r="AS45"/>
  <c r="AQ45"/>
  <c r="AP45"/>
  <c r="AO45"/>
  <c r="CV44"/>
  <c r="CW44" s="1"/>
  <c r="CU44"/>
  <c r="CF44"/>
  <c r="BS44"/>
  <c r="BQ44"/>
  <c r="BD44"/>
  <c r="BE44" s="1"/>
  <c r="BF44" s="1"/>
  <c r="AQ44"/>
  <c r="CW43"/>
  <c r="CU43"/>
  <c r="CT43"/>
  <c r="CS43"/>
  <c r="CD43"/>
  <c r="CC43"/>
  <c r="CD42" s="1"/>
  <c r="CB43"/>
  <c r="BQ43"/>
  <c r="BP43"/>
  <c r="BQ42" s="1"/>
  <c r="BO43"/>
  <c r="BD43"/>
  <c r="BE43" s="1"/>
  <c r="BC43"/>
  <c r="BB43"/>
  <c r="AR43"/>
  <c r="AQ43"/>
  <c r="AP43"/>
  <c r="AS43" s="1"/>
  <c r="AO43"/>
  <c r="CU42"/>
  <c r="CF42"/>
  <c r="BS42"/>
  <c r="BF42"/>
  <c r="AR42"/>
  <c r="AS42" s="1"/>
  <c r="AQ42"/>
  <c r="CW41"/>
  <c r="CU41"/>
  <c r="CT41"/>
  <c r="CS41"/>
  <c r="CD41"/>
  <c r="CC41"/>
  <c r="CB41"/>
  <c r="BS41"/>
  <c r="BQ41"/>
  <c r="BP41"/>
  <c r="BO41"/>
  <c r="BD41"/>
  <c r="BC41"/>
  <c r="BD40" s="1"/>
  <c r="BB41"/>
  <c r="AQ41"/>
  <c r="AR41" s="1"/>
  <c r="AP41"/>
  <c r="AO41"/>
  <c r="CV40"/>
  <c r="CW40" s="1"/>
  <c r="CU40"/>
  <c r="CF40"/>
  <c r="CD40"/>
  <c r="BQ40"/>
  <c r="BF40"/>
  <c r="AS40"/>
  <c r="AQ40"/>
  <c r="CU39"/>
  <c r="CT39"/>
  <c r="CS39"/>
  <c r="CD39"/>
  <c r="CC39"/>
  <c r="CF39" s="1"/>
  <c r="CB39"/>
  <c r="BQ39"/>
  <c r="BP39"/>
  <c r="BO39"/>
  <c r="BD39"/>
  <c r="BC39"/>
  <c r="BF39" s="1"/>
  <c r="BB39"/>
  <c r="AQ39"/>
  <c r="AP39"/>
  <c r="AO39"/>
  <c r="CW38"/>
  <c r="CU38"/>
  <c r="CD38"/>
  <c r="CE38" s="1"/>
  <c r="CF38" s="1"/>
  <c r="AS38"/>
  <c r="AQ38"/>
  <c r="CU37"/>
  <c r="CT37"/>
  <c r="CW37" s="1"/>
  <c r="CS37"/>
  <c r="CD37"/>
  <c r="CC37"/>
  <c r="CD36" s="1"/>
  <c r="CB37"/>
  <c r="BQ37"/>
  <c r="BP37"/>
  <c r="BO37"/>
  <c r="BF37"/>
  <c r="BD37"/>
  <c r="BC37"/>
  <c r="BB37"/>
  <c r="AS37"/>
  <c r="AQ37"/>
  <c r="AP37"/>
  <c r="AO37"/>
  <c r="CU36"/>
  <c r="CF36"/>
  <c r="BS36"/>
  <c r="BQ36"/>
  <c r="BD36"/>
  <c r="AQ36"/>
  <c r="CU35"/>
  <c r="CT35"/>
  <c r="CW35" s="1"/>
  <c r="CS35"/>
  <c r="CD35"/>
  <c r="CC35"/>
  <c r="CB35"/>
  <c r="BQ35"/>
  <c r="BR35" s="1"/>
  <c r="BP35"/>
  <c r="BO35"/>
  <c r="BD35"/>
  <c r="BC35"/>
  <c r="BB35"/>
  <c r="AR35"/>
  <c r="AQ35"/>
  <c r="AP35"/>
  <c r="AS35" s="1"/>
  <c r="AO35"/>
  <c r="BR34"/>
  <c r="BS34" s="1"/>
  <c r="BQ34"/>
  <c r="BF34"/>
  <c r="BD34"/>
  <c r="CU33"/>
  <c r="CT33"/>
  <c r="CS33"/>
  <c r="CD33"/>
  <c r="CC33"/>
  <c r="CB33"/>
  <c r="BR33"/>
  <c r="BQ33"/>
  <c r="BP33"/>
  <c r="BQ32" s="1"/>
  <c r="BO33"/>
  <c r="BD33"/>
  <c r="BC33"/>
  <c r="BB33"/>
  <c r="AS33"/>
  <c r="AQ33"/>
  <c r="AP33"/>
  <c r="AO33"/>
  <c r="CW32"/>
  <c r="CU32"/>
  <c r="CF32"/>
  <c r="CD32"/>
  <c r="BS32"/>
  <c r="BF32"/>
  <c r="BD32"/>
  <c r="AQ32"/>
  <c r="CV31"/>
  <c r="CW31" s="1"/>
  <c r="CU31"/>
  <c r="CT31"/>
  <c r="CS31"/>
  <c r="CD31"/>
  <c r="CC31"/>
  <c r="CF31" s="1"/>
  <c r="CB31"/>
  <c r="BQ31"/>
  <c r="BP31"/>
  <c r="BO31"/>
  <c r="BD31"/>
  <c r="BC31"/>
  <c r="BB31"/>
  <c r="AS31"/>
  <c r="AQ31"/>
  <c r="AP31"/>
  <c r="AO31"/>
  <c r="CV30"/>
  <c r="CW30" s="1"/>
  <c r="CU30"/>
  <c r="CD30"/>
  <c r="BS30"/>
  <c r="BQ30"/>
  <c r="BF30"/>
  <c r="BD30"/>
  <c r="AQ30"/>
  <c r="CU29"/>
  <c r="CT29"/>
  <c r="CS29"/>
  <c r="CD29"/>
  <c r="CE29" s="1"/>
  <c r="CC29"/>
  <c r="CB29"/>
  <c r="BR29"/>
  <c r="BS29" s="1"/>
  <c r="BQ29"/>
  <c r="BP29"/>
  <c r="BO29"/>
  <c r="BF29"/>
  <c r="BD29"/>
  <c r="BC29"/>
  <c r="BB29"/>
  <c r="AQ29"/>
  <c r="AP29"/>
  <c r="AO29"/>
  <c r="CW28"/>
  <c r="CU28"/>
  <c r="CF28"/>
  <c r="CD28"/>
  <c r="BS28"/>
  <c r="BR28"/>
  <c r="BQ28"/>
  <c r="BE28"/>
  <c r="BF28" s="1"/>
  <c r="BD28"/>
  <c r="AS28"/>
  <c r="AQ28"/>
  <c r="CU27"/>
  <c r="CV27" s="1"/>
  <c r="CT27"/>
  <c r="CV26" s="1"/>
  <c r="CW26" s="1"/>
  <c r="CS27"/>
  <c r="CD27"/>
  <c r="CC27"/>
  <c r="CD26" s="1"/>
  <c r="CB27"/>
  <c r="BQ27"/>
  <c r="BP27"/>
  <c r="BS27" s="1"/>
  <c r="BO27"/>
  <c r="BD27"/>
  <c r="BC27"/>
  <c r="BB27"/>
  <c r="AQ27"/>
  <c r="AP27"/>
  <c r="AO27"/>
  <c r="CU26"/>
  <c r="CF26"/>
  <c r="CU25"/>
  <c r="CT25"/>
  <c r="CS25"/>
  <c r="CF25"/>
  <c r="CD25"/>
  <c r="CC25"/>
  <c r="CB25"/>
  <c r="BS25"/>
  <c r="BQ25"/>
  <c r="BP25"/>
  <c r="BO25"/>
  <c r="BF25"/>
  <c r="BD25"/>
  <c r="BC25"/>
  <c r="BB25"/>
  <c r="AQ25"/>
  <c r="AP25"/>
  <c r="AO25"/>
  <c r="CW24"/>
  <c r="CU24"/>
  <c r="CD24"/>
  <c r="BQ24"/>
  <c r="BE24"/>
  <c r="BF24" s="1"/>
  <c r="BD24"/>
  <c r="AS24"/>
  <c r="AQ24"/>
  <c r="CU23"/>
  <c r="CV23" s="1"/>
  <c r="CT23"/>
  <c r="CS23"/>
  <c r="CF23"/>
  <c r="CE23"/>
  <c r="CD23"/>
  <c r="CC23"/>
  <c r="CB23"/>
  <c r="BS23"/>
  <c r="BQ23"/>
  <c r="BP23"/>
  <c r="BO23"/>
  <c r="BD23"/>
  <c r="BE23" s="1"/>
  <c r="BC23"/>
  <c r="BF23" s="1"/>
  <c r="BB23"/>
  <c r="AQ23"/>
  <c r="AR23" s="1"/>
  <c r="AP23"/>
  <c r="AO23"/>
  <c r="CW22"/>
  <c r="CU22"/>
  <c r="CF22"/>
  <c r="CD22"/>
  <c r="BQ22"/>
  <c r="BD22"/>
  <c r="BE22" s="1"/>
  <c r="BF22" s="1"/>
  <c r="AQ22"/>
  <c r="AR22" s="1"/>
  <c r="AS22" s="1"/>
  <c r="CV21"/>
  <c r="CW21" s="1"/>
  <c r="CU21"/>
  <c r="CT21"/>
  <c r="CS21"/>
  <c r="CD21"/>
  <c r="CC21"/>
  <c r="CF21" s="1"/>
  <c r="CB21"/>
  <c r="BQ21"/>
  <c r="BP21"/>
  <c r="BO21"/>
  <c r="BD21"/>
  <c r="BC21"/>
  <c r="BD20" s="1"/>
  <c r="BB21"/>
  <c r="AS21"/>
  <c r="AQ21"/>
  <c r="AP21"/>
  <c r="AO21"/>
  <c r="CW20"/>
  <c r="CU20"/>
  <c r="BS20"/>
  <c r="BQ20"/>
  <c r="BF20"/>
  <c r="AQ20"/>
  <c r="CU19"/>
  <c r="CT19"/>
  <c r="CU18" s="1"/>
  <c r="CS19"/>
  <c r="CF19"/>
  <c r="CD19"/>
  <c r="CC19"/>
  <c r="CB19"/>
  <c r="BQ19"/>
  <c r="BP19"/>
  <c r="BQ18" s="1"/>
  <c r="BO19"/>
  <c r="BD19"/>
  <c r="BC19"/>
  <c r="BD18" s="1"/>
  <c r="BB19"/>
  <c r="AQ19"/>
  <c r="AP19"/>
  <c r="AS19" s="1"/>
  <c r="AO19"/>
  <c r="CW18"/>
  <c r="CE18"/>
  <c r="CF18" s="1"/>
  <c r="CD18"/>
  <c r="BS18"/>
  <c r="BF18"/>
  <c r="AQ18"/>
  <c r="AR18" s="1"/>
  <c r="AS18" s="1"/>
  <c r="CU17"/>
  <c r="CT17"/>
  <c r="CU16" s="1"/>
  <c r="CS17"/>
  <c r="CE17"/>
  <c r="CF17" s="1"/>
  <c r="CD17"/>
  <c r="CC17"/>
  <c r="CD16" s="1"/>
  <c r="CE16" s="1"/>
  <c r="CF16" s="1"/>
  <c r="CB17"/>
  <c r="BS17"/>
  <c r="BQ17"/>
  <c r="BP17"/>
  <c r="BO17"/>
  <c r="BD17"/>
  <c r="BC17"/>
  <c r="BB17"/>
  <c r="AS17"/>
  <c r="AQ17"/>
  <c r="AP17"/>
  <c r="AO17"/>
  <c r="CW16"/>
  <c r="BQ16"/>
  <c r="BR16" s="1"/>
  <c r="BS16" s="1"/>
  <c r="BF16"/>
  <c r="BD16"/>
  <c r="AQ16"/>
  <c r="CU15"/>
  <c r="CT15"/>
  <c r="CS15"/>
  <c r="CD15"/>
  <c r="CC15"/>
  <c r="CD14" s="1"/>
  <c r="CB15"/>
  <c r="BQ15"/>
  <c r="BR15" s="1"/>
  <c r="BS15" s="1"/>
  <c r="BP15"/>
  <c r="BO15"/>
  <c r="BE15"/>
  <c r="BF15" s="1"/>
  <c r="BD15"/>
  <c r="BC15"/>
  <c r="BB15"/>
  <c r="AQ15"/>
  <c r="AR15" s="1"/>
  <c r="AS15" s="1"/>
  <c r="AP15"/>
  <c r="AQ14" s="1"/>
  <c r="AO15"/>
  <c r="CW14"/>
  <c r="CU14"/>
  <c r="BQ14"/>
  <c r="BR14" s="1"/>
  <c r="BS14" s="1"/>
  <c r="BD14"/>
  <c r="BE14" s="1"/>
  <c r="BF14" s="1"/>
  <c r="AS14"/>
  <c r="CU13"/>
  <c r="CT13"/>
  <c r="CW13" s="1"/>
  <c r="CS13"/>
  <c r="CD13"/>
  <c r="CC13"/>
  <c r="CD12" s="1"/>
  <c r="CB13"/>
  <c r="BQ13"/>
  <c r="BR13" s="1"/>
  <c r="BS13" s="1"/>
  <c r="BP13"/>
  <c r="BO13"/>
  <c r="BF13"/>
  <c r="BD13"/>
  <c r="BC13"/>
  <c r="BB13"/>
  <c r="AQ13"/>
  <c r="AP13"/>
  <c r="AO13"/>
  <c r="CU12"/>
  <c r="BS12"/>
  <c r="BQ12"/>
  <c r="BD12"/>
  <c r="BE12" s="1"/>
  <c r="BF12" s="1"/>
  <c r="AS12"/>
  <c r="AQ12"/>
  <c r="CV11"/>
  <c r="CW11" s="1"/>
  <c r="CU11"/>
  <c r="CT11"/>
  <c r="CU10" s="1"/>
  <c r="CS11"/>
  <c r="CD11"/>
  <c r="CC11"/>
  <c r="CF11" s="1"/>
  <c r="CB11"/>
  <c r="BQ11"/>
  <c r="BP11"/>
  <c r="BQ10" s="1"/>
  <c r="BO11"/>
  <c r="BF11"/>
  <c r="BD11"/>
  <c r="BC11"/>
  <c r="BB11"/>
  <c r="AQ11"/>
  <c r="AP11"/>
  <c r="AO11"/>
  <c r="CW10"/>
  <c r="CD10"/>
  <c r="BS10"/>
  <c r="BD10"/>
  <c r="AS10"/>
  <c r="AQ10"/>
  <c r="DO18" l="1"/>
  <c r="DN18"/>
  <c r="DN45"/>
  <c r="DO93"/>
  <c r="DN98"/>
  <c r="DO98"/>
  <c r="DO11"/>
  <c r="DN11"/>
  <c r="DN99"/>
  <c r="DO99"/>
  <c r="DO101"/>
  <c r="DN101"/>
  <c r="DO102"/>
  <c r="DN102"/>
  <c r="DO10"/>
  <c r="DN10"/>
  <c r="DO33"/>
  <c r="DO56"/>
  <c r="DN56"/>
  <c r="DO105"/>
  <c r="DO107"/>
  <c r="DN107"/>
  <c r="DO109"/>
  <c r="DN109"/>
  <c r="DJ19"/>
  <c r="DO26"/>
  <c r="DN26"/>
  <c r="DO27"/>
  <c r="DN27"/>
  <c r="DO35"/>
  <c r="DN35"/>
  <c r="DO37"/>
  <c r="DN37"/>
  <c r="DN39"/>
  <c r="DO39"/>
  <c r="DO57"/>
  <c r="DN57"/>
  <c r="DJ75"/>
  <c r="DJ87"/>
  <c r="DO14"/>
  <c r="DM15"/>
  <c r="DO15" s="1"/>
  <c r="DI16"/>
  <c r="DJ16" s="1"/>
  <c r="DJ17"/>
  <c r="DI22"/>
  <c r="DJ22" s="1"/>
  <c r="DO23"/>
  <c r="DM29"/>
  <c r="DO29" s="1"/>
  <c r="DI30"/>
  <c r="DJ30" s="1"/>
  <c r="DJ31"/>
  <c r="DL33"/>
  <c r="DN44"/>
  <c r="DM45"/>
  <c r="DO45" s="1"/>
  <c r="DN47"/>
  <c r="DJ51"/>
  <c r="DM59"/>
  <c r="DO59" s="1"/>
  <c r="DM61"/>
  <c r="DO61" s="1"/>
  <c r="DM63"/>
  <c r="DO63" s="1"/>
  <c r="DM65"/>
  <c r="DO65" s="1"/>
  <c r="DM67"/>
  <c r="DO67" s="1"/>
  <c r="DM69"/>
  <c r="DO69" s="1"/>
  <c r="DN73"/>
  <c r="DM79"/>
  <c r="DO79" s="1"/>
  <c r="DI80"/>
  <c r="DJ80" s="1"/>
  <c r="DJ85"/>
  <c r="DH86"/>
  <c r="DN89"/>
  <c r="DM95"/>
  <c r="DO95" s="1"/>
  <c r="DM97"/>
  <c r="DO97" s="1"/>
  <c r="DJ103"/>
  <c r="DI106"/>
  <c r="DJ106" s="1"/>
  <c r="DH108"/>
  <c r="DL17"/>
  <c r="DI38"/>
  <c r="DJ38" s="1"/>
  <c r="DN40"/>
  <c r="DN42"/>
  <c r="DN52"/>
  <c r="DN54"/>
  <c r="DN59"/>
  <c r="DN61"/>
  <c r="DN65"/>
  <c r="DN79"/>
  <c r="DJ81"/>
  <c r="DN82"/>
  <c r="DN88"/>
  <c r="DN90"/>
  <c r="DN92"/>
  <c r="DN93"/>
  <c r="DN95"/>
  <c r="DN97"/>
  <c r="DH100"/>
  <c r="DN105"/>
  <c r="DI108"/>
  <c r="DJ108" s="1"/>
  <c r="DL73"/>
  <c r="DM91"/>
  <c r="DO91" s="1"/>
  <c r="DL109"/>
  <c r="CF35"/>
  <c r="CD34"/>
  <c r="AS41"/>
  <c r="AS47"/>
  <c r="AQ46"/>
  <c r="AR46" s="1"/>
  <c r="AS46" s="1"/>
  <c r="CF69"/>
  <c r="CD68"/>
  <c r="BS93"/>
  <c r="BQ92"/>
  <c r="BF59"/>
  <c r="BD58"/>
  <c r="CF83"/>
  <c r="CD82"/>
  <c r="BF53"/>
  <c r="BD52"/>
  <c r="BE52" s="1"/>
  <c r="BF52" s="1"/>
  <c r="CW71"/>
  <c r="CV70"/>
  <c r="CW70" s="1"/>
  <c r="CU70"/>
  <c r="CF13"/>
  <c r="CF15"/>
  <c r="CD20"/>
  <c r="AS23"/>
  <c r="CW23"/>
  <c r="BQ26"/>
  <c r="BD26"/>
  <c r="BF27"/>
  <c r="BS33"/>
  <c r="CU34"/>
  <c r="BD38"/>
  <c r="BE38" s="1"/>
  <c r="BF38" s="1"/>
  <c r="BS39"/>
  <c r="BQ38"/>
  <c r="BF47"/>
  <c r="BF51"/>
  <c r="AQ64"/>
  <c r="AR64" s="1"/>
  <c r="AS64" s="1"/>
  <c r="CF65"/>
  <c r="CD64"/>
  <c r="CE64" s="1"/>
  <c r="CF64" s="1"/>
  <c r="CD66"/>
  <c r="CE66" s="1"/>
  <c r="CF66" s="1"/>
  <c r="CF67"/>
  <c r="BS73"/>
  <c r="BQ72"/>
  <c r="BF81"/>
  <c r="BD80"/>
  <c r="BE80" s="1"/>
  <c r="BF80" s="1"/>
  <c r="CF85"/>
  <c r="CD84"/>
  <c r="BS35"/>
  <c r="BF49"/>
  <c r="BD48"/>
  <c r="CW55"/>
  <c r="AS63"/>
  <c r="BD66"/>
  <c r="BF67"/>
  <c r="BF43"/>
  <c r="BD42"/>
  <c r="BQ60"/>
  <c r="BS61"/>
  <c r="AS27"/>
  <c r="AQ26"/>
  <c r="CW27"/>
  <c r="CF29"/>
  <c r="CF45"/>
  <c r="BQ48"/>
  <c r="BS49"/>
  <c r="CW51"/>
  <c r="AQ52"/>
  <c r="CW61"/>
  <c r="CV60"/>
  <c r="CW60" s="1"/>
  <c r="CU60"/>
  <c r="CF63"/>
  <c r="CW63"/>
  <c r="CV62"/>
  <c r="CW62" s="1"/>
  <c r="CU62"/>
  <c r="AS79"/>
  <c r="AQ78"/>
  <c r="AR78" s="1"/>
  <c r="AS78" s="1"/>
  <c r="AQ34"/>
  <c r="AR34" s="1"/>
  <c r="AS34" s="1"/>
  <c r="CM40" s="1"/>
  <c r="CU54"/>
  <c r="AQ62"/>
  <c r="AR62" s="1"/>
  <c r="AS62" s="1"/>
  <c r="BS71"/>
  <c r="BQ70"/>
  <c r="BR70" s="1"/>
  <c r="BS70" s="1"/>
  <c r="CF79"/>
  <c r="CW79"/>
  <c r="BS85"/>
  <c r="BQ84"/>
  <c r="BS89"/>
  <c r="BQ88"/>
  <c r="AQ92"/>
  <c r="AR92" s="1"/>
  <c r="AS92" s="1"/>
  <c r="BD92"/>
  <c r="BE92" s="1"/>
  <c r="BF92" s="1"/>
  <c r="BF93"/>
  <c r="CF99"/>
  <c r="BQ106"/>
  <c r="BR106" s="1"/>
  <c r="BS106" s="1"/>
  <c r="CF107"/>
  <c r="CD106"/>
  <c r="CW111"/>
  <c r="CV110"/>
  <c r="CW110" s="1"/>
  <c r="CU68"/>
  <c r="CW69"/>
  <c r="BF71"/>
  <c r="BD70"/>
  <c r="AS73"/>
  <c r="AQ72"/>
  <c r="AR72" s="1"/>
  <c r="AS72" s="1"/>
  <c r="AS83"/>
  <c r="BF89"/>
  <c r="BD88"/>
  <c r="CW97"/>
  <c r="CU96"/>
  <c r="CF111"/>
  <c r="CD110"/>
  <c r="CE110" s="1"/>
  <c r="CF110" s="1"/>
  <c r="BD82"/>
  <c r="CV84"/>
  <c r="CW84" s="1"/>
  <c r="CU98"/>
  <c r="CU82"/>
  <c r="DN81" l="1"/>
  <c r="DO81"/>
  <c r="DN106"/>
  <c r="DO106"/>
  <c r="DN51"/>
  <c r="DO51"/>
  <c r="DO38"/>
  <c r="DN38"/>
  <c r="DO103"/>
  <c r="DN103"/>
  <c r="DO31"/>
  <c r="DN31"/>
  <c r="DN22"/>
  <c r="DO22"/>
  <c r="DO108"/>
  <c r="DN108"/>
  <c r="DO85"/>
  <c r="DN85"/>
  <c r="DN30"/>
  <c r="DO30"/>
  <c r="DN17"/>
  <c r="DO17"/>
  <c r="DN87"/>
  <c r="DO87"/>
  <c r="DO19"/>
  <c r="DN19"/>
  <c r="DN80"/>
  <c r="DO80"/>
  <c r="DN16"/>
  <c r="DN112" s="1"/>
  <c r="DO16"/>
  <c r="DO112" s="1"/>
  <c r="DO75"/>
  <c r="DN75"/>
</calcChain>
</file>

<file path=xl/sharedStrings.xml><?xml version="1.0" encoding="utf-8"?>
<sst xmlns="http://schemas.openxmlformats.org/spreadsheetml/2006/main" count="906" uniqueCount="689">
  <si>
    <t>открытие лимитником (выставление ордеров лимитных) в понедельник в 2 стороны. Покупка хай+10 п. Продажа лоу-10п. Закрытие при любом раскладе в пятницу</t>
  </si>
  <si>
    <t>ТС 2. Стратегия похожа на империю, но входы каждый понедельник при любой свече</t>
  </si>
  <si>
    <t>дата</t>
  </si>
  <si>
    <t>размер свечи понедельника</t>
  </si>
  <si>
    <t>цена открытия</t>
  </si>
  <si>
    <t>стоп</t>
  </si>
  <si>
    <t xml:space="preserve">цена закрытия </t>
  </si>
  <si>
    <t>ход цены и итог</t>
  </si>
  <si>
    <t>3 января - 7 января buy</t>
  </si>
  <si>
    <t>3 января - 7 января sell</t>
  </si>
  <si>
    <t>10 января - 14 января buy</t>
  </si>
  <si>
    <t>16 января - 20 января buy</t>
  </si>
  <si>
    <t>14 января - 18 января buy</t>
  </si>
  <si>
    <t>13 января - 17 января buy</t>
  </si>
  <si>
    <t>12 января - 16 января buy</t>
  </si>
  <si>
    <t>11 января - 15 января buy</t>
  </si>
  <si>
    <t>10 января - 14 января sell</t>
  </si>
  <si>
    <t>16 января - 20 января sell</t>
  </si>
  <si>
    <t>14 января - 18 января sell</t>
  </si>
  <si>
    <t>13 января - 17 января sell</t>
  </si>
  <si>
    <t>12 января - 16 января sell</t>
  </si>
  <si>
    <t>11 января - 15 января sell</t>
  </si>
  <si>
    <t>17 января - 21 января buy</t>
  </si>
  <si>
    <t>23 января - 27 января buy</t>
  </si>
  <si>
    <t>21 января - 25 января buy</t>
  </si>
  <si>
    <t>20 января - 24 января buy</t>
  </si>
  <si>
    <t>19 января - 23 января buy</t>
  </si>
  <si>
    <t>17 января - 21 января sell</t>
  </si>
  <si>
    <t>23 января - 27 января sell</t>
  </si>
  <si>
    <t>21 января - 25 января sell</t>
  </si>
  <si>
    <t>20 января - 24 января sell</t>
  </si>
  <si>
    <t>19 января - 23 января sell</t>
  </si>
  <si>
    <t>24 января - 28 января buy</t>
  </si>
  <si>
    <t>30 января - 3 февраля buy</t>
  </si>
  <si>
    <t>27 января - 31 января buy</t>
  </si>
  <si>
    <t>26 января - 30 января buy</t>
  </si>
  <si>
    <t>24 января - 28 января sell</t>
  </si>
  <si>
    <t>30 января - 3 февраля sell</t>
  </si>
  <si>
    <t>27 января - 31 января sell</t>
  </si>
  <si>
    <t>26 января - 30 января sell</t>
  </si>
  <si>
    <t>31 января - 4 февраля buy</t>
  </si>
  <si>
    <t>31 января - 4 февраля sell</t>
  </si>
  <si>
    <t>7 февраля - 11 февраля buy</t>
  </si>
  <si>
    <t>13 февраля - 17 февраля buy</t>
  </si>
  <si>
    <t>11 февраля - 15 февраля buy</t>
  </si>
  <si>
    <t>10 февраля - 14 февраля buy</t>
  </si>
  <si>
    <t>7 февраля -11 февраля sell</t>
  </si>
  <si>
    <t>13 февраля -17 февраля sell</t>
  </si>
  <si>
    <t>11 февраля -15 февраля sell</t>
  </si>
  <si>
    <t>10 февраля -14 февраля sell</t>
  </si>
  <si>
    <t>14 февраля - 18 февраля buy</t>
  </si>
  <si>
    <t>20 февраля - 24 февраля buy</t>
  </si>
  <si>
    <t>18 февраля - 22 февраля buy</t>
  </si>
  <si>
    <t>17 февраля - 21 февраля buy</t>
  </si>
  <si>
    <t>16 февраля - 20 февраля buy</t>
  </si>
  <si>
    <t>14 февраля -18 февраля sell</t>
  </si>
  <si>
    <t>20 февраля -24 февраля sell</t>
  </si>
  <si>
    <t>17 февраля -21 февраля sell</t>
  </si>
  <si>
    <t>16 февраля -20 февраля sell</t>
  </si>
  <si>
    <t>21 февраля - 25 февраля buy</t>
  </si>
  <si>
    <t>27 февраля - 2 марта buy</t>
  </si>
  <si>
    <t>25 февраля - 1 марта buy</t>
  </si>
  <si>
    <t>24 февраля - 28 февраля buy</t>
  </si>
  <si>
    <t>23 февраля - 27 февраля buy</t>
  </si>
  <si>
    <t>21 февраля -25 февраля sell</t>
  </si>
  <si>
    <t>27 февраля - 2 марта sell</t>
  </si>
  <si>
    <t>25 февраля - 1 марта sell</t>
  </si>
  <si>
    <t>24 февраля - 28 февраля sell</t>
  </si>
  <si>
    <t>23 февраля - 27 февраля sell</t>
  </si>
  <si>
    <t>28 февраля - 4 марта buy</t>
  </si>
  <si>
    <t>28 февраля - 4 марта sell</t>
  </si>
  <si>
    <t>7 марта - 11 марта buy</t>
  </si>
  <si>
    <t>12 марта - 16 марта buy</t>
  </si>
  <si>
    <t>11 марта - 15 марта buy</t>
  </si>
  <si>
    <t>10 марта - 14 марта buy</t>
  </si>
  <si>
    <t>7 марта -11 марта sell</t>
  </si>
  <si>
    <t>12 марта -16 марта sell</t>
  </si>
  <si>
    <t>11 марта -15 марта sell</t>
  </si>
  <si>
    <t>10 марта -14 марта sell</t>
  </si>
  <si>
    <t>14 марта - 18 марта buy</t>
  </si>
  <si>
    <t>19 марта - 23 марта buy</t>
  </si>
  <si>
    <t>18 марта - 22 марта buy</t>
  </si>
  <si>
    <t>17 марта - 21 марта buy</t>
  </si>
  <si>
    <t>16 марта - 20 марта buy</t>
  </si>
  <si>
    <t>14 марта -18 марта sell</t>
  </si>
  <si>
    <t>19 марта -23 марта sell</t>
  </si>
  <si>
    <t>18 марта -22 марта sell</t>
  </si>
  <si>
    <t>17 марта -21 марта sell</t>
  </si>
  <si>
    <t>16 марта -20 марта sell</t>
  </si>
  <si>
    <t>21 марта - 24 марта buy</t>
  </si>
  <si>
    <t>26 марта - 30 марта buy</t>
  </si>
  <si>
    <t>25 марта - 29 марта buy</t>
  </si>
  <si>
    <t>24 марта - 28 марта buy</t>
  </si>
  <si>
    <t>23 марта - 27 марта buy</t>
  </si>
  <si>
    <t>21 марта -24 марта sell</t>
  </si>
  <si>
    <t>26 марта -30 марта sell</t>
  </si>
  <si>
    <t>25 марта -29 марта sell</t>
  </si>
  <si>
    <t>24 марта -28 марта sell</t>
  </si>
  <si>
    <t>23 марта -27 марта sell</t>
  </si>
  <si>
    <t>28 марта - 1 апреля buy</t>
  </si>
  <si>
    <t>31 марта - 4 апреля buy</t>
  </si>
  <si>
    <t>30 марта - 3 апреля buy</t>
  </si>
  <si>
    <t>28 марта -1 апреля sell</t>
  </si>
  <si>
    <t>31 марта -4 апреля sell</t>
  </si>
  <si>
    <t>30 марта -3 апреля sell</t>
  </si>
  <si>
    <t>4 апреля - 8 апреля buy</t>
  </si>
  <si>
    <t>4 апреля -8 апреля sell</t>
  </si>
  <si>
    <t>11 апреля - 15 апреля buy</t>
  </si>
  <si>
    <t>16 апреля - 20 апреля buy</t>
  </si>
  <si>
    <t>15 апреля - 19 апреля buy</t>
  </si>
  <si>
    <t>14 апреля - 18 апреля buy</t>
  </si>
  <si>
    <t>13 апреля - 17 апреля buy</t>
  </si>
  <si>
    <t>11 апреля -15 апреля sell</t>
  </si>
  <si>
    <t>16 апреля -20 апреля sell</t>
  </si>
  <si>
    <t>15 апреля -19 апреля sell</t>
  </si>
  <si>
    <t>14 апреля -18 апреля sell</t>
  </si>
  <si>
    <t>13 апреля -17 апреля sell</t>
  </si>
  <si>
    <t>18 апреля - 22 апреля buy</t>
  </si>
  <si>
    <t>23 апреля - 27 апреля buy</t>
  </si>
  <si>
    <t>22 апреля - 26 апреля buy</t>
  </si>
  <si>
    <t>21 апреля - 25 апреля buy</t>
  </si>
  <si>
    <t>20 апреля - 24 апреля buy</t>
  </si>
  <si>
    <t>18 апреля -22 апреля sell</t>
  </si>
  <si>
    <t>23 апреля -27 апреля sell</t>
  </si>
  <si>
    <t>22 апреля -26 апреля sell</t>
  </si>
  <si>
    <t>21 апреля -25 апреля sell</t>
  </si>
  <si>
    <t>20 апреля -24 апреля sell</t>
  </si>
  <si>
    <t>25 апреля - 29 апреля buy</t>
  </si>
  <si>
    <t>30 апреля -  4 мая buy</t>
  </si>
  <si>
    <t>29 апреля -  3 мая buy</t>
  </si>
  <si>
    <t>28 апреля -  2 мая buy</t>
  </si>
  <si>
    <t>27 апреля -  1 мая buy</t>
  </si>
  <si>
    <t>25 апреля -29 апреля sell</t>
  </si>
  <si>
    <t>30 апреля -4 мая sell</t>
  </si>
  <si>
    <t>28 апреля -2 мая sell</t>
  </si>
  <si>
    <t>27 апреля -1 мая sell</t>
  </si>
  <si>
    <t>2 мая -  6 мая buy</t>
  </si>
  <si>
    <t>2 мая - 6 мая sell</t>
  </si>
  <si>
    <t>9 мая -  13 мая buy</t>
  </si>
  <si>
    <t>14 мая -  18 мая buy</t>
  </si>
  <si>
    <t>13 мая -  17 мая buy</t>
  </si>
  <si>
    <t>12 мая -  16 мая buy</t>
  </si>
  <si>
    <t>11 мая -  15 мая buy</t>
  </si>
  <si>
    <t>9 мая -13 мая sell</t>
  </si>
  <si>
    <t>14 мая -18 мая sell</t>
  </si>
  <si>
    <t>13 мая -17 мая sell</t>
  </si>
  <si>
    <t>12 мая -16 мая sell</t>
  </si>
  <si>
    <t>11 мая -15 мая sell</t>
  </si>
  <si>
    <t>16 мая -  20 мая buy</t>
  </si>
  <si>
    <t>21 мая -  25 мая buy</t>
  </si>
  <si>
    <t>20 мая -  24 мая buy</t>
  </si>
  <si>
    <t>19 мая -  23 мая buy</t>
  </si>
  <si>
    <t>18 мая -  22 мая buy</t>
  </si>
  <si>
    <t>16 мая -20 мая sell</t>
  </si>
  <si>
    <t>21 мая -25 мая sell</t>
  </si>
  <si>
    <t>20 мая -24 мая sell</t>
  </si>
  <si>
    <t>19 мая -23 мая sell</t>
  </si>
  <si>
    <t>18 мая -22 мая sell</t>
  </si>
  <si>
    <t>23 мая -  27 мая buy</t>
  </si>
  <si>
    <t>28 мая -  1 июня buy</t>
  </si>
  <si>
    <t>27 мая -  31 мая buy</t>
  </si>
  <si>
    <t>26 мая -  30 мая buy</t>
  </si>
  <si>
    <t>25 мая -  29 мая buy</t>
  </si>
  <si>
    <t>23 мая -27 мая sell</t>
  </si>
  <si>
    <t>28 мая -1 июня sell</t>
  </si>
  <si>
    <t>26 мая -30 мая sell</t>
  </si>
  <si>
    <t>25 мая -29 мая sell</t>
  </si>
  <si>
    <t>30 мая -  3 июня buy</t>
  </si>
  <si>
    <t>30 мая -3 июня sell</t>
  </si>
  <si>
    <t>6 июня -  10 июня buy</t>
  </si>
  <si>
    <t>11 июня -  15 июня buy</t>
  </si>
  <si>
    <t>10 июня -  14 июня buy</t>
  </si>
  <si>
    <t>6 июня -10 июня sell</t>
  </si>
  <si>
    <t>11 июня -15 июня sell</t>
  </si>
  <si>
    <t>10 июня -14 июня sell</t>
  </si>
  <si>
    <t>13 июня -  17 июня buy</t>
  </si>
  <si>
    <t>18 июня -  22 июня buy</t>
  </si>
  <si>
    <t>17 июня -  21 июня buy</t>
  </si>
  <si>
    <t>16 июня -  20 июня buy</t>
  </si>
  <si>
    <t>15 июня -  19 июня buy</t>
  </si>
  <si>
    <t>13 июня -17 июня sell</t>
  </si>
  <si>
    <t>18 июня -22 июня sell</t>
  </si>
  <si>
    <t>17 июня -21 июня sell</t>
  </si>
  <si>
    <t>16 июня -20 июня sell</t>
  </si>
  <si>
    <t>15 июня -19 июня sell</t>
  </si>
  <si>
    <t>20 июня -  24 июня buy</t>
  </si>
  <si>
    <t>25 июня -  29 июня buy</t>
  </si>
  <si>
    <t>24 июня -  28 июня buy</t>
  </si>
  <si>
    <t>23 июня -  27 июня buy</t>
  </si>
  <si>
    <t>22 июня -  26 июня buy</t>
  </si>
  <si>
    <t>20 июня -24 июня sell</t>
  </si>
  <si>
    <t>25 июня -29 июня sell</t>
  </si>
  <si>
    <t>24 июня -28 июня sell</t>
  </si>
  <si>
    <t>23 июня -27 июня sell</t>
  </si>
  <si>
    <t>22 июня -26 июня sell</t>
  </si>
  <si>
    <t>27 июня -  1 июля buy</t>
  </si>
  <si>
    <t>30 июня-  4 июля buy</t>
  </si>
  <si>
    <t>29 июня-  3 июля buy</t>
  </si>
  <si>
    <t>27 июня -1 июля sell</t>
  </si>
  <si>
    <t>30 июня -4 июля sell</t>
  </si>
  <si>
    <t>29 июня -3 июля sell</t>
  </si>
  <si>
    <t>4 июля -  8 июля buy</t>
  </si>
  <si>
    <t>4 июля -8 июля sell</t>
  </si>
  <si>
    <t>11 июля -  15 июля buy</t>
  </si>
  <si>
    <t>16 июля -  20 июля buy</t>
  </si>
  <si>
    <t>15 июля -  19 июля buy</t>
  </si>
  <si>
    <t>14 июля -  18 июля buy</t>
  </si>
  <si>
    <t>13 июля -  17 июля buy</t>
  </si>
  <si>
    <t>11 июля -15 июля sell</t>
  </si>
  <si>
    <t>16 июля -20 июля sell</t>
  </si>
  <si>
    <t>15 июля -19 июля sell</t>
  </si>
  <si>
    <t>14 июля -18 июля sell</t>
  </si>
  <si>
    <t>13 июля -17 июля sell</t>
  </si>
  <si>
    <t>18 июля -  22 июля buy</t>
  </si>
  <si>
    <t>23 июля -  27 июля buy</t>
  </si>
  <si>
    <t>22 июля -  26 июля buy</t>
  </si>
  <si>
    <t>21 июля -  25 июля buy</t>
  </si>
  <si>
    <t>20 июля -  24 июля buy</t>
  </si>
  <si>
    <t>18 июля -22 июля sell</t>
  </si>
  <si>
    <t>23 июля -27 июля sell</t>
  </si>
  <si>
    <t>22 июля -26 июля sell</t>
  </si>
  <si>
    <t>21 июля -25 июля sell</t>
  </si>
  <si>
    <t>20 июля -24 июля sell</t>
  </si>
  <si>
    <t>25 июля -  29 июля buy</t>
  </si>
  <si>
    <t>30 июля -  3 августа buy</t>
  </si>
  <si>
    <t>29 июля -  2 августа buy</t>
  </si>
  <si>
    <t>28 июля -  1 августа buy</t>
  </si>
  <si>
    <t>27 июля -  31 июля buy</t>
  </si>
  <si>
    <t>25 июля -29 июля sell</t>
  </si>
  <si>
    <t>30 июля -3 августа sell</t>
  </si>
  <si>
    <t>28 июля -1 августа sell</t>
  </si>
  <si>
    <t>27 июля -31 июля sell</t>
  </si>
  <si>
    <t>1 августа -  5 августа buy</t>
  </si>
  <si>
    <t>1 августа - 5 августа sell</t>
  </si>
  <si>
    <t>8 августа -  12 августа buy</t>
  </si>
  <si>
    <t>13 августа -  17 августа buy</t>
  </si>
  <si>
    <t>12 августа -  16 августа buy</t>
  </si>
  <si>
    <t>11 августа -  15 августа buy</t>
  </si>
  <si>
    <t>10 августа -  14 августа buy</t>
  </si>
  <si>
    <t>8 августа -12 августа sell</t>
  </si>
  <si>
    <t>13 августа -17 августа sell</t>
  </si>
  <si>
    <t>12 августа -16 августа sell</t>
  </si>
  <si>
    <t>11 августа -15 августа sell</t>
  </si>
  <si>
    <t>10 августа -14 августа sell</t>
  </si>
  <si>
    <t>15 августа -  19 августа buy</t>
  </si>
  <si>
    <t>20 августа -  24 августа buy</t>
  </si>
  <si>
    <t>19 августа -  23 августа buy</t>
  </si>
  <si>
    <t>18 августа -  22 августа buy</t>
  </si>
  <si>
    <t>17 августа -  21 августа buy</t>
  </si>
  <si>
    <t>15 августа -19 августа sell</t>
  </si>
  <si>
    <t>20 августа -24 августа sell</t>
  </si>
  <si>
    <t>19 августа -23 августа sell</t>
  </si>
  <si>
    <t>18 августа -22 августа sell</t>
  </si>
  <si>
    <t>17 августа -21 августа sell</t>
  </si>
  <si>
    <t>22 августа -  26 августа buy</t>
  </si>
  <si>
    <t>27 августа -  31 августа buy</t>
  </si>
  <si>
    <t>26 августа -  30 августа buy</t>
  </si>
  <si>
    <t>25 августа -  29 августа buy</t>
  </si>
  <si>
    <t>24 августа -  28 августа buy</t>
  </si>
  <si>
    <t>22 августа -26 августа sell</t>
  </si>
  <si>
    <t>27 августа -31 августа sell</t>
  </si>
  <si>
    <t>26 августа -30 августа sell</t>
  </si>
  <si>
    <t>25 августа -29 августа sell</t>
  </si>
  <si>
    <t>24 августа -28 августа sell</t>
  </si>
  <si>
    <t>29 августа -  2 сентября buy</t>
  </si>
  <si>
    <t>31 августа -  4 сентября buy</t>
  </si>
  <si>
    <t>29 августа - 2 сентября sell</t>
  </si>
  <si>
    <t>31 августа -4 сентября sell</t>
  </si>
  <si>
    <t>5 сентября -  9 сентября buy</t>
  </si>
  <si>
    <t>10 сентября -  14 сентября buy</t>
  </si>
  <si>
    <t>5 сентября -9 сентября sell</t>
  </si>
  <si>
    <t>10 сентября -14 сентября sell</t>
  </si>
  <si>
    <t>12 сентября -  16 сентября buy</t>
  </si>
  <si>
    <t>17 сентября -  21 сентября buy</t>
  </si>
  <si>
    <t>16 сентября -  20 сентября buy</t>
  </si>
  <si>
    <t>15 сентября -  19 сентября buy</t>
  </si>
  <si>
    <t>14 сентября -  18 сентября buy</t>
  </si>
  <si>
    <t>12 сентября -16 сентября sell</t>
  </si>
  <si>
    <t>17 сентября -21 сентября sell</t>
  </si>
  <si>
    <t>15 сентября -19 сентября sell</t>
  </si>
  <si>
    <t>14 сентября -18 сентября sell</t>
  </si>
  <si>
    <t>19 сентября -  23 сентября buy</t>
  </si>
  <si>
    <t>24 сентября -  28 сентября buy</t>
  </si>
  <si>
    <t>23 сентября -  27 сентября buy</t>
  </si>
  <si>
    <t>22 сентября -  26 сентября buy</t>
  </si>
  <si>
    <t>21 сентября -  25 сентября buy</t>
  </si>
  <si>
    <t>19 сентября -23 сентября sell</t>
  </si>
  <si>
    <t>24 сентября -28 сентября sell</t>
  </si>
  <si>
    <t>23 сентября -27 сентября sell</t>
  </si>
  <si>
    <t>22 сентября -26 сентября sell</t>
  </si>
  <si>
    <t>21 сентября -25 сентября sell</t>
  </si>
  <si>
    <t>26 сентября -  30 сентября buy</t>
  </si>
  <si>
    <t>30 сентября -  4 октября buy</t>
  </si>
  <si>
    <t>29 сентября -  3 октября buy</t>
  </si>
  <si>
    <t>28 сентября -  2 октября buy</t>
  </si>
  <si>
    <t>26 сентября -30 сентября sell</t>
  </si>
  <si>
    <t>29 сентября -  3 октября  sell</t>
  </si>
  <si>
    <t>28 сентября -  2 октября  sell</t>
  </si>
  <si>
    <t>3 октября -  7 октября buy</t>
  </si>
  <si>
    <t>10 октября -  14 октября buy</t>
  </si>
  <si>
    <t>15 октября -  19 октября buy</t>
  </si>
  <si>
    <t>14 октября -  18 октября buy</t>
  </si>
  <si>
    <t>13 октября -  17 октября buy</t>
  </si>
  <si>
    <t>12 октября -  16 октября buy</t>
  </si>
  <si>
    <t>10 октября -  14 октября sell</t>
  </si>
  <si>
    <t>15 октября -  19 октября sell</t>
  </si>
  <si>
    <t>14 октября -  18 октября sell</t>
  </si>
  <si>
    <t>13 октября -  17 октября sell</t>
  </si>
  <si>
    <t>12 октября -  16 октября sell</t>
  </si>
  <si>
    <t>17 октября -  21 октября buy</t>
  </si>
  <si>
    <t>22 октября -  26 октября buy</t>
  </si>
  <si>
    <t>21 октября -  25 октября buy</t>
  </si>
  <si>
    <t>20 октября -  24 октября buy</t>
  </si>
  <si>
    <t>19 октября -  23 октября buy</t>
  </si>
  <si>
    <t>17 октября -  21 октября sell</t>
  </si>
  <si>
    <t>22 октября -  26 октября sell</t>
  </si>
  <si>
    <t>19 октября -  23 октября sell</t>
  </si>
  <si>
    <t>24 октября -  28 октября buy</t>
  </si>
  <si>
    <t>29 октября -  2 ноября buy</t>
  </si>
  <si>
    <t>28 октября -  1 ноября buy</t>
  </si>
  <si>
    <t>27 октября -  31 октября buy</t>
  </si>
  <si>
    <t>26 октября -  30 октября buy</t>
  </si>
  <si>
    <t>24 октября -  28 октября sell</t>
  </si>
  <si>
    <t>29 октября -  2 ноября sell</t>
  </si>
  <si>
    <t>28 октября -  1 ноября sell</t>
  </si>
  <si>
    <t>27 октября -  31 октября sell</t>
  </si>
  <si>
    <t>26 октября -  30 октября sell</t>
  </si>
  <si>
    <t>31 октября -  4 ноября buy</t>
  </si>
  <si>
    <t>31 октября -  4 ноября sell</t>
  </si>
  <si>
    <t>7 ноября -  11 ноября buy</t>
  </si>
  <si>
    <t>12 ноября -  16 ноября buy</t>
  </si>
  <si>
    <t>11 ноября -  15 ноября buy</t>
  </si>
  <si>
    <t>10 ноября -  14 ноября buy</t>
  </si>
  <si>
    <t>7 ноября -  11 ноября sell</t>
  </si>
  <si>
    <t>12 ноября -  16 ноября sell</t>
  </si>
  <si>
    <t>11 ноября -  15 ноября sell</t>
  </si>
  <si>
    <t>10 ноября -  14 ноября sell</t>
  </si>
  <si>
    <t>14 ноября -  18 ноября buy</t>
  </si>
  <si>
    <t>19 ноября -  23 ноября buy</t>
  </si>
  <si>
    <t>18 ноября -  22 ноября buy</t>
  </si>
  <si>
    <t>17 ноября -  21 ноября buy</t>
  </si>
  <si>
    <t>16 ноября -  20 ноября buy</t>
  </si>
  <si>
    <t>14 ноября -  18 ноября sell</t>
  </si>
  <si>
    <t>19 ноября -  23 ноября sell</t>
  </si>
  <si>
    <t>18 ноября -  22 ноября sell</t>
  </si>
  <si>
    <t>17 ноября -  21 ноября sell</t>
  </si>
  <si>
    <t>16 ноября -  20 ноября sell</t>
  </si>
  <si>
    <t>21 ноября -  25 ноября buy</t>
  </si>
  <si>
    <t>26 ноября -  30 ноября buy</t>
  </si>
  <si>
    <t>25 ноября -  29 ноября buy</t>
  </si>
  <si>
    <t>24 ноября -  28 ноября buy</t>
  </si>
  <si>
    <t>23 ноября -  27 ноября buy</t>
  </si>
  <si>
    <t>21 ноября -  25 ноября sell</t>
  </si>
  <si>
    <t>26 ноября -  30 ноября sell</t>
  </si>
  <si>
    <t>25 ноября -  29 ноября sell</t>
  </si>
  <si>
    <t>24 ноября -  28 ноября sell</t>
  </si>
  <si>
    <t>23 ноября -  27 ноября sell</t>
  </si>
  <si>
    <t>28 ноября -  2 декабря buy</t>
  </si>
  <si>
    <t>30 ноября -  4 декабря buy</t>
  </si>
  <si>
    <t>28 ноября -  2 декабря sell</t>
  </si>
  <si>
    <t>30 ноября -  4 декабря sell</t>
  </si>
  <si>
    <t>5 декабря -  9 декабря buy</t>
  </si>
  <si>
    <t>10 декабря -  14 декабря buy</t>
  </si>
  <si>
    <t>5 декабря -  9 декабря sell</t>
  </si>
  <si>
    <t>10 декабря -  14 декабря sell</t>
  </si>
  <si>
    <t>12 декабря -  16 декабря buy</t>
  </si>
  <si>
    <t>17 декабря -  21 декабря buy</t>
  </si>
  <si>
    <t>16 декабря -  20 декабря buy</t>
  </si>
  <si>
    <t>15 декабря -  19 декабря buy</t>
  </si>
  <si>
    <t>14 декабря -  18 декабря buy</t>
  </si>
  <si>
    <t>12 декабря -  16 декабря sell</t>
  </si>
  <si>
    <t>17 декабря -  21 декабря sell</t>
  </si>
  <si>
    <t>16 декабря -  20 декабря sell</t>
  </si>
  <si>
    <t>15 декабря -  19 декабря sell</t>
  </si>
  <si>
    <t>14 декабря -  18 декабря sell</t>
  </si>
  <si>
    <t>19 декабря -  23 декабря buy</t>
  </si>
  <si>
    <t>24 декабря -  28 декабря buy</t>
  </si>
  <si>
    <t>22 декабря -  26 декабря buy</t>
  </si>
  <si>
    <t>21 декабря -  25 декабря buy</t>
  </si>
  <si>
    <t>19 декабря -  23 декабря sell</t>
  </si>
  <si>
    <t>24 декабря -  28 декабря sell</t>
  </si>
  <si>
    <t>22 декабря -  26 декабря sell</t>
  </si>
  <si>
    <t>21 декабря -  25 декабря sell</t>
  </si>
  <si>
    <t>21 марта - 25 марта buy</t>
  </si>
  <si>
    <t>21 марта -25 марта sell</t>
  </si>
  <si>
    <t>25 апреля -  29 апреля buy</t>
  </si>
  <si>
    <t>27 июня-  1 июля buy</t>
  </si>
  <si>
    <t>29 августа -2 сентября sell</t>
  </si>
  <si>
    <t>15 февраля - 19 февраля buy</t>
  </si>
  <si>
    <t>15 февраля -19 февраля sell</t>
  </si>
  <si>
    <t>22 февраля - 26 февраля buy</t>
  </si>
  <si>
    <t>22 февраля - 26 февраля sell</t>
  </si>
  <si>
    <t>29 февраля - 4 марта buy</t>
  </si>
  <si>
    <t>29 февраля -4 марта sell</t>
  </si>
  <si>
    <t>euraud</t>
  </si>
  <si>
    <t>R</t>
  </si>
  <si>
    <t>ТС "неделя x 2 дни"</t>
  </si>
  <si>
    <t>число</t>
  </si>
  <si>
    <t>3 октября -  7 октября sell</t>
  </si>
  <si>
    <t>20 октября -  24 октября sell</t>
  </si>
  <si>
    <t>02 января - 6 января buy</t>
  </si>
  <si>
    <t>02 января - 6 января sell</t>
  </si>
  <si>
    <t>09 января - 13 января buy</t>
  </si>
  <si>
    <t>09 января - 13 января sell</t>
  </si>
  <si>
    <t>30 января -3 февраля sell</t>
  </si>
  <si>
    <t>06 февраля - 10 февраля buy</t>
  </si>
  <si>
    <t>06 февраля -10 февраля sell</t>
  </si>
  <si>
    <t>20 февраля - 24 февраля sell</t>
  </si>
  <si>
    <t>27 февраля - 3 марта buy</t>
  </si>
  <si>
    <t>27 февраля -3 марта sell</t>
  </si>
  <si>
    <t>06 марта - 10 марта buy</t>
  </si>
  <si>
    <t>06 марта -10 марта sell</t>
  </si>
  <si>
    <t>13 марта - 17 марта buy</t>
  </si>
  <si>
    <t>13 марта -17 марта sell</t>
  </si>
  <si>
    <t>20 марта - 24 марта buy</t>
  </si>
  <si>
    <t>20 марта -24 марта sell</t>
  </si>
  <si>
    <t>27 марта - 31 марта buy</t>
  </si>
  <si>
    <t>27 марта -31 марта sell</t>
  </si>
  <si>
    <t>03 апреля - 7 апреля buy</t>
  </si>
  <si>
    <t>03 апреля -7 апреля sell</t>
  </si>
  <si>
    <t>10 апреля - 14 апреля buy</t>
  </si>
  <si>
    <t>10 апреля -14 апреля sell</t>
  </si>
  <si>
    <t>17 апреля - 21 апреля buy</t>
  </si>
  <si>
    <t>17 апреля -21 апреля sell</t>
  </si>
  <si>
    <t>24 апреля -  28 апреля buy</t>
  </si>
  <si>
    <t>24 апреля -28 апреля sell</t>
  </si>
  <si>
    <t>01 мая -  5 мая buy</t>
  </si>
  <si>
    <t>01 мая -5 мая sell</t>
  </si>
  <si>
    <t>08 мая -  12 мая buy</t>
  </si>
  <si>
    <t>08 мая -12 мая sell</t>
  </si>
  <si>
    <t>15 мая -  19 мая buy</t>
  </si>
  <si>
    <t>15 мая -19 мая sell</t>
  </si>
  <si>
    <t>22 мая -  26 мая buy</t>
  </si>
  <si>
    <t>22 мая -26 мая sell</t>
  </si>
  <si>
    <t>29 мая -  2 июня buy</t>
  </si>
  <si>
    <t>29 мая -2 июня sell</t>
  </si>
  <si>
    <t>05 июня -  9 июня buy</t>
  </si>
  <si>
    <t>05 июня -9 июня sell</t>
  </si>
  <si>
    <t>12 июня -  16 июня buy</t>
  </si>
  <si>
    <t>12 июня -16 июня sell</t>
  </si>
  <si>
    <t>19 июня -  23 июня buy</t>
  </si>
  <si>
    <t>19 июня -23 июня sell</t>
  </si>
  <si>
    <t>26 июня-  30 июня buy</t>
  </si>
  <si>
    <t>26 июня -30 июня sell</t>
  </si>
  <si>
    <t>03 июля -  7 июля buy</t>
  </si>
  <si>
    <t>03 июля -7 июля sell</t>
  </si>
  <si>
    <t>10 июля -  14 июля buy</t>
  </si>
  <si>
    <t>10 июля -14 июля sell</t>
  </si>
  <si>
    <t>17 июля -  21 июля buy</t>
  </si>
  <si>
    <t>17 июля -21 июля sell</t>
  </si>
  <si>
    <t>24 июля -  28 июля buy</t>
  </si>
  <si>
    <t>24 июля -28 июля sell</t>
  </si>
  <si>
    <t>31 июля -  4 августа buy</t>
  </si>
  <si>
    <t>31 июля -4 августа sell</t>
  </si>
  <si>
    <t>07 августа -  11 августа buy</t>
  </si>
  <si>
    <t>07 августа -11 августа sell</t>
  </si>
  <si>
    <t>14 августа -  18 августа buy</t>
  </si>
  <si>
    <t>14 августа -18 августа sell</t>
  </si>
  <si>
    <t>21 августа -  25 августа buy</t>
  </si>
  <si>
    <t>21 августа -25 августа sell</t>
  </si>
  <si>
    <t>28 августа -  1 сентября buy</t>
  </si>
  <si>
    <t>28 августа -1 сентября sell</t>
  </si>
  <si>
    <t>04 сентября -  8 сентября buy</t>
  </si>
  <si>
    <t>04 сентября -8 сентября sell</t>
  </si>
  <si>
    <t>11 сентября -  15 сентября buy</t>
  </si>
  <si>
    <t>11 сентября -15 сентября sell</t>
  </si>
  <si>
    <t>18 сентября -  22 сентября buy</t>
  </si>
  <si>
    <t>18 сентября -22 сентября sell</t>
  </si>
  <si>
    <t>25 сентября -  29 сентября buy</t>
  </si>
  <si>
    <t>25 сентября -29 сентября sell</t>
  </si>
  <si>
    <t>02 октября -  6 октября buy</t>
  </si>
  <si>
    <t>02 октября -  6 октября sell</t>
  </si>
  <si>
    <t>09 октября -  13 октября buy</t>
  </si>
  <si>
    <t>09 октября -  13 октября sell</t>
  </si>
  <si>
    <t>16 октября -  20 октября buy</t>
  </si>
  <si>
    <t>16 октября -  20 октября sell</t>
  </si>
  <si>
    <t>23 октября -  27 октября buy</t>
  </si>
  <si>
    <t>23 октября -  27 октября sell</t>
  </si>
  <si>
    <t>30 октября -  3 ноября buy</t>
  </si>
  <si>
    <t>30 октября -  3 ноября sell</t>
  </si>
  <si>
    <t>06 ноября -  10 ноября buy</t>
  </si>
  <si>
    <t>06 ноября -  10 ноября sell</t>
  </si>
  <si>
    <t>13 ноября -  17 ноября buy</t>
  </si>
  <si>
    <t>13 ноября -  17 ноября sell</t>
  </si>
  <si>
    <t>20 ноября -  24 ноября buy</t>
  </si>
  <si>
    <t>20 ноября -  24 ноября sell</t>
  </si>
  <si>
    <t>27 ноября -  1 декабря buy</t>
  </si>
  <si>
    <t>27 ноября -  1 декабря sell</t>
  </si>
  <si>
    <t>04 декабря -  8 декабря buy</t>
  </si>
  <si>
    <t>04 декабря -  8 декабря sell</t>
  </si>
  <si>
    <t>11 декабря -  15 декабря buy</t>
  </si>
  <si>
    <t>11 декабря -  15 декабря sell</t>
  </si>
  <si>
    <t>18 декабря -  22 декабря buy</t>
  </si>
  <si>
    <t>18 декабря -  22 декабря sell</t>
  </si>
  <si>
    <t>07 ноября -  11 ноября buy</t>
  </si>
  <si>
    <t>07 ноября -  11 ноября sell</t>
  </si>
  <si>
    <t>05 декабря -  9 декабря buy</t>
  </si>
  <si>
    <t>05 декабря -  9 декабря sell</t>
  </si>
  <si>
    <t>05 марта - 9 марта buy</t>
  </si>
  <si>
    <t>05 марта -9 марта sell</t>
  </si>
  <si>
    <t>02 апреля - 6 апреля buy</t>
  </si>
  <si>
    <t>02 апреля -6 апреля sell</t>
  </si>
  <si>
    <t>09 апреля - 13 апреля buy</t>
  </si>
  <si>
    <t>09 апреля -13 апреля sell</t>
  </si>
  <si>
    <t>07 мая -  11 мая buy</t>
  </si>
  <si>
    <t>07 мая -11 мая sell</t>
  </si>
  <si>
    <t>04 июня -  8 июня buy</t>
  </si>
  <si>
    <t>04 июня -8 июня sell</t>
  </si>
  <si>
    <t>02 июля -  6 июля buy</t>
  </si>
  <si>
    <t>02 июля -6 июля sell</t>
  </si>
  <si>
    <t>09 июля -  13 июля buy</t>
  </si>
  <si>
    <t>09 июля -13 июля sell</t>
  </si>
  <si>
    <t>06 августа -  10 августа buy</t>
  </si>
  <si>
    <t>06 августа -10 августа sell</t>
  </si>
  <si>
    <t>03 сентября -  7 сентября buy</t>
  </si>
  <si>
    <t>03 сентября -7 сентября sell</t>
  </si>
  <si>
    <t>01 октября -  5 октября buy</t>
  </si>
  <si>
    <t>01 октября -  5 октября sell</t>
  </si>
  <si>
    <t>08 октября -  12 октября buy</t>
  </si>
  <si>
    <t>08 октября -  12 октября sell</t>
  </si>
  <si>
    <t>05 ноября -  9 ноября buy</t>
  </si>
  <si>
    <t>05 ноября -  9 ноября sell</t>
  </si>
  <si>
    <t>03 декабря -  7 декабря buy</t>
  </si>
  <si>
    <t>03 декабря -  7 декабря sell</t>
  </si>
  <si>
    <t>07 января - 11 января buy</t>
  </si>
  <si>
    <t>07 января - 11 января sell</t>
  </si>
  <si>
    <t>04 февраля - 8 февраля buy</t>
  </si>
  <si>
    <t>04 февраля -8 февраля sell</t>
  </si>
  <si>
    <t>04 марта - 8 марта buy</t>
  </si>
  <si>
    <t>04 марта -8 марта sell</t>
  </si>
  <si>
    <t>01 апреля - 5 апреля buy</t>
  </si>
  <si>
    <t>08 апреля - 12 апреля buy</t>
  </si>
  <si>
    <t>08 апреля -12 апреля sell</t>
  </si>
  <si>
    <t>06 мая -  10 мая buy</t>
  </si>
  <si>
    <t>03 июня -  7 июня buy</t>
  </si>
  <si>
    <t>01 июля -5 июля sell</t>
  </si>
  <si>
    <t>08 июля -  12 июля buy</t>
  </si>
  <si>
    <t>08 июля -12 июля sell</t>
  </si>
  <si>
    <t>05 августа -  9 августа buy</t>
  </si>
  <si>
    <t>05 августа -9 августа sell</t>
  </si>
  <si>
    <t>02 сентября -  6 сентября buy</t>
  </si>
  <si>
    <t>09 сентября -  13 сентября buy</t>
  </si>
  <si>
    <t>09 сентября -13 сентября sell</t>
  </si>
  <si>
    <t>07 октября -  11 октября buy</t>
  </si>
  <si>
    <t>07 октября -  11 октября sell</t>
  </si>
  <si>
    <t>21 октября -  25 октября sell</t>
  </si>
  <si>
    <t>04 ноября -  8 ноября buy</t>
  </si>
  <si>
    <t>04 ноября -  8 ноября sell</t>
  </si>
  <si>
    <t>02 декабря -  6 декабря buy</t>
  </si>
  <si>
    <t>09 декабря -  13 декабря buy</t>
  </si>
  <si>
    <t>09 декабря -  13 декабря sell</t>
  </si>
  <si>
    <t>06 января - 10 января buy</t>
  </si>
  <si>
    <t>06 января - 10 января sell</t>
  </si>
  <si>
    <t>03 февраля - 7 февраля buy</t>
  </si>
  <si>
    <t>03 февраля -7 февраля sell</t>
  </si>
  <si>
    <t>03 марта - 7 марта buy</t>
  </si>
  <si>
    <t>03 марта -7 марта sell</t>
  </si>
  <si>
    <t>07 апреля - 11 апреля buy</t>
  </si>
  <si>
    <t>07 апреля -11 апреля sell</t>
  </si>
  <si>
    <t>05 мая -  9 мая buy</t>
  </si>
  <si>
    <t>05 мая -9 мая sell</t>
  </si>
  <si>
    <t>02 июня -  6 июня buy</t>
  </si>
  <si>
    <t>02 июня -6 июня sell</t>
  </si>
  <si>
    <t>09 июня -  13 июня buy</t>
  </si>
  <si>
    <t>09 июня -13 июня sell</t>
  </si>
  <si>
    <t>07 июля -  11 июля buy</t>
  </si>
  <si>
    <t>07 июля -11 июля sell</t>
  </si>
  <si>
    <t>04 августа -  8 августа buy</t>
  </si>
  <si>
    <t>04 августа -8 августа sell</t>
  </si>
  <si>
    <t>01 сентября -  5 сентября buy</t>
  </si>
  <si>
    <t>01 сентября -5 сентября sell</t>
  </si>
  <si>
    <t>08 сентября -  12 сентября buy</t>
  </si>
  <si>
    <t>08 сентября -12 сентября sell</t>
  </si>
  <si>
    <t>06 октября -  10 октября buy</t>
  </si>
  <si>
    <t>06 октября -  10 октября sell</t>
  </si>
  <si>
    <t>03 ноября -  7 ноября buy</t>
  </si>
  <si>
    <t>03 ноября -  7 ноября sell</t>
  </si>
  <si>
    <t>01 декабря -  5 декабря buy</t>
  </si>
  <si>
    <t>01 декабря -  5 декабря sell</t>
  </si>
  <si>
    <t>08 декабря -  12 декабря buy</t>
  </si>
  <si>
    <t>08 декабря -  12 декабря sell</t>
  </si>
  <si>
    <t>05 января - 9 января buy</t>
  </si>
  <si>
    <t>05 января - 9 января sell</t>
  </si>
  <si>
    <t>02 февраля - 6 февраля buy</t>
  </si>
  <si>
    <t>02 февраля -6 февраля sell</t>
  </si>
  <si>
    <t>09 февраля - 13 февраля buy</t>
  </si>
  <si>
    <t>09 февраля -13 февраля sell</t>
  </si>
  <si>
    <t>02 марта - 6 марта buy</t>
  </si>
  <si>
    <t>02 марта -6 марта sell</t>
  </si>
  <si>
    <t>09 марта - 13 марта buy</t>
  </si>
  <si>
    <t>09 марта -13 марта sell</t>
  </si>
  <si>
    <t>06 апреля - 10 апреля buy</t>
  </si>
  <si>
    <t>06 апреля -10 апреля sell</t>
  </si>
  <si>
    <t>04 мая -  8 мая buy</t>
  </si>
  <si>
    <t>04 мая -8 мая sell</t>
  </si>
  <si>
    <t>01 июня -  5 июня buy</t>
  </si>
  <si>
    <t>01 июня -5 июня sell</t>
  </si>
  <si>
    <t>08 июня -  12 июня buy</t>
  </si>
  <si>
    <t>08 июня -12 июня sell</t>
  </si>
  <si>
    <t>06 июля -  10 июля buy</t>
  </si>
  <si>
    <t>06 июля -10 июля sell</t>
  </si>
  <si>
    <t>03 августа -  7 августа buy</t>
  </si>
  <si>
    <t>03 августа -7 августа sell</t>
  </si>
  <si>
    <t>07 сентября -  11 сентября buy</t>
  </si>
  <si>
    <t>07 сентября -11 сентября sell</t>
  </si>
  <si>
    <t>05 октября -  9 октября buy</t>
  </si>
  <si>
    <t>05 октября -  9 октября sell</t>
  </si>
  <si>
    <t>02 ноября -  6 ноября buy</t>
  </si>
  <si>
    <t>02 ноября -  6 ноября sell</t>
  </si>
  <si>
    <t>09 ноября -  13 ноября buy</t>
  </si>
  <si>
    <t>09 ноября -  13 ноября sell</t>
  </si>
  <si>
    <t>07 декабря -  11 декабря buy</t>
  </si>
  <si>
    <t>07 декабря -  11 декабря sell</t>
  </si>
  <si>
    <t>04 января - 8 января buy</t>
  </si>
  <si>
    <t>04 января - 8 января sell</t>
  </si>
  <si>
    <t>18 января - 23 января buy</t>
  </si>
  <si>
    <t>18 января - 23 января sell</t>
  </si>
  <si>
    <t>25 января - 30 января buy</t>
  </si>
  <si>
    <t>25 января - 30 января sell</t>
  </si>
  <si>
    <t>01 февраля - 5 февраля buy</t>
  </si>
  <si>
    <t>01 февраля -5 февраля sell</t>
  </si>
  <si>
    <t>08 февраля - 12 февраля buy</t>
  </si>
  <si>
    <t>08 февраля -12 февраля sell</t>
  </si>
  <si>
    <t>07 марта - 11 марта buy</t>
  </si>
  <si>
    <t>07 марта -11 марта sell</t>
  </si>
  <si>
    <t>04 апреля - 8 апреля buy</t>
  </si>
  <si>
    <t>04 апреля -8 апреля sell</t>
  </si>
  <si>
    <t>02 мая -  6 мая buy</t>
  </si>
  <si>
    <t>02 мая -6 мая sell</t>
  </si>
  <si>
    <t>09 мая -  13 мая buy</t>
  </si>
  <si>
    <t>09 мая -13 мая sell</t>
  </si>
  <si>
    <t>06 июня -  10 июня buy</t>
  </si>
  <si>
    <t>06 июня -10 июня sell</t>
  </si>
  <si>
    <t>04 июля -  8 июля buy</t>
  </si>
  <si>
    <t>04 июля -8 июля sell</t>
  </si>
  <si>
    <t>01 августа -  5 августа buy</t>
  </si>
  <si>
    <t>01 августа -5 августа sell</t>
  </si>
  <si>
    <t>08 августа -  12 августа buy</t>
  </si>
  <si>
    <t>08 августа -12 августа sell</t>
  </si>
  <si>
    <t>05 сентября -  9 сентября buy</t>
  </si>
  <si>
    <t>05 сентября -9 сентября sell</t>
  </si>
  <si>
    <t>03 октября -  7 октября buy</t>
  </si>
  <si>
    <t>03 октября -  7 октября sell</t>
  </si>
  <si>
    <t>вход при свече менее 300 п</t>
  </si>
  <si>
    <t>08 января - 12 января buy</t>
  </si>
  <si>
    <t>08 января - 12 января sell</t>
  </si>
  <si>
    <t>15 января - 19 января buy</t>
  </si>
  <si>
    <t>15 января - 19 января sell</t>
  </si>
  <si>
    <t>22 января - 26 января buy</t>
  </si>
  <si>
    <t>22 января - 26 января sell</t>
  </si>
  <si>
    <t>29 января - 02 февраля buy</t>
  </si>
  <si>
    <t>29 января - 02 февраля sell</t>
  </si>
  <si>
    <t>05 февраля - 09 февраля buy</t>
  </si>
  <si>
    <t>05 февраля -9 февраля sell</t>
  </si>
  <si>
    <t>12 февраля - 16 февраля buy</t>
  </si>
  <si>
    <t>12 февраля -16 февраля sell</t>
  </si>
  <si>
    <t>19 февраля - 23 февраля buy</t>
  </si>
  <si>
    <t>19 февраля - 23 февраля sell</t>
  </si>
  <si>
    <t>26 февраля - 2 марта buy</t>
  </si>
  <si>
    <t>26 февраля -2 марта sell</t>
  </si>
  <si>
    <t>макс тейк</t>
  </si>
  <si>
    <t>макс R</t>
  </si>
  <si>
    <t>вход лотом</t>
  </si>
  <si>
    <t>итог, единицы</t>
  </si>
  <si>
    <t>28 января - 1 февраря buy</t>
  </si>
  <si>
    <t>28 января - 1 февраря sell</t>
  </si>
  <si>
    <t>18 февраля - 22 февраля sell</t>
  </si>
  <si>
    <t>01 апреля - 5 апреля sell</t>
  </si>
  <si>
    <t>29 апреля - 3 мая sell</t>
  </si>
  <si>
    <t>06 мая - 10 мая sell</t>
  </si>
  <si>
    <t>27 мая -  31 мая sell</t>
  </si>
  <si>
    <t>03 июня - 7 июня sell</t>
  </si>
  <si>
    <t>01 июля -  5 июля buy</t>
  </si>
  <si>
    <t>29 июля -  2 августа sell</t>
  </si>
  <si>
    <t>02 сентября -  6 сентября sell</t>
  </si>
  <si>
    <t>16 сентября -  20 сентября sell</t>
  </si>
  <si>
    <t>30 сентября -  4 октября sell</t>
  </si>
  <si>
    <t>02 декабря -  6 декабря  sell</t>
  </si>
  <si>
    <t>6 января, 20 января, 27 января</t>
  </si>
  <si>
    <t>3 февраля, 17 февраля, 24 февраля</t>
  </si>
  <si>
    <t>2 марта</t>
  </si>
  <si>
    <t>6 апреля, 20 апреля, 27 апреля</t>
  </si>
  <si>
    <t>25 мая</t>
  </si>
  <si>
    <t>29 июня</t>
  </si>
  <si>
    <t>6 июля, 20 июля, 27 июля</t>
  </si>
  <si>
    <t>3 августа, 17 августа, 24 августа</t>
  </si>
  <si>
    <t>5 октября, 12 октября, 26 октября</t>
  </si>
  <si>
    <t>2 ноября</t>
  </si>
  <si>
    <t>числа входа в 20 году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</si>
</sst>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7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/>
    <xf numFmtId="0" fontId="0" fillId="3" borderId="0" xfId="0" applyFill="1"/>
    <xf numFmtId="0" fontId="2" fillId="3" borderId="0" xfId="0" applyFont="1" applyFill="1"/>
    <xf numFmtId="0" fontId="0" fillId="0" borderId="0" xfId="0" applyFill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0" fillId="4" borderId="0" xfId="0" applyFill="1"/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5" xfId="0" applyFill="1" applyBorder="1" applyAlignment="1">
      <alignment horizontal="left"/>
    </xf>
    <xf numFmtId="0" fontId="0" fillId="0" borderId="15" xfId="0" applyFill="1" applyBorder="1"/>
    <xf numFmtId="0" fontId="4" fillId="3" borderId="0" xfId="0" applyFont="1" applyFill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3" borderId="0" xfId="0" applyFill="1" applyBorder="1"/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14" fontId="0" fillId="0" borderId="1" xfId="0" applyNumberForma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5" fontId="5" fillId="0" borderId="10" xfId="0" applyNumberFormat="1" applyFon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65" fontId="5" fillId="0" borderId="0" xfId="0" applyNumberFormat="1" applyFont="1" applyFill="1" applyAlignment="1">
      <alignment horizontal="center"/>
    </xf>
    <xf numFmtId="165" fontId="5" fillId="0" borderId="3" xfId="0" applyNumberFormat="1" applyFont="1" applyFill="1" applyBorder="1" applyAlignment="1">
      <alignment horizontal="center"/>
    </xf>
    <xf numFmtId="165" fontId="5" fillId="0" borderId="16" xfId="0" applyNumberFormat="1" applyFont="1" applyFill="1" applyBorder="1" applyAlignment="1">
      <alignment horizontal="center"/>
    </xf>
    <xf numFmtId="0" fontId="0" fillId="2" borderId="0" xfId="0" applyFill="1"/>
    <xf numFmtId="0" fontId="1" fillId="0" borderId="11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Обычный" xfId="0" builtinId="0"/>
  </cellStyles>
  <dxfs count="47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B3B0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P125"/>
  <sheetViews>
    <sheetView tabSelected="1" topLeftCell="CF1" zoomScale="85" zoomScaleNormal="85" workbookViewId="0">
      <selection activeCell="CR2" sqref="CR2"/>
    </sheetView>
  </sheetViews>
  <sheetFormatPr defaultRowHeight="15"/>
  <cols>
    <col min="1" max="1" width="49.5703125" customWidth="1"/>
    <col min="14" max="14" width="49.5703125" customWidth="1"/>
    <col min="27" max="27" width="52.85546875" customWidth="1"/>
    <col min="40" max="40" width="49.28515625" customWidth="1"/>
    <col min="53" max="53" width="50.85546875" customWidth="1"/>
    <col min="66" max="66" width="52" customWidth="1"/>
    <col min="79" max="79" width="31.85546875" customWidth="1"/>
    <col min="96" max="96" width="28.42578125" customWidth="1"/>
    <col min="109" max="109" width="33.7109375" customWidth="1"/>
    <col min="114" max="114" width="9.140625" style="8"/>
  </cols>
  <sheetData>
    <row r="1" spans="1:120" ht="31.5">
      <c r="A1" s="26" t="s">
        <v>396</v>
      </c>
      <c r="B1" s="10"/>
      <c r="C1" s="10"/>
      <c r="D1" s="10"/>
      <c r="E1" s="10"/>
      <c r="F1" s="10"/>
      <c r="G1" s="10"/>
      <c r="H1" s="10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29"/>
      <c r="CC1" s="29"/>
      <c r="CD1" s="9"/>
      <c r="CE1" s="9"/>
      <c r="CF1" s="9"/>
      <c r="CG1" s="9"/>
      <c r="CH1" s="9"/>
      <c r="CI1" s="9"/>
      <c r="CJ1" s="9"/>
      <c r="CK1" s="9"/>
      <c r="CL1" s="9"/>
      <c r="DF1" s="17"/>
      <c r="DG1" s="17"/>
    </row>
    <row r="2" spans="1:120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29"/>
      <c r="CC2" s="29"/>
      <c r="CD2" s="9"/>
      <c r="CE2" s="9"/>
      <c r="CF2" s="9"/>
      <c r="CG2" s="9"/>
      <c r="CH2" s="9"/>
      <c r="CI2" s="9"/>
      <c r="CJ2" s="9"/>
      <c r="CK2" s="9"/>
      <c r="CL2" s="9"/>
      <c r="DF2" s="17"/>
      <c r="DG2" s="17"/>
    </row>
    <row r="3" spans="1:120" ht="31.5">
      <c r="A3" s="10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29"/>
      <c r="CC3" s="29"/>
      <c r="CD3" s="9"/>
      <c r="CE3" s="9"/>
      <c r="CF3" s="9"/>
      <c r="CG3" s="9"/>
      <c r="CH3" s="9"/>
      <c r="CI3" s="9"/>
      <c r="CJ3" s="9"/>
      <c r="CK3" s="9"/>
      <c r="CL3" s="9"/>
      <c r="DF3" s="17"/>
      <c r="DG3" s="17"/>
    </row>
    <row r="4" spans="1:120" ht="15.75" thickBot="1">
      <c r="A4" s="16" t="s">
        <v>643</v>
      </c>
      <c r="B4" s="1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29"/>
      <c r="CC4" s="29"/>
      <c r="CD4" s="9"/>
      <c r="CE4" s="9"/>
      <c r="CF4" s="9"/>
      <c r="CG4" s="9"/>
      <c r="CH4" s="9"/>
      <c r="CI4" s="9"/>
      <c r="CJ4" s="9"/>
      <c r="CK4" s="9"/>
      <c r="CL4" s="9"/>
      <c r="DF4" s="17"/>
      <c r="DG4" s="17"/>
    </row>
    <row r="5" spans="1:120" ht="24" thickBot="1">
      <c r="A5" s="48" t="s">
        <v>396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8"/>
      <c r="N5" s="48" t="s">
        <v>396</v>
      </c>
      <c r="O5" s="49"/>
      <c r="P5" s="49"/>
      <c r="Q5" s="49"/>
      <c r="R5" s="49"/>
      <c r="S5" s="49"/>
      <c r="T5" s="49"/>
      <c r="U5" s="49"/>
      <c r="V5" s="49"/>
      <c r="W5" s="49"/>
      <c r="X5" s="49"/>
      <c r="Y5" s="50"/>
      <c r="Z5" s="8"/>
      <c r="AA5" s="48" t="s">
        <v>396</v>
      </c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50"/>
      <c r="AM5" s="8"/>
      <c r="AN5" s="48" t="s">
        <v>396</v>
      </c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50"/>
      <c r="AZ5" s="8"/>
      <c r="BA5" s="48" t="s">
        <v>396</v>
      </c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50"/>
      <c r="BM5" s="8"/>
      <c r="BN5" s="48" t="s">
        <v>396</v>
      </c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50"/>
      <c r="CA5" s="48" t="s">
        <v>396</v>
      </c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50"/>
      <c r="CM5" s="25"/>
      <c r="CN5" s="25"/>
    </row>
    <row r="6" spans="1:120" ht="24" thickBot="1">
      <c r="A6" s="48" t="s">
        <v>394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50"/>
      <c r="M6" s="8"/>
      <c r="N6" s="48" t="s">
        <v>394</v>
      </c>
      <c r="O6" s="49"/>
      <c r="P6" s="49"/>
      <c r="Q6" s="49"/>
      <c r="R6" s="49"/>
      <c r="S6" s="49"/>
      <c r="T6" s="49"/>
      <c r="U6" s="49"/>
      <c r="V6" s="49"/>
      <c r="W6" s="49"/>
      <c r="X6" s="49"/>
      <c r="Y6" s="50"/>
      <c r="Z6" s="8"/>
      <c r="AA6" s="48" t="s">
        <v>394</v>
      </c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50"/>
      <c r="AM6" s="8"/>
      <c r="AN6" s="48" t="s">
        <v>394</v>
      </c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50"/>
      <c r="AZ6" s="8"/>
      <c r="BA6" s="48" t="s">
        <v>394</v>
      </c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50"/>
      <c r="BM6" s="8"/>
      <c r="BN6" s="48" t="s">
        <v>394</v>
      </c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50"/>
      <c r="CA6" s="48" t="s">
        <v>394</v>
      </c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50"/>
      <c r="CM6" s="25"/>
      <c r="CN6" s="25"/>
      <c r="CR6" s="48" t="s">
        <v>394</v>
      </c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50"/>
      <c r="DE6" s="54" t="s">
        <v>394</v>
      </c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6"/>
    </row>
    <row r="7" spans="1:120" ht="24" thickBot="1">
      <c r="A7" s="48">
        <v>2011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50"/>
      <c r="M7" s="8"/>
      <c r="N7" s="48">
        <v>2012</v>
      </c>
      <c r="O7" s="49"/>
      <c r="P7" s="49"/>
      <c r="Q7" s="49"/>
      <c r="R7" s="49"/>
      <c r="S7" s="49"/>
      <c r="T7" s="49"/>
      <c r="U7" s="49"/>
      <c r="V7" s="49"/>
      <c r="W7" s="49"/>
      <c r="X7" s="49"/>
      <c r="Y7" s="50"/>
      <c r="Z7" s="8"/>
      <c r="AA7" s="48">
        <v>2013</v>
      </c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50"/>
      <c r="AM7" s="8"/>
      <c r="AN7" s="48">
        <v>2014</v>
      </c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50"/>
      <c r="AZ7" s="8"/>
      <c r="BA7" s="48">
        <v>2015</v>
      </c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50"/>
      <c r="BM7" s="8"/>
      <c r="BN7" s="48">
        <v>2016</v>
      </c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50"/>
      <c r="CA7" s="48">
        <v>2017</v>
      </c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50"/>
      <c r="CM7" s="25"/>
      <c r="CN7" s="25"/>
      <c r="CR7" s="51">
        <v>2018</v>
      </c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3"/>
      <c r="DE7" s="51">
        <v>2019</v>
      </c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3"/>
    </row>
    <row r="8" spans="1:120" ht="15.75" thickBot="1">
      <c r="A8" s="7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  <c r="H8" s="19">
        <v>8</v>
      </c>
      <c r="I8" s="19">
        <v>9</v>
      </c>
      <c r="J8" s="19">
        <v>10</v>
      </c>
      <c r="K8" s="19">
        <v>11</v>
      </c>
      <c r="L8" s="20">
        <v>12</v>
      </c>
      <c r="M8" s="8"/>
      <c r="N8" s="7">
        <v>1</v>
      </c>
      <c r="O8" s="19">
        <v>2</v>
      </c>
      <c r="P8" s="19">
        <v>3</v>
      </c>
      <c r="Q8" s="19">
        <v>4</v>
      </c>
      <c r="R8" s="19">
        <v>5</v>
      </c>
      <c r="S8" s="19">
        <v>6</v>
      </c>
      <c r="T8" s="19">
        <v>7</v>
      </c>
      <c r="U8" s="19">
        <v>8</v>
      </c>
      <c r="V8" s="19">
        <v>9</v>
      </c>
      <c r="W8" s="19">
        <v>10</v>
      </c>
      <c r="X8" s="19">
        <v>11</v>
      </c>
      <c r="Y8" s="20">
        <v>12</v>
      </c>
      <c r="Z8" s="8"/>
      <c r="AA8" s="7">
        <v>1</v>
      </c>
      <c r="AB8" s="19">
        <v>2</v>
      </c>
      <c r="AC8" s="19">
        <v>3</v>
      </c>
      <c r="AD8" s="19">
        <v>4</v>
      </c>
      <c r="AE8" s="19">
        <v>5</v>
      </c>
      <c r="AF8" s="19">
        <v>6</v>
      </c>
      <c r="AG8" s="19">
        <v>7</v>
      </c>
      <c r="AH8" s="19">
        <v>8</v>
      </c>
      <c r="AI8" s="19">
        <v>9</v>
      </c>
      <c r="AJ8" s="19">
        <v>10</v>
      </c>
      <c r="AK8" s="19">
        <v>11</v>
      </c>
      <c r="AL8" s="20">
        <v>12</v>
      </c>
      <c r="AM8" s="8"/>
      <c r="AN8" s="7">
        <v>1</v>
      </c>
      <c r="AO8" s="19">
        <v>2</v>
      </c>
      <c r="AP8" s="19">
        <v>3</v>
      </c>
      <c r="AQ8" s="19">
        <v>4</v>
      </c>
      <c r="AR8" s="19">
        <v>5</v>
      </c>
      <c r="AS8" s="19">
        <v>6</v>
      </c>
      <c r="AT8" s="19">
        <v>7</v>
      </c>
      <c r="AU8" s="19">
        <v>8</v>
      </c>
      <c r="AV8" s="19">
        <v>9</v>
      </c>
      <c r="AW8" s="19">
        <v>10</v>
      </c>
      <c r="AX8" s="19">
        <v>11</v>
      </c>
      <c r="AY8" s="20">
        <v>12</v>
      </c>
      <c r="AZ8" s="8"/>
      <c r="BA8" s="7">
        <v>1</v>
      </c>
      <c r="BB8" s="19">
        <v>2</v>
      </c>
      <c r="BC8" s="19">
        <v>3</v>
      </c>
      <c r="BD8" s="19">
        <v>4</v>
      </c>
      <c r="BE8" s="19">
        <v>5</v>
      </c>
      <c r="BF8" s="19">
        <v>6</v>
      </c>
      <c r="BG8" s="19">
        <v>7</v>
      </c>
      <c r="BH8" s="19">
        <v>8</v>
      </c>
      <c r="BI8" s="19">
        <v>9</v>
      </c>
      <c r="BJ8" s="19">
        <v>10</v>
      </c>
      <c r="BK8" s="19">
        <v>11</v>
      </c>
      <c r="BL8" s="20">
        <v>12</v>
      </c>
      <c r="BM8" s="8"/>
      <c r="BN8" s="7">
        <v>1</v>
      </c>
      <c r="BO8" s="19">
        <v>2</v>
      </c>
      <c r="BP8" s="19">
        <v>3</v>
      </c>
      <c r="BQ8" s="19">
        <v>4</v>
      </c>
      <c r="BR8" s="19">
        <v>5</v>
      </c>
      <c r="BS8" s="19">
        <v>6</v>
      </c>
      <c r="BT8" s="19">
        <v>7</v>
      </c>
      <c r="BU8" s="19">
        <v>8</v>
      </c>
      <c r="BV8" s="19">
        <v>9</v>
      </c>
      <c r="BW8" s="19">
        <v>10</v>
      </c>
      <c r="BX8" s="19">
        <v>11</v>
      </c>
      <c r="BY8" s="20">
        <v>12</v>
      </c>
      <c r="CA8" s="7">
        <v>1</v>
      </c>
      <c r="CB8" s="19">
        <v>2</v>
      </c>
      <c r="CC8" s="19">
        <v>3</v>
      </c>
      <c r="CD8" s="19">
        <v>4</v>
      </c>
      <c r="CE8" s="19">
        <v>5</v>
      </c>
      <c r="CF8" s="19">
        <v>6</v>
      </c>
      <c r="CG8" s="19">
        <v>7</v>
      </c>
      <c r="CH8" s="19">
        <v>8</v>
      </c>
      <c r="CI8" s="19">
        <v>9</v>
      </c>
      <c r="CJ8" s="19">
        <v>10</v>
      </c>
      <c r="CK8" s="19">
        <v>11</v>
      </c>
      <c r="CL8" s="20">
        <v>12</v>
      </c>
      <c r="CM8" s="25"/>
      <c r="CN8" s="25"/>
      <c r="CR8" s="30">
        <v>1</v>
      </c>
      <c r="CS8" s="31">
        <v>2</v>
      </c>
      <c r="CT8" s="31">
        <v>3</v>
      </c>
      <c r="CU8" s="31">
        <v>4</v>
      </c>
      <c r="CV8" s="31">
        <v>5</v>
      </c>
      <c r="CW8" s="31">
        <v>6</v>
      </c>
      <c r="CX8" s="31">
        <v>7</v>
      </c>
      <c r="CY8" s="31">
        <v>8</v>
      </c>
      <c r="CZ8" s="31">
        <v>9</v>
      </c>
      <c r="DA8" s="31">
        <v>10</v>
      </c>
      <c r="DB8" s="31">
        <v>11</v>
      </c>
      <c r="DC8" s="32">
        <v>12</v>
      </c>
      <c r="DE8" s="30">
        <v>1</v>
      </c>
      <c r="DF8" s="31">
        <v>2</v>
      </c>
      <c r="DG8" s="31">
        <v>3</v>
      </c>
      <c r="DH8" s="31">
        <v>4</v>
      </c>
      <c r="DI8" s="31">
        <v>5</v>
      </c>
      <c r="DJ8" s="31">
        <v>6</v>
      </c>
      <c r="DK8" s="31">
        <v>7</v>
      </c>
      <c r="DL8" s="31">
        <v>8</v>
      </c>
      <c r="DM8" s="31">
        <v>9</v>
      </c>
      <c r="DN8" s="31">
        <v>10</v>
      </c>
      <c r="DO8" s="31">
        <v>11</v>
      </c>
      <c r="DP8" s="32">
        <v>12</v>
      </c>
    </row>
    <row r="9" spans="1:120" ht="61.5" thickBot="1">
      <c r="A9" s="7" t="s">
        <v>2</v>
      </c>
      <c r="B9" s="14" t="s">
        <v>3</v>
      </c>
      <c r="C9" s="14" t="s">
        <v>4</v>
      </c>
      <c r="D9" s="19" t="s">
        <v>5</v>
      </c>
      <c r="E9" s="14" t="s">
        <v>6</v>
      </c>
      <c r="F9" s="14" t="s">
        <v>7</v>
      </c>
      <c r="G9" s="14"/>
      <c r="H9" s="14" t="s">
        <v>395</v>
      </c>
      <c r="I9" s="14"/>
      <c r="J9" s="14"/>
      <c r="K9" s="14"/>
      <c r="L9" s="15"/>
      <c r="M9" s="8"/>
      <c r="N9" s="7" t="s">
        <v>2</v>
      </c>
      <c r="O9" s="14" t="s">
        <v>3</v>
      </c>
      <c r="P9" s="14" t="s">
        <v>4</v>
      </c>
      <c r="Q9" s="19" t="s">
        <v>5</v>
      </c>
      <c r="R9" s="14" t="s">
        <v>6</v>
      </c>
      <c r="S9" s="14" t="s">
        <v>7</v>
      </c>
      <c r="T9" s="14"/>
      <c r="U9" s="14"/>
      <c r="V9" s="14"/>
      <c r="W9" s="14"/>
      <c r="X9" s="14"/>
      <c r="Y9" s="15"/>
      <c r="Z9" s="8"/>
      <c r="AA9" s="7" t="s">
        <v>2</v>
      </c>
      <c r="AB9" s="14" t="s">
        <v>3</v>
      </c>
      <c r="AC9" s="14" t="s">
        <v>4</v>
      </c>
      <c r="AD9" s="19" t="s">
        <v>5</v>
      </c>
      <c r="AE9" s="14" t="s">
        <v>6</v>
      </c>
      <c r="AF9" s="14" t="s">
        <v>7</v>
      </c>
      <c r="AG9" s="14"/>
      <c r="AH9" s="14"/>
      <c r="AI9" s="14"/>
      <c r="AJ9" s="14"/>
      <c r="AK9" s="14"/>
      <c r="AL9" s="15"/>
      <c r="AM9" s="8"/>
      <c r="AN9" s="7" t="s">
        <v>2</v>
      </c>
      <c r="AO9" s="14" t="s">
        <v>3</v>
      </c>
      <c r="AP9" s="14" t="s">
        <v>4</v>
      </c>
      <c r="AQ9" s="19" t="s">
        <v>5</v>
      </c>
      <c r="AR9" s="14" t="s">
        <v>6</v>
      </c>
      <c r="AS9" s="14" t="s">
        <v>7</v>
      </c>
      <c r="AT9" s="14"/>
      <c r="AU9" s="14"/>
      <c r="AV9" s="14"/>
      <c r="AW9" s="14"/>
      <c r="AX9" s="14"/>
      <c r="AY9" s="15"/>
      <c r="AZ9" s="8"/>
      <c r="BA9" s="7" t="s">
        <v>2</v>
      </c>
      <c r="BB9" s="14" t="s">
        <v>3</v>
      </c>
      <c r="BC9" s="14" t="s">
        <v>4</v>
      </c>
      <c r="BD9" s="19" t="s">
        <v>5</v>
      </c>
      <c r="BE9" s="14" t="s">
        <v>6</v>
      </c>
      <c r="BF9" s="14" t="s">
        <v>7</v>
      </c>
      <c r="BG9" s="14"/>
      <c r="BH9" s="14"/>
      <c r="BI9" s="14"/>
      <c r="BJ9" s="14"/>
      <c r="BK9" s="14"/>
      <c r="BL9" s="15"/>
      <c r="BM9" s="8"/>
      <c r="BN9" s="7" t="s">
        <v>2</v>
      </c>
      <c r="BO9" s="14" t="s">
        <v>3</v>
      </c>
      <c r="BP9" s="14" t="s">
        <v>4</v>
      </c>
      <c r="BQ9" s="19" t="s">
        <v>5</v>
      </c>
      <c r="BR9" s="14" t="s">
        <v>6</v>
      </c>
      <c r="BS9" s="14" t="s">
        <v>7</v>
      </c>
      <c r="BT9" s="14"/>
      <c r="BU9" s="14"/>
      <c r="BV9" s="14"/>
      <c r="BW9" s="14"/>
      <c r="BX9" s="14"/>
      <c r="BY9" s="15"/>
      <c r="CA9" s="7" t="s">
        <v>2</v>
      </c>
      <c r="CB9" s="14" t="s">
        <v>3</v>
      </c>
      <c r="CC9" s="14" t="s">
        <v>4</v>
      </c>
      <c r="CD9" s="19" t="s">
        <v>5</v>
      </c>
      <c r="CE9" s="14" t="s">
        <v>6</v>
      </c>
      <c r="CF9" s="14" t="s">
        <v>7</v>
      </c>
      <c r="CG9" s="14"/>
      <c r="CH9" s="14"/>
      <c r="CI9" s="14"/>
      <c r="CJ9" s="14"/>
      <c r="CK9" s="14"/>
      <c r="CL9" s="15"/>
      <c r="CM9" s="25"/>
      <c r="CN9" s="22" t="s">
        <v>397</v>
      </c>
      <c r="CR9" s="30" t="s">
        <v>2</v>
      </c>
      <c r="CS9" s="33" t="s">
        <v>3</v>
      </c>
      <c r="CT9" s="33" t="s">
        <v>4</v>
      </c>
      <c r="CU9" s="31" t="s">
        <v>5</v>
      </c>
      <c r="CV9" s="33" t="s">
        <v>6</v>
      </c>
      <c r="CW9" s="33" t="s">
        <v>7</v>
      </c>
      <c r="CX9" s="33"/>
      <c r="CY9" s="33"/>
      <c r="CZ9" s="33"/>
      <c r="DA9" s="33"/>
      <c r="DB9" s="33"/>
      <c r="DC9" s="34"/>
      <c r="DE9" s="30" t="s">
        <v>2</v>
      </c>
      <c r="DF9" s="33" t="s">
        <v>3</v>
      </c>
      <c r="DG9" s="33" t="s">
        <v>4</v>
      </c>
      <c r="DH9" s="31" t="s">
        <v>5</v>
      </c>
      <c r="DI9" s="33" t="s">
        <v>6</v>
      </c>
      <c r="DJ9" s="33" t="s">
        <v>7</v>
      </c>
      <c r="DK9" s="33" t="s">
        <v>660</v>
      </c>
      <c r="DL9" s="33" t="s">
        <v>661</v>
      </c>
      <c r="DM9" s="33" t="s">
        <v>662</v>
      </c>
      <c r="DN9" s="33" t="s">
        <v>395</v>
      </c>
      <c r="DO9" s="33" t="s">
        <v>663</v>
      </c>
      <c r="DP9" s="33"/>
    </row>
    <row r="10" spans="1:120" ht="15.75" thickBot="1">
      <c r="A10" s="12" t="s">
        <v>8</v>
      </c>
      <c r="B10" s="2"/>
      <c r="C10" s="2"/>
      <c r="D10" s="2"/>
      <c r="E10" s="2"/>
      <c r="F10" s="2"/>
      <c r="G10" s="13"/>
      <c r="H10" s="13"/>
      <c r="I10" s="3"/>
      <c r="J10" s="3"/>
      <c r="K10" s="3"/>
      <c r="L10" s="3"/>
      <c r="M10" s="8"/>
      <c r="N10" s="1" t="s">
        <v>402</v>
      </c>
      <c r="O10" s="2"/>
      <c r="P10" s="2"/>
      <c r="Q10" s="2"/>
      <c r="R10" s="2"/>
      <c r="S10" s="2"/>
      <c r="T10" s="13"/>
      <c r="U10" s="13"/>
      <c r="V10" s="3"/>
      <c r="W10" s="3"/>
      <c r="X10" s="3"/>
      <c r="Y10" s="3"/>
      <c r="Z10" s="8"/>
      <c r="AA10" s="1"/>
      <c r="AB10" s="2"/>
      <c r="AC10" s="2"/>
      <c r="AD10" s="2"/>
      <c r="AE10" s="2"/>
      <c r="AF10" s="2"/>
      <c r="AG10" s="13"/>
      <c r="AH10" s="21"/>
      <c r="AI10" s="3"/>
      <c r="AJ10" s="3"/>
      <c r="AK10" s="3"/>
      <c r="AL10" s="3"/>
      <c r="AM10" s="8"/>
      <c r="AN10" s="1" t="s">
        <v>551</v>
      </c>
      <c r="AO10" s="2">
        <v>120</v>
      </c>
      <c r="AP10" s="2">
        <v>1.5251999999999999</v>
      </c>
      <c r="AQ10" s="2">
        <f>AP11</f>
        <v>1.5111999999999999</v>
      </c>
      <c r="AR10" s="2">
        <v>1.5194000000000001</v>
      </c>
      <c r="AS10" s="2">
        <f>(AR10-AP10)*10000</f>
        <v>-57.999999999998053</v>
      </c>
      <c r="AT10" s="13"/>
      <c r="AU10" s="21"/>
      <c r="AV10" s="3"/>
      <c r="AW10" s="3"/>
      <c r="AX10" s="3"/>
      <c r="AY10" s="3"/>
      <c r="AZ10" s="8"/>
      <c r="BA10" s="1" t="s">
        <v>581</v>
      </c>
      <c r="BB10" s="2">
        <v>155</v>
      </c>
      <c r="BC10" s="2">
        <v>1.4872000000000001</v>
      </c>
      <c r="BD10" s="2">
        <f>BC11</f>
        <v>1.4697</v>
      </c>
      <c r="BE10" s="2">
        <v>0</v>
      </c>
      <c r="BF10" s="2">
        <v>0</v>
      </c>
      <c r="BG10" s="13"/>
      <c r="BH10" s="21"/>
      <c r="BI10" s="3"/>
      <c r="BJ10" s="3"/>
      <c r="BK10" s="3"/>
      <c r="BL10" s="3"/>
      <c r="BM10" s="8"/>
      <c r="BN10" s="1" t="s">
        <v>613</v>
      </c>
      <c r="BO10" s="2">
        <v>315</v>
      </c>
      <c r="BP10" s="2">
        <v>1.5189999999999999</v>
      </c>
      <c r="BQ10" s="2">
        <f>BP11</f>
        <v>1.4854999999999998</v>
      </c>
      <c r="BR10" s="2">
        <v>1.57</v>
      </c>
      <c r="BS10" s="2">
        <f>(BR10-BP10)*10000</f>
        <v>510.00000000000159</v>
      </c>
      <c r="BT10" s="13"/>
      <c r="BU10" s="21"/>
      <c r="BV10" s="3"/>
      <c r="BW10" s="3"/>
      <c r="BX10" s="3"/>
      <c r="BY10" s="3"/>
      <c r="CA10" s="1" t="s">
        <v>400</v>
      </c>
      <c r="CB10" s="2">
        <v>100</v>
      </c>
      <c r="CC10" s="2">
        <v>1.4650000000000001</v>
      </c>
      <c r="CD10" s="2">
        <f>CC11</f>
        <v>1.4530000000000001</v>
      </c>
      <c r="CE10" s="2">
        <v>0</v>
      </c>
      <c r="CF10" s="2">
        <v>0</v>
      </c>
      <c r="CG10" s="2"/>
      <c r="CH10" s="21"/>
      <c r="CI10" s="3"/>
      <c r="CJ10" s="3"/>
      <c r="CK10" s="3"/>
      <c r="CL10" s="28"/>
      <c r="CM10" s="27">
        <f>F70+S86+AF34+AF35+AF60+AF61+AS104+AS105+AS78+AS79+BF52+BF53+BS70+BS71+BS18+CF44+CF45+CW86+CW87+DJ34+DJ35+DJ60+DJ61</f>
        <v>23.999999999999737</v>
      </c>
      <c r="CN10" s="27">
        <v>1</v>
      </c>
      <c r="CR10" s="39" t="s">
        <v>644</v>
      </c>
      <c r="CS10" s="40">
        <v>88</v>
      </c>
      <c r="CT10" s="40">
        <v>1.5347999999999999</v>
      </c>
      <c r="CU10" s="40">
        <f>CT11</f>
        <v>1.524</v>
      </c>
      <c r="CV10" s="40">
        <v>1.5408999999999999</v>
      </c>
      <c r="CW10" s="40">
        <f>(CV10-CT10)*10000</f>
        <v>60.999999999999943</v>
      </c>
      <c r="CX10" s="41"/>
      <c r="CY10" s="36"/>
      <c r="CZ10" s="36"/>
      <c r="DA10" s="35"/>
      <c r="DB10" s="35"/>
      <c r="DC10" s="36"/>
      <c r="DE10" s="39" t="s">
        <v>524</v>
      </c>
      <c r="DF10" s="40">
        <v>92</v>
      </c>
      <c r="DG10" s="40">
        <v>1.6094999999999999</v>
      </c>
      <c r="DH10" s="40">
        <f>DG11</f>
        <v>1.5982999999999998</v>
      </c>
      <c r="DI10" s="40">
        <f>DG11</f>
        <v>1.5982999999999998</v>
      </c>
      <c r="DJ10" s="40">
        <f>(DI10-DG10)*10000</f>
        <v>-112.00000000000099</v>
      </c>
      <c r="DK10" s="41">
        <v>0</v>
      </c>
      <c r="DL10" s="36">
        <v>-1</v>
      </c>
      <c r="DM10" s="36" t="str">
        <f>IF(AND(81&lt;=DF10,180&gt;=DF10),"0,01",IF(AND(47&lt;=DF10,80&gt;=DF10),"0,02",IF(AND(31&lt;=DF10,50&gt;=DF10),"0,03",IF(AND(0&lt;=DF10,30&gt;=DF10),"0,04",IF(AND(180&lt;DF10),"0")))))</f>
        <v>0,01</v>
      </c>
      <c r="DN10" s="45">
        <f>DJ10/(DF10+20)</f>
        <v>-1.0000000000000089</v>
      </c>
      <c r="DO10" s="36">
        <f>DJ10*0.1*DM10*100</f>
        <v>-11.200000000000101</v>
      </c>
      <c r="DP10" s="45"/>
    </row>
    <row r="11" spans="1:120" ht="15.75" thickBot="1">
      <c r="A11" s="4" t="s">
        <v>9</v>
      </c>
      <c r="B11" s="5"/>
      <c r="C11" s="5"/>
      <c r="D11" s="5"/>
      <c r="E11" s="5"/>
      <c r="F11" s="5"/>
      <c r="G11" s="13"/>
      <c r="H11" s="21"/>
      <c r="I11" s="6"/>
      <c r="J11" s="6"/>
      <c r="K11" s="6"/>
      <c r="L11" s="6"/>
      <c r="M11" s="8"/>
      <c r="N11" s="4" t="s">
        <v>403</v>
      </c>
      <c r="O11" s="5"/>
      <c r="P11" s="5"/>
      <c r="Q11" s="5"/>
      <c r="R11" s="5"/>
      <c r="S11" s="5"/>
      <c r="T11" s="21"/>
      <c r="U11" s="21"/>
      <c r="V11" s="6"/>
      <c r="W11" s="6"/>
      <c r="X11" s="6"/>
      <c r="Y11" s="6"/>
      <c r="Z11" s="8"/>
      <c r="AA11" s="4"/>
      <c r="AB11" s="5"/>
      <c r="AC11" s="5"/>
      <c r="AD11" s="5"/>
      <c r="AE11" s="5"/>
      <c r="AF11" s="5"/>
      <c r="AG11" s="13"/>
      <c r="AH11" s="21"/>
      <c r="AI11" s="6"/>
      <c r="AJ11" s="6"/>
      <c r="AK11" s="6"/>
      <c r="AL11" s="6"/>
      <c r="AM11" s="8"/>
      <c r="AN11" s="4" t="s">
        <v>552</v>
      </c>
      <c r="AO11" s="5">
        <f>AO10</f>
        <v>120</v>
      </c>
      <c r="AP11" s="5">
        <f>AP10-(AO10/10000)-0.002</f>
        <v>1.5111999999999999</v>
      </c>
      <c r="AQ11" s="5">
        <f>AP10</f>
        <v>1.5251999999999999</v>
      </c>
      <c r="AR11" s="5">
        <v>0</v>
      </c>
      <c r="AS11" s="5">
        <v>0</v>
      </c>
      <c r="AT11" s="13"/>
      <c r="AU11" s="21"/>
      <c r="AV11" s="6"/>
      <c r="AW11" s="6"/>
      <c r="AX11" s="6"/>
      <c r="AY11" s="6"/>
      <c r="AZ11" s="8"/>
      <c r="BA11" s="4" t="s">
        <v>582</v>
      </c>
      <c r="BB11" s="5">
        <f>BB10</f>
        <v>155</v>
      </c>
      <c r="BC11" s="5">
        <f>BC10-(BB10/10000)-0.002</f>
        <v>1.4697</v>
      </c>
      <c r="BD11" s="5">
        <f>BC10</f>
        <v>1.4872000000000001</v>
      </c>
      <c r="BE11" s="5">
        <v>1.4433</v>
      </c>
      <c r="BF11" s="5">
        <f>(BC11-BE11)*10000</f>
        <v>263.99999999999977</v>
      </c>
      <c r="BG11" s="13"/>
      <c r="BH11" s="21"/>
      <c r="BI11" s="6"/>
      <c r="BJ11" s="6"/>
      <c r="BK11" s="6"/>
      <c r="BL11" s="6"/>
      <c r="BM11" s="8"/>
      <c r="BN11" s="4" t="s">
        <v>614</v>
      </c>
      <c r="BO11" s="5">
        <f>BO10</f>
        <v>315</v>
      </c>
      <c r="BP11" s="5">
        <f>BP10-(BO10/10000)-0.002</f>
        <v>1.4854999999999998</v>
      </c>
      <c r="BQ11" s="5">
        <f>BP10</f>
        <v>1.5189999999999999</v>
      </c>
      <c r="BR11" s="5">
        <v>0</v>
      </c>
      <c r="BS11" s="5">
        <v>0</v>
      </c>
      <c r="BT11" s="13"/>
      <c r="BU11" s="21"/>
      <c r="BV11" s="6"/>
      <c r="BW11" s="6"/>
      <c r="BX11" s="6"/>
      <c r="BY11" s="6"/>
      <c r="CA11" s="4" t="s">
        <v>401</v>
      </c>
      <c r="CB11" s="5">
        <f>CB10</f>
        <v>100</v>
      </c>
      <c r="CC11" s="5">
        <f>CC10-(CB10/10000)-0.002</f>
        <v>1.4530000000000001</v>
      </c>
      <c r="CD11" s="5">
        <f>CC10</f>
        <v>1.4650000000000001</v>
      </c>
      <c r="CE11" s="5">
        <v>1.4434</v>
      </c>
      <c r="CF11" s="5">
        <f>(CC11-CE11)*10000</f>
        <v>96.000000000000526</v>
      </c>
      <c r="CG11" s="5"/>
      <c r="CH11" s="21"/>
      <c r="CI11" s="6"/>
      <c r="CJ11" s="6"/>
      <c r="CK11" s="6"/>
      <c r="CL11" s="6"/>
      <c r="CM11" s="27">
        <f>F44+F45+S61+S34+S35+AF79+AF104+BF18+BF27+BF97+BS44+BS45+CF10+CF11+CF88+CF89+CW34+CW35+CW60+CW61+DJ78+DJ79+DJ105</f>
        <v>521.00000000000045</v>
      </c>
      <c r="CN11" s="23">
        <v>2</v>
      </c>
      <c r="CR11" s="42" t="s">
        <v>645</v>
      </c>
      <c r="CS11" s="43">
        <f>CS10</f>
        <v>88</v>
      </c>
      <c r="CT11" s="43">
        <f>CT10-(CS10/10000)-0.002</f>
        <v>1.524</v>
      </c>
      <c r="CU11" s="43">
        <f>CT10</f>
        <v>1.5347999999999999</v>
      </c>
      <c r="CV11" s="43">
        <f>CU11</f>
        <v>1.5347999999999999</v>
      </c>
      <c r="CW11" s="43">
        <f>(CT11-CV11)*10000</f>
        <v>-107.9999999999992</v>
      </c>
      <c r="CX11" s="41"/>
      <c r="CY11" s="36"/>
      <c r="CZ11" s="36"/>
      <c r="DA11" s="37"/>
      <c r="DB11" s="37"/>
      <c r="DC11" s="37"/>
      <c r="DE11" s="42" t="s">
        <v>525</v>
      </c>
      <c r="DF11" s="43">
        <f>DF10</f>
        <v>92</v>
      </c>
      <c r="DG11" s="43">
        <f>DG10-(DF10/10000)-0.002</f>
        <v>1.5982999999999998</v>
      </c>
      <c r="DH11" s="43">
        <f>DG10</f>
        <v>1.6094999999999999</v>
      </c>
      <c r="DI11" s="43">
        <f>DH11</f>
        <v>1.6094999999999999</v>
      </c>
      <c r="DJ11" s="43">
        <f>(DG11-DI11)*10000</f>
        <v>-112.00000000000099</v>
      </c>
      <c r="DK11" s="41">
        <v>0</v>
      </c>
      <c r="DL11" s="36">
        <v>-1</v>
      </c>
      <c r="DM11" s="36" t="str">
        <f t="shared" ref="DM11:DM74" si="0">IF(AND(81&lt;=DF11,180&gt;=DF11),"0,01",IF(AND(47&lt;=DF11,80&gt;=DF11),"0,02",IF(AND(31&lt;=DF11,50&gt;=DF11),"0,03",IF(AND(0&lt;=DF11,30&gt;=DF11),"0,04",IF(AND(180&lt;DF11),"0")))))</f>
        <v>0,01</v>
      </c>
      <c r="DN11" s="45">
        <f t="shared" ref="DN11:DN74" si="1">DJ11/(DF11+20)</f>
        <v>-1.0000000000000089</v>
      </c>
      <c r="DO11" s="36">
        <f t="shared" ref="DO11:DO74" si="2">DJ11*0.1*DM11*100</f>
        <v>-11.200000000000101</v>
      </c>
      <c r="DP11" s="45"/>
    </row>
    <row r="12" spans="1:120" ht="15.75" thickBot="1">
      <c r="A12" s="1" t="s">
        <v>10</v>
      </c>
      <c r="B12" s="2"/>
      <c r="C12" s="2"/>
      <c r="D12" s="2"/>
      <c r="E12" s="2"/>
      <c r="F12" s="2"/>
      <c r="G12" s="13"/>
      <c r="H12" s="21"/>
      <c r="I12" s="3"/>
      <c r="J12" s="3"/>
      <c r="K12" s="3"/>
      <c r="L12" s="3"/>
      <c r="M12" s="8"/>
      <c r="N12" s="1" t="s">
        <v>11</v>
      </c>
      <c r="O12" s="2"/>
      <c r="P12" s="2"/>
      <c r="Q12" s="2"/>
      <c r="R12" s="2"/>
      <c r="S12" s="2"/>
      <c r="T12" s="13"/>
      <c r="U12" s="21"/>
      <c r="V12" s="3"/>
      <c r="W12" s="3"/>
      <c r="X12" s="3"/>
      <c r="Y12" s="3"/>
      <c r="Z12" s="8"/>
      <c r="AA12" s="1"/>
      <c r="AB12" s="2"/>
      <c r="AC12" s="2"/>
      <c r="AD12" s="2"/>
      <c r="AE12" s="2"/>
      <c r="AF12" s="2"/>
      <c r="AG12" s="13"/>
      <c r="AH12" s="21"/>
      <c r="AI12" s="3"/>
      <c r="AJ12" s="3"/>
      <c r="AK12" s="3"/>
      <c r="AL12" s="3"/>
      <c r="AM12" s="8"/>
      <c r="AN12" s="1" t="s">
        <v>13</v>
      </c>
      <c r="AO12" s="2">
        <v>190</v>
      </c>
      <c r="AP12" s="2">
        <v>1.522</v>
      </c>
      <c r="AQ12" s="2">
        <f>AP13</f>
        <v>1.5010000000000001</v>
      </c>
      <c r="AR12" s="2">
        <v>1.5417000000000001</v>
      </c>
      <c r="AS12" s="2">
        <f>(AR12-AP12)*10000</f>
        <v>197.00000000000051</v>
      </c>
      <c r="AT12" s="13"/>
      <c r="AU12" s="21"/>
      <c r="AV12" s="3"/>
      <c r="AW12" s="3"/>
      <c r="AX12" s="3"/>
      <c r="AY12" s="3"/>
      <c r="AZ12" s="8"/>
      <c r="BA12" s="1" t="s">
        <v>14</v>
      </c>
      <c r="BB12" s="2">
        <v>170</v>
      </c>
      <c r="BC12" s="2">
        <v>1.4544999999999999</v>
      </c>
      <c r="BD12" s="2">
        <f>BC13</f>
        <v>1.4355</v>
      </c>
      <c r="BE12" s="2">
        <f>BD12</f>
        <v>1.4355</v>
      </c>
      <c r="BF12" s="2">
        <f>(BE12-BC12)*10000</f>
        <v>-189.99999999999906</v>
      </c>
      <c r="BG12" s="13"/>
      <c r="BH12" s="21"/>
      <c r="BI12" s="3"/>
      <c r="BJ12" s="3"/>
      <c r="BK12" s="3"/>
      <c r="BL12" s="3"/>
      <c r="BM12" s="8"/>
      <c r="BN12" s="1" t="s">
        <v>15</v>
      </c>
      <c r="BO12" s="2">
        <v>385</v>
      </c>
      <c r="BP12" s="2">
        <v>1.5840000000000001</v>
      </c>
      <c r="BQ12" s="2">
        <f>BP13</f>
        <v>1.5435000000000001</v>
      </c>
      <c r="BR12" s="2">
        <v>1.5885</v>
      </c>
      <c r="BS12" s="2">
        <f>(BR12-BP12)*10000</f>
        <v>44.999999999999488</v>
      </c>
      <c r="BT12" s="13"/>
      <c r="BU12" s="21"/>
      <c r="BV12" s="3"/>
      <c r="BW12" s="3"/>
      <c r="BX12" s="3"/>
      <c r="BY12" s="3"/>
      <c r="CA12" s="1" t="s">
        <v>402</v>
      </c>
      <c r="CB12" s="2">
        <v>116</v>
      </c>
      <c r="CC12" s="2">
        <v>1.4456</v>
      </c>
      <c r="CD12" s="2">
        <f>CC13</f>
        <v>1.4319999999999999</v>
      </c>
      <c r="CE12" s="2">
        <v>0</v>
      </c>
      <c r="CF12" s="2">
        <v>0</v>
      </c>
      <c r="CG12" s="2"/>
      <c r="CH12" s="21"/>
      <c r="CI12" s="3"/>
      <c r="CJ12" s="3"/>
      <c r="CK12" s="3"/>
      <c r="CL12" s="3"/>
      <c r="CM12" s="27">
        <f>F10+F11+F88+F89+S105+S78+AF52+AS96+AS27+AS18+AS19+BF71+BS88+BS89+CF36+CF37+CF62+CF63+CW78+CW79+CW104+CW105+DJ52</f>
        <v>527.99999999999295</v>
      </c>
      <c r="CN12" s="23">
        <v>3</v>
      </c>
      <c r="CR12" s="39" t="s">
        <v>646</v>
      </c>
      <c r="CS12" s="40">
        <v>90</v>
      </c>
      <c r="CT12" s="40">
        <v>1.5448999999999999</v>
      </c>
      <c r="CU12" s="40">
        <f>CT13</f>
        <v>1.5339</v>
      </c>
      <c r="CV12" s="40">
        <v>0</v>
      </c>
      <c r="CW12" s="40">
        <v>0</v>
      </c>
      <c r="CX12" s="41"/>
      <c r="CY12" s="36"/>
      <c r="CZ12" s="36"/>
      <c r="DA12" s="35"/>
      <c r="DB12" s="35"/>
      <c r="DC12" s="35"/>
      <c r="DE12" s="39" t="s">
        <v>12</v>
      </c>
      <c r="DF12" s="40">
        <v>110</v>
      </c>
      <c r="DG12" s="40">
        <v>1.5999000000000001</v>
      </c>
      <c r="DH12" s="40">
        <f>DG13</f>
        <v>1.5869000000000002</v>
      </c>
      <c r="DI12" s="40">
        <v>0</v>
      </c>
      <c r="DJ12" s="40">
        <v>0</v>
      </c>
      <c r="DK12" s="41">
        <v>0</v>
      </c>
      <c r="DL12" s="36">
        <v>0</v>
      </c>
      <c r="DM12" s="36" t="str">
        <f t="shared" si="0"/>
        <v>0,01</v>
      </c>
      <c r="DN12" s="45">
        <f t="shared" si="1"/>
        <v>0</v>
      </c>
      <c r="DO12" s="36">
        <f t="shared" si="2"/>
        <v>0</v>
      </c>
      <c r="DP12" s="45"/>
    </row>
    <row r="13" spans="1:120" ht="15.75" thickBot="1">
      <c r="A13" s="4" t="s">
        <v>16</v>
      </c>
      <c r="B13" s="5"/>
      <c r="C13" s="5"/>
      <c r="D13" s="5"/>
      <c r="E13" s="5"/>
      <c r="F13" s="5"/>
      <c r="G13" s="13"/>
      <c r="H13" s="21"/>
      <c r="I13" s="6"/>
      <c r="J13" s="6"/>
      <c r="K13" s="6"/>
      <c r="L13" s="6"/>
      <c r="M13" s="8"/>
      <c r="N13" s="4" t="s">
        <v>17</v>
      </c>
      <c r="O13" s="5"/>
      <c r="P13" s="5"/>
      <c r="Q13" s="5"/>
      <c r="R13" s="5"/>
      <c r="S13" s="5"/>
      <c r="T13" s="13"/>
      <c r="U13" s="21"/>
      <c r="V13" s="6"/>
      <c r="W13" s="6"/>
      <c r="X13" s="6"/>
      <c r="Y13" s="6"/>
      <c r="Z13" s="8"/>
      <c r="AA13" s="4"/>
      <c r="AB13" s="5"/>
      <c r="AC13" s="5"/>
      <c r="AD13" s="5"/>
      <c r="AE13" s="5"/>
      <c r="AF13" s="5"/>
      <c r="AG13" s="13"/>
      <c r="AH13" s="21"/>
      <c r="AI13" s="6"/>
      <c r="AJ13" s="6"/>
      <c r="AK13" s="6"/>
      <c r="AL13" s="6"/>
      <c r="AM13" s="8"/>
      <c r="AN13" s="4" t="s">
        <v>19</v>
      </c>
      <c r="AO13" s="5">
        <f>AO12</f>
        <v>190</v>
      </c>
      <c r="AP13" s="5">
        <f>AP12-(AO12/10000)-0.002</f>
        <v>1.5010000000000001</v>
      </c>
      <c r="AQ13" s="5">
        <f>AP12</f>
        <v>1.522</v>
      </c>
      <c r="AR13" s="5">
        <v>0</v>
      </c>
      <c r="AS13" s="5">
        <v>0</v>
      </c>
      <c r="AT13" s="13"/>
      <c r="AU13" s="21"/>
      <c r="AV13" s="6"/>
      <c r="AW13" s="6"/>
      <c r="AX13" s="6"/>
      <c r="AY13" s="6"/>
      <c r="AZ13" s="8"/>
      <c r="BA13" s="4" t="s">
        <v>20</v>
      </c>
      <c r="BB13" s="5">
        <f>BB12</f>
        <v>170</v>
      </c>
      <c r="BC13" s="5">
        <f>BC12-(BB12/10000)-0.002</f>
        <v>1.4355</v>
      </c>
      <c r="BD13" s="5">
        <f>BC12</f>
        <v>1.4544999999999999</v>
      </c>
      <c r="BE13" s="5">
        <v>1.4066000000000001</v>
      </c>
      <c r="BF13" s="5">
        <f>(BC13-BE13)*10000</f>
        <v>288.99999999999926</v>
      </c>
      <c r="BG13" s="13"/>
      <c r="BH13" s="21"/>
      <c r="BI13" s="6"/>
      <c r="BJ13" s="6"/>
      <c r="BK13" s="6"/>
      <c r="BL13" s="6"/>
      <c r="BM13" s="8"/>
      <c r="BN13" s="4" t="s">
        <v>21</v>
      </c>
      <c r="BO13" s="5">
        <f>BO12</f>
        <v>385</v>
      </c>
      <c r="BP13" s="5">
        <f>BP12-(BO12/10000)-0.002</f>
        <v>1.5435000000000001</v>
      </c>
      <c r="BQ13" s="5">
        <f>BP12</f>
        <v>1.5840000000000001</v>
      </c>
      <c r="BR13" s="5">
        <f>BQ13</f>
        <v>1.5840000000000001</v>
      </c>
      <c r="BS13" s="5">
        <f>(BP13-BR13)*10000</f>
        <v>-404.99999999999983</v>
      </c>
      <c r="BT13" s="13"/>
      <c r="BU13" s="21"/>
      <c r="BV13" s="6"/>
      <c r="BW13" s="6"/>
      <c r="BX13" s="6"/>
      <c r="BY13" s="6"/>
      <c r="CA13" s="4" t="s">
        <v>403</v>
      </c>
      <c r="CB13" s="5">
        <f>CB12</f>
        <v>116</v>
      </c>
      <c r="CC13" s="5">
        <f>CC12-(CB12/10000)-0.002</f>
        <v>1.4319999999999999</v>
      </c>
      <c r="CD13" s="5">
        <f>CC12</f>
        <v>1.4456</v>
      </c>
      <c r="CE13" s="5">
        <v>1.4188000000000001</v>
      </c>
      <c r="CF13" s="5">
        <f>(CC13-CE13)*10000</f>
        <v>131.99999999999878</v>
      </c>
      <c r="CG13" s="5"/>
      <c r="CH13" s="21"/>
      <c r="CI13" s="6"/>
      <c r="CJ13" s="6"/>
      <c r="CK13" s="6"/>
      <c r="CL13" s="6"/>
      <c r="CM13" s="27">
        <f>F36+F37+F62+F63+S53+AF18+AF27+AF97+AS71+AS70+BF44+BF45+BS63+BS36+CF80+CF81+CF106+CF107+CW52+DJ18+DJ19+DJ26+DJ27+DJ97</f>
        <v>-712.99999999999932</v>
      </c>
      <c r="CN13" s="27">
        <v>4</v>
      </c>
      <c r="CR13" s="42" t="s">
        <v>647</v>
      </c>
      <c r="CS13" s="43">
        <f>CS12</f>
        <v>90</v>
      </c>
      <c r="CT13" s="43">
        <f>CT12-(CS12/10000)-0.002</f>
        <v>1.5339</v>
      </c>
      <c r="CU13" s="43">
        <f>CT12</f>
        <v>1.5448999999999999</v>
      </c>
      <c r="CV13" s="43">
        <v>1.5284</v>
      </c>
      <c r="CW13" s="43">
        <f>(CT13-CV13)*10000</f>
        <v>55.000000000000604</v>
      </c>
      <c r="CX13" s="41"/>
      <c r="CY13" s="36"/>
      <c r="CZ13" s="36"/>
      <c r="DA13" s="37"/>
      <c r="DB13" s="37"/>
      <c r="DC13" s="37"/>
      <c r="DE13" s="42" t="s">
        <v>18</v>
      </c>
      <c r="DF13" s="43">
        <f>DF12</f>
        <v>110</v>
      </c>
      <c r="DG13" s="43">
        <f>DG12-(DF12/10000)-0.002</f>
        <v>1.5869000000000002</v>
      </c>
      <c r="DH13" s="43">
        <f>DG12</f>
        <v>1.5999000000000001</v>
      </c>
      <c r="DI13" s="43">
        <v>1.5840000000000001</v>
      </c>
      <c r="DJ13" s="43">
        <f>(DG13-DI13)*10000</f>
        <v>29.000000000001247</v>
      </c>
      <c r="DK13" s="41">
        <v>80</v>
      </c>
      <c r="DL13" s="46">
        <f>DK13/(DF13+20)</f>
        <v>0.61538461538461542</v>
      </c>
      <c r="DM13" s="36" t="str">
        <f t="shared" si="0"/>
        <v>0,01</v>
      </c>
      <c r="DN13" s="45">
        <f t="shared" si="1"/>
        <v>0.22307692307693266</v>
      </c>
      <c r="DO13" s="36">
        <f t="shared" si="2"/>
        <v>2.9000000000001247</v>
      </c>
      <c r="DP13" s="45"/>
    </row>
    <row r="14" spans="1:120" ht="15.75" thickBot="1">
      <c r="A14" s="1" t="s">
        <v>22</v>
      </c>
      <c r="B14" s="2"/>
      <c r="C14" s="2"/>
      <c r="D14" s="2"/>
      <c r="E14" s="2"/>
      <c r="F14" s="2"/>
      <c r="G14" s="5"/>
      <c r="H14" s="21"/>
      <c r="I14" s="3"/>
      <c r="J14" s="3"/>
      <c r="K14" s="3"/>
      <c r="L14" s="3"/>
      <c r="M14" s="8"/>
      <c r="N14" s="1" t="s">
        <v>23</v>
      </c>
      <c r="O14" s="2"/>
      <c r="P14" s="2"/>
      <c r="Q14" s="2"/>
      <c r="R14" s="2"/>
      <c r="S14" s="2"/>
      <c r="T14" s="5"/>
      <c r="U14" s="21"/>
      <c r="V14" s="3"/>
      <c r="W14" s="3"/>
      <c r="X14" s="3"/>
      <c r="Y14" s="3"/>
      <c r="Z14" s="8"/>
      <c r="AA14" s="1"/>
      <c r="AB14" s="2"/>
      <c r="AC14" s="2"/>
      <c r="AD14" s="2"/>
      <c r="AE14" s="2"/>
      <c r="AF14" s="2"/>
      <c r="AG14" s="13"/>
      <c r="AH14" s="21"/>
      <c r="AI14" s="3"/>
      <c r="AJ14" s="3"/>
      <c r="AK14" s="3"/>
      <c r="AL14" s="3"/>
      <c r="AM14" s="8"/>
      <c r="AN14" s="1" t="s">
        <v>25</v>
      </c>
      <c r="AO14" s="2">
        <v>72</v>
      </c>
      <c r="AP14" s="2">
        <v>1.544</v>
      </c>
      <c r="AQ14" s="2">
        <f>AP15</f>
        <v>1.5347999999999999</v>
      </c>
      <c r="AR14" s="2">
        <v>1.5745</v>
      </c>
      <c r="AS14" s="2">
        <f>(AR14-AP14)*10000</f>
        <v>304.99999999999972</v>
      </c>
      <c r="AT14" s="5"/>
      <c r="AU14" s="21"/>
      <c r="AV14" s="3"/>
      <c r="AW14" s="3"/>
      <c r="AX14" s="3"/>
      <c r="AY14" s="3"/>
      <c r="AZ14" s="8"/>
      <c r="BA14" s="1" t="s">
        <v>26</v>
      </c>
      <c r="BB14" s="2">
        <v>143</v>
      </c>
      <c r="BC14" s="2">
        <v>1.4175</v>
      </c>
      <c r="BD14" s="2">
        <f>BC15</f>
        <v>1.4012</v>
      </c>
      <c r="BE14" s="2">
        <f>BD14</f>
        <v>1.4012</v>
      </c>
      <c r="BF14" s="2">
        <f>(BE14-BC14)*10000</f>
        <v>-162.9999999999998</v>
      </c>
      <c r="BG14" s="5"/>
      <c r="BH14" s="21"/>
      <c r="BI14" s="3"/>
      <c r="BJ14" s="3"/>
      <c r="BK14" s="3"/>
      <c r="BL14" s="3"/>
      <c r="BM14" s="8"/>
      <c r="BN14" s="1" t="s">
        <v>615</v>
      </c>
      <c r="BO14" s="2">
        <v>240</v>
      </c>
      <c r="BP14" s="2">
        <v>1.5971</v>
      </c>
      <c r="BQ14" s="2">
        <f>BP15</f>
        <v>1.5710999999999999</v>
      </c>
      <c r="BR14" s="2">
        <f>BQ14</f>
        <v>1.5710999999999999</v>
      </c>
      <c r="BS14" s="2">
        <f>(BR14-BP14)*10000</f>
        <v>-260.00000000000023</v>
      </c>
      <c r="BT14" s="13"/>
      <c r="BU14" s="21"/>
      <c r="BV14" s="3"/>
      <c r="BW14" s="3"/>
      <c r="BX14" s="3"/>
      <c r="BY14" s="3"/>
      <c r="CA14" s="1" t="s">
        <v>11</v>
      </c>
      <c r="CB14" s="2">
        <v>55</v>
      </c>
      <c r="CC14" s="2">
        <v>1.4219999999999999</v>
      </c>
      <c r="CD14" s="2">
        <f>CC15</f>
        <v>1.4144999999999999</v>
      </c>
      <c r="CE14" s="2">
        <v>0</v>
      </c>
      <c r="CF14" s="2">
        <v>0</v>
      </c>
      <c r="CG14" s="2"/>
      <c r="CH14" s="21"/>
      <c r="CI14" s="3"/>
      <c r="CJ14" s="3"/>
      <c r="CK14" s="3"/>
      <c r="CL14" s="3"/>
      <c r="CM14" s="27">
        <f>F80+F81+F106+F107+S97+S26+AF71+AS45+BF11+BF89+BS81+BS80+CF54+CF55+CW18+CW26+CW27+CW97+DJ70</f>
        <v>639.00000000000057</v>
      </c>
      <c r="CN14" s="23">
        <v>5</v>
      </c>
      <c r="CR14" s="39" t="s">
        <v>648</v>
      </c>
      <c r="CS14" s="40">
        <v>70</v>
      </c>
      <c r="CT14" s="40">
        <v>1.5347999999999999</v>
      </c>
      <c r="CU14" s="40">
        <f>CT15</f>
        <v>1.5258</v>
      </c>
      <c r="CV14" s="40">
        <v>1.5321</v>
      </c>
      <c r="CW14" s="40">
        <f>(CV14-CT14)*10000</f>
        <v>-26.999999999999247</v>
      </c>
      <c r="CX14" s="41"/>
      <c r="CY14" s="36"/>
      <c r="CZ14" s="36"/>
      <c r="DA14" s="35"/>
      <c r="DB14" s="35"/>
      <c r="DC14" s="35"/>
      <c r="DE14" s="39" t="s">
        <v>24</v>
      </c>
      <c r="DF14" s="40">
        <v>78</v>
      </c>
      <c r="DG14" s="40">
        <v>1.5922000000000001</v>
      </c>
      <c r="DH14" s="40">
        <f>DG15</f>
        <v>1.5824</v>
      </c>
      <c r="DI14" s="40">
        <v>1.5882000000000001</v>
      </c>
      <c r="DJ14" s="40">
        <f>(DI14-DG14)*10000</f>
        <v>-40.000000000000036</v>
      </c>
      <c r="DK14" s="41">
        <v>100</v>
      </c>
      <c r="DL14" s="46">
        <f>DK14/(DF14+20)</f>
        <v>1.0204081632653061</v>
      </c>
      <c r="DM14" s="36" t="str">
        <f t="shared" si="0"/>
        <v>0,02</v>
      </c>
      <c r="DN14" s="45">
        <f t="shared" si="1"/>
        <v>-0.40816326530612279</v>
      </c>
      <c r="DO14" s="36">
        <f t="shared" si="2"/>
        <v>-8.0000000000000071</v>
      </c>
      <c r="DP14" s="45"/>
    </row>
    <row r="15" spans="1:120" ht="15.75" thickBot="1">
      <c r="A15" s="4" t="s">
        <v>27</v>
      </c>
      <c r="B15" s="5"/>
      <c r="C15" s="5"/>
      <c r="D15" s="5"/>
      <c r="E15" s="5"/>
      <c r="F15" s="5"/>
      <c r="G15" s="5"/>
      <c r="H15" s="21"/>
      <c r="I15" s="6"/>
      <c r="J15" s="6"/>
      <c r="K15" s="6"/>
      <c r="L15" s="6"/>
      <c r="M15" s="8"/>
      <c r="N15" s="4" t="s">
        <v>28</v>
      </c>
      <c r="O15" s="5"/>
      <c r="P15" s="5"/>
      <c r="Q15" s="5"/>
      <c r="R15" s="5"/>
      <c r="S15" s="5"/>
      <c r="T15" s="5"/>
      <c r="U15" s="21"/>
      <c r="V15" s="6"/>
      <c r="W15" s="6"/>
      <c r="X15" s="6"/>
      <c r="Y15" s="6"/>
      <c r="Z15" s="8"/>
      <c r="AA15" s="4"/>
      <c r="AB15" s="5"/>
      <c r="AC15" s="5"/>
      <c r="AD15" s="5"/>
      <c r="AE15" s="5"/>
      <c r="AF15" s="5"/>
      <c r="AG15" s="13"/>
      <c r="AH15" s="21"/>
      <c r="AI15" s="6"/>
      <c r="AJ15" s="6"/>
      <c r="AK15" s="6"/>
      <c r="AL15" s="6"/>
      <c r="AM15" s="8"/>
      <c r="AN15" s="4" t="s">
        <v>30</v>
      </c>
      <c r="AO15" s="5">
        <f>AO14</f>
        <v>72</v>
      </c>
      <c r="AP15" s="5">
        <f>AP14-(AO14/10000)-0.002</f>
        <v>1.5347999999999999</v>
      </c>
      <c r="AQ15" s="5">
        <f>AP14</f>
        <v>1.544</v>
      </c>
      <c r="AR15" s="5">
        <f>AQ15</f>
        <v>1.544</v>
      </c>
      <c r="AS15" s="5">
        <f>(AP15-AR15)*10000</f>
        <v>-92.000000000000966</v>
      </c>
      <c r="AT15" s="5"/>
      <c r="AU15" s="21"/>
      <c r="AV15" s="6"/>
      <c r="AW15" s="6"/>
      <c r="AX15" s="6"/>
      <c r="AY15" s="6"/>
      <c r="AZ15" s="8"/>
      <c r="BA15" s="4" t="s">
        <v>31</v>
      </c>
      <c r="BB15" s="5">
        <f>BB14</f>
        <v>143</v>
      </c>
      <c r="BC15" s="5">
        <f>BC14-(BB14/10000)-0.002</f>
        <v>1.4012</v>
      </c>
      <c r="BD15" s="5">
        <f>BC14</f>
        <v>1.4175</v>
      </c>
      <c r="BE15" s="5">
        <f>BD15</f>
        <v>1.4175</v>
      </c>
      <c r="BF15" s="5">
        <f>(BC15-BE15)*10000</f>
        <v>-162.9999999999998</v>
      </c>
      <c r="BG15" s="5"/>
      <c r="BH15" s="21"/>
      <c r="BI15" s="6"/>
      <c r="BJ15" s="6"/>
      <c r="BK15" s="6"/>
      <c r="BL15" s="6"/>
      <c r="BM15" s="8"/>
      <c r="BN15" s="4" t="s">
        <v>616</v>
      </c>
      <c r="BO15" s="5">
        <f>BO14</f>
        <v>240</v>
      </c>
      <c r="BP15" s="5">
        <f>BP14-(BO14/10000)-0.002</f>
        <v>1.5710999999999999</v>
      </c>
      <c r="BQ15" s="5">
        <f>BP14</f>
        <v>1.5971</v>
      </c>
      <c r="BR15" s="5">
        <f>BQ15</f>
        <v>1.5971</v>
      </c>
      <c r="BS15" s="5">
        <f>(BP15-BR15)*10000</f>
        <v>-260.00000000000023</v>
      </c>
      <c r="BT15" s="13"/>
      <c r="BU15" s="21"/>
      <c r="BV15" s="6"/>
      <c r="BW15" s="6"/>
      <c r="BX15" s="6"/>
      <c r="BY15" s="6"/>
      <c r="CA15" s="4" t="s">
        <v>17</v>
      </c>
      <c r="CB15" s="5">
        <f>CB14</f>
        <v>55</v>
      </c>
      <c r="CC15" s="5">
        <f>CC14-(CB14/10000)-0.002</f>
        <v>1.4144999999999999</v>
      </c>
      <c r="CD15" s="5">
        <f>CC14</f>
        <v>1.4219999999999999</v>
      </c>
      <c r="CE15" s="5">
        <v>1.4157999999999999</v>
      </c>
      <c r="CF15" s="5">
        <f>(CC15-CE15)*10000</f>
        <v>-13.000000000000789</v>
      </c>
      <c r="CG15" s="5"/>
      <c r="CH15" s="21"/>
      <c r="CI15" s="6"/>
      <c r="CJ15" s="6"/>
      <c r="CK15" s="6"/>
      <c r="CL15" s="6"/>
      <c r="CM15" s="27">
        <f>F54+F55+S71+S18+S19+AF44+AS89+AS88+AS10+BF37+BF62+BS55+CF20+CF21+CF28+CF29+CF98+CF99+CW70+CW71+DJ44+DJ45</f>
        <v>309.00000000000369</v>
      </c>
      <c r="CN15" s="23">
        <v>6</v>
      </c>
      <c r="CR15" s="42" t="s">
        <v>649</v>
      </c>
      <c r="CS15" s="43">
        <f>CS14</f>
        <v>70</v>
      </c>
      <c r="CT15" s="43">
        <f>CT14-(CS14/10000)-0.002</f>
        <v>1.5258</v>
      </c>
      <c r="CU15" s="43">
        <f>CT14</f>
        <v>1.5347999999999999</v>
      </c>
      <c r="CV15" s="43">
        <v>0</v>
      </c>
      <c r="CW15" s="43">
        <v>0</v>
      </c>
      <c r="CX15" s="41"/>
      <c r="CY15" s="36"/>
      <c r="CZ15" s="36"/>
      <c r="DA15" s="37"/>
      <c r="DB15" s="37"/>
      <c r="DC15" s="37"/>
      <c r="DE15" s="42" t="s">
        <v>29</v>
      </c>
      <c r="DF15" s="43">
        <f>DF14</f>
        <v>78</v>
      </c>
      <c r="DG15" s="43">
        <f>DG14-(DF14/10000)-0.002</f>
        <v>1.5824</v>
      </c>
      <c r="DH15" s="43">
        <f>DG14</f>
        <v>1.5922000000000001</v>
      </c>
      <c r="DI15" s="43">
        <v>0</v>
      </c>
      <c r="DJ15" s="43">
        <v>0</v>
      </c>
      <c r="DK15" s="41">
        <v>0</v>
      </c>
      <c r="DL15" s="46">
        <v>0</v>
      </c>
      <c r="DM15" s="36" t="str">
        <f t="shared" si="0"/>
        <v>0,02</v>
      </c>
      <c r="DN15" s="45">
        <f t="shared" si="1"/>
        <v>0</v>
      </c>
      <c r="DO15" s="36">
        <f t="shared" si="2"/>
        <v>0</v>
      </c>
      <c r="DP15" s="45"/>
    </row>
    <row r="16" spans="1:120" ht="15.75" thickBot="1">
      <c r="A16" s="1" t="s">
        <v>32</v>
      </c>
      <c r="B16" s="2"/>
      <c r="C16" s="2"/>
      <c r="D16" s="2"/>
      <c r="E16" s="2"/>
      <c r="F16" s="2"/>
      <c r="G16" s="2"/>
      <c r="H16" s="21"/>
      <c r="I16" s="3"/>
      <c r="J16" s="3"/>
      <c r="K16" s="3"/>
      <c r="L16" s="3"/>
      <c r="M16" s="8"/>
      <c r="N16" s="1" t="s">
        <v>33</v>
      </c>
      <c r="O16" s="2"/>
      <c r="P16" s="2"/>
      <c r="Q16" s="2"/>
      <c r="R16" s="2"/>
      <c r="S16" s="2"/>
      <c r="T16" s="2"/>
      <c r="U16" s="21"/>
      <c r="V16" s="3"/>
      <c r="W16" s="3"/>
      <c r="X16" s="3"/>
      <c r="Y16" s="3"/>
      <c r="Z16" s="8"/>
      <c r="AA16" s="1"/>
      <c r="AB16" s="2"/>
      <c r="AC16" s="2"/>
      <c r="AD16" s="2"/>
      <c r="AE16" s="2"/>
      <c r="AF16" s="2"/>
      <c r="AG16" s="13"/>
      <c r="AH16" s="21"/>
      <c r="AI16" s="3"/>
      <c r="AJ16" s="3"/>
      <c r="AK16" s="3"/>
      <c r="AL16" s="3"/>
      <c r="AM16" s="8"/>
      <c r="AN16" s="1" t="s">
        <v>34</v>
      </c>
      <c r="AO16" s="2">
        <v>175</v>
      </c>
      <c r="AP16" s="2">
        <v>1.5777000000000001</v>
      </c>
      <c r="AQ16" s="2">
        <f>AP17</f>
        <v>1.5582</v>
      </c>
      <c r="AR16" s="2">
        <v>0</v>
      </c>
      <c r="AS16" s="2">
        <v>0</v>
      </c>
      <c r="AT16" s="2"/>
      <c r="AU16" s="21"/>
      <c r="AV16" s="3"/>
      <c r="AW16" s="3"/>
      <c r="AX16" s="3"/>
      <c r="AY16" s="3"/>
      <c r="AZ16" s="8"/>
      <c r="BA16" s="1" t="s">
        <v>35</v>
      </c>
      <c r="BB16" s="2">
        <v>150</v>
      </c>
      <c r="BC16" s="2">
        <v>1.4266000000000001</v>
      </c>
      <c r="BD16" s="2">
        <f>BC17</f>
        <v>1.4096000000000002</v>
      </c>
      <c r="BE16" s="2">
        <v>1.4531000000000001</v>
      </c>
      <c r="BF16" s="2">
        <f>(BE16-BC16)*10000</f>
        <v>264.99999999999966</v>
      </c>
      <c r="BG16" s="13"/>
      <c r="BH16" s="21"/>
      <c r="BI16" s="3"/>
      <c r="BJ16" s="3"/>
      <c r="BK16" s="3"/>
      <c r="BL16" s="3"/>
      <c r="BM16" s="8"/>
      <c r="BN16" s="1" t="s">
        <v>617</v>
      </c>
      <c r="BO16" s="2">
        <v>250</v>
      </c>
      <c r="BP16" s="2">
        <v>1.5627</v>
      </c>
      <c r="BQ16" s="2">
        <f>BP17</f>
        <v>1.5357000000000001</v>
      </c>
      <c r="BR16" s="2">
        <f>BQ16</f>
        <v>1.5357000000000001</v>
      </c>
      <c r="BS16" s="2">
        <f>(BR16-BP16)*10000</f>
        <v>-269.99999999999915</v>
      </c>
      <c r="BT16" s="2"/>
      <c r="BU16" s="21"/>
      <c r="BV16" s="3"/>
      <c r="BW16" s="3"/>
      <c r="BX16" s="3"/>
      <c r="BY16" s="3"/>
      <c r="CA16" s="1" t="s">
        <v>23</v>
      </c>
      <c r="CB16" s="2">
        <v>78</v>
      </c>
      <c r="CC16" s="2">
        <v>1.4232</v>
      </c>
      <c r="CD16" s="2">
        <f>CC17</f>
        <v>1.4134</v>
      </c>
      <c r="CE16" s="2">
        <f>CD16</f>
        <v>1.4134</v>
      </c>
      <c r="CF16" s="2">
        <f>(CE16-CC16)*10000</f>
        <v>-98.000000000000313</v>
      </c>
      <c r="CG16" s="2"/>
      <c r="CH16" s="21"/>
      <c r="CI16" s="3"/>
      <c r="CJ16" s="3"/>
      <c r="CK16" s="3"/>
      <c r="CL16" s="3"/>
      <c r="CM16" s="27">
        <f>F20+F28+F29+F98+S44+AF10+AF11+AF89+AS63+AS62+AS37+BF80+BF81+BF106+BS29+BS28+CF72+CF73+CW44+CW45+DJ10+DJ11+DJ88+DJ89</f>
        <v>-867.00000000000898</v>
      </c>
      <c r="CN16" s="27">
        <v>7</v>
      </c>
      <c r="CR16" s="39" t="s">
        <v>650</v>
      </c>
      <c r="CS16" s="40">
        <v>100</v>
      </c>
      <c r="CT16" s="40">
        <v>1.5367999999999999</v>
      </c>
      <c r="CU16" s="40">
        <f>CT17</f>
        <v>1.5247999999999999</v>
      </c>
      <c r="CV16" s="40">
        <v>1.5717000000000001</v>
      </c>
      <c r="CW16" s="40">
        <f>(CV16-CT16)*10000</f>
        <v>349.00000000000153</v>
      </c>
      <c r="CX16" s="41"/>
      <c r="CY16" s="36"/>
      <c r="CZ16" s="36"/>
      <c r="DA16" s="35"/>
      <c r="DB16" s="35"/>
      <c r="DC16" s="35"/>
      <c r="DE16" s="39" t="s">
        <v>664</v>
      </c>
      <c r="DF16" s="40">
        <v>125</v>
      </c>
      <c r="DG16" s="40">
        <v>1.5976999999999999</v>
      </c>
      <c r="DH16" s="40">
        <f>DG17</f>
        <v>1.5831999999999999</v>
      </c>
      <c r="DI16" s="40">
        <f>DG17</f>
        <v>1.5831999999999999</v>
      </c>
      <c r="DJ16" s="40">
        <f>(DI16-DG16)*10000</f>
        <v>-144.99999999999957</v>
      </c>
      <c r="DK16" s="41">
        <v>0</v>
      </c>
      <c r="DL16" s="46">
        <v>-1</v>
      </c>
      <c r="DM16" s="36" t="str">
        <f t="shared" si="0"/>
        <v>0,01</v>
      </c>
      <c r="DN16" s="45">
        <f t="shared" si="1"/>
        <v>-0.99999999999999711</v>
      </c>
      <c r="DO16" s="36">
        <f t="shared" si="2"/>
        <v>-14.499999999999957</v>
      </c>
      <c r="DP16" s="45"/>
    </row>
    <row r="17" spans="1:120" ht="15.75" thickBot="1">
      <c r="A17" s="4" t="s">
        <v>36</v>
      </c>
      <c r="B17" s="5"/>
      <c r="C17" s="5"/>
      <c r="D17" s="5"/>
      <c r="E17" s="5"/>
      <c r="F17" s="5"/>
      <c r="G17" s="5"/>
      <c r="H17" s="21"/>
      <c r="I17" s="6"/>
      <c r="J17" s="6"/>
      <c r="K17" s="6"/>
      <c r="L17" s="6"/>
      <c r="M17" s="8"/>
      <c r="N17" s="4" t="s">
        <v>37</v>
      </c>
      <c r="O17" s="5"/>
      <c r="P17" s="5"/>
      <c r="Q17" s="5"/>
      <c r="R17" s="5"/>
      <c r="S17" s="5"/>
      <c r="T17" s="5"/>
      <c r="U17" s="21"/>
      <c r="V17" s="6"/>
      <c r="W17" s="6"/>
      <c r="X17" s="6"/>
      <c r="Y17" s="6"/>
      <c r="Z17" s="8"/>
      <c r="AA17" s="4"/>
      <c r="AB17" s="5"/>
      <c r="AC17" s="5"/>
      <c r="AD17" s="5"/>
      <c r="AE17" s="5"/>
      <c r="AF17" s="5"/>
      <c r="AG17" s="13"/>
      <c r="AH17" s="21"/>
      <c r="AI17" s="6"/>
      <c r="AJ17" s="6"/>
      <c r="AK17" s="6"/>
      <c r="AL17" s="6"/>
      <c r="AM17" s="8"/>
      <c r="AN17" s="4" t="s">
        <v>38</v>
      </c>
      <c r="AO17" s="5">
        <f>AO16</f>
        <v>175</v>
      </c>
      <c r="AP17" s="5">
        <f>AP16-(AO16/10000)-0.002</f>
        <v>1.5582</v>
      </c>
      <c r="AQ17" s="5">
        <f>AP16</f>
        <v>1.5777000000000001</v>
      </c>
      <c r="AR17" s="5">
        <v>1.5404</v>
      </c>
      <c r="AS17" s="5">
        <f>(AP17-AR17)*10000</f>
        <v>178.00000000000037</v>
      </c>
      <c r="AT17" s="5"/>
      <c r="AU17" s="21"/>
      <c r="AV17" s="6"/>
      <c r="AW17" s="6"/>
      <c r="AX17" s="6"/>
      <c r="AY17" s="6"/>
      <c r="AZ17" s="8"/>
      <c r="BA17" s="4" t="s">
        <v>39</v>
      </c>
      <c r="BB17" s="5">
        <f>BB16</f>
        <v>150</v>
      </c>
      <c r="BC17" s="5">
        <f>BC16-(BB16/10000)-0.002</f>
        <v>1.4096000000000002</v>
      </c>
      <c r="BD17" s="5">
        <f>BC16</f>
        <v>1.4266000000000001</v>
      </c>
      <c r="BE17" s="5">
        <v>0</v>
      </c>
      <c r="BF17" s="5">
        <v>0</v>
      </c>
      <c r="BG17" s="13"/>
      <c r="BH17" s="21"/>
      <c r="BI17" s="6"/>
      <c r="BJ17" s="6"/>
      <c r="BK17" s="6"/>
      <c r="BL17" s="6"/>
      <c r="BM17" s="8"/>
      <c r="BN17" s="4" t="s">
        <v>618</v>
      </c>
      <c r="BO17" s="5">
        <f>BO16</f>
        <v>250</v>
      </c>
      <c r="BP17" s="5">
        <f>BP16-(BO16/10000)-0.002</f>
        <v>1.5357000000000001</v>
      </c>
      <c r="BQ17" s="5">
        <f>BP16</f>
        <v>1.5627</v>
      </c>
      <c r="BR17" s="5">
        <v>1.5283</v>
      </c>
      <c r="BS17" s="5">
        <f>(BP17-BR17)*10000</f>
        <v>74.000000000000739</v>
      </c>
      <c r="BT17" s="5"/>
      <c r="BU17" s="21"/>
      <c r="BV17" s="6"/>
      <c r="BW17" s="6"/>
      <c r="BX17" s="6"/>
      <c r="BY17" s="6"/>
      <c r="CA17" s="4" t="s">
        <v>28</v>
      </c>
      <c r="CB17" s="5">
        <f>CB16</f>
        <v>78</v>
      </c>
      <c r="CC17" s="5">
        <f>CC16-(CB16/10000)-0.002</f>
        <v>1.4134</v>
      </c>
      <c r="CD17" s="5">
        <f>CC16</f>
        <v>1.4232</v>
      </c>
      <c r="CE17" s="5">
        <f>CD17</f>
        <v>1.4232</v>
      </c>
      <c r="CF17" s="5">
        <f>(CC17-CE17)*10000</f>
        <v>-98.000000000000313</v>
      </c>
      <c r="CG17" s="5"/>
      <c r="CH17" s="21"/>
      <c r="CI17" s="6"/>
      <c r="CJ17" s="6"/>
      <c r="CK17" s="6"/>
      <c r="CL17" s="6"/>
      <c r="CM17" s="27">
        <f>F72+S89+AF37+AF63+AF62+AS106+AS80+BF55+BF54+BS73+BS72+BS20+CF46+CF47+CW10+CW11+CW88+CW89+DJ36+DJ37+DJ62</f>
        <v>-580.99999999999363</v>
      </c>
      <c r="CN17" s="27">
        <v>8</v>
      </c>
      <c r="CR17" s="42" t="s">
        <v>651</v>
      </c>
      <c r="CS17" s="43">
        <f>CS16</f>
        <v>100</v>
      </c>
      <c r="CT17" s="43">
        <f>CT16-(CS16/10000)-0.002</f>
        <v>1.5247999999999999</v>
      </c>
      <c r="CU17" s="43">
        <f>CT16</f>
        <v>1.5367999999999999</v>
      </c>
      <c r="CV17" s="43">
        <v>0</v>
      </c>
      <c r="CW17" s="43">
        <v>0</v>
      </c>
      <c r="CX17" s="41"/>
      <c r="CY17" s="36"/>
      <c r="CZ17" s="36"/>
      <c r="DA17" s="37"/>
      <c r="DB17" s="37"/>
      <c r="DC17" s="37"/>
      <c r="DE17" s="42" t="s">
        <v>665</v>
      </c>
      <c r="DF17" s="43">
        <f>DF16</f>
        <v>125</v>
      </c>
      <c r="DG17" s="43">
        <f>DG16-(DF16/10000)-0.002</f>
        <v>1.5831999999999999</v>
      </c>
      <c r="DH17" s="43">
        <f>DG16</f>
        <v>1.5976999999999999</v>
      </c>
      <c r="DI17" s="43">
        <v>1.5794999999999999</v>
      </c>
      <c r="DJ17" s="43">
        <f>(DG17-DI17)*10000</f>
        <v>37.000000000000369</v>
      </c>
      <c r="DK17" s="41">
        <v>100</v>
      </c>
      <c r="DL17" s="46">
        <f>DK17/(DF17+20)</f>
        <v>0.68965517241379315</v>
      </c>
      <c r="DM17" s="36" t="str">
        <f t="shared" si="0"/>
        <v>0,01</v>
      </c>
      <c r="DN17" s="45">
        <f t="shared" si="1"/>
        <v>0.25517241379310601</v>
      </c>
      <c r="DO17" s="36">
        <f t="shared" si="2"/>
        <v>3.7000000000000375</v>
      </c>
      <c r="DP17" s="45"/>
    </row>
    <row r="18" spans="1:120" ht="15.75" thickBot="1">
      <c r="A18" s="1" t="s">
        <v>40</v>
      </c>
      <c r="B18" s="2"/>
      <c r="C18" s="2"/>
      <c r="D18" s="2"/>
      <c r="E18" s="2"/>
      <c r="F18" s="2"/>
      <c r="G18" s="13"/>
      <c r="H18" s="21"/>
      <c r="I18" s="3"/>
      <c r="J18" s="3"/>
      <c r="K18" s="3"/>
      <c r="L18" s="3"/>
      <c r="M18" s="8"/>
      <c r="N18" s="1" t="s">
        <v>405</v>
      </c>
      <c r="O18" s="2"/>
      <c r="P18" s="2"/>
      <c r="Q18" s="2"/>
      <c r="R18" s="2"/>
      <c r="S18" s="2"/>
      <c r="T18" s="13"/>
      <c r="U18" s="21"/>
      <c r="V18" s="3"/>
      <c r="W18" s="3"/>
      <c r="X18" s="3"/>
      <c r="Y18" s="3"/>
      <c r="Z18" s="8"/>
      <c r="AA18" s="1"/>
      <c r="AB18" s="2"/>
      <c r="AC18" s="2"/>
      <c r="AD18" s="2"/>
      <c r="AE18" s="2"/>
      <c r="AF18" s="2"/>
      <c r="AG18" s="13"/>
      <c r="AH18" s="21"/>
      <c r="AI18" s="3"/>
      <c r="AJ18" s="3"/>
      <c r="AK18" s="3"/>
      <c r="AL18" s="3"/>
      <c r="AM18" s="8"/>
      <c r="AN18" s="1" t="s">
        <v>553</v>
      </c>
      <c r="AO18" s="2">
        <v>172</v>
      </c>
      <c r="AP18" s="2">
        <v>1.5484</v>
      </c>
      <c r="AQ18" s="2">
        <f>AP19</f>
        <v>1.5291999999999999</v>
      </c>
      <c r="AR18" s="2">
        <f>AQ18</f>
        <v>1.5291999999999999</v>
      </c>
      <c r="AS18" s="2">
        <f>(AR18-AP18)*10000</f>
        <v>-192.00000000000105</v>
      </c>
      <c r="AT18" s="13"/>
      <c r="AU18" s="21"/>
      <c r="AV18" s="3"/>
      <c r="AW18" s="3"/>
      <c r="AX18" s="3"/>
      <c r="AY18" s="3"/>
      <c r="AZ18" s="8"/>
      <c r="BA18" s="1" t="s">
        <v>583</v>
      </c>
      <c r="BB18" s="2">
        <v>120</v>
      </c>
      <c r="BC18" s="2">
        <v>1.4605999999999999</v>
      </c>
      <c r="BD18" s="2">
        <f>BC19</f>
        <v>1.4465999999999999</v>
      </c>
      <c r="BE18" s="2">
        <v>1.4515</v>
      </c>
      <c r="BF18" s="2">
        <f>(BE18-BC18)*10000</f>
        <v>-90.999999999998863</v>
      </c>
      <c r="BG18" s="13"/>
      <c r="BH18" s="21"/>
      <c r="BI18" s="3"/>
      <c r="BJ18" s="3"/>
      <c r="BK18" s="3"/>
      <c r="BL18" s="3"/>
      <c r="BM18" s="8"/>
      <c r="BN18" s="1" t="s">
        <v>619</v>
      </c>
      <c r="BO18" s="2">
        <v>155</v>
      </c>
      <c r="BP18" s="2">
        <v>1.5447</v>
      </c>
      <c r="BQ18" s="2">
        <f>BP19</f>
        <v>1.5271999999999999</v>
      </c>
      <c r="BR18" s="2">
        <v>1.5774999999999999</v>
      </c>
      <c r="BS18" s="2">
        <f>(BR18-BP18)*10000</f>
        <v>327.99999999999943</v>
      </c>
      <c r="BT18" s="13"/>
      <c r="BU18" s="21"/>
      <c r="BV18" s="3"/>
      <c r="BW18" s="3"/>
      <c r="BX18" s="3"/>
      <c r="BY18" s="3"/>
      <c r="CA18" s="1" t="s">
        <v>33</v>
      </c>
      <c r="CB18" s="2">
        <v>125</v>
      </c>
      <c r="CC18" s="2">
        <v>1.4221999999999999</v>
      </c>
      <c r="CD18" s="2">
        <f>CC19</f>
        <v>1.4077</v>
      </c>
      <c r="CE18" s="2">
        <f>CD18</f>
        <v>1.4077</v>
      </c>
      <c r="CF18" s="2">
        <f>(CE18-CC18)*10000</f>
        <v>-144.99999999999957</v>
      </c>
      <c r="CG18" s="2"/>
      <c r="CH18" s="21"/>
      <c r="CI18" s="3"/>
      <c r="CJ18" s="3"/>
      <c r="CK18" s="3"/>
      <c r="CL18" s="3"/>
      <c r="CM18" s="27">
        <f>F47+S63+S37+S36+S11+AF81+AF80+AF106+AS55+BF20+BF28+BF29+BF99+BS47+BS46+CF12+CF13+CF90+CF91+CW37+CW62+CW63+DJ80+DJ81+DJ106+DJ107</f>
        <v>-100.0000000000023</v>
      </c>
      <c r="CN18" s="27">
        <v>9</v>
      </c>
      <c r="CR18" s="39" t="s">
        <v>652</v>
      </c>
      <c r="CS18" s="40">
        <v>123</v>
      </c>
      <c r="CT18" s="40">
        <v>1.5765</v>
      </c>
      <c r="CU18" s="40">
        <f>CT19</f>
        <v>1.5622</v>
      </c>
      <c r="CV18" s="40">
        <v>1.5678000000000001</v>
      </c>
      <c r="CW18" s="40">
        <f>(CV18-CT18)*10000</f>
        <v>-86.999999999999304</v>
      </c>
      <c r="CX18" s="41"/>
      <c r="CY18" s="36"/>
      <c r="CZ18" s="36"/>
      <c r="DA18" s="35"/>
      <c r="DB18" s="35"/>
      <c r="DC18" s="35"/>
      <c r="DE18" s="39" t="s">
        <v>526</v>
      </c>
      <c r="DF18" s="40">
        <v>68</v>
      </c>
      <c r="DG18" s="40">
        <v>1.5868</v>
      </c>
      <c r="DH18" s="40">
        <f>DG19</f>
        <v>1.5780000000000001</v>
      </c>
      <c r="DI18" s="40">
        <f>DG19</f>
        <v>1.5780000000000001</v>
      </c>
      <c r="DJ18" s="40">
        <f>(DI18-DG18)*10000</f>
        <v>-87.99999999999919</v>
      </c>
      <c r="DK18" s="41">
        <v>0</v>
      </c>
      <c r="DL18" s="36">
        <v>-1</v>
      </c>
      <c r="DM18" s="36" t="str">
        <f t="shared" si="0"/>
        <v>0,02</v>
      </c>
      <c r="DN18" s="45">
        <f t="shared" si="1"/>
        <v>-0.99999999999999079</v>
      </c>
      <c r="DO18" s="36">
        <f t="shared" si="2"/>
        <v>-17.599999999999838</v>
      </c>
      <c r="DP18" s="45"/>
    </row>
    <row r="19" spans="1:120" ht="15.75" thickBot="1">
      <c r="A19" s="4" t="s">
        <v>41</v>
      </c>
      <c r="B19" s="5"/>
      <c r="C19" s="5"/>
      <c r="D19" s="5"/>
      <c r="E19" s="5"/>
      <c r="F19" s="5"/>
      <c r="G19" s="13"/>
      <c r="H19" s="21"/>
      <c r="I19" s="6"/>
      <c r="J19" s="6"/>
      <c r="K19" s="6"/>
      <c r="L19" s="6"/>
      <c r="M19" s="8"/>
      <c r="N19" s="4" t="s">
        <v>406</v>
      </c>
      <c r="O19" s="5"/>
      <c r="P19" s="5"/>
      <c r="Q19" s="5"/>
      <c r="R19" s="5"/>
      <c r="S19" s="5"/>
      <c r="T19" s="13"/>
      <c r="U19" s="21"/>
      <c r="V19" s="6"/>
      <c r="W19" s="6"/>
      <c r="X19" s="6"/>
      <c r="Y19" s="6"/>
      <c r="Z19" s="8"/>
      <c r="AA19" s="4"/>
      <c r="AB19" s="5"/>
      <c r="AC19" s="5"/>
      <c r="AD19" s="5"/>
      <c r="AE19" s="5"/>
      <c r="AF19" s="5"/>
      <c r="AG19" s="13"/>
      <c r="AH19" s="21"/>
      <c r="AI19" s="6"/>
      <c r="AJ19" s="6"/>
      <c r="AK19" s="6"/>
      <c r="AL19" s="6"/>
      <c r="AM19" s="8"/>
      <c r="AN19" s="4" t="s">
        <v>554</v>
      </c>
      <c r="AO19" s="5">
        <f>AO18</f>
        <v>172</v>
      </c>
      <c r="AP19" s="5">
        <f>AP18-(AO18/10000)-0.002</f>
        <v>1.5291999999999999</v>
      </c>
      <c r="AQ19" s="5">
        <f>AP18</f>
        <v>1.5484</v>
      </c>
      <c r="AR19" s="5">
        <v>1.5213000000000001</v>
      </c>
      <c r="AS19" s="5">
        <f>(AP19-AR19)*10000</f>
        <v>78.999999999997954</v>
      </c>
      <c r="AT19" s="13"/>
      <c r="AU19" s="21"/>
      <c r="AV19" s="6"/>
      <c r="AW19" s="6"/>
      <c r="AX19" s="6"/>
      <c r="AY19" s="6"/>
      <c r="AZ19" s="8"/>
      <c r="BA19" s="4" t="s">
        <v>584</v>
      </c>
      <c r="BB19" s="5">
        <f>BB18</f>
        <v>120</v>
      </c>
      <c r="BC19" s="5">
        <f>BC18-(BB18/10000)-0.002</f>
        <v>1.4465999999999999</v>
      </c>
      <c r="BD19" s="5">
        <f>BC18</f>
        <v>1.4605999999999999</v>
      </c>
      <c r="BE19" s="5">
        <v>0</v>
      </c>
      <c r="BF19" s="5">
        <v>0</v>
      </c>
      <c r="BG19" s="13"/>
      <c r="BH19" s="21"/>
      <c r="BI19" s="6"/>
      <c r="BJ19" s="6"/>
      <c r="BK19" s="6"/>
      <c r="BL19" s="6"/>
      <c r="BM19" s="8"/>
      <c r="BN19" s="4" t="s">
        <v>620</v>
      </c>
      <c r="BO19" s="5">
        <f>BO18</f>
        <v>155</v>
      </c>
      <c r="BP19" s="5">
        <f>BP18-(BO18/10000)-0.002</f>
        <v>1.5271999999999999</v>
      </c>
      <c r="BQ19" s="5">
        <f>BP18</f>
        <v>1.5447</v>
      </c>
      <c r="BR19" s="5">
        <v>0</v>
      </c>
      <c r="BS19" s="5">
        <v>0</v>
      </c>
      <c r="BT19" s="13"/>
      <c r="BU19" s="21"/>
      <c r="BV19" s="6"/>
      <c r="BW19" s="6"/>
      <c r="BX19" s="6"/>
      <c r="BY19" s="6"/>
      <c r="CA19" s="4" t="s">
        <v>404</v>
      </c>
      <c r="CB19" s="5">
        <f>CB18</f>
        <v>125</v>
      </c>
      <c r="CC19" s="5">
        <f>CC18-(CB18/10000)-0.002</f>
        <v>1.4077</v>
      </c>
      <c r="CD19" s="5">
        <f>CC18</f>
        <v>1.4221999999999999</v>
      </c>
      <c r="CE19" s="5">
        <v>1.4028</v>
      </c>
      <c r="CF19" s="5">
        <f>(CC19-CE19)*10000</f>
        <v>48.999999999999048</v>
      </c>
      <c r="CG19" s="5"/>
      <c r="CH19" s="21"/>
      <c r="CI19" s="6"/>
      <c r="CJ19" s="6"/>
      <c r="CK19" s="6"/>
      <c r="CL19" s="6"/>
      <c r="CM19" s="27">
        <f>F12+F90+F91+S106+S81+S80+AF54+AF55+AS99+AS98+AS28+AS21+BF72+BS90+BS91+CF38+CF39+CF64+CF65+CW80+CW81+CW107+DJ54</f>
        <v>25.000000000001705</v>
      </c>
      <c r="CN19" s="27">
        <v>10</v>
      </c>
      <c r="CR19" s="4" t="s">
        <v>653</v>
      </c>
      <c r="CS19" s="43">
        <f>CS18</f>
        <v>123</v>
      </c>
      <c r="CT19" s="43">
        <f>CT18-(CS18/10000)-0.002</f>
        <v>1.5622</v>
      </c>
      <c r="CU19" s="43">
        <f>CT18</f>
        <v>1.5765</v>
      </c>
      <c r="CV19" s="43">
        <v>0</v>
      </c>
      <c r="CW19" s="43">
        <v>0</v>
      </c>
      <c r="CX19" s="41"/>
      <c r="CY19" s="36"/>
      <c r="CZ19" s="36"/>
      <c r="DA19" s="37"/>
      <c r="DB19" s="37"/>
      <c r="DC19" s="37"/>
      <c r="DE19" s="4" t="s">
        <v>527</v>
      </c>
      <c r="DF19" s="43">
        <f>DF18</f>
        <v>68</v>
      </c>
      <c r="DG19" s="43">
        <f>DG18-(DF18/10000)-0.002</f>
        <v>1.5780000000000001</v>
      </c>
      <c r="DH19" s="43">
        <f>DG18</f>
        <v>1.5868</v>
      </c>
      <c r="DI19" s="43">
        <f>DH19</f>
        <v>1.5868</v>
      </c>
      <c r="DJ19" s="43">
        <f>(DG19-DI19)*10000</f>
        <v>-87.99999999999919</v>
      </c>
      <c r="DK19" s="41">
        <v>0</v>
      </c>
      <c r="DL19" s="36">
        <v>-1</v>
      </c>
      <c r="DM19" s="36" t="str">
        <f t="shared" si="0"/>
        <v>0,02</v>
      </c>
      <c r="DN19" s="45">
        <f t="shared" si="1"/>
        <v>-0.99999999999999079</v>
      </c>
      <c r="DO19" s="36">
        <f t="shared" si="2"/>
        <v>-17.599999999999838</v>
      </c>
      <c r="DP19" s="45"/>
    </row>
    <row r="20" spans="1:120" ht="15.75" thickBot="1">
      <c r="A20" s="1" t="s">
        <v>42</v>
      </c>
      <c r="B20" s="2"/>
      <c r="C20" s="2"/>
      <c r="D20" s="2"/>
      <c r="E20" s="2"/>
      <c r="F20" s="2"/>
      <c r="G20" s="13"/>
      <c r="H20" s="21"/>
      <c r="I20" s="3"/>
      <c r="J20" s="3"/>
      <c r="K20" s="3"/>
      <c r="L20" s="3"/>
      <c r="M20" s="8"/>
      <c r="N20" s="1" t="s">
        <v>43</v>
      </c>
      <c r="O20" s="2"/>
      <c r="P20" s="2"/>
      <c r="Q20" s="2"/>
      <c r="R20" s="2"/>
      <c r="S20" s="2"/>
      <c r="T20" s="13"/>
      <c r="U20" s="21"/>
      <c r="V20" s="3"/>
      <c r="W20" s="3"/>
      <c r="X20" s="3"/>
      <c r="Y20" s="3"/>
      <c r="Z20" s="8"/>
      <c r="AA20" s="1"/>
      <c r="AB20" s="2"/>
      <c r="AC20" s="2"/>
      <c r="AD20" s="2"/>
      <c r="AE20" s="2"/>
      <c r="AF20" s="2"/>
      <c r="AG20" s="13"/>
      <c r="AH20" s="21"/>
      <c r="AI20" s="3"/>
      <c r="AJ20" s="3"/>
      <c r="AK20" s="3"/>
      <c r="AL20" s="3"/>
      <c r="AM20" s="8"/>
      <c r="AN20" s="1" t="s">
        <v>45</v>
      </c>
      <c r="AO20" s="2">
        <v>115</v>
      </c>
      <c r="AP20" s="2">
        <v>1.5326</v>
      </c>
      <c r="AQ20" s="2">
        <f>AP21</f>
        <v>1.5190999999999999</v>
      </c>
      <c r="AR20" s="2">
        <v>0</v>
      </c>
      <c r="AS20" s="2">
        <v>0</v>
      </c>
      <c r="AT20" s="13"/>
      <c r="AU20" s="21"/>
      <c r="AV20" s="3"/>
      <c r="AW20" s="3"/>
      <c r="AX20" s="3"/>
      <c r="AY20" s="3"/>
      <c r="AZ20" s="8"/>
      <c r="BA20" s="1" t="s">
        <v>585</v>
      </c>
      <c r="BB20" s="2">
        <v>188</v>
      </c>
      <c r="BC20" s="2">
        <v>1.4616</v>
      </c>
      <c r="BD20" s="2">
        <f>BC21</f>
        <v>1.4408000000000001</v>
      </c>
      <c r="BE20" s="2">
        <v>1.4678</v>
      </c>
      <c r="BF20" s="2">
        <f>(BE20-BC20)*10000</f>
        <v>61.999999999999829</v>
      </c>
      <c r="BG20" s="13"/>
      <c r="BH20" s="21"/>
      <c r="BI20" s="3"/>
      <c r="BJ20" s="3"/>
      <c r="BK20" s="3"/>
      <c r="BL20" s="3"/>
      <c r="BM20" s="8"/>
      <c r="BN20" s="1" t="s">
        <v>621</v>
      </c>
      <c r="BO20" s="2">
        <v>195</v>
      </c>
      <c r="BP20" s="2">
        <v>1.5847</v>
      </c>
      <c r="BQ20" s="2">
        <f>BP21</f>
        <v>1.5631999999999999</v>
      </c>
      <c r="BR20" s="2">
        <v>1.5831</v>
      </c>
      <c r="BS20" s="2">
        <f>(BR20-BP20)*10000</f>
        <v>-16.000000000000458</v>
      </c>
      <c r="BT20" s="13"/>
      <c r="BU20" s="21"/>
      <c r="BV20" s="3"/>
      <c r="BW20" s="3"/>
      <c r="BX20" s="3"/>
      <c r="BY20" s="3"/>
      <c r="CA20" s="1" t="s">
        <v>405</v>
      </c>
      <c r="CB20" s="2">
        <v>76</v>
      </c>
      <c r="CC20" s="2">
        <v>1.4085000000000001</v>
      </c>
      <c r="CD20" s="2">
        <f>CC21</f>
        <v>1.3989</v>
      </c>
      <c r="CE20" s="2">
        <v>0</v>
      </c>
      <c r="CF20" s="2">
        <v>0</v>
      </c>
      <c r="CG20" s="2"/>
      <c r="CH20" s="21"/>
      <c r="CI20" s="3"/>
      <c r="CJ20" s="3"/>
      <c r="CK20" s="3"/>
      <c r="CL20" s="3"/>
      <c r="CM20" s="27">
        <f>F38+F39+F64+F65+S55+AF20+AF21+AF29+AF98+AS73+AS72+BF46+BF47+BS65+BS39+CF82+CF83+CF108+CF109+CW54+CW55+DJ21+DJ28+DJ98+DJ99</f>
        <v>112.99999999999875</v>
      </c>
      <c r="CN20" s="27">
        <v>11</v>
      </c>
      <c r="CR20" s="1" t="s">
        <v>654</v>
      </c>
      <c r="CS20" s="40">
        <v>90</v>
      </c>
      <c r="CT20" s="40">
        <v>1.5720000000000001</v>
      </c>
      <c r="CU20" s="40">
        <f>CT21</f>
        <v>1.5610000000000002</v>
      </c>
      <c r="CV20" s="40">
        <v>1.5686</v>
      </c>
      <c r="CW20" s="40">
        <f>(CV20-CT20)*10000</f>
        <v>-34.000000000000696</v>
      </c>
      <c r="CX20" s="41"/>
      <c r="CY20" s="36"/>
      <c r="CZ20" s="36"/>
      <c r="DA20" s="35"/>
      <c r="DB20" s="35"/>
      <c r="DC20" s="35"/>
      <c r="DE20" s="1" t="s">
        <v>44</v>
      </c>
      <c r="DF20" s="40">
        <v>70</v>
      </c>
      <c r="DG20" s="40">
        <v>1.6008</v>
      </c>
      <c r="DH20" s="40">
        <f>DG21</f>
        <v>1.5918000000000001</v>
      </c>
      <c r="DI20" s="40">
        <v>0</v>
      </c>
      <c r="DJ20" s="40">
        <v>0</v>
      </c>
      <c r="DK20" s="41">
        <v>0</v>
      </c>
      <c r="DL20" s="46">
        <v>0</v>
      </c>
      <c r="DM20" s="36" t="str">
        <f t="shared" si="0"/>
        <v>0,02</v>
      </c>
      <c r="DN20" s="45">
        <f t="shared" si="1"/>
        <v>0</v>
      </c>
      <c r="DO20" s="36">
        <f t="shared" si="2"/>
        <v>0</v>
      </c>
      <c r="DP20" s="45"/>
    </row>
    <row r="21" spans="1:120" ht="15.75" thickBot="1">
      <c r="A21" s="4" t="s">
        <v>46</v>
      </c>
      <c r="B21" s="5"/>
      <c r="C21" s="5"/>
      <c r="D21" s="5"/>
      <c r="E21" s="5"/>
      <c r="F21" s="5"/>
      <c r="G21" s="13"/>
      <c r="H21" s="21"/>
      <c r="I21" s="6"/>
      <c r="J21" s="6"/>
      <c r="K21" s="6"/>
      <c r="L21" s="6"/>
      <c r="M21" s="8"/>
      <c r="N21" s="4" t="s">
        <v>47</v>
      </c>
      <c r="O21" s="5"/>
      <c r="P21" s="5"/>
      <c r="Q21" s="5"/>
      <c r="R21" s="5"/>
      <c r="S21" s="5"/>
      <c r="T21" s="13"/>
      <c r="U21" s="21"/>
      <c r="V21" s="6"/>
      <c r="W21" s="6"/>
      <c r="X21" s="6"/>
      <c r="Y21" s="6"/>
      <c r="Z21" s="8"/>
      <c r="AA21" s="4"/>
      <c r="AB21" s="5"/>
      <c r="AC21" s="5"/>
      <c r="AD21" s="5"/>
      <c r="AE21" s="5"/>
      <c r="AF21" s="5"/>
      <c r="AG21" s="13"/>
      <c r="AH21" s="21"/>
      <c r="AI21" s="6"/>
      <c r="AJ21" s="6"/>
      <c r="AK21" s="6"/>
      <c r="AL21" s="6"/>
      <c r="AM21" s="8"/>
      <c r="AN21" s="4" t="s">
        <v>49</v>
      </c>
      <c r="AO21" s="5">
        <f>AO20</f>
        <v>115</v>
      </c>
      <c r="AP21" s="5">
        <f>AP20-(AO20/10000)-0.002</f>
        <v>1.5190999999999999</v>
      </c>
      <c r="AQ21" s="5">
        <f>AP20</f>
        <v>1.5326</v>
      </c>
      <c r="AR21" s="5">
        <v>1.5150999999999999</v>
      </c>
      <c r="AS21" s="5">
        <f>(AP21-AR21)*10000</f>
        <v>40.000000000000036</v>
      </c>
      <c r="AT21" s="13"/>
      <c r="AU21" s="21"/>
      <c r="AV21" s="6"/>
      <c r="AW21" s="6"/>
      <c r="AX21" s="6"/>
      <c r="AY21" s="6"/>
      <c r="AZ21" s="8"/>
      <c r="BA21" s="4" t="s">
        <v>586</v>
      </c>
      <c r="BB21" s="5">
        <f>BB20</f>
        <v>188</v>
      </c>
      <c r="BC21" s="5">
        <f>BC20-(BB20/10000)-0.002</f>
        <v>1.4408000000000001</v>
      </c>
      <c r="BD21" s="5">
        <f>BC20</f>
        <v>1.4616</v>
      </c>
      <c r="BE21" s="5">
        <v>0</v>
      </c>
      <c r="BF21" s="5">
        <v>0</v>
      </c>
      <c r="BG21" s="13"/>
      <c r="BH21" s="21"/>
      <c r="BI21" s="6"/>
      <c r="BJ21" s="6"/>
      <c r="BK21" s="6"/>
      <c r="BL21" s="6"/>
      <c r="BM21" s="8"/>
      <c r="BN21" s="4" t="s">
        <v>622</v>
      </c>
      <c r="BO21" s="5">
        <f>BO20</f>
        <v>195</v>
      </c>
      <c r="BP21" s="5">
        <f>BP20-(BO20/10000)-0.002</f>
        <v>1.5631999999999999</v>
      </c>
      <c r="BQ21" s="5">
        <f>BP20</f>
        <v>1.5847</v>
      </c>
      <c r="BR21" s="5">
        <v>0</v>
      </c>
      <c r="BS21" s="5">
        <v>0</v>
      </c>
      <c r="BT21" s="13"/>
      <c r="BU21" s="21"/>
      <c r="BV21" s="6"/>
      <c r="BW21" s="6"/>
      <c r="BX21" s="6"/>
      <c r="BY21" s="6"/>
      <c r="CA21" s="4" t="s">
        <v>406</v>
      </c>
      <c r="CB21" s="5">
        <f>CB20</f>
        <v>76</v>
      </c>
      <c r="CC21" s="5">
        <f>CC20-(CB20/10000)-0.002</f>
        <v>1.3989</v>
      </c>
      <c r="CD21" s="5">
        <f>CC20</f>
        <v>1.4085000000000001</v>
      </c>
      <c r="CE21" s="5">
        <v>1.3857999999999999</v>
      </c>
      <c r="CF21" s="5">
        <f>(CC21-CE21)*10000</f>
        <v>131.00000000000111</v>
      </c>
      <c r="CG21" s="5"/>
      <c r="CH21" s="21"/>
      <c r="CI21" s="6"/>
      <c r="CJ21" s="6"/>
      <c r="CK21" s="6"/>
      <c r="CL21" s="6"/>
      <c r="CM21" s="27">
        <f>F82+F108+F109+S99+S98+S29+AF72+AS47+AS46+BF12+BF13+BF90+BS82+CF56+CF57+CW20+CW21+CW28+CW99+DJ73</f>
        <v>364.00000000000426</v>
      </c>
      <c r="CN21" s="23">
        <v>12</v>
      </c>
      <c r="CR21" s="4" t="s">
        <v>655</v>
      </c>
      <c r="CS21" s="43">
        <f>CS20</f>
        <v>90</v>
      </c>
      <c r="CT21" s="43">
        <f>CT20-(CS20/10000)-0.002</f>
        <v>1.5610000000000002</v>
      </c>
      <c r="CU21" s="43">
        <f>CT20</f>
        <v>1.5720000000000001</v>
      </c>
      <c r="CV21" s="43">
        <f>CU21</f>
        <v>1.5720000000000001</v>
      </c>
      <c r="CW21" s="43">
        <f>(CT21-CV21)*10000</f>
        <v>-109.99999999999899</v>
      </c>
      <c r="CX21" s="41"/>
      <c r="CY21" s="36"/>
      <c r="CZ21" s="36"/>
      <c r="DA21" s="37"/>
      <c r="DB21" s="37"/>
      <c r="DC21" s="37"/>
      <c r="DE21" s="4" t="s">
        <v>48</v>
      </c>
      <c r="DF21" s="43">
        <f>DF20</f>
        <v>70</v>
      </c>
      <c r="DG21" s="43">
        <f>DG20-(DF20/10000)-0.002</f>
        <v>1.5918000000000001</v>
      </c>
      <c r="DH21" s="43">
        <f>DG20</f>
        <v>1.6008</v>
      </c>
      <c r="DI21" s="43">
        <v>1.5806</v>
      </c>
      <c r="DJ21" s="43">
        <f>(DG21-DI21)*10000</f>
        <v>112.00000000000099</v>
      </c>
      <c r="DK21" s="41">
        <v>115</v>
      </c>
      <c r="DL21" s="46">
        <f>DK21/(DF21+20)</f>
        <v>1.2777777777777777</v>
      </c>
      <c r="DM21" s="36" t="str">
        <f t="shared" si="0"/>
        <v>0,02</v>
      </c>
      <c r="DN21" s="45">
        <f t="shared" si="1"/>
        <v>1.2444444444444556</v>
      </c>
      <c r="DO21" s="36">
        <f t="shared" si="2"/>
        <v>22.400000000000201</v>
      </c>
      <c r="DP21" s="45"/>
    </row>
    <row r="22" spans="1:120" ht="15.75" thickBot="1">
      <c r="A22" s="1" t="s">
        <v>50</v>
      </c>
      <c r="B22" s="2"/>
      <c r="C22" s="2"/>
      <c r="D22" s="2"/>
      <c r="E22" s="2"/>
      <c r="F22" s="2"/>
      <c r="G22" s="2"/>
      <c r="H22" s="21"/>
      <c r="I22" s="3"/>
      <c r="J22" s="3"/>
      <c r="K22" s="3"/>
      <c r="L22" s="3"/>
      <c r="M22" s="8"/>
      <c r="N22" s="1" t="s">
        <v>51</v>
      </c>
      <c r="O22" s="2"/>
      <c r="P22" s="2"/>
      <c r="Q22" s="2"/>
      <c r="R22" s="2"/>
      <c r="S22" s="2"/>
      <c r="T22" s="2"/>
      <c r="U22" s="21"/>
      <c r="V22" s="3"/>
      <c r="W22" s="3"/>
      <c r="X22" s="3"/>
      <c r="Y22" s="3"/>
      <c r="Z22" s="8"/>
      <c r="AA22" s="1"/>
      <c r="AB22" s="2"/>
      <c r="AC22" s="2"/>
      <c r="AD22" s="2"/>
      <c r="AE22" s="2"/>
      <c r="AF22" s="2"/>
      <c r="AG22" s="13"/>
      <c r="AH22" s="21"/>
      <c r="AI22" s="3"/>
      <c r="AJ22" s="3"/>
      <c r="AK22" s="3"/>
      <c r="AL22" s="3"/>
      <c r="AM22" s="8"/>
      <c r="AN22" s="1" t="s">
        <v>53</v>
      </c>
      <c r="AO22" s="2">
        <v>78</v>
      </c>
      <c r="AP22" s="2">
        <v>1.5199</v>
      </c>
      <c r="AQ22" s="2">
        <f>AP23</f>
        <v>1.5101</v>
      </c>
      <c r="AR22" s="2">
        <f>AQ22</f>
        <v>1.5101</v>
      </c>
      <c r="AS22" s="2">
        <f>(AR22-AP22)*10000</f>
        <v>-98.000000000000313</v>
      </c>
      <c r="AT22" s="2"/>
      <c r="AU22" s="21"/>
      <c r="AV22" s="3"/>
      <c r="AW22" s="3"/>
      <c r="AX22" s="3"/>
      <c r="AY22" s="3"/>
      <c r="AZ22" s="8"/>
      <c r="BA22" s="1" t="s">
        <v>54</v>
      </c>
      <c r="BB22" s="2">
        <v>110</v>
      </c>
      <c r="BC22" s="2">
        <v>1.4695</v>
      </c>
      <c r="BD22" s="2">
        <f>BC23</f>
        <v>1.4565000000000001</v>
      </c>
      <c r="BE22" s="2">
        <f>BD22</f>
        <v>1.4565000000000001</v>
      </c>
      <c r="BF22" s="2">
        <f>(BE22-BC22)*10000</f>
        <v>-129.99999999999901</v>
      </c>
      <c r="BG22" s="2"/>
      <c r="BH22" s="21"/>
      <c r="BI22" s="3"/>
      <c r="BJ22" s="3"/>
      <c r="BK22" s="3"/>
      <c r="BL22" s="3"/>
      <c r="BM22" s="8"/>
      <c r="BN22" s="1" t="s">
        <v>388</v>
      </c>
      <c r="BO22" s="2">
        <v>262</v>
      </c>
      <c r="BP22" s="2">
        <v>1.5843</v>
      </c>
      <c r="BQ22" s="2">
        <f>BP23</f>
        <v>1.5561</v>
      </c>
      <c r="BR22" s="2">
        <v>0</v>
      </c>
      <c r="BS22" s="2">
        <v>0</v>
      </c>
      <c r="BT22" s="2"/>
      <c r="BU22" s="21"/>
      <c r="BV22" s="3"/>
      <c r="BW22" s="3"/>
      <c r="BX22" s="3"/>
      <c r="BY22" s="3"/>
      <c r="CA22" s="1" t="s">
        <v>43</v>
      </c>
      <c r="CB22" s="2">
        <v>58</v>
      </c>
      <c r="CC22" s="2">
        <v>1.3897999999999999</v>
      </c>
      <c r="CD22" s="2">
        <f>CC23</f>
        <v>1.3819999999999999</v>
      </c>
      <c r="CE22" s="2">
        <v>1.3845000000000001</v>
      </c>
      <c r="CF22" s="2">
        <f>(CE22-CC22)*10000</f>
        <v>-52.999999999998607</v>
      </c>
      <c r="CG22" s="2"/>
      <c r="CH22" s="21"/>
      <c r="CI22" s="3"/>
      <c r="CJ22" s="3"/>
      <c r="CK22" s="3"/>
      <c r="CL22" s="3"/>
      <c r="CM22" s="27">
        <f>F57+S72+AF46+AS90+AS12+BF38+BF39+BF65+BS56+BS57+CF22+CF23+CF30+CF31+CF100+CF101+CW72+DJ46</f>
        <v>22.000000000006423</v>
      </c>
      <c r="CN22" s="27">
        <v>13</v>
      </c>
      <c r="CR22" s="1" t="s">
        <v>656</v>
      </c>
      <c r="CS22" s="40">
        <v>54</v>
      </c>
      <c r="CT22" s="40">
        <v>1.5710999999999999</v>
      </c>
      <c r="CU22" s="40">
        <f>CT23</f>
        <v>1.5636999999999999</v>
      </c>
      <c r="CV22" s="40">
        <v>1.5671999999999999</v>
      </c>
      <c r="CW22" s="40">
        <f>(CV22-CT22)*10000</f>
        <v>-39.000000000000142</v>
      </c>
      <c r="CX22" s="41"/>
      <c r="CY22" s="36"/>
      <c r="CZ22" s="36"/>
      <c r="DA22" s="35"/>
      <c r="DB22" s="35"/>
      <c r="DC22" s="35"/>
      <c r="DE22" s="1" t="s">
        <v>52</v>
      </c>
      <c r="DF22" s="40">
        <v>76</v>
      </c>
      <c r="DG22" s="40">
        <v>1.5882000000000001</v>
      </c>
      <c r="DH22" s="40">
        <f>DG23</f>
        <v>1.5786</v>
      </c>
      <c r="DI22" s="40">
        <f>DG23</f>
        <v>1.5786</v>
      </c>
      <c r="DJ22" s="40">
        <f>(DI22-DG22)*10000</f>
        <v>-96.000000000000526</v>
      </c>
      <c r="DK22" s="41">
        <v>0</v>
      </c>
      <c r="DL22" s="36">
        <v>-1</v>
      </c>
      <c r="DM22" s="36" t="str">
        <f t="shared" si="0"/>
        <v>0,02</v>
      </c>
      <c r="DN22" s="45">
        <f t="shared" si="1"/>
        <v>-1.0000000000000056</v>
      </c>
      <c r="DO22" s="36">
        <f t="shared" si="2"/>
        <v>-19.200000000000106</v>
      </c>
      <c r="DP22" s="45"/>
    </row>
    <row r="23" spans="1:120" ht="15.75" thickBot="1">
      <c r="A23" s="4" t="s">
        <v>55</v>
      </c>
      <c r="B23" s="5"/>
      <c r="C23" s="5"/>
      <c r="D23" s="5"/>
      <c r="E23" s="5"/>
      <c r="F23" s="5"/>
      <c r="G23" s="5"/>
      <c r="H23" s="21"/>
      <c r="I23" s="6"/>
      <c r="J23" s="6"/>
      <c r="K23" s="6"/>
      <c r="L23" s="6"/>
      <c r="M23" s="8"/>
      <c r="N23" s="4" t="s">
        <v>56</v>
      </c>
      <c r="O23" s="5"/>
      <c r="P23" s="5"/>
      <c r="Q23" s="5"/>
      <c r="R23" s="5"/>
      <c r="S23" s="5"/>
      <c r="T23" s="5"/>
      <c r="U23" s="21"/>
      <c r="V23" s="6"/>
      <c r="W23" s="6"/>
      <c r="X23" s="6"/>
      <c r="Y23" s="6"/>
      <c r="Z23" s="8"/>
      <c r="AA23" s="4"/>
      <c r="AB23" s="5"/>
      <c r="AC23" s="5"/>
      <c r="AD23" s="5"/>
      <c r="AE23" s="5"/>
      <c r="AF23" s="5"/>
      <c r="AG23" s="13"/>
      <c r="AH23" s="21"/>
      <c r="AI23" s="6"/>
      <c r="AJ23" s="6"/>
      <c r="AK23" s="6"/>
      <c r="AL23" s="6"/>
      <c r="AM23" s="8"/>
      <c r="AN23" s="4" t="s">
        <v>57</v>
      </c>
      <c r="AO23" s="5">
        <f>AO22</f>
        <v>78</v>
      </c>
      <c r="AP23" s="5">
        <f>AP22-(AO22/10000)-0.002</f>
        <v>1.5101</v>
      </c>
      <c r="AQ23" s="5">
        <f>AP22</f>
        <v>1.5199</v>
      </c>
      <c r="AR23" s="5">
        <f>AQ23</f>
        <v>1.5199</v>
      </c>
      <c r="AS23" s="5">
        <f>(AP23-AR23)*10000</f>
        <v>-98.000000000000313</v>
      </c>
      <c r="AT23" s="5"/>
      <c r="AU23" s="21"/>
      <c r="AV23" s="6"/>
      <c r="AW23" s="6"/>
      <c r="AX23" s="6"/>
      <c r="AY23" s="6"/>
      <c r="AZ23" s="8"/>
      <c r="BA23" s="4" t="s">
        <v>58</v>
      </c>
      <c r="BB23" s="5">
        <f>BB22</f>
        <v>110</v>
      </c>
      <c r="BC23" s="5">
        <f>BC22-(BB22/10000)-0.002</f>
        <v>1.4565000000000001</v>
      </c>
      <c r="BD23" s="5">
        <f>BC22</f>
        <v>1.4695</v>
      </c>
      <c r="BE23" s="5">
        <f>BD23</f>
        <v>1.4695</v>
      </c>
      <c r="BF23" s="5">
        <f>(BC23-BE23)*10000</f>
        <v>-129.99999999999901</v>
      </c>
      <c r="BG23" s="5"/>
      <c r="BH23" s="21"/>
      <c r="BI23" s="6"/>
      <c r="BJ23" s="6"/>
      <c r="BK23" s="6"/>
      <c r="BL23" s="6"/>
      <c r="BM23" s="8"/>
      <c r="BN23" s="4" t="s">
        <v>389</v>
      </c>
      <c r="BO23" s="5">
        <f>BO22</f>
        <v>262</v>
      </c>
      <c r="BP23" s="5">
        <f>BP22-(BO22/10000)-0.002</f>
        <v>1.5561</v>
      </c>
      <c r="BQ23" s="5">
        <f>BP22</f>
        <v>1.5843</v>
      </c>
      <c r="BR23" s="5">
        <v>1.5564</v>
      </c>
      <c r="BS23" s="5">
        <f>(BP23-BR23)*10000</f>
        <v>-2.9999999999996696</v>
      </c>
      <c r="BT23" s="5"/>
      <c r="BU23" s="21"/>
      <c r="BV23" s="6"/>
      <c r="BW23" s="6"/>
      <c r="BX23" s="6"/>
      <c r="BY23" s="6"/>
      <c r="CA23" s="4" t="s">
        <v>47</v>
      </c>
      <c r="CB23" s="5">
        <f>CB22</f>
        <v>58</v>
      </c>
      <c r="CC23" s="5">
        <f>CC22-(CB22/10000)-0.002</f>
        <v>1.3819999999999999</v>
      </c>
      <c r="CD23" s="5">
        <f>CC22</f>
        <v>1.3897999999999999</v>
      </c>
      <c r="CE23" s="5">
        <f>CD23</f>
        <v>1.3897999999999999</v>
      </c>
      <c r="CF23" s="5">
        <f>(CC23-CE23)*10000</f>
        <v>-78.000000000000284</v>
      </c>
      <c r="CG23" s="5"/>
      <c r="CH23" s="21"/>
      <c r="CI23" s="6"/>
      <c r="CJ23" s="6"/>
      <c r="CK23" s="6"/>
      <c r="CL23" s="6"/>
      <c r="CM23" s="27">
        <f>F22+F23+F30+F100+F101+S46+S47+AF12+AF13+AF91+AS65+AS64+AS38+BF83+BF109+BS30+CF74+CF75+CW46+CW47+DJ13+DJ90</f>
        <v>128.00000000000142</v>
      </c>
      <c r="CN23" s="27">
        <v>14</v>
      </c>
      <c r="CR23" s="4" t="s">
        <v>657</v>
      </c>
      <c r="CS23" s="43">
        <f>CS22</f>
        <v>54</v>
      </c>
      <c r="CT23" s="43">
        <f>CT22-(CS22/10000)-0.002</f>
        <v>1.5636999999999999</v>
      </c>
      <c r="CU23" s="43">
        <f>CT22</f>
        <v>1.5710999999999999</v>
      </c>
      <c r="CV23" s="43">
        <f>CU23</f>
        <v>1.5710999999999999</v>
      </c>
      <c r="CW23" s="43">
        <f>(CT23-CV23)*10000</f>
        <v>-74.000000000000739</v>
      </c>
      <c r="CX23" s="41"/>
      <c r="CY23" s="36"/>
      <c r="CZ23" s="36"/>
      <c r="DA23" s="37"/>
      <c r="DB23" s="37"/>
      <c r="DC23" s="37"/>
      <c r="DE23" s="4" t="s">
        <v>666</v>
      </c>
      <c r="DF23" s="43">
        <f>DF22</f>
        <v>76</v>
      </c>
      <c r="DG23" s="43">
        <f>DG22-(DF22/10000)-0.002</f>
        <v>1.5786</v>
      </c>
      <c r="DH23" s="43">
        <f>DG22</f>
        <v>1.5882000000000001</v>
      </c>
      <c r="DI23" s="43">
        <f>DH23</f>
        <v>1.5882000000000001</v>
      </c>
      <c r="DJ23" s="43">
        <f>(DG23-DI23)*10000</f>
        <v>-96.000000000000526</v>
      </c>
      <c r="DK23" s="41">
        <v>0</v>
      </c>
      <c r="DL23" s="36">
        <v>-1</v>
      </c>
      <c r="DM23" s="36" t="str">
        <f t="shared" si="0"/>
        <v>0,02</v>
      </c>
      <c r="DN23" s="45">
        <f t="shared" si="1"/>
        <v>-1.0000000000000056</v>
      </c>
      <c r="DO23" s="36">
        <f t="shared" si="2"/>
        <v>-19.200000000000106</v>
      </c>
      <c r="DP23" s="45"/>
    </row>
    <row r="24" spans="1:120" ht="15.75" thickBot="1">
      <c r="A24" s="1" t="s">
        <v>59</v>
      </c>
      <c r="B24" s="2"/>
      <c r="C24" s="2"/>
      <c r="D24" s="2"/>
      <c r="E24" s="2"/>
      <c r="F24" s="2"/>
      <c r="G24" s="2"/>
      <c r="H24" s="21"/>
      <c r="I24" s="3"/>
      <c r="J24" s="3"/>
      <c r="K24" s="3"/>
      <c r="L24" s="3"/>
      <c r="M24" s="8"/>
      <c r="N24" s="1" t="s">
        <v>60</v>
      </c>
      <c r="O24" s="2"/>
      <c r="P24" s="2"/>
      <c r="Q24" s="2"/>
      <c r="R24" s="2"/>
      <c r="S24" s="2"/>
      <c r="T24" s="2"/>
      <c r="U24" s="21"/>
      <c r="V24" s="3"/>
      <c r="W24" s="3"/>
      <c r="X24" s="3"/>
      <c r="Y24" s="3"/>
      <c r="Z24" s="8"/>
      <c r="AA24" s="1"/>
      <c r="AB24" s="2"/>
      <c r="AC24" s="2"/>
      <c r="AD24" s="2"/>
      <c r="AE24" s="2"/>
      <c r="AF24" s="2"/>
      <c r="AG24" s="2"/>
      <c r="AH24" s="21"/>
      <c r="AI24" s="3"/>
      <c r="AJ24" s="3"/>
      <c r="AK24" s="3"/>
      <c r="AL24" s="3"/>
      <c r="AM24" s="8"/>
      <c r="AN24" s="1" t="s">
        <v>62</v>
      </c>
      <c r="AO24" s="2">
        <v>188</v>
      </c>
      <c r="AP24" s="2">
        <v>1.5370999999999999</v>
      </c>
      <c r="AQ24" s="2">
        <f>AP25</f>
        <v>1.5163</v>
      </c>
      <c r="AR24" s="2">
        <v>1.5454000000000001</v>
      </c>
      <c r="AS24" s="2">
        <f>(AR24-AP24)*10000</f>
        <v>83.000000000001961</v>
      </c>
      <c r="AT24" s="2"/>
      <c r="AU24" s="21"/>
      <c r="AV24" s="3"/>
      <c r="AW24" s="3"/>
      <c r="AX24" s="3"/>
      <c r="AY24" s="3"/>
      <c r="AZ24" s="8"/>
      <c r="BA24" s="1" t="s">
        <v>63</v>
      </c>
      <c r="BB24" s="2">
        <v>70</v>
      </c>
      <c r="BC24" s="2">
        <v>1.4572000000000001</v>
      </c>
      <c r="BD24" s="2">
        <f>BC25</f>
        <v>1.4482000000000002</v>
      </c>
      <c r="BE24" s="2">
        <f>BD24</f>
        <v>1.4482000000000002</v>
      </c>
      <c r="BF24" s="2">
        <f>(BE24-BC24)*10000</f>
        <v>-89.999999999998977</v>
      </c>
      <c r="BG24" s="13"/>
      <c r="BH24" s="21"/>
      <c r="BI24" s="3"/>
      <c r="BJ24" s="3"/>
      <c r="BK24" s="3"/>
      <c r="BL24" s="3"/>
      <c r="BM24" s="8"/>
      <c r="BN24" s="1" t="s">
        <v>390</v>
      </c>
      <c r="BO24" s="2">
        <v>385</v>
      </c>
      <c r="BP24" s="2">
        <v>1.5591999999999999</v>
      </c>
      <c r="BQ24" s="2">
        <f>BP25</f>
        <v>1.5186999999999999</v>
      </c>
      <c r="BR24" s="2">
        <v>0</v>
      </c>
      <c r="BS24" s="2">
        <v>0</v>
      </c>
      <c r="BT24" s="2"/>
      <c r="BU24" s="21"/>
      <c r="BV24" s="3"/>
      <c r="BW24" s="3"/>
      <c r="BX24" s="3"/>
      <c r="BY24" s="3"/>
      <c r="CA24" s="1" t="s">
        <v>51</v>
      </c>
      <c r="CB24" s="2">
        <v>66</v>
      </c>
      <c r="CC24" s="2">
        <v>1.3872</v>
      </c>
      <c r="CD24" s="2">
        <f>CC25</f>
        <v>1.3786</v>
      </c>
      <c r="CE24" s="2">
        <v>0</v>
      </c>
      <c r="CF24" s="2">
        <v>0</v>
      </c>
      <c r="CG24" s="2"/>
      <c r="CH24" s="21"/>
      <c r="CI24" s="3"/>
      <c r="CJ24" s="3"/>
      <c r="CK24" s="3"/>
      <c r="CL24" s="3"/>
      <c r="CM24" s="27">
        <f>F74+F75+S90+S91+AF38+AF65+AS108+AS109+AS83+AS82+BF56+BS74+BS23+CF48+CF49+CW13+CW90+CW91+DJ38+DJ39+DJ65</f>
        <v>27.999999999999154</v>
      </c>
      <c r="CN24" s="27">
        <v>15</v>
      </c>
      <c r="CR24" s="1" t="s">
        <v>658</v>
      </c>
      <c r="CS24" s="40">
        <v>100</v>
      </c>
      <c r="CT24" s="40">
        <v>1.5725</v>
      </c>
      <c r="CU24" s="40">
        <f>CT25</f>
        <v>1.5605</v>
      </c>
      <c r="CV24" s="40">
        <v>1.5862000000000001</v>
      </c>
      <c r="CW24" s="40">
        <f>(CV24-CT24)*10000</f>
        <v>137.00000000000045</v>
      </c>
      <c r="CX24" s="41"/>
      <c r="CY24" s="36"/>
      <c r="CZ24" s="36"/>
      <c r="DA24" s="35"/>
      <c r="DB24" s="35"/>
      <c r="DC24" s="35"/>
      <c r="DE24" s="1" t="s">
        <v>61</v>
      </c>
      <c r="DF24" s="40">
        <v>84</v>
      </c>
      <c r="DG24" s="40">
        <v>1.5902000000000001</v>
      </c>
      <c r="DH24" s="40">
        <f>DG25</f>
        <v>1.5798000000000001</v>
      </c>
      <c r="DI24" s="40">
        <v>1.6044</v>
      </c>
      <c r="DJ24" s="40">
        <f>(DI24-DG24)*10000</f>
        <v>141.99999999999991</v>
      </c>
      <c r="DK24" s="41">
        <v>155</v>
      </c>
      <c r="DL24" s="46">
        <f>DK24/(DF24+20)</f>
        <v>1.4903846153846154</v>
      </c>
      <c r="DM24" s="36" t="str">
        <f t="shared" si="0"/>
        <v>0,01</v>
      </c>
      <c r="DN24" s="45">
        <f t="shared" si="1"/>
        <v>1.3653846153846145</v>
      </c>
      <c r="DO24" s="36">
        <f t="shared" si="2"/>
        <v>14.199999999999994</v>
      </c>
      <c r="DP24" s="45"/>
    </row>
    <row r="25" spans="1:120" ht="15.75" thickBot="1">
      <c r="A25" s="4" t="s">
        <v>64</v>
      </c>
      <c r="B25" s="5"/>
      <c r="C25" s="5"/>
      <c r="D25" s="5"/>
      <c r="E25" s="5"/>
      <c r="F25" s="5"/>
      <c r="G25" s="5"/>
      <c r="H25" s="21"/>
      <c r="I25" s="6"/>
      <c r="J25" s="6"/>
      <c r="K25" s="6"/>
      <c r="L25" s="6"/>
      <c r="M25" s="8"/>
      <c r="N25" s="4" t="s">
        <v>65</v>
      </c>
      <c r="O25" s="5"/>
      <c r="P25" s="5"/>
      <c r="Q25" s="5"/>
      <c r="R25" s="5"/>
      <c r="S25" s="5"/>
      <c r="T25" s="5"/>
      <c r="U25" s="21"/>
      <c r="V25" s="6"/>
      <c r="W25" s="6"/>
      <c r="X25" s="6"/>
      <c r="Y25" s="6"/>
      <c r="Z25" s="8"/>
      <c r="AA25" s="4"/>
      <c r="AB25" s="5"/>
      <c r="AC25" s="5"/>
      <c r="AD25" s="5"/>
      <c r="AE25" s="5"/>
      <c r="AF25" s="5"/>
      <c r="AG25" s="5"/>
      <c r="AH25" s="21"/>
      <c r="AI25" s="6"/>
      <c r="AJ25" s="6"/>
      <c r="AK25" s="6"/>
      <c r="AL25" s="6"/>
      <c r="AM25" s="8"/>
      <c r="AN25" s="4" t="s">
        <v>67</v>
      </c>
      <c r="AO25" s="5">
        <f>AO24</f>
        <v>188</v>
      </c>
      <c r="AP25" s="5">
        <f>AP24-(AO24/10000)-0.002</f>
        <v>1.5163</v>
      </c>
      <c r="AQ25" s="5">
        <f>AP24</f>
        <v>1.5370999999999999</v>
      </c>
      <c r="AR25" s="5">
        <v>0</v>
      </c>
      <c r="AS25" s="5">
        <v>0</v>
      </c>
      <c r="AT25" s="5"/>
      <c r="AU25" s="21"/>
      <c r="AV25" s="6"/>
      <c r="AW25" s="6"/>
      <c r="AX25" s="6"/>
      <c r="AY25" s="6"/>
      <c r="AZ25" s="8"/>
      <c r="BA25" s="4" t="s">
        <v>68</v>
      </c>
      <c r="BB25" s="5">
        <f>BB24</f>
        <v>70</v>
      </c>
      <c r="BC25" s="5">
        <f>BC24-(BB24/10000)-0.002</f>
        <v>1.4482000000000002</v>
      </c>
      <c r="BD25" s="5">
        <f>BC24</f>
        <v>1.4572000000000001</v>
      </c>
      <c r="BE25" s="5">
        <v>1.4336</v>
      </c>
      <c r="BF25" s="5">
        <f>(BC25-BE25)*10000</f>
        <v>146.00000000000168</v>
      </c>
      <c r="BG25" s="13"/>
      <c r="BH25" s="21"/>
      <c r="BI25" s="6"/>
      <c r="BJ25" s="6"/>
      <c r="BK25" s="6"/>
      <c r="BL25" s="6"/>
      <c r="BM25" s="8"/>
      <c r="BN25" s="4" t="s">
        <v>391</v>
      </c>
      <c r="BO25" s="5">
        <f>BO24</f>
        <v>385</v>
      </c>
      <c r="BP25" s="5">
        <f>BP24-(BO24/10000)-0.002</f>
        <v>1.5186999999999999</v>
      </c>
      <c r="BQ25" s="5">
        <f>BP24</f>
        <v>1.5591999999999999</v>
      </c>
      <c r="BR25" s="5">
        <v>1.5325</v>
      </c>
      <c r="BS25" s="5">
        <f>(BP25-BR25)*10000</f>
        <v>-138.00000000000034</v>
      </c>
      <c r="BT25" s="5"/>
      <c r="BU25" s="21"/>
      <c r="BV25" s="6"/>
      <c r="BW25" s="6"/>
      <c r="BX25" s="6"/>
      <c r="BY25" s="6"/>
      <c r="CA25" s="4" t="s">
        <v>407</v>
      </c>
      <c r="CB25" s="5">
        <f>CB24</f>
        <v>66</v>
      </c>
      <c r="CC25" s="5">
        <f>CC24-(CB24/10000)-0.002</f>
        <v>1.3786</v>
      </c>
      <c r="CD25" s="5">
        <f>CC24</f>
        <v>1.3872</v>
      </c>
      <c r="CE25" s="5">
        <v>1.3768</v>
      </c>
      <c r="CF25" s="5">
        <f>(CC25-CE25)*10000</f>
        <v>18.000000000000238</v>
      </c>
      <c r="CG25" s="5"/>
      <c r="CH25" s="21"/>
      <c r="CI25" s="6"/>
      <c r="CJ25" s="6"/>
      <c r="CK25" s="6"/>
      <c r="CL25" s="6"/>
      <c r="CM25" s="27">
        <f>F48+F49+S65+S38+S13+S12+AF82+AF83+AF108+AF109+AS56+BF22+BF23+BF30+BF101+BS49+CF14+CF15+CF92+CF93+CW38+CW64+CW65+DJ82+DJ108+DJ109</f>
        <v>127.9999999999992</v>
      </c>
      <c r="CN25" s="27">
        <v>16</v>
      </c>
      <c r="CR25" s="4" t="s">
        <v>659</v>
      </c>
      <c r="CS25" s="43">
        <f>CS24</f>
        <v>100</v>
      </c>
      <c r="CT25" s="43">
        <f>CT24-(CS24/10000)-0.002</f>
        <v>1.5605</v>
      </c>
      <c r="CU25" s="43">
        <f>CT24</f>
        <v>1.5725</v>
      </c>
      <c r="CV25" s="43">
        <v>0</v>
      </c>
      <c r="CW25" s="43">
        <v>0</v>
      </c>
      <c r="CX25" s="41"/>
      <c r="CY25" s="36"/>
      <c r="CZ25" s="36"/>
      <c r="DA25" s="37"/>
      <c r="DB25" s="37"/>
      <c r="DC25" s="37"/>
      <c r="DE25" s="4" t="s">
        <v>66</v>
      </c>
      <c r="DF25" s="43">
        <f>DF24</f>
        <v>84</v>
      </c>
      <c r="DG25" s="43">
        <f>DG24-(DF24/10000)-0.002</f>
        <v>1.5798000000000001</v>
      </c>
      <c r="DH25" s="43">
        <f>DG24</f>
        <v>1.5902000000000001</v>
      </c>
      <c r="DI25" s="43">
        <v>0</v>
      </c>
      <c r="DJ25" s="43">
        <v>0</v>
      </c>
      <c r="DK25" s="41">
        <v>0</v>
      </c>
      <c r="DL25" s="46">
        <v>0</v>
      </c>
      <c r="DM25" s="36" t="str">
        <f t="shared" si="0"/>
        <v>0,01</v>
      </c>
      <c r="DN25" s="45">
        <f t="shared" si="1"/>
        <v>0</v>
      </c>
      <c r="DO25" s="36">
        <f t="shared" si="2"/>
        <v>0</v>
      </c>
      <c r="DP25" s="45"/>
    </row>
    <row r="26" spans="1:120" ht="15.75" thickBot="1">
      <c r="A26" s="1" t="s">
        <v>69</v>
      </c>
      <c r="B26" s="2"/>
      <c r="C26" s="2"/>
      <c r="D26" s="2"/>
      <c r="E26" s="2"/>
      <c r="F26" s="2"/>
      <c r="G26" s="13"/>
      <c r="H26" s="21"/>
      <c r="I26" s="3"/>
      <c r="J26" s="3"/>
      <c r="K26" s="3"/>
      <c r="L26" s="3"/>
      <c r="M26" s="8"/>
      <c r="N26" s="1" t="s">
        <v>498</v>
      </c>
      <c r="O26" s="2"/>
      <c r="P26" s="2"/>
      <c r="Q26" s="2"/>
      <c r="R26" s="2"/>
      <c r="S26" s="2"/>
      <c r="T26" s="13"/>
      <c r="U26" s="21"/>
      <c r="V26" s="3"/>
      <c r="W26" s="3"/>
      <c r="X26" s="3"/>
      <c r="Y26" s="3"/>
      <c r="Z26" s="8"/>
      <c r="AA26" s="1"/>
      <c r="AB26" s="2"/>
      <c r="AC26" s="2"/>
      <c r="AD26" s="2"/>
      <c r="AE26" s="2"/>
      <c r="AF26" s="2"/>
      <c r="AG26" s="13"/>
      <c r="AH26" s="21"/>
      <c r="AI26" s="3"/>
      <c r="AJ26" s="3"/>
      <c r="AK26" s="3"/>
      <c r="AL26" s="3"/>
      <c r="AM26" s="8"/>
      <c r="AN26" s="1" t="s">
        <v>555</v>
      </c>
      <c r="AO26" s="2">
        <v>138</v>
      </c>
      <c r="AP26" s="2">
        <v>1.5505</v>
      </c>
      <c r="AQ26" s="2">
        <f>AP27</f>
        <v>1.5347</v>
      </c>
      <c r="AR26" s="2">
        <v>0</v>
      </c>
      <c r="AS26" s="2">
        <v>0</v>
      </c>
      <c r="AT26" s="13"/>
      <c r="AU26" s="21"/>
      <c r="AV26" s="3"/>
      <c r="AW26" s="3"/>
      <c r="AX26" s="3"/>
      <c r="AY26" s="3"/>
      <c r="AZ26" s="8"/>
      <c r="BA26" s="1" t="s">
        <v>587</v>
      </c>
      <c r="BB26" s="2">
        <v>128</v>
      </c>
      <c r="BC26" s="2">
        <v>1.4451000000000001</v>
      </c>
      <c r="BD26" s="2">
        <f>BC27</f>
        <v>1.4303000000000001</v>
      </c>
      <c r="BE26" s="2">
        <v>0</v>
      </c>
      <c r="BF26" s="2">
        <v>0</v>
      </c>
      <c r="BG26" s="13"/>
      <c r="BH26" s="21"/>
      <c r="BI26" s="3"/>
      <c r="BJ26" s="3"/>
      <c r="BK26" s="3"/>
      <c r="BL26" s="3"/>
      <c r="BM26" s="8"/>
      <c r="BN26" s="1" t="s">
        <v>392</v>
      </c>
      <c r="BO26" s="2">
        <v>210</v>
      </c>
      <c r="BP26" s="2">
        <v>1.5392999999999999</v>
      </c>
      <c r="BQ26" s="2">
        <f>BP27</f>
        <v>1.5163</v>
      </c>
      <c r="BR26" s="2">
        <v>0</v>
      </c>
      <c r="BS26" s="2">
        <v>0</v>
      </c>
      <c r="BT26" s="13"/>
      <c r="BU26" s="21"/>
      <c r="BV26" s="3"/>
      <c r="BW26" s="3"/>
      <c r="BX26" s="3"/>
      <c r="BY26" s="3"/>
      <c r="CA26" s="1" t="s">
        <v>408</v>
      </c>
      <c r="CB26" s="2">
        <v>110</v>
      </c>
      <c r="CC26" s="2">
        <v>1.3826000000000001</v>
      </c>
      <c r="CD26" s="2">
        <f>CC27</f>
        <v>1.3696000000000002</v>
      </c>
      <c r="CE26" s="2">
        <v>1.3977999999999999</v>
      </c>
      <c r="CF26" s="2">
        <f>(CE26-CC26)*10000</f>
        <v>151.99999999999881</v>
      </c>
      <c r="CG26" s="2"/>
      <c r="CH26" s="21"/>
      <c r="CI26" s="3"/>
      <c r="CJ26" s="3"/>
      <c r="CK26" s="3"/>
      <c r="CL26" s="3"/>
      <c r="CM26" s="27">
        <f>F14+F92+F93+S108+S82+S83+AF56+AS101+AS100+AS31+AS23+AS22+BF74+BS93+CF40+CF41+CF66+CF67+CW82+CW83+CW108+DJ56+DJ57</f>
        <v>343.00000000000205</v>
      </c>
      <c r="CN26" s="23">
        <v>17</v>
      </c>
      <c r="CR26" s="1" t="s">
        <v>498</v>
      </c>
      <c r="CS26" s="40">
        <v>78</v>
      </c>
      <c r="CT26" s="40">
        <v>1.5944</v>
      </c>
      <c r="CU26" s="40">
        <f>CT27</f>
        <v>1.5846</v>
      </c>
      <c r="CV26" s="40">
        <f>CT27</f>
        <v>1.5846</v>
      </c>
      <c r="CW26" s="40">
        <f>(CV26-CT26)*10000</f>
        <v>-98.000000000000313</v>
      </c>
      <c r="CX26" s="41"/>
      <c r="CY26" s="36"/>
      <c r="CZ26" s="36"/>
      <c r="DA26" s="35"/>
      <c r="DB26" s="35"/>
      <c r="DC26" s="35"/>
      <c r="DE26" s="1" t="s">
        <v>528</v>
      </c>
      <c r="DF26" s="40">
        <v>88</v>
      </c>
      <c r="DG26" s="40">
        <v>1.6065</v>
      </c>
      <c r="DH26" s="40">
        <f>DG27</f>
        <v>1.5957000000000001</v>
      </c>
      <c r="DI26" s="40">
        <f>DG27</f>
        <v>1.5957000000000001</v>
      </c>
      <c r="DJ26" s="40">
        <f>(DI26-DG26)*10000</f>
        <v>-107.9999999999992</v>
      </c>
      <c r="DK26" s="41">
        <v>0</v>
      </c>
      <c r="DL26" s="36">
        <v>-1</v>
      </c>
      <c r="DM26" s="36" t="str">
        <f t="shared" si="0"/>
        <v>0,01</v>
      </c>
      <c r="DN26" s="45">
        <f t="shared" si="1"/>
        <v>-0.99999999999999267</v>
      </c>
      <c r="DO26" s="36">
        <f t="shared" si="2"/>
        <v>-10.799999999999921</v>
      </c>
      <c r="DP26" s="45"/>
    </row>
    <row r="27" spans="1:120" ht="15.75" thickBot="1">
      <c r="A27" s="4" t="s">
        <v>70</v>
      </c>
      <c r="B27" s="5"/>
      <c r="C27" s="5"/>
      <c r="D27" s="5"/>
      <c r="E27" s="5"/>
      <c r="F27" s="5"/>
      <c r="G27" s="13"/>
      <c r="H27" s="21"/>
      <c r="I27" s="3"/>
      <c r="J27" s="3"/>
      <c r="K27" s="3"/>
      <c r="L27" s="3"/>
      <c r="M27" s="8"/>
      <c r="N27" s="4" t="s">
        <v>499</v>
      </c>
      <c r="O27" s="5"/>
      <c r="P27" s="5"/>
      <c r="Q27" s="5"/>
      <c r="R27" s="5"/>
      <c r="S27" s="5"/>
      <c r="T27" s="13"/>
      <c r="U27" s="21"/>
      <c r="V27" s="3"/>
      <c r="W27" s="3"/>
      <c r="X27" s="3"/>
      <c r="Y27" s="3"/>
      <c r="Z27" s="8"/>
      <c r="AA27" s="4"/>
      <c r="AB27" s="5"/>
      <c r="AC27" s="5"/>
      <c r="AD27" s="5"/>
      <c r="AE27" s="5"/>
      <c r="AF27" s="5"/>
      <c r="AG27" s="13"/>
      <c r="AH27" s="21"/>
      <c r="AI27" s="3"/>
      <c r="AJ27" s="3"/>
      <c r="AK27" s="3"/>
      <c r="AL27" s="3"/>
      <c r="AM27" s="8"/>
      <c r="AN27" s="4" t="s">
        <v>556</v>
      </c>
      <c r="AO27" s="5">
        <f>AO26</f>
        <v>138</v>
      </c>
      <c r="AP27" s="5">
        <f>AP26-(AO26/10000)-0.002</f>
        <v>1.5347</v>
      </c>
      <c r="AQ27" s="5">
        <f>AP26</f>
        <v>1.5505</v>
      </c>
      <c r="AR27" s="5">
        <v>1.5291999999999999</v>
      </c>
      <c r="AS27" s="5">
        <f>(AP27-AR27)*10000</f>
        <v>55.000000000000604</v>
      </c>
      <c r="AT27" s="13"/>
      <c r="AU27" s="21"/>
      <c r="AV27" s="3"/>
      <c r="AW27" s="3"/>
      <c r="AX27" s="3"/>
      <c r="AY27" s="3"/>
      <c r="AZ27" s="8"/>
      <c r="BA27" s="4" t="s">
        <v>588</v>
      </c>
      <c r="BB27" s="5">
        <f>BB26</f>
        <v>128</v>
      </c>
      <c r="BC27" s="5">
        <f>BC26-(BB26/10000)-0.002</f>
        <v>1.4303000000000001</v>
      </c>
      <c r="BD27" s="5">
        <f>BC26</f>
        <v>1.4451000000000001</v>
      </c>
      <c r="BE27" s="5">
        <v>1.405</v>
      </c>
      <c r="BF27" s="5">
        <f>(BC27-BE27)*10000</f>
        <v>253.00000000000099</v>
      </c>
      <c r="BG27" s="13"/>
      <c r="BH27" s="21"/>
      <c r="BI27" s="3"/>
      <c r="BJ27" s="3"/>
      <c r="BK27" s="3"/>
      <c r="BL27" s="3"/>
      <c r="BM27" s="8"/>
      <c r="BN27" s="4" t="s">
        <v>393</v>
      </c>
      <c r="BO27" s="5">
        <f>BO26</f>
        <v>210</v>
      </c>
      <c r="BP27" s="5">
        <f>BP26-(BO26/10000)-0.002</f>
        <v>1.5163</v>
      </c>
      <c r="BQ27" s="5">
        <f>BP26</f>
        <v>1.5392999999999999</v>
      </c>
      <c r="BR27" s="5">
        <v>1.4798</v>
      </c>
      <c r="BS27" s="5">
        <f>(BP27-BR27)*10000</f>
        <v>364.99999999999977</v>
      </c>
      <c r="BT27" s="13"/>
      <c r="BU27" s="21"/>
      <c r="BV27" s="3"/>
      <c r="BW27" s="3"/>
      <c r="BX27" s="3"/>
      <c r="BY27" s="3"/>
      <c r="CA27" s="4" t="s">
        <v>409</v>
      </c>
      <c r="CB27" s="5">
        <f>CB26</f>
        <v>110</v>
      </c>
      <c r="CC27" s="5">
        <f>CC26-(CB26/10000)-0.002</f>
        <v>1.3696000000000002</v>
      </c>
      <c r="CD27" s="5">
        <f>CC26</f>
        <v>1.3826000000000001</v>
      </c>
      <c r="CE27" s="5">
        <v>0</v>
      </c>
      <c r="CF27" s="5">
        <v>0</v>
      </c>
      <c r="CG27" s="5"/>
      <c r="CH27" s="21"/>
      <c r="CI27" s="3"/>
      <c r="CJ27" s="3"/>
      <c r="CK27" s="3"/>
      <c r="CL27" s="3"/>
      <c r="CM27" s="27">
        <f>F41+F67+AF22+AF23+AF31+AF101+AF100+AS75+BF49+BS66+BS41+BS15+BS14+CF84+CF85+CF110+CF111+CW56+DJ22+DJ23+DJ30+DJ31+DJ100+DJ101</f>
        <v>-1093.999999999995</v>
      </c>
      <c r="CN27" s="27">
        <v>18</v>
      </c>
      <c r="CR27" s="4" t="s">
        <v>499</v>
      </c>
      <c r="CS27" s="43">
        <f>CS26</f>
        <v>78</v>
      </c>
      <c r="CT27" s="43">
        <f>CT26-(CS26/10000)-0.002</f>
        <v>1.5846</v>
      </c>
      <c r="CU27" s="43">
        <f>CT26</f>
        <v>1.5944</v>
      </c>
      <c r="CV27" s="43">
        <f>CU27</f>
        <v>1.5944</v>
      </c>
      <c r="CW27" s="43">
        <f>(CT27-CV27)*10000</f>
        <v>-98.000000000000313</v>
      </c>
      <c r="CX27" s="41"/>
      <c r="CY27" s="36"/>
      <c r="CZ27" s="36"/>
      <c r="DA27" s="35"/>
      <c r="DB27" s="35"/>
      <c r="DC27" s="35"/>
      <c r="DE27" s="4" t="s">
        <v>529</v>
      </c>
      <c r="DF27" s="43">
        <f>DF26</f>
        <v>88</v>
      </c>
      <c r="DG27" s="43">
        <f>DG26-(DF26/10000)-0.002</f>
        <v>1.5957000000000001</v>
      </c>
      <c r="DH27" s="43">
        <f>DG26</f>
        <v>1.6065</v>
      </c>
      <c r="DI27" s="43">
        <f>DH27</f>
        <v>1.6065</v>
      </c>
      <c r="DJ27" s="43">
        <f>(DG27-DI27)*10000</f>
        <v>-107.9999999999992</v>
      </c>
      <c r="DK27" s="41">
        <v>0</v>
      </c>
      <c r="DL27" s="36">
        <v>-1</v>
      </c>
      <c r="DM27" s="36" t="str">
        <f t="shared" si="0"/>
        <v>0,01</v>
      </c>
      <c r="DN27" s="45">
        <f t="shared" si="1"/>
        <v>-0.99999999999999267</v>
      </c>
      <c r="DO27" s="36">
        <f t="shared" si="2"/>
        <v>-10.799999999999921</v>
      </c>
      <c r="DP27" s="45"/>
    </row>
    <row r="28" spans="1:120" ht="15.75" thickBot="1">
      <c r="A28" s="1" t="s">
        <v>71</v>
      </c>
      <c r="B28" s="2"/>
      <c r="C28" s="2"/>
      <c r="D28" s="2"/>
      <c r="E28" s="2"/>
      <c r="F28" s="2"/>
      <c r="G28" s="13"/>
      <c r="H28" s="21"/>
      <c r="I28" s="3"/>
      <c r="J28" s="3"/>
      <c r="K28" s="3"/>
      <c r="L28" s="3"/>
      <c r="M28" s="8"/>
      <c r="N28" s="1" t="s">
        <v>72</v>
      </c>
      <c r="O28" s="2"/>
      <c r="P28" s="2"/>
      <c r="Q28" s="2"/>
      <c r="R28" s="2"/>
      <c r="S28" s="2"/>
      <c r="T28" s="13"/>
      <c r="U28" s="21"/>
      <c r="V28" s="3"/>
      <c r="W28" s="3"/>
      <c r="X28" s="3"/>
      <c r="Y28" s="3"/>
      <c r="Z28" s="8"/>
      <c r="AA28" s="1"/>
      <c r="AB28" s="2"/>
      <c r="AC28" s="2"/>
      <c r="AD28" s="2"/>
      <c r="AE28" s="2"/>
      <c r="AF28" s="2"/>
      <c r="AG28" s="13"/>
      <c r="AH28" s="21"/>
      <c r="AI28" s="3"/>
      <c r="AJ28" s="3"/>
      <c r="AK28" s="3"/>
      <c r="AL28" s="3"/>
      <c r="AM28" s="8"/>
      <c r="AN28" s="1" t="s">
        <v>74</v>
      </c>
      <c r="AO28" s="2">
        <v>88</v>
      </c>
      <c r="AP28" s="2">
        <v>1.5407</v>
      </c>
      <c r="AQ28" s="2">
        <f>AP29</f>
        <v>1.5299</v>
      </c>
      <c r="AR28" s="2">
        <v>1.5399</v>
      </c>
      <c r="AS28" s="2">
        <f>(AR28-AP28)*10000</f>
        <v>-7.9999999999991189</v>
      </c>
      <c r="AT28" s="13"/>
      <c r="AU28" s="21"/>
      <c r="AV28" s="3"/>
      <c r="AW28" s="3"/>
      <c r="AX28" s="3"/>
      <c r="AY28" s="3"/>
      <c r="AZ28" s="8"/>
      <c r="BA28" s="1" t="s">
        <v>589</v>
      </c>
      <c r="BB28" s="2">
        <v>70</v>
      </c>
      <c r="BC28" s="2">
        <v>1.4113</v>
      </c>
      <c r="BD28" s="2">
        <f>BC29</f>
        <v>1.4023000000000001</v>
      </c>
      <c r="BE28" s="2">
        <f>BD28</f>
        <v>1.4023000000000001</v>
      </c>
      <c r="BF28" s="2">
        <f>(BE28-BC28)*10000</f>
        <v>-89.999999999998977</v>
      </c>
      <c r="BG28" s="13"/>
      <c r="BH28" s="21"/>
      <c r="BI28" s="3"/>
      <c r="BJ28" s="3"/>
      <c r="BK28" s="3"/>
      <c r="BL28" s="3"/>
      <c r="BM28" s="8"/>
      <c r="BN28" s="1" t="s">
        <v>623</v>
      </c>
      <c r="BO28" s="2">
        <v>155</v>
      </c>
      <c r="BP28" s="2">
        <v>1.4862</v>
      </c>
      <c r="BQ28" s="2">
        <f>BP29</f>
        <v>1.4686999999999999</v>
      </c>
      <c r="BR28" s="2">
        <f>BQ28</f>
        <v>1.4686999999999999</v>
      </c>
      <c r="BS28" s="2">
        <f>(BR28-BP28)*10000</f>
        <v>-175.00000000000071</v>
      </c>
      <c r="BT28" s="13"/>
      <c r="BU28" s="21"/>
      <c r="BV28" s="3"/>
      <c r="BW28" s="3"/>
      <c r="BX28" s="3"/>
      <c r="BY28" s="3"/>
      <c r="CA28" s="1" t="s">
        <v>410</v>
      </c>
      <c r="CB28" s="2">
        <v>95</v>
      </c>
      <c r="CC28" s="2">
        <v>1.4025000000000001</v>
      </c>
      <c r="CD28" s="2">
        <f>CC29</f>
        <v>1.391</v>
      </c>
      <c r="CE28" s="2">
        <v>1.4151</v>
      </c>
      <c r="CF28" s="2">
        <f>(CE28-CC28)*10000</f>
        <v>125.99999999999945</v>
      </c>
      <c r="CG28" s="2"/>
      <c r="CH28" s="21"/>
      <c r="CI28" s="3"/>
      <c r="CJ28" s="3"/>
      <c r="CK28" s="3"/>
      <c r="CL28" s="3"/>
      <c r="CM28" s="27">
        <f>F84+F111+S101+S100+S30+AF74+AS48+BF14+BF15+BF92+BF93+BS85+CF58+CF59+CW22+CW23+CW30+CW31+CW100+DJ74+DJ75</f>
        <v>-823.99999999999818</v>
      </c>
      <c r="CN28" s="27">
        <v>19</v>
      </c>
      <c r="CR28" s="1" t="s">
        <v>72</v>
      </c>
      <c r="CS28" s="40">
        <v>62</v>
      </c>
      <c r="CT28" s="40">
        <v>1.5691999999999999</v>
      </c>
      <c r="CU28" s="40">
        <f>CT29</f>
        <v>1.5609999999999999</v>
      </c>
      <c r="CV28" s="40">
        <v>1.5928</v>
      </c>
      <c r="CW28" s="40">
        <f>(CV28-CT28)*10000</f>
        <v>236.00000000000065</v>
      </c>
      <c r="CX28" s="41"/>
      <c r="CY28" s="36"/>
      <c r="CZ28" s="36"/>
      <c r="DA28" s="35"/>
      <c r="DB28" s="35"/>
      <c r="DC28" s="35"/>
      <c r="DE28" s="1" t="s">
        <v>73</v>
      </c>
      <c r="DF28" s="40">
        <v>85</v>
      </c>
      <c r="DG28" s="40">
        <v>1.5988</v>
      </c>
      <c r="DH28" s="40">
        <f>DG29</f>
        <v>1.5883</v>
      </c>
      <c r="DI28" s="40">
        <v>1.5982000000000001</v>
      </c>
      <c r="DJ28" s="40">
        <f>(DI28-DG28)*10000</f>
        <v>-5.9999999999993392</v>
      </c>
      <c r="DK28" s="41">
        <v>56</v>
      </c>
      <c r="DL28" s="46">
        <f>DK28/(DF28+20)</f>
        <v>0.53333333333333333</v>
      </c>
      <c r="DM28" s="36" t="str">
        <f t="shared" si="0"/>
        <v>0,01</v>
      </c>
      <c r="DN28" s="45">
        <f t="shared" si="1"/>
        <v>-5.7142857142850847E-2</v>
      </c>
      <c r="DO28" s="36">
        <f t="shared" si="2"/>
        <v>-0.59999999999993392</v>
      </c>
      <c r="DP28" s="45"/>
    </row>
    <row r="29" spans="1:120" ht="15.75" thickBot="1">
      <c r="A29" s="4" t="s">
        <v>75</v>
      </c>
      <c r="B29" s="5"/>
      <c r="C29" s="5"/>
      <c r="D29" s="5"/>
      <c r="E29" s="5"/>
      <c r="F29" s="5"/>
      <c r="G29" s="13"/>
      <c r="H29" s="21"/>
      <c r="I29" s="3"/>
      <c r="J29" s="3"/>
      <c r="K29" s="3"/>
      <c r="L29" s="3"/>
      <c r="M29" s="8"/>
      <c r="N29" s="4" t="s">
        <v>76</v>
      </c>
      <c r="O29" s="5"/>
      <c r="P29" s="5"/>
      <c r="Q29" s="5"/>
      <c r="R29" s="5"/>
      <c r="S29" s="5"/>
      <c r="T29" s="13"/>
      <c r="U29" s="21"/>
      <c r="V29" s="3"/>
      <c r="W29" s="3"/>
      <c r="X29" s="3"/>
      <c r="Y29" s="3"/>
      <c r="Z29" s="8"/>
      <c r="AA29" s="4"/>
      <c r="AB29" s="5"/>
      <c r="AC29" s="5"/>
      <c r="AD29" s="5"/>
      <c r="AE29" s="5"/>
      <c r="AF29" s="5"/>
      <c r="AG29" s="13"/>
      <c r="AH29" s="21"/>
      <c r="AI29" s="3"/>
      <c r="AJ29" s="3"/>
      <c r="AK29" s="3"/>
      <c r="AL29" s="3"/>
      <c r="AM29" s="8"/>
      <c r="AN29" s="4" t="s">
        <v>78</v>
      </c>
      <c r="AO29" s="5">
        <f>AO28</f>
        <v>88</v>
      </c>
      <c r="AP29" s="5">
        <f>AP28-(AO28/10000)-0.002</f>
        <v>1.5299</v>
      </c>
      <c r="AQ29" s="5">
        <f>AP28</f>
        <v>1.5407</v>
      </c>
      <c r="AR29" s="5">
        <v>0</v>
      </c>
      <c r="AS29" s="5">
        <v>0</v>
      </c>
      <c r="AT29" s="13"/>
      <c r="AU29" s="21"/>
      <c r="AV29" s="3"/>
      <c r="AW29" s="3"/>
      <c r="AX29" s="3"/>
      <c r="AY29" s="3"/>
      <c r="AZ29" s="8"/>
      <c r="BA29" s="4" t="s">
        <v>590</v>
      </c>
      <c r="BB29" s="5">
        <f>BB28</f>
        <v>70</v>
      </c>
      <c r="BC29" s="5">
        <f>BC28-(BB28/10000)-0.002</f>
        <v>1.4023000000000001</v>
      </c>
      <c r="BD29" s="5">
        <f>BC28</f>
        <v>1.4113</v>
      </c>
      <c r="BE29" s="5">
        <v>1.3744000000000001</v>
      </c>
      <c r="BF29" s="5">
        <f>(BC29-BE29)*10000</f>
        <v>279.00000000000034</v>
      </c>
      <c r="BG29" s="13"/>
      <c r="BH29" s="21"/>
      <c r="BI29" s="3"/>
      <c r="BJ29" s="3"/>
      <c r="BK29" s="3"/>
      <c r="BL29" s="3"/>
      <c r="BM29" s="8"/>
      <c r="BN29" s="4" t="s">
        <v>624</v>
      </c>
      <c r="BO29" s="5">
        <f>BO28</f>
        <v>155</v>
      </c>
      <c r="BP29" s="5">
        <f>BP28-(BO28/10000)-0.002</f>
        <v>1.4686999999999999</v>
      </c>
      <c r="BQ29" s="5">
        <f>BP28</f>
        <v>1.4862</v>
      </c>
      <c r="BR29" s="5">
        <f>BQ29</f>
        <v>1.4862</v>
      </c>
      <c r="BS29" s="5">
        <f>(BP29-BR29)*10000</f>
        <v>-175.00000000000071</v>
      </c>
      <c r="BT29" s="13"/>
      <c r="BU29" s="21"/>
      <c r="BV29" s="3"/>
      <c r="BW29" s="3"/>
      <c r="BX29" s="3"/>
      <c r="BY29" s="3"/>
      <c r="CA29" s="4" t="s">
        <v>411</v>
      </c>
      <c r="CB29" s="5">
        <f>CB28</f>
        <v>95</v>
      </c>
      <c r="CC29" s="5">
        <f>CC28-(CB28/10000)-0.002</f>
        <v>1.391</v>
      </c>
      <c r="CD29" s="5">
        <f>CC28</f>
        <v>1.4025000000000001</v>
      </c>
      <c r="CE29" s="5">
        <f>CD29</f>
        <v>1.4025000000000001</v>
      </c>
      <c r="CF29" s="5">
        <f>(CC29-CE29)*10000</f>
        <v>-115.00000000000065</v>
      </c>
      <c r="CG29" s="5"/>
      <c r="CH29" s="21"/>
      <c r="CI29" s="3"/>
      <c r="CJ29" s="3"/>
      <c r="CK29" s="3"/>
      <c r="CL29" s="3"/>
      <c r="CM29" s="27">
        <f>F58+F59+S74+S22+AF48+AF49+AS92+AS93+AS14+AS15+BF40+BF67+BF66+BS59+CF24+CF25+CF32+CF33+CF102+CF103+CW74+DJ48</f>
        <v>882.99999999999818</v>
      </c>
      <c r="CN29" s="23">
        <v>20</v>
      </c>
      <c r="CO29" s="47"/>
      <c r="CR29" s="4" t="s">
        <v>76</v>
      </c>
      <c r="CS29" s="43">
        <f>CS28</f>
        <v>62</v>
      </c>
      <c r="CT29" s="43">
        <f>CT28-(CS28/10000)-0.002</f>
        <v>1.5609999999999999</v>
      </c>
      <c r="CU29" s="43">
        <f>CT28</f>
        <v>1.5691999999999999</v>
      </c>
      <c r="CV29" s="43">
        <v>0</v>
      </c>
      <c r="CW29" s="43">
        <v>0</v>
      </c>
      <c r="CX29" s="41"/>
      <c r="CY29" s="36"/>
      <c r="CZ29" s="36"/>
      <c r="DA29" s="35"/>
      <c r="DB29" s="35"/>
      <c r="DC29" s="35"/>
      <c r="DE29" s="4" t="s">
        <v>77</v>
      </c>
      <c r="DF29" s="43">
        <f>DF28</f>
        <v>85</v>
      </c>
      <c r="DG29" s="43">
        <f>DG28-(DF28/10000)-0.002</f>
        <v>1.5883</v>
      </c>
      <c r="DH29" s="43">
        <f>DG28</f>
        <v>1.5988</v>
      </c>
      <c r="DI29" s="43">
        <v>0</v>
      </c>
      <c r="DJ29" s="43">
        <v>0</v>
      </c>
      <c r="DK29" s="41">
        <v>0</v>
      </c>
      <c r="DL29" s="36">
        <v>0</v>
      </c>
      <c r="DM29" s="36" t="str">
        <f t="shared" si="0"/>
        <v>0,01</v>
      </c>
      <c r="DN29" s="45">
        <f t="shared" si="1"/>
        <v>0</v>
      </c>
      <c r="DO29" s="36">
        <f t="shared" si="2"/>
        <v>0</v>
      </c>
      <c r="DP29" s="45"/>
    </row>
    <row r="30" spans="1:120" ht="15.75" thickBot="1">
      <c r="A30" s="1" t="s">
        <v>79</v>
      </c>
      <c r="B30" s="2"/>
      <c r="C30" s="2"/>
      <c r="D30" s="2"/>
      <c r="E30" s="2"/>
      <c r="F30" s="2"/>
      <c r="G30" s="2"/>
      <c r="H30" s="21"/>
      <c r="I30" s="3"/>
      <c r="J30" s="3"/>
      <c r="K30" s="3"/>
      <c r="L30" s="3"/>
      <c r="M30" s="8"/>
      <c r="N30" s="1" t="s">
        <v>80</v>
      </c>
      <c r="O30" s="2"/>
      <c r="P30" s="2"/>
      <c r="Q30" s="2"/>
      <c r="R30" s="2"/>
      <c r="S30" s="2"/>
      <c r="T30" s="2"/>
      <c r="U30" s="21"/>
      <c r="V30" s="3"/>
      <c r="W30" s="3"/>
      <c r="X30" s="3"/>
      <c r="Y30" s="3"/>
      <c r="Z30" s="8"/>
      <c r="AA30" s="1"/>
      <c r="AB30" s="2"/>
      <c r="AC30" s="2"/>
      <c r="AD30" s="2"/>
      <c r="AE30" s="2"/>
      <c r="AF30" s="2"/>
      <c r="AG30" s="13"/>
      <c r="AH30" s="21"/>
      <c r="AI30" s="3"/>
      <c r="AJ30" s="3"/>
      <c r="AK30" s="3"/>
      <c r="AL30" s="3"/>
      <c r="AM30" s="8"/>
      <c r="AN30" s="1" t="s">
        <v>82</v>
      </c>
      <c r="AO30" s="2">
        <v>150</v>
      </c>
      <c r="AP30" s="2">
        <v>1.5435000000000001</v>
      </c>
      <c r="AQ30" s="2">
        <f>AP31</f>
        <v>1.5265000000000002</v>
      </c>
      <c r="AR30" s="2">
        <v>0</v>
      </c>
      <c r="AS30" s="2">
        <v>0</v>
      </c>
      <c r="AT30" s="2"/>
      <c r="AU30" s="21"/>
      <c r="AV30" s="3"/>
      <c r="AW30" s="3"/>
      <c r="AX30" s="3"/>
      <c r="AY30" s="3"/>
      <c r="AZ30" s="8"/>
      <c r="BA30" s="1" t="s">
        <v>83</v>
      </c>
      <c r="BB30" s="2">
        <v>115</v>
      </c>
      <c r="BC30" s="2">
        <v>1.3859999999999999</v>
      </c>
      <c r="BD30" s="2">
        <f>BC31</f>
        <v>1.3724999999999998</v>
      </c>
      <c r="BE30" s="2">
        <v>1.3918999999999999</v>
      </c>
      <c r="BF30" s="2">
        <f>(BE30-BC30)*10000</f>
        <v>59.000000000000163</v>
      </c>
      <c r="BG30" s="2"/>
      <c r="BH30" s="21"/>
      <c r="BI30" s="3"/>
      <c r="BJ30" s="3"/>
      <c r="BK30" s="3"/>
      <c r="BL30" s="3"/>
      <c r="BM30" s="8"/>
      <c r="BN30" s="1" t="s">
        <v>79</v>
      </c>
      <c r="BO30" s="2">
        <v>122</v>
      </c>
      <c r="BP30" s="2">
        <v>1.4827999999999999</v>
      </c>
      <c r="BQ30" s="2">
        <f>BP31</f>
        <v>1.4685999999999999</v>
      </c>
      <c r="BR30" s="2">
        <v>1.4821</v>
      </c>
      <c r="BS30" s="2">
        <f>(BR30-BP30)*10000</f>
        <v>-6.9999999999992291</v>
      </c>
      <c r="BT30" s="13"/>
      <c r="BU30" s="21"/>
      <c r="BV30" s="3"/>
      <c r="BW30" s="3"/>
      <c r="BX30" s="3"/>
      <c r="BY30" s="3"/>
      <c r="CA30" s="1" t="s">
        <v>412</v>
      </c>
      <c r="CB30" s="2">
        <v>130</v>
      </c>
      <c r="CC30" s="2">
        <v>1.4195</v>
      </c>
      <c r="CD30" s="2">
        <f>CC31</f>
        <v>1.4045000000000001</v>
      </c>
      <c r="CE30" s="2">
        <v>0</v>
      </c>
      <c r="CF30" s="2">
        <v>0</v>
      </c>
      <c r="CG30" s="2"/>
      <c r="CH30" s="21"/>
      <c r="CI30" s="3"/>
      <c r="CJ30" s="3"/>
      <c r="CK30" s="3"/>
      <c r="CL30" s="3"/>
      <c r="CM30" s="27">
        <f>F24+F33+F102+S49+AF14+AF15+AF92+AS67+AS66+AS40+AS41+BF84+BF85+BF111+BS33+BS32+CF76+CF77+CW49+DJ14+DJ92+DJ93</f>
        <v>-285.00000000000193</v>
      </c>
      <c r="CN30" s="27">
        <v>21</v>
      </c>
      <c r="CR30" s="1" t="s">
        <v>80</v>
      </c>
      <c r="CS30" s="40">
        <v>130</v>
      </c>
      <c r="CT30" s="40">
        <v>1.6034999999999999</v>
      </c>
      <c r="CU30" s="40">
        <f>CT31</f>
        <v>1.5885</v>
      </c>
      <c r="CV30" s="40">
        <f>CT31</f>
        <v>1.5885</v>
      </c>
      <c r="CW30" s="40">
        <f>(CV30-CT30)*10000</f>
        <v>-149.99999999999903</v>
      </c>
      <c r="CX30" s="41"/>
      <c r="CY30" s="36"/>
      <c r="CZ30" s="36"/>
      <c r="DA30" s="35"/>
      <c r="DB30" s="35"/>
      <c r="DC30" s="35"/>
      <c r="DE30" s="1" t="s">
        <v>81</v>
      </c>
      <c r="DF30" s="40">
        <v>70</v>
      </c>
      <c r="DG30" s="40">
        <v>1.6006</v>
      </c>
      <c r="DH30" s="40">
        <f>DG31</f>
        <v>1.5916000000000001</v>
      </c>
      <c r="DI30" s="40">
        <f>DG31</f>
        <v>1.5916000000000001</v>
      </c>
      <c r="DJ30" s="40">
        <f>(DI30-DG30)*10000</f>
        <v>-89.999999999998977</v>
      </c>
      <c r="DK30" s="41">
        <v>0</v>
      </c>
      <c r="DL30" s="36">
        <v>-1</v>
      </c>
      <c r="DM30" s="36" t="str">
        <f t="shared" si="0"/>
        <v>0,02</v>
      </c>
      <c r="DN30" s="45">
        <f t="shared" si="1"/>
        <v>-0.99999999999998868</v>
      </c>
      <c r="DO30" s="36">
        <f t="shared" si="2"/>
        <v>-17.999999999999797</v>
      </c>
      <c r="DP30" s="45"/>
    </row>
    <row r="31" spans="1:120" ht="15.75" thickBot="1">
      <c r="A31" s="4" t="s">
        <v>84</v>
      </c>
      <c r="B31" s="5"/>
      <c r="C31" s="5"/>
      <c r="D31" s="5"/>
      <c r="E31" s="5"/>
      <c r="F31" s="5"/>
      <c r="G31" s="5"/>
      <c r="H31" s="21"/>
      <c r="I31" s="6"/>
      <c r="J31" s="6"/>
      <c r="K31" s="6"/>
      <c r="L31" s="6"/>
      <c r="M31" s="8"/>
      <c r="N31" s="4" t="s">
        <v>85</v>
      </c>
      <c r="O31" s="5"/>
      <c r="P31" s="5"/>
      <c r="Q31" s="5"/>
      <c r="R31" s="5"/>
      <c r="S31" s="5"/>
      <c r="T31" s="5"/>
      <c r="U31" s="21"/>
      <c r="V31" s="6"/>
      <c r="W31" s="6"/>
      <c r="X31" s="6"/>
      <c r="Y31" s="6"/>
      <c r="Z31" s="8"/>
      <c r="AA31" s="4"/>
      <c r="AB31" s="5"/>
      <c r="AC31" s="5"/>
      <c r="AD31" s="5"/>
      <c r="AE31" s="5"/>
      <c r="AF31" s="5"/>
      <c r="AG31" s="13"/>
      <c r="AH31" s="21"/>
      <c r="AI31" s="6"/>
      <c r="AJ31" s="6"/>
      <c r="AK31" s="6"/>
      <c r="AL31" s="6"/>
      <c r="AM31" s="8"/>
      <c r="AN31" s="4" t="s">
        <v>87</v>
      </c>
      <c r="AO31" s="5">
        <f>AO30</f>
        <v>150</v>
      </c>
      <c r="AP31" s="5">
        <f>AP30-(AO30/10000)-0.002</f>
        <v>1.5265000000000002</v>
      </c>
      <c r="AQ31" s="5">
        <f>AP30</f>
        <v>1.5435000000000001</v>
      </c>
      <c r="AR31" s="5">
        <v>1.5185</v>
      </c>
      <c r="AS31" s="5">
        <f>(AP31-AR31)*10000</f>
        <v>80.000000000002288</v>
      </c>
      <c r="AT31" s="5"/>
      <c r="AU31" s="21"/>
      <c r="AV31" s="6"/>
      <c r="AW31" s="6"/>
      <c r="AX31" s="6"/>
      <c r="AY31" s="6"/>
      <c r="AZ31" s="8"/>
      <c r="BA31" s="4" t="s">
        <v>88</v>
      </c>
      <c r="BB31" s="5">
        <f>BB30</f>
        <v>115</v>
      </c>
      <c r="BC31" s="5">
        <f>BC30-(BB30/10000)-0.002</f>
        <v>1.3724999999999998</v>
      </c>
      <c r="BD31" s="5">
        <f>BC30</f>
        <v>1.3859999999999999</v>
      </c>
      <c r="BE31" s="5">
        <v>0</v>
      </c>
      <c r="BF31" s="5">
        <v>0</v>
      </c>
      <c r="BG31" s="5"/>
      <c r="BH31" s="21"/>
      <c r="BI31" s="6"/>
      <c r="BJ31" s="6"/>
      <c r="BK31" s="6"/>
      <c r="BL31" s="6"/>
      <c r="BM31" s="8"/>
      <c r="BN31" s="4" t="s">
        <v>84</v>
      </c>
      <c r="BO31" s="5">
        <f>BO30</f>
        <v>122</v>
      </c>
      <c r="BP31" s="5">
        <f>BP30-(BO30/10000)-0.002</f>
        <v>1.4685999999999999</v>
      </c>
      <c r="BQ31" s="5">
        <f>BP30</f>
        <v>1.4827999999999999</v>
      </c>
      <c r="BR31" s="5">
        <v>0</v>
      </c>
      <c r="BS31" s="5">
        <v>0</v>
      </c>
      <c r="BT31" s="13"/>
      <c r="BU31" s="21"/>
      <c r="BV31" s="6"/>
      <c r="BW31" s="6"/>
      <c r="BX31" s="6"/>
      <c r="BY31" s="6"/>
      <c r="CA31" s="4" t="s">
        <v>413</v>
      </c>
      <c r="CB31" s="5">
        <f>CB30</f>
        <v>130</v>
      </c>
      <c r="CC31" s="5">
        <f>CC30-(CB30/10000)-0.002</f>
        <v>1.4045000000000001</v>
      </c>
      <c r="CD31" s="5">
        <f>CC30</f>
        <v>1.4195</v>
      </c>
      <c r="CE31" s="5">
        <v>1.3933</v>
      </c>
      <c r="CF31" s="5">
        <f>(CC31-CE31)*10000</f>
        <v>112.00000000000099</v>
      </c>
      <c r="CG31" s="5"/>
      <c r="CH31" s="21"/>
      <c r="CI31" s="6"/>
      <c r="CJ31" s="6"/>
      <c r="CK31" s="6"/>
      <c r="CL31" s="6"/>
      <c r="CM31" s="27">
        <f>F77+S93+AF41+AF40+AF66+AF67+AS111+AS110+AS84+BF59+BS77+CF50+CF51+CW14+CW92+CW93+DJ40+DJ66</f>
        <v>-244.99999999999301</v>
      </c>
      <c r="CN31" s="27">
        <v>22</v>
      </c>
      <c r="CR31" s="4" t="s">
        <v>85</v>
      </c>
      <c r="CS31" s="43">
        <f>CS30</f>
        <v>130</v>
      </c>
      <c r="CT31" s="43">
        <f>CT30-(CS30/10000)-0.002</f>
        <v>1.5885</v>
      </c>
      <c r="CU31" s="43">
        <f>CT30</f>
        <v>1.6034999999999999</v>
      </c>
      <c r="CV31" s="43">
        <f>CU31</f>
        <v>1.6034999999999999</v>
      </c>
      <c r="CW31" s="43">
        <f>(CT31-CV31)*10000</f>
        <v>-149.99999999999903</v>
      </c>
      <c r="CX31" s="41"/>
      <c r="CY31" s="36"/>
      <c r="CZ31" s="36"/>
      <c r="DA31" s="37"/>
      <c r="DB31" s="37"/>
      <c r="DC31" s="37"/>
      <c r="DE31" s="4" t="s">
        <v>86</v>
      </c>
      <c r="DF31" s="43">
        <f>DF30</f>
        <v>70</v>
      </c>
      <c r="DG31" s="43">
        <f>DG30-(DF30/10000)-0.002</f>
        <v>1.5916000000000001</v>
      </c>
      <c r="DH31" s="43">
        <f>DG30</f>
        <v>1.6006</v>
      </c>
      <c r="DI31" s="43">
        <v>1.5948</v>
      </c>
      <c r="DJ31" s="43">
        <f>(DG31-DI31)*10000</f>
        <v>-31.999999999998696</v>
      </c>
      <c r="DK31" s="41">
        <v>0</v>
      </c>
      <c r="DL31" s="36">
        <v>-0.5</v>
      </c>
      <c r="DM31" s="36" t="str">
        <f t="shared" si="0"/>
        <v>0,02</v>
      </c>
      <c r="DN31" s="45">
        <f t="shared" si="1"/>
        <v>-0.35555555555554108</v>
      </c>
      <c r="DO31" s="36">
        <f t="shared" si="2"/>
        <v>-6.3999999999997392</v>
      </c>
      <c r="DP31" s="45"/>
    </row>
    <row r="32" spans="1:120" ht="15.75" thickBot="1">
      <c r="A32" s="1" t="s">
        <v>89</v>
      </c>
      <c r="B32" s="2"/>
      <c r="C32" s="2"/>
      <c r="D32" s="2"/>
      <c r="E32" s="2"/>
      <c r="F32" s="2"/>
      <c r="G32" s="13"/>
      <c r="H32" s="21"/>
      <c r="I32" s="3"/>
      <c r="J32" s="3"/>
      <c r="K32" s="3"/>
      <c r="L32" s="3"/>
      <c r="M32" s="8"/>
      <c r="N32" s="1" t="s">
        <v>90</v>
      </c>
      <c r="O32" s="2"/>
      <c r="P32" s="2"/>
      <c r="Q32" s="2"/>
      <c r="R32" s="2"/>
      <c r="S32" s="2"/>
      <c r="T32" s="13"/>
      <c r="U32" s="21"/>
      <c r="V32" s="3"/>
      <c r="W32" s="3"/>
      <c r="X32" s="3"/>
      <c r="Y32" s="3"/>
      <c r="Z32" s="8"/>
      <c r="AA32" s="1"/>
      <c r="AB32" s="2"/>
      <c r="AC32" s="2"/>
      <c r="AD32" s="2"/>
      <c r="AE32" s="2"/>
      <c r="AF32" s="2"/>
      <c r="AG32" s="13"/>
      <c r="AH32" s="21"/>
      <c r="AI32" s="3"/>
      <c r="AJ32" s="3"/>
      <c r="AK32" s="3"/>
      <c r="AL32" s="3"/>
      <c r="AM32" s="8"/>
      <c r="AN32" s="1" t="s">
        <v>92</v>
      </c>
      <c r="AO32" s="2">
        <v>155</v>
      </c>
      <c r="AP32" s="2">
        <v>1.5245</v>
      </c>
      <c r="AQ32" s="2">
        <f>AP33</f>
        <v>1.5069999999999999</v>
      </c>
      <c r="AR32" s="2">
        <v>0</v>
      </c>
      <c r="AS32" s="2">
        <v>0</v>
      </c>
      <c r="AT32" s="13"/>
      <c r="AU32" s="21"/>
      <c r="AV32" s="3"/>
      <c r="AW32" s="3"/>
      <c r="AX32" s="3"/>
      <c r="AY32" s="3"/>
      <c r="AZ32" s="8"/>
      <c r="BA32" s="1" t="s">
        <v>93</v>
      </c>
      <c r="BB32" s="2">
        <v>146</v>
      </c>
      <c r="BC32" s="2">
        <v>1.3972</v>
      </c>
      <c r="BD32" s="2">
        <f>BC33</f>
        <v>1.3806</v>
      </c>
      <c r="BE32" s="2">
        <v>1.4039999999999999</v>
      </c>
      <c r="BF32" s="2">
        <f>(BE32-BC32)*10000</f>
        <v>67.999999999999176</v>
      </c>
      <c r="BG32" s="13"/>
      <c r="BH32" s="21"/>
      <c r="BI32" s="3"/>
      <c r="BJ32" s="3"/>
      <c r="BK32" s="3"/>
      <c r="BL32" s="3"/>
      <c r="BM32" s="8"/>
      <c r="BN32" s="1" t="s">
        <v>383</v>
      </c>
      <c r="BO32" s="2">
        <v>155</v>
      </c>
      <c r="BP32" s="2">
        <v>1.4904999999999999</v>
      </c>
      <c r="BQ32" s="2">
        <f>BP33</f>
        <v>1.4729999999999999</v>
      </c>
      <c r="BR32" s="2">
        <v>1.4872000000000001</v>
      </c>
      <c r="BS32" s="2">
        <f>(BR32-BP32)*10000</f>
        <v>-32.999999999998586</v>
      </c>
      <c r="BT32" s="13"/>
      <c r="BU32" s="21"/>
      <c r="BV32" s="3"/>
      <c r="BW32" s="3"/>
      <c r="BX32" s="3"/>
      <c r="BY32" s="3"/>
      <c r="CA32" s="1" t="s">
        <v>414</v>
      </c>
      <c r="CB32" s="2">
        <v>90</v>
      </c>
      <c r="CC32" s="2">
        <v>1.397</v>
      </c>
      <c r="CD32" s="2">
        <f>CC33</f>
        <v>1.3860000000000001</v>
      </c>
      <c r="CE32" s="2">
        <v>1.4160999999999999</v>
      </c>
      <c r="CF32" s="2">
        <f>(CE32-CC32)*10000</f>
        <v>190.99999999999895</v>
      </c>
      <c r="CG32" s="2"/>
      <c r="CH32" s="21"/>
      <c r="CI32" s="3"/>
      <c r="CJ32" s="3"/>
      <c r="CK32" s="3"/>
      <c r="CL32" s="3"/>
      <c r="CM32" s="27">
        <f>F50+S66+S40+S41+S14+AF84+AF110+AS58+BF24+BF25+BF32+BF102+BF103+BS50+BS51+CF16+CF17+CF94+CF95+CW40+CW41+CW67+DJ85</f>
        <v>-536.99999999999648</v>
      </c>
      <c r="CN32" s="27">
        <v>23</v>
      </c>
      <c r="CR32" s="1" t="s">
        <v>90</v>
      </c>
      <c r="CS32" s="40">
        <v>155</v>
      </c>
      <c r="CT32" s="40">
        <v>1.6141000000000001</v>
      </c>
      <c r="CU32" s="40">
        <f>CT33</f>
        <v>1.5966</v>
      </c>
      <c r="CV32" s="40">
        <v>1.6026</v>
      </c>
      <c r="CW32" s="40">
        <f>(CV32-CT32)*10000</f>
        <v>-115.00000000000065</v>
      </c>
      <c r="CX32" s="41"/>
      <c r="CY32" s="36"/>
      <c r="CZ32" s="36"/>
      <c r="DA32" s="35"/>
      <c r="DB32" s="35"/>
      <c r="DC32" s="35"/>
      <c r="DE32" s="1" t="s">
        <v>91</v>
      </c>
      <c r="DF32" s="40">
        <v>88</v>
      </c>
      <c r="DG32" s="40">
        <v>1.5992</v>
      </c>
      <c r="DH32" s="40">
        <f>DG33</f>
        <v>1.5884</v>
      </c>
      <c r="DI32" s="40">
        <v>0</v>
      </c>
      <c r="DJ32" s="40">
        <v>0</v>
      </c>
      <c r="DK32" s="41">
        <v>0</v>
      </c>
      <c r="DL32" s="46">
        <v>0</v>
      </c>
      <c r="DM32" s="36" t="str">
        <f t="shared" si="0"/>
        <v>0,01</v>
      </c>
      <c r="DN32" s="45">
        <f t="shared" si="1"/>
        <v>0</v>
      </c>
      <c r="DO32" s="36">
        <f t="shared" si="2"/>
        <v>0</v>
      </c>
      <c r="DP32" s="45"/>
    </row>
    <row r="33" spans="1:120" ht="15.75" thickBot="1">
      <c r="A33" s="4" t="s">
        <v>94</v>
      </c>
      <c r="B33" s="5"/>
      <c r="C33" s="5"/>
      <c r="D33" s="5"/>
      <c r="E33" s="5"/>
      <c r="F33" s="5"/>
      <c r="G33" s="13"/>
      <c r="H33" s="21"/>
      <c r="I33" s="6"/>
      <c r="J33" s="6"/>
      <c r="K33" s="6"/>
      <c r="L33" s="6"/>
      <c r="M33" s="8"/>
      <c r="N33" s="4" t="s">
        <v>95</v>
      </c>
      <c r="O33" s="5"/>
      <c r="P33" s="5"/>
      <c r="Q33" s="5"/>
      <c r="R33" s="5"/>
      <c r="S33" s="5"/>
      <c r="T33" s="13"/>
      <c r="U33" s="21"/>
      <c r="V33" s="6"/>
      <c r="W33" s="6"/>
      <c r="X33" s="6"/>
      <c r="Y33" s="6"/>
      <c r="Z33" s="8"/>
      <c r="AA33" s="4"/>
      <c r="AB33" s="5"/>
      <c r="AC33" s="5"/>
      <c r="AD33" s="5"/>
      <c r="AE33" s="5"/>
      <c r="AF33" s="5"/>
      <c r="AG33" s="13"/>
      <c r="AH33" s="21"/>
      <c r="AI33" s="6"/>
      <c r="AJ33" s="6"/>
      <c r="AK33" s="6"/>
      <c r="AL33" s="6"/>
      <c r="AM33" s="8"/>
      <c r="AN33" s="4" t="s">
        <v>97</v>
      </c>
      <c r="AO33" s="5">
        <f>AO32</f>
        <v>155</v>
      </c>
      <c r="AP33" s="5">
        <f>AP32-(AO32/10000)-0.002</f>
        <v>1.5069999999999999</v>
      </c>
      <c r="AQ33" s="5">
        <f>AP32</f>
        <v>1.5245</v>
      </c>
      <c r="AR33" s="5">
        <v>1.4864999999999999</v>
      </c>
      <c r="AS33" s="5">
        <f>(AP33-AR33)*10000</f>
        <v>204.99999999999963</v>
      </c>
      <c r="AT33" s="13"/>
      <c r="AU33" s="21"/>
      <c r="AV33" s="6"/>
      <c r="AW33" s="6"/>
      <c r="AX33" s="6"/>
      <c r="AY33" s="6"/>
      <c r="AZ33" s="8"/>
      <c r="BA33" s="4" t="s">
        <v>98</v>
      </c>
      <c r="BB33" s="5">
        <f>BB32</f>
        <v>146</v>
      </c>
      <c r="BC33" s="5">
        <f>BC32-(BB32/10000)-0.002</f>
        <v>1.3806</v>
      </c>
      <c r="BD33" s="5">
        <f>BC32</f>
        <v>1.3972</v>
      </c>
      <c r="BE33" s="5">
        <v>0</v>
      </c>
      <c r="BF33" s="5">
        <v>0</v>
      </c>
      <c r="BG33" s="13"/>
      <c r="BH33" s="21"/>
      <c r="BI33" s="6"/>
      <c r="BJ33" s="6"/>
      <c r="BK33" s="6"/>
      <c r="BL33" s="6"/>
      <c r="BM33" s="8"/>
      <c r="BN33" s="4" t="s">
        <v>384</v>
      </c>
      <c r="BO33" s="5">
        <f>BO32</f>
        <v>155</v>
      </c>
      <c r="BP33" s="5">
        <f>BP32-(BO32/10000)-0.002</f>
        <v>1.4729999999999999</v>
      </c>
      <c r="BQ33" s="5">
        <f>BP32</f>
        <v>1.4904999999999999</v>
      </c>
      <c r="BR33" s="5">
        <f>BQ33</f>
        <v>1.4904999999999999</v>
      </c>
      <c r="BS33" s="5">
        <f>(BP33-BR33)*10000</f>
        <v>-175.00000000000071</v>
      </c>
      <c r="BT33" s="13"/>
      <c r="BU33" s="21"/>
      <c r="BV33" s="6"/>
      <c r="BW33" s="6"/>
      <c r="BX33" s="6"/>
      <c r="BY33" s="6"/>
      <c r="CA33" s="4" t="s">
        <v>415</v>
      </c>
      <c r="CB33" s="5">
        <f>CB32</f>
        <v>90</v>
      </c>
      <c r="CC33" s="5">
        <f>CC32-(CB32/10000)-0.002</f>
        <v>1.3860000000000001</v>
      </c>
      <c r="CD33" s="5">
        <f>CC32</f>
        <v>1.397</v>
      </c>
      <c r="CE33" s="5">
        <v>0</v>
      </c>
      <c r="CF33" s="5">
        <v>0</v>
      </c>
      <c r="CG33" s="5"/>
      <c r="CH33" s="21"/>
      <c r="CI33" s="6"/>
      <c r="CJ33" s="6"/>
      <c r="CK33" s="6"/>
      <c r="CL33" s="6"/>
      <c r="CM33" s="27">
        <f>F16+F94+F95+S110+S84+S85+AF59+AS102+AS33+AS24+BS94+BS95+CF42+CF43+CF68+CF69+CW84+CW85+CW110+CW111+DJ59</f>
        <v>312.99999999999864</v>
      </c>
      <c r="CN33" s="23">
        <v>24</v>
      </c>
      <c r="CR33" s="4" t="s">
        <v>95</v>
      </c>
      <c r="CS33" s="43">
        <f>CS32</f>
        <v>155</v>
      </c>
      <c r="CT33" s="43">
        <f>CT32-(CS32/10000)-0.002</f>
        <v>1.5966</v>
      </c>
      <c r="CU33" s="43">
        <f>CT32</f>
        <v>1.6141000000000001</v>
      </c>
      <c r="CV33" s="43">
        <v>0</v>
      </c>
      <c r="CW33" s="43">
        <v>0</v>
      </c>
      <c r="CX33" s="41"/>
      <c r="CY33" s="36"/>
      <c r="CZ33" s="36"/>
      <c r="DA33" s="37"/>
      <c r="DB33" s="37"/>
      <c r="DC33" s="37"/>
      <c r="DE33" s="4" t="s">
        <v>96</v>
      </c>
      <c r="DF33" s="43">
        <f>DF32</f>
        <v>88</v>
      </c>
      <c r="DG33" s="43">
        <f>DG32-(DF32/10000)-0.002</f>
        <v>1.5884</v>
      </c>
      <c r="DH33" s="43">
        <f>DG32</f>
        <v>1.5992</v>
      </c>
      <c r="DI33" s="43">
        <v>1.5802</v>
      </c>
      <c r="DJ33" s="43">
        <f>(DG33-DI33)*10000</f>
        <v>81.999999999999858</v>
      </c>
      <c r="DK33" s="41">
        <v>85</v>
      </c>
      <c r="DL33" s="46">
        <f>DK33/(DF33+20)</f>
        <v>0.78703703703703709</v>
      </c>
      <c r="DM33" s="36" t="str">
        <f t="shared" si="0"/>
        <v>0,01</v>
      </c>
      <c r="DN33" s="45">
        <f t="shared" si="1"/>
        <v>0.75925925925925797</v>
      </c>
      <c r="DO33" s="36">
        <f t="shared" si="2"/>
        <v>8.1999999999999869</v>
      </c>
      <c r="DP33" s="45"/>
    </row>
    <row r="34" spans="1:120" ht="15.75" thickBot="1">
      <c r="A34" s="1" t="s">
        <v>99</v>
      </c>
      <c r="B34" s="2"/>
      <c r="C34" s="2"/>
      <c r="D34" s="2"/>
      <c r="E34" s="2"/>
      <c r="F34" s="2"/>
      <c r="G34" s="13"/>
      <c r="H34" s="21"/>
      <c r="I34" s="3"/>
      <c r="J34" s="3"/>
      <c r="K34" s="3"/>
      <c r="L34" s="3"/>
      <c r="M34" s="8"/>
      <c r="N34" s="1" t="s">
        <v>500</v>
      </c>
      <c r="O34" s="2"/>
      <c r="P34" s="2"/>
      <c r="Q34" s="2"/>
      <c r="R34" s="2"/>
      <c r="S34" s="2"/>
      <c r="T34" s="13"/>
      <c r="U34" s="21"/>
      <c r="V34" s="3"/>
      <c r="W34" s="3"/>
      <c r="X34" s="3"/>
      <c r="Y34" s="3"/>
      <c r="Z34" s="8"/>
      <c r="AA34" s="1"/>
      <c r="AB34" s="2"/>
      <c r="AC34" s="2"/>
      <c r="AD34" s="2"/>
      <c r="AE34" s="2"/>
      <c r="AF34" s="2"/>
      <c r="AG34" s="2"/>
      <c r="AH34" s="21"/>
      <c r="AI34" s="3"/>
      <c r="AJ34" s="3"/>
      <c r="AK34" s="3"/>
      <c r="AL34" s="3"/>
      <c r="AM34" s="8"/>
      <c r="AN34" s="1" t="s">
        <v>100</v>
      </c>
      <c r="AO34" s="2">
        <v>110</v>
      </c>
      <c r="AP34" s="2">
        <v>1.4965999999999999</v>
      </c>
      <c r="AQ34" s="2">
        <f>AP35</f>
        <v>1.4836</v>
      </c>
      <c r="AR34" s="2">
        <f>AQ34</f>
        <v>1.4836</v>
      </c>
      <c r="AS34" s="2">
        <f>(AR34-AP34)*10000</f>
        <v>-129.99999999999901</v>
      </c>
      <c r="AT34" s="13"/>
      <c r="AU34" s="21"/>
      <c r="AV34" s="3"/>
      <c r="AW34" s="3"/>
      <c r="AX34" s="3"/>
      <c r="AY34" s="3"/>
      <c r="AZ34" s="8"/>
      <c r="BA34" s="1" t="s">
        <v>101</v>
      </c>
      <c r="BB34" s="2">
        <v>145</v>
      </c>
      <c r="BC34" s="2">
        <v>1.4188000000000001</v>
      </c>
      <c r="BD34" s="2">
        <f>BC35</f>
        <v>1.4023000000000001</v>
      </c>
      <c r="BE34" s="2">
        <v>1.4362999999999999</v>
      </c>
      <c r="BF34" s="2">
        <f>(BE34-BC34)*10000</f>
        <v>174.99999999999849</v>
      </c>
      <c r="BG34" s="2"/>
      <c r="BH34" s="21"/>
      <c r="BI34" s="3"/>
      <c r="BJ34" s="3"/>
      <c r="BK34" s="3"/>
      <c r="BL34" s="3"/>
      <c r="BM34" s="8"/>
      <c r="BN34" s="1" t="s">
        <v>99</v>
      </c>
      <c r="BO34" s="2">
        <v>88</v>
      </c>
      <c r="BP34" s="2">
        <v>1.4896</v>
      </c>
      <c r="BQ34" s="2">
        <f>BP35</f>
        <v>1.4788000000000001</v>
      </c>
      <c r="BR34" s="2">
        <f>BQ34</f>
        <v>1.4788000000000001</v>
      </c>
      <c r="BS34" s="2">
        <f>(BR34-BP34)*10000</f>
        <v>-107.9999999999992</v>
      </c>
      <c r="BT34" s="13"/>
      <c r="BU34" s="21"/>
      <c r="BV34" s="3"/>
      <c r="BW34" s="3"/>
      <c r="BX34" s="3"/>
      <c r="BY34" s="3"/>
      <c r="CA34" s="1" t="s">
        <v>416</v>
      </c>
      <c r="CB34" s="2">
        <v>135</v>
      </c>
      <c r="CC34" s="2">
        <v>1.4318</v>
      </c>
      <c r="CD34" s="2">
        <f>CC35</f>
        <v>1.4162999999999999</v>
      </c>
      <c r="CE34" s="2">
        <v>0</v>
      </c>
      <c r="CF34" s="2">
        <v>0</v>
      </c>
      <c r="CG34" s="2"/>
      <c r="CH34" s="21"/>
      <c r="CI34" s="3"/>
      <c r="CJ34" s="3"/>
      <c r="CK34" s="3"/>
      <c r="CL34" s="3"/>
      <c r="CM34" s="11">
        <f>F42+F43+F69+S59+AF33+AF102+AF103+AS77+AS76+BF50+BF51+BS68+BS69+BS42+BS16+BS17+CF86+CF87+CW58+DJ24+DJ33+DJ102+DJ103</f>
        <v>357.99999999999613</v>
      </c>
      <c r="CN34" s="23">
        <v>25</v>
      </c>
      <c r="CR34" s="1" t="s">
        <v>500</v>
      </c>
      <c r="CS34" s="40">
        <v>78</v>
      </c>
      <c r="CT34" s="40">
        <v>1.6093999999999999</v>
      </c>
      <c r="CU34" s="40">
        <f>CT35</f>
        <v>1.5995999999999999</v>
      </c>
      <c r="CV34" s="40">
        <v>0</v>
      </c>
      <c r="CW34" s="40">
        <v>0</v>
      </c>
      <c r="CX34" s="41"/>
      <c r="CY34" s="36"/>
      <c r="CZ34" s="36"/>
      <c r="DA34" s="35"/>
      <c r="DB34" s="35"/>
      <c r="DC34" s="35"/>
      <c r="DE34" s="1" t="s">
        <v>530</v>
      </c>
      <c r="DF34" s="40">
        <v>54</v>
      </c>
      <c r="DG34" s="40">
        <v>1.5806</v>
      </c>
      <c r="DH34" s="40">
        <f>DG35</f>
        <v>1.5731999999999999</v>
      </c>
      <c r="DI34" s="40">
        <v>1.5777000000000001</v>
      </c>
      <c r="DJ34" s="40">
        <f>(DI34-DG34)*10000</f>
        <v>-28.999999999999027</v>
      </c>
      <c r="DK34" s="41">
        <v>55</v>
      </c>
      <c r="DL34" s="46">
        <f>DK34/(DF34+20)</f>
        <v>0.7432432432432432</v>
      </c>
      <c r="DM34" s="36" t="str">
        <f t="shared" si="0"/>
        <v>0,02</v>
      </c>
      <c r="DN34" s="45">
        <f t="shared" si="1"/>
        <v>-0.39189189189187873</v>
      </c>
      <c r="DO34" s="36">
        <f t="shared" si="2"/>
        <v>-5.7999999999998053</v>
      </c>
      <c r="DP34" s="45"/>
    </row>
    <row r="35" spans="1:120" ht="15.75" thickBot="1">
      <c r="A35" s="4" t="s">
        <v>102</v>
      </c>
      <c r="B35" s="5"/>
      <c r="C35" s="5"/>
      <c r="D35" s="5"/>
      <c r="E35" s="5"/>
      <c r="F35" s="5"/>
      <c r="G35" s="13"/>
      <c r="H35" s="21"/>
      <c r="I35" s="6"/>
      <c r="J35" s="6"/>
      <c r="K35" s="6"/>
      <c r="L35" s="6"/>
      <c r="M35" s="8"/>
      <c r="N35" s="4" t="s">
        <v>501</v>
      </c>
      <c r="O35" s="5"/>
      <c r="P35" s="5"/>
      <c r="Q35" s="5"/>
      <c r="R35" s="5"/>
      <c r="S35" s="5"/>
      <c r="T35" s="13"/>
      <c r="U35" s="21"/>
      <c r="V35" s="6"/>
      <c r="W35" s="6"/>
      <c r="X35" s="6"/>
      <c r="Y35" s="6"/>
      <c r="Z35" s="8"/>
      <c r="AA35" s="4"/>
      <c r="AB35" s="5"/>
      <c r="AC35" s="5"/>
      <c r="AD35" s="5"/>
      <c r="AE35" s="5"/>
      <c r="AF35" s="5"/>
      <c r="AG35" s="5"/>
      <c r="AH35" s="21"/>
      <c r="AI35" s="6"/>
      <c r="AJ35" s="6"/>
      <c r="AK35" s="6"/>
      <c r="AL35" s="6"/>
      <c r="AM35" s="8"/>
      <c r="AN35" s="4" t="s">
        <v>103</v>
      </c>
      <c r="AO35" s="5">
        <f>AO34</f>
        <v>110</v>
      </c>
      <c r="AP35" s="5">
        <f>AP34-(AO34/10000)-0.002</f>
        <v>1.4836</v>
      </c>
      <c r="AQ35" s="5">
        <f>AP34</f>
        <v>1.4965999999999999</v>
      </c>
      <c r="AR35" s="5">
        <f>AQ35</f>
        <v>1.4965999999999999</v>
      </c>
      <c r="AS35" s="5">
        <f>(AP35-AR35)*10000</f>
        <v>-129.99999999999901</v>
      </c>
      <c r="AT35" s="13"/>
      <c r="AU35" s="21"/>
      <c r="AV35" s="6"/>
      <c r="AW35" s="6"/>
      <c r="AX35" s="6"/>
      <c r="AY35" s="6"/>
      <c r="AZ35" s="8"/>
      <c r="BA35" s="4" t="s">
        <v>104</v>
      </c>
      <c r="BB35" s="5">
        <f>BB34</f>
        <v>145</v>
      </c>
      <c r="BC35" s="5">
        <f>BC34-(BB34/10000)-0.002</f>
        <v>1.4023000000000001</v>
      </c>
      <c r="BD35" s="5">
        <f>BC34</f>
        <v>1.4188000000000001</v>
      </c>
      <c r="BE35" s="5">
        <v>0</v>
      </c>
      <c r="BF35" s="5">
        <v>0</v>
      </c>
      <c r="BG35" s="5"/>
      <c r="BH35" s="21"/>
      <c r="BI35" s="6"/>
      <c r="BJ35" s="6"/>
      <c r="BK35" s="6"/>
      <c r="BL35" s="6"/>
      <c r="BM35" s="8"/>
      <c r="BN35" s="4" t="s">
        <v>102</v>
      </c>
      <c r="BO35" s="5">
        <f>BO34</f>
        <v>88</v>
      </c>
      <c r="BP35" s="5">
        <f>BP34-(BO34/10000)-0.002</f>
        <v>1.4788000000000001</v>
      </c>
      <c r="BQ35" s="5">
        <f>BP34</f>
        <v>1.4896</v>
      </c>
      <c r="BR35" s="5">
        <f>BQ35</f>
        <v>1.4896</v>
      </c>
      <c r="BS35" s="5">
        <f>(BP35-BR35)*10000</f>
        <v>-107.9999999999992</v>
      </c>
      <c r="BT35" s="13"/>
      <c r="BU35" s="21"/>
      <c r="BV35" s="6"/>
      <c r="BW35" s="6"/>
      <c r="BX35" s="6"/>
      <c r="BY35" s="6"/>
      <c r="CA35" s="4" t="s">
        <v>417</v>
      </c>
      <c r="CB35" s="5">
        <f>CB34</f>
        <v>135</v>
      </c>
      <c r="CC35" s="5">
        <f>CC34-(CB34/10000)-0.002</f>
        <v>1.4162999999999999</v>
      </c>
      <c r="CD35" s="5">
        <f>CC34</f>
        <v>1.4318</v>
      </c>
      <c r="CE35" s="5">
        <v>1.3962000000000001</v>
      </c>
      <c r="CF35" s="5">
        <f>(CC35-CE35)*10000</f>
        <v>200.99999999999784</v>
      </c>
      <c r="CG35" s="5"/>
      <c r="CH35" s="21"/>
      <c r="CI35" s="6"/>
      <c r="CJ35" s="6"/>
      <c r="CK35" s="6"/>
      <c r="CL35" s="6"/>
      <c r="CM35" s="27">
        <f>F86+F87+S102+S103+S32+AF76+AS51+BF16+BF94+BS87+CF60+CF61+CW24+CW32+CW103+DJ77</f>
        <v>637.99999999999852</v>
      </c>
      <c r="CN35" s="23">
        <v>26</v>
      </c>
      <c r="CR35" s="4" t="s">
        <v>501</v>
      </c>
      <c r="CS35" s="43">
        <f>CS34</f>
        <v>78</v>
      </c>
      <c r="CT35" s="43">
        <f>CT34-(CS34/10000)-0.002</f>
        <v>1.5995999999999999</v>
      </c>
      <c r="CU35" s="43">
        <f>CT34</f>
        <v>1.6093999999999999</v>
      </c>
      <c r="CV35" s="43">
        <v>1.6001000000000001</v>
      </c>
      <c r="CW35" s="43">
        <f>(CT35-CV35)*10000</f>
        <v>-5.0000000000016698</v>
      </c>
      <c r="CX35" s="41"/>
      <c r="CY35" s="36"/>
      <c r="CZ35" s="36"/>
      <c r="DA35" s="37"/>
      <c r="DB35" s="37"/>
      <c r="DC35" s="37"/>
      <c r="DE35" s="4" t="s">
        <v>667</v>
      </c>
      <c r="DF35" s="43">
        <f>DF34</f>
        <v>54</v>
      </c>
      <c r="DG35" s="43">
        <f>DG34-(DF34/10000)-0.002</f>
        <v>1.5731999999999999</v>
      </c>
      <c r="DH35" s="43">
        <f>DG34</f>
        <v>1.5806</v>
      </c>
      <c r="DI35" s="43">
        <f>DH35</f>
        <v>1.5806</v>
      </c>
      <c r="DJ35" s="43">
        <f>(DG35-DI35)*10000</f>
        <v>-74.000000000000739</v>
      </c>
      <c r="DK35" s="41">
        <v>0</v>
      </c>
      <c r="DL35" s="46">
        <v>-1</v>
      </c>
      <c r="DM35" s="36" t="str">
        <f t="shared" si="0"/>
        <v>0,02</v>
      </c>
      <c r="DN35" s="45">
        <f t="shared" si="1"/>
        <v>-1.00000000000001</v>
      </c>
      <c r="DO35" s="36">
        <f t="shared" si="2"/>
        <v>-14.80000000000015</v>
      </c>
      <c r="DP35" s="45"/>
    </row>
    <row r="36" spans="1:120" ht="15.75" thickBot="1">
      <c r="A36" s="1" t="s">
        <v>105</v>
      </c>
      <c r="B36" s="2"/>
      <c r="C36" s="2"/>
      <c r="D36" s="2"/>
      <c r="E36" s="2"/>
      <c r="F36" s="2"/>
      <c r="G36" s="13"/>
      <c r="H36" s="21"/>
      <c r="I36" s="3"/>
      <c r="J36" s="3"/>
      <c r="K36" s="3"/>
      <c r="L36" s="3"/>
      <c r="M36" s="8"/>
      <c r="N36" s="1" t="s">
        <v>502</v>
      </c>
      <c r="O36" s="2"/>
      <c r="P36" s="2"/>
      <c r="Q36" s="2"/>
      <c r="R36" s="2"/>
      <c r="S36" s="2"/>
      <c r="T36" s="13"/>
      <c r="U36" s="21"/>
      <c r="V36" s="3"/>
      <c r="W36" s="3"/>
      <c r="X36" s="3"/>
      <c r="Y36" s="3"/>
      <c r="Z36" s="8"/>
      <c r="AA36" s="1"/>
      <c r="AB36" s="2"/>
      <c r="AC36" s="2"/>
      <c r="AD36" s="2"/>
      <c r="AE36" s="2"/>
      <c r="AF36" s="2"/>
      <c r="AG36" s="13"/>
      <c r="AH36" s="21"/>
      <c r="AI36" s="3"/>
      <c r="AJ36" s="3"/>
      <c r="AK36" s="3"/>
      <c r="AL36" s="3"/>
      <c r="AM36" s="8"/>
      <c r="AN36" s="1" t="s">
        <v>557</v>
      </c>
      <c r="AO36" s="2">
        <v>115</v>
      </c>
      <c r="AP36" s="2">
        <v>1.486</v>
      </c>
      <c r="AQ36" s="2">
        <f>AP37</f>
        <v>1.4724999999999999</v>
      </c>
      <c r="AR36" s="2">
        <v>0</v>
      </c>
      <c r="AS36" s="2">
        <v>0</v>
      </c>
      <c r="AT36" s="13"/>
      <c r="AU36" s="21"/>
      <c r="AV36" s="3"/>
      <c r="AW36" s="3"/>
      <c r="AX36" s="3"/>
      <c r="AY36" s="3"/>
      <c r="AZ36" s="8"/>
      <c r="BA36" s="1" t="s">
        <v>591</v>
      </c>
      <c r="BB36" s="2">
        <v>100</v>
      </c>
      <c r="BC36" s="2">
        <v>1.4455</v>
      </c>
      <c r="BD36" s="2">
        <f>BC37</f>
        <v>1.4335</v>
      </c>
      <c r="BE36" s="2">
        <v>0</v>
      </c>
      <c r="BF36" s="2">
        <v>0</v>
      </c>
      <c r="BG36" s="13"/>
      <c r="BH36" s="21"/>
      <c r="BI36" s="3"/>
      <c r="BJ36" s="3"/>
      <c r="BK36" s="3"/>
      <c r="BL36" s="3"/>
      <c r="BM36" s="8"/>
      <c r="BN36" s="1" t="s">
        <v>625</v>
      </c>
      <c r="BO36" s="2">
        <v>152</v>
      </c>
      <c r="BP36" s="2">
        <v>1.4996</v>
      </c>
      <c r="BQ36" s="2">
        <f>BP37</f>
        <v>1.4823999999999999</v>
      </c>
      <c r="BR36" s="2">
        <v>1.5089999999999999</v>
      </c>
      <c r="BS36" s="2">
        <f>(BR36-BP36)*10000</f>
        <v>93.999999999998522</v>
      </c>
      <c r="BT36" s="13"/>
      <c r="BU36" s="21"/>
      <c r="BV36" s="3"/>
      <c r="BW36" s="3"/>
      <c r="BX36" s="3"/>
      <c r="BY36" s="3"/>
      <c r="CA36" s="1" t="s">
        <v>418</v>
      </c>
      <c r="CB36" s="2">
        <v>96</v>
      </c>
      <c r="CC36" s="2">
        <v>1.4065000000000001</v>
      </c>
      <c r="CD36" s="2">
        <f>CC37</f>
        <v>1.3949</v>
      </c>
      <c r="CE36" s="2">
        <v>1.4111</v>
      </c>
      <c r="CF36" s="2">
        <f>(CE36-CC36)*10000</f>
        <v>45.999999999999375</v>
      </c>
      <c r="CG36" s="2"/>
      <c r="CH36" s="21"/>
      <c r="CI36" s="3"/>
      <c r="CJ36" s="3"/>
      <c r="CK36" s="3"/>
      <c r="CL36" s="3"/>
      <c r="CM36" s="27">
        <f>F61+S76+S25+AF50+AF51+AS95+AS17+BF42+BF43+BF68+BF69+BS61+CF26+CF27+CF34+CF35+CF104+CF105+CW76+DJ51</f>
        <v>671.99999999999932</v>
      </c>
      <c r="CN36" s="23">
        <v>27</v>
      </c>
      <c r="CO36" s="47"/>
      <c r="CR36" s="1" t="s">
        <v>502</v>
      </c>
      <c r="CS36" s="40">
        <v>112</v>
      </c>
      <c r="CT36" s="40">
        <v>1.6067</v>
      </c>
      <c r="CU36" s="40">
        <f>CT37</f>
        <v>1.5934999999999999</v>
      </c>
      <c r="CV36" s="40">
        <v>0</v>
      </c>
      <c r="CW36" s="40">
        <v>0</v>
      </c>
      <c r="CX36" s="41"/>
      <c r="CY36" s="36"/>
      <c r="CZ36" s="36"/>
      <c r="DA36" s="35"/>
      <c r="DB36" s="35"/>
      <c r="DC36" s="35"/>
      <c r="DE36" s="1" t="s">
        <v>531</v>
      </c>
      <c r="DF36" s="40">
        <v>70</v>
      </c>
      <c r="DG36" s="40">
        <v>1.5848</v>
      </c>
      <c r="DH36" s="40">
        <f>DG37</f>
        <v>1.5758000000000001</v>
      </c>
      <c r="DI36" s="40">
        <f>DG37</f>
        <v>1.5758000000000001</v>
      </c>
      <c r="DJ36" s="40">
        <f>(DI36-DG36)*10000</f>
        <v>-89.999999999998977</v>
      </c>
      <c r="DK36" s="41">
        <v>0</v>
      </c>
      <c r="DL36" s="36">
        <v>-1</v>
      </c>
      <c r="DM36" s="36" t="str">
        <f t="shared" si="0"/>
        <v>0,02</v>
      </c>
      <c r="DN36" s="45">
        <f t="shared" si="1"/>
        <v>-0.99999999999998868</v>
      </c>
      <c r="DO36" s="36">
        <f t="shared" si="2"/>
        <v>-17.999999999999797</v>
      </c>
      <c r="DP36" s="45"/>
    </row>
    <row r="37" spans="1:120" ht="15.75" thickBot="1">
      <c r="A37" s="4" t="s">
        <v>106</v>
      </c>
      <c r="B37" s="5"/>
      <c r="C37" s="5"/>
      <c r="D37" s="5"/>
      <c r="E37" s="5"/>
      <c r="F37" s="5"/>
      <c r="G37" s="13"/>
      <c r="H37" s="21"/>
      <c r="I37" s="3"/>
      <c r="J37" s="3"/>
      <c r="K37" s="3"/>
      <c r="L37" s="3"/>
      <c r="M37" s="8"/>
      <c r="N37" s="4" t="s">
        <v>503</v>
      </c>
      <c r="O37" s="5"/>
      <c r="P37" s="5"/>
      <c r="Q37" s="5"/>
      <c r="R37" s="5"/>
      <c r="S37" s="5"/>
      <c r="T37" s="13"/>
      <c r="U37" s="21"/>
      <c r="V37" s="3"/>
      <c r="W37" s="3"/>
      <c r="X37" s="3"/>
      <c r="Y37" s="3"/>
      <c r="Z37" s="8"/>
      <c r="AA37" s="4"/>
      <c r="AB37" s="5"/>
      <c r="AC37" s="5"/>
      <c r="AD37" s="5"/>
      <c r="AE37" s="5"/>
      <c r="AF37" s="5"/>
      <c r="AG37" s="13"/>
      <c r="AH37" s="21"/>
      <c r="AI37" s="3"/>
      <c r="AJ37" s="3"/>
      <c r="AK37" s="3"/>
      <c r="AL37" s="3"/>
      <c r="AM37" s="8"/>
      <c r="AN37" s="4" t="s">
        <v>558</v>
      </c>
      <c r="AO37" s="5">
        <f>AO36</f>
        <v>115</v>
      </c>
      <c r="AP37" s="5">
        <f>AP36-(AO36/10000)-0.002</f>
        <v>1.4724999999999999</v>
      </c>
      <c r="AQ37" s="5">
        <f>AP36</f>
        <v>1.486</v>
      </c>
      <c r="AR37" s="5">
        <v>1.4773000000000001</v>
      </c>
      <c r="AS37" s="5">
        <f>(AP37-AR37)*10000</f>
        <v>-48.000000000001378</v>
      </c>
      <c r="AT37" s="13"/>
      <c r="AU37" s="21"/>
      <c r="AV37" s="3"/>
      <c r="AW37" s="3"/>
      <c r="AX37" s="3"/>
      <c r="AY37" s="3"/>
      <c r="AZ37" s="8"/>
      <c r="BA37" s="4" t="s">
        <v>592</v>
      </c>
      <c r="BB37" s="5">
        <f>BB36</f>
        <v>100</v>
      </c>
      <c r="BC37" s="5">
        <f>BC36-(BB36/10000)-0.002</f>
        <v>1.4335</v>
      </c>
      <c r="BD37" s="5">
        <f>BC36</f>
        <v>1.4455</v>
      </c>
      <c r="BE37" s="5">
        <v>1.3801000000000001</v>
      </c>
      <c r="BF37" s="5">
        <f>(BC37-BE37)*10000</f>
        <v>533.99999999999886</v>
      </c>
      <c r="BG37" s="13"/>
      <c r="BH37" s="21"/>
      <c r="BI37" s="3"/>
      <c r="BJ37" s="3"/>
      <c r="BK37" s="3"/>
      <c r="BL37" s="3"/>
      <c r="BM37" s="8"/>
      <c r="BN37" s="4" t="s">
        <v>626</v>
      </c>
      <c r="BO37" s="5">
        <f>BO36</f>
        <v>152</v>
      </c>
      <c r="BP37" s="5">
        <f>BP36-(BO36/10000)-0.002</f>
        <v>1.4823999999999999</v>
      </c>
      <c r="BQ37" s="5">
        <f>BP36</f>
        <v>1.4996</v>
      </c>
      <c r="BR37" s="5">
        <v>0</v>
      </c>
      <c r="BS37" s="5">
        <v>0</v>
      </c>
      <c r="BT37" s="13"/>
      <c r="BU37" s="21"/>
      <c r="BV37" s="3"/>
      <c r="BW37" s="3"/>
      <c r="BX37" s="3"/>
      <c r="BY37" s="3"/>
      <c r="CA37" s="4" t="s">
        <v>419</v>
      </c>
      <c r="CB37" s="5">
        <f>CB36</f>
        <v>96</v>
      </c>
      <c r="CC37" s="5">
        <f>CC36-(CB36/10000)-0.002</f>
        <v>1.3949</v>
      </c>
      <c r="CD37" s="5">
        <f>CC36</f>
        <v>1.4065000000000001</v>
      </c>
      <c r="CE37" s="5">
        <v>0</v>
      </c>
      <c r="CF37" s="5">
        <v>0</v>
      </c>
      <c r="CG37" s="5"/>
      <c r="CH37" s="21"/>
      <c r="CI37" s="3"/>
      <c r="CJ37" s="3"/>
      <c r="CK37" s="3"/>
      <c r="CL37" s="3"/>
      <c r="CM37" s="27">
        <f>F26+F34+F35+F105+S51+S50+AF16+AF17+AF94+AF95+AS68+AS43+AS42+BF86+BF87+BS35+BS34+CF78+CF79+CW50+CW51+DJ16+DJ17+DJ95</f>
        <v>-1416.9999999999948</v>
      </c>
      <c r="CN37" s="27">
        <v>28</v>
      </c>
      <c r="CR37" s="4" t="s">
        <v>503</v>
      </c>
      <c r="CS37" s="43">
        <f>CS36</f>
        <v>112</v>
      </c>
      <c r="CT37" s="43">
        <f>CT36-(CS36/10000)-0.002</f>
        <v>1.5934999999999999</v>
      </c>
      <c r="CU37" s="43">
        <f>CT36</f>
        <v>1.6067</v>
      </c>
      <c r="CV37" s="43">
        <v>1.5878000000000001</v>
      </c>
      <c r="CW37" s="43">
        <f>(CT37-CV37)*10000</f>
        <v>56.999999999998167</v>
      </c>
      <c r="CX37" s="41"/>
      <c r="CY37" s="36"/>
      <c r="CZ37" s="36"/>
      <c r="DA37" s="35"/>
      <c r="DB37" s="35"/>
      <c r="DC37" s="35"/>
      <c r="DE37" s="4" t="s">
        <v>532</v>
      </c>
      <c r="DF37" s="43">
        <f>DF36</f>
        <v>70</v>
      </c>
      <c r="DG37" s="43">
        <f>DG36-(DF36/10000)-0.002</f>
        <v>1.5758000000000001</v>
      </c>
      <c r="DH37" s="43">
        <f>DG36</f>
        <v>1.5848</v>
      </c>
      <c r="DI37" s="43">
        <f>DH37</f>
        <v>1.5848</v>
      </c>
      <c r="DJ37" s="43">
        <f>(DG37-DI37)*10000</f>
        <v>-89.999999999998977</v>
      </c>
      <c r="DK37" s="41">
        <v>0</v>
      </c>
      <c r="DL37" s="36">
        <v>-1</v>
      </c>
      <c r="DM37" s="36" t="str">
        <f t="shared" si="0"/>
        <v>0,02</v>
      </c>
      <c r="DN37" s="45">
        <f t="shared" si="1"/>
        <v>-0.99999999999998868</v>
      </c>
      <c r="DO37" s="36">
        <f t="shared" si="2"/>
        <v>-17.999999999999797</v>
      </c>
      <c r="DP37" s="45"/>
    </row>
    <row r="38" spans="1:120" ht="15.75" thickBot="1">
      <c r="A38" s="1" t="s">
        <v>107</v>
      </c>
      <c r="B38" s="2"/>
      <c r="C38" s="2"/>
      <c r="D38" s="2"/>
      <c r="E38" s="2"/>
      <c r="F38" s="2"/>
      <c r="G38" s="13"/>
      <c r="H38" s="21"/>
      <c r="I38" s="3"/>
      <c r="J38" s="3"/>
      <c r="K38" s="3"/>
      <c r="L38" s="3"/>
      <c r="M38" s="8"/>
      <c r="N38" s="1" t="s">
        <v>108</v>
      </c>
      <c r="O38" s="2"/>
      <c r="P38" s="2"/>
      <c r="Q38" s="2"/>
      <c r="R38" s="2"/>
      <c r="S38" s="2"/>
      <c r="T38" s="13"/>
      <c r="U38" s="21"/>
      <c r="V38" s="3"/>
      <c r="W38" s="3"/>
      <c r="X38" s="3"/>
      <c r="Y38" s="3"/>
      <c r="Z38" s="8"/>
      <c r="AA38" s="1"/>
      <c r="AB38" s="2"/>
      <c r="AC38" s="2"/>
      <c r="AD38" s="2"/>
      <c r="AE38" s="2"/>
      <c r="AF38" s="2"/>
      <c r="AG38" s="13"/>
      <c r="AH38" s="21"/>
      <c r="AI38" s="3"/>
      <c r="AJ38" s="3"/>
      <c r="AK38" s="3"/>
      <c r="AL38" s="3"/>
      <c r="AM38" s="8"/>
      <c r="AN38" s="1" t="s">
        <v>110</v>
      </c>
      <c r="AO38" s="2">
        <v>105</v>
      </c>
      <c r="AP38" s="2">
        <v>1.4775</v>
      </c>
      <c r="AQ38" s="2">
        <f>AP39</f>
        <v>1.4650000000000001</v>
      </c>
      <c r="AR38" s="2">
        <v>1.4791000000000001</v>
      </c>
      <c r="AS38" s="2">
        <f>(AR38-AP38)*10000</f>
        <v>16.000000000000458</v>
      </c>
      <c r="AT38" s="13"/>
      <c r="AU38" s="21"/>
      <c r="AV38" s="3"/>
      <c r="AW38" s="3"/>
      <c r="AX38" s="3"/>
      <c r="AY38" s="3"/>
      <c r="AZ38" s="8"/>
      <c r="BA38" s="1" t="s">
        <v>111</v>
      </c>
      <c r="BB38" s="2">
        <v>190</v>
      </c>
      <c r="BC38" s="2">
        <v>1.3995</v>
      </c>
      <c r="BD38" s="2">
        <f>BC39</f>
        <v>1.3785000000000001</v>
      </c>
      <c r="BE38" s="2">
        <f>BD38</f>
        <v>1.3785000000000001</v>
      </c>
      <c r="BF38" s="2">
        <f>(BE38-BC38)*10000</f>
        <v>-209.99999999999909</v>
      </c>
      <c r="BG38" s="13"/>
      <c r="BH38" s="21"/>
      <c r="BI38" s="3"/>
      <c r="BJ38" s="3"/>
      <c r="BK38" s="3"/>
      <c r="BL38" s="3"/>
      <c r="BM38" s="8"/>
      <c r="BN38" s="1" t="s">
        <v>107</v>
      </c>
      <c r="BO38" s="2">
        <v>175</v>
      </c>
      <c r="BP38" s="2">
        <v>1.5169999999999999</v>
      </c>
      <c r="BQ38" s="2">
        <f>BP39</f>
        <v>1.4974999999999998</v>
      </c>
      <c r="BR38" s="2">
        <v>0</v>
      </c>
      <c r="BS38" s="2">
        <v>0</v>
      </c>
      <c r="BT38" s="13"/>
      <c r="BU38" s="21"/>
      <c r="BV38" s="3"/>
      <c r="BW38" s="3"/>
      <c r="BX38" s="3"/>
      <c r="BY38" s="3"/>
      <c r="CA38" s="1" t="s">
        <v>420</v>
      </c>
      <c r="CB38" s="2">
        <v>66</v>
      </c>
      <c r="CC38" s="2">
        <v>1.4165000000000001</v>
      </c>
      <c r="CD38" s="2">
        <f>CC39</f>
        <v>1.4079000000000002</v>
      </c>
      <c r="CE38" s="2">
        <f>CD38</f>
        <v>1.4079000000000002</v>
      </c>
      <c r="CF38" s="2">
        <f>(CE38-CC38)*10000</f>
        <v>-85.999999999999403</v>
      </c>
      <c r="CG38" s="2"/>
      <c r="CH38" s="21"/>
      <c r="CI38" s="3"/>
      <c r="CJ38" s="3"/>
      <c r="CK38" s="3"/>
      <c r="CL38" s="3"/>
      <c r="CM38" s="27">
        <f>F79+S94+S95+AF42+AF43+AF68+AS87+BS79+BS27+CF52+CF53+CW16+CW95+DJ42+DJ68</f>
        <v>1212.9999999999998</v>
      </c>
      <c r="CN38" s="23">
        <v>29</v>
      </c>
      <c r="CO38" s="47"/>
      <c r="CR38" s="1" t="s">
        <v>108</v>
      </c>
      <c r="CS38" s="40">
        <v>100</v>
      </c>
      <c r="CT38" s="40">
        <v>1.5954999999999999</v>
      </c>
      <c r="CU38" s="40">
        <f>CT39</f>
        <v>1.5834999999999999</v>
      </c>
      <c r="CV38" s="40">
        <v>1.6012</v>
      </c>
      <c r="CW38" s="40">
        <f>(CV38-CT38)*10000</f>
        <v>57.000000000000384</v>
      </c>
      <c r="CX38" s="41"/>
      <c r="CY38" s="36"/>
      <c r="CZ38" s="36"/>
      <c r="DA38" s="35"/>
      <c r="DB38" s="35"/>
      <c r="DC38" s="35"/>
      <c r="DE38" s="1" t="s">
        <v>109</v>
      </c>
      <c r="DF38" s="40">
        <v>56</v>
      </c>
      <c r="DG38" s="40">
        <v>1.5798000000000001</v>
      </c>
      <c r="DH38" s="40">
        <f>DG39</f>
        <v>1.5722</v>
      </c>
      <c r="DI38" s="40">
        <f>DG39</f>
        <v>1.5722</v>
      </c>
      <c r="DJ38" s="40">
        <f>(DI38-DG38)*10000</f>
        <v>-76.000000000000512</v>
      </c>
      <c r="DK38" s="41">
        <v>0</v>
      </c>
      <c r="DL38" s="36">
        <v>-1</v>
      </c>
      <c r="DM38" s="36" t="str">
        <f t="shared" si="0"/>
        <v>0,02</v>
      </c>
      <c r="DN38" s="45">
        <f t="shared" si="1"/>
        <v>-1.0000000000000067</v>
      </c>
      <c r="DO38" s="36">
        <f t="shared" si="2"/>
        <v>-15.200000000000102</v>
      </c>
      <c r="DP38" s="45"/>
    </row>
    <row r="39" spans="1:120" ht="15.75" thickBot="1">
      <c r="A39" s="4" t="s">
        <v>112</v>
      </c>
      <c r="B39" s="5"/>
      <c r="C39" s="5"/>
      <c r="D39" s="5"/>
      <c r="E39" s="5"/>
      <c r="F39" s="5"/>
      <c r="G39" s="13"/>
      <c r="H39" s="21"/>
      <c r="I39" s="6"/>
      <c r="J39" s="6"/>
      <c r="K39" s="6"/>
      <c r="L39" s="6"/>
      <c r="M39" s="8"/>
      <c r="N39" s="4" t="s">
        <v>113</v>
      </c>
      <c r="O39" s="5"/>
      <c r="P39" s="5"/>
      <c r="Q39" s="5"/>
      <c r="R39" s="5"/>
      <c r="S39" s="5"/>
      <c r="T39" s="13"/>
      <c r="U39" s="21"/>
      <c r="V39" s="6"/>
      <c r="W39" s="6"/>
      <c r="X39" s="6"/>
      <c r="Y39" s="6"/>
      <c r="Z39" s="8"/>
      <c r="AA39" s="4"/>
      <c r="AB39" s="5"/>
      <c r="AC39" s="5"/>
      <c r="AD39" s="5"/>
      <c r="AE39" s="5"/>
      <c r="AF39" s="5"/>
      <c r="AG39" s="13"/>
      <c r="AH39" s="21"/>
      <c r="AI39" s="6"/>
      <c r="AJ39" s="6"/>
      <c r="AK39" s="6"/>
      <c r="AL39" s="6"/>
      <c r="AM39" s="8"/>
      <c r="AN39" s="4" t="s">
        <v>115</v>
      </c>
      <c r="AO39" s="5">
        <f>AO38</f>
        <v>105</v>
      </c>
      <c r="AP39" s="5">
        <f>AP38-(AO38/10000)-0.002</f>
        <v>1.4650000000000001</v>
      </c>
      <c r="AQ39" s="5">
        <f>AP38</f>
        <v>1.4775</v>
      </c>
      <c r="AR39" s="5">
        <v>0</v>
      </c>
      <c r="AS39" s="5">
        <v>0</v>
      </c>
      <c r="AT39" s="13"/>
      <c r="AU39" s="21"/>
      <c r="AV39" s="6"/>
      <c r="AW39" s="6"/>
      <c r="AX39" s="6"/>
      <c r="AY39" s="6"/>
      <c r="AZ39" s="8"/>
      <c r="BA39" s="4" t="s">
        <v>116</v>
      </c>
      <c r="BB39" s="5">
        <f>BB38</f>
        <v>190</v>
      </c>
      <c r="BC39" s="5">
        <f>BC38-(BB38/10000)-0.002</f>
        <v>1.3785000000000001</v>
      </c>
      <c r="BD39" s="5">
        <f>BC38</f>
        <v>1.3995</v>
      </c>
      <c r="BE39" s="5">
        <v>1.3875</v>
      </c>
      <c r="BF39" s="5">
        <f>(BC39-BE39)*10000</f>
        <v>-89.999999999998977</v>
      </c>
      <c r="BG39" s="13"/>
      <c r="BH39" s="21"/>
      <c r="BI39" s="6"/>
      <c r="BJ39" s="6"/>
      <c r="BK39" s="6"/>
      <c r="BL39" s="6"/>
      <c r="BM39" s="8"/>
      <c r="BN39" s="4" t="s">
        <v>112</v>
      </c>
      <c r="BO39" s="5">
        <f>BO38</f>
        <v>175</v>
      </c>
      <c r="BP39" s="5">
        <f>BP38-(BO38/10000)-0.002</f>
        <v>1.4974999999999998</v>
      </c>
      <c r="BQ39" s="5">
        <f>BP38</f>
        <v>1.5169999999999999</v>
      </c>
      <c r="BR39" s="5">
        <v>1.4596</v>
      </c>
      <c r="BS39" s="5">
        <f>(BP39-BR39)*10000</f>
        <v>378.99999999999824</v>
      </c>
      <c r="BT39" s="13"/>
      <c r="BU39" s="21"/>
      <c r="BV39" s="6"/>
      <c r="BW39" s="6"/>
      <c r="BX39" s="6"/>
      <c r="BY39" s="6"/>
      <c r="CA39" s="4" t="s">
        <v>421</v>
      </c>
      <c r="CB39" s="5">
        <f>CB38</f>
        <v>66</v>
      </c>
      <c r="CC39" s="5">
        <f>CC38-(CB38/10000)-0.002</f>
        <v>1.4079000000000002</v>
      </c>
      <c r="CD39" s="5">
        <f>CC38</f>
        <v>1.4165000000000001</v>
      </c>
      <c r="CE39" s="5">
        <v>1.3997999999999999</v>
      </c>
      <c r="CF39" s="5">
        <f>(CC39-CE39)*10000</f>
        <v>81.000000000002188</v>
      </c>
      <c r="CG39" s="5"/>
      <c r="CH39" s="21"/>
      <c r="CI39" s="6"/>
      <c r="CJ39" s="6"/>
      <c r="CK39" s="6"/>
      <c r="CL39" s="6"/>
      <c r="CM39" s="27">
        <f>F52+S69+S42+S17+AF86+AF87+AS61+AS60+BF34+BF104+BF105+BS53+BS52+CF18+CF19+CF96+CF97+CW43+CW69+DJ86+DJ87</f>
        <v>-501.00000000000256</v>
      </c>
      <c r="CN39" s="27">
        <v>30</v>
      </c>
      <c r="CR39" s="4" t="s">
        <v>113</v>
      </c>
      <c r="CS39" s="43">
        <f>CS38</f>
        <v>100</v>
      </c>
      <c r="CT39" s="43">
        <f>CT38-(CS38/10000)-0.002</f>
        <v>1.5834999999999999</v>
      </c>
      <c r="CU39" s="43">
        <f>CT38</f>
        <v>1.5954999999999999</v>
      </c>
      <c r="CV39" s="43">
        <v>0</v>
      </c>
      <c r="CW39" s="43">
        <v>0</v>
      </c>
      <c r="CX39" s="41"/>
      <c r="CY39" s="36"/>
      <c r="CZ39" s="36"/>
      <c r="DA39" s="38"/>
      <c r="DB39" s="37"/>
      <c r="DC39" s="37"/>
      <c r="DE39" s="4" t="s">
        <v>114</v>
      </c>
      <c r="DF39" s="43">
        <f>DF38</f>
        <v>56</v>
      </c>
      <c r="DG39" s="43">
        <f>DG38-(DF38/10000)-0.002</f>
        <v>1.5722</v>
      </c>
      <c r="DH39" s="43">
        <f>DG38</f>
        <v>1.5798000000000001</v>
      </c>
      <c r="DI39" s="43">
        <v>1.5710999999999999</v>
      </c>
      <c r="DJ39" s="43">
        <f>(DG39-DI39)*10000</f>
        <v>11.000000000001009</v>
      </c>
      <c r="DK39" s="41">
        <v>0</v>
      </c>
      <c r="DL39" s="46">
        <v>0</v>
      </c>
      <c r="DM39" s="36" t="str">
        <f t="shared" si="0"/>
        <v>0,02</v>
      </c>
      <c r="DN39" s="45">
        <f t="shared" si="1"/>
        <v>0.14473684210527643</v>
      </c>
      <c r="DO39" s="36">
        <f t="shared" si="2"/>
        <v>2.2000000000002018</v>
      </c>
      <c r="DP39" s="45"/>
    </row>
    <row r="40" spans="1:120" ht="15.75" thickBot="1">
      <c r="A40" s="1" t="s">
        <v>117</v>
      </c>
      <c r="B40" s="2"/>
      <c r="C40" s="2"/>
      <c r="D40" s="2"/>
      <c r="E40" s="2"/>
      <c r="F40" s="2"/>
      <c r="G40" s="13"/>
      <c r="H40" s="21"/>
      <c r="I40" s="3"/>
      <c r="J40" s="3"/>
      <c r="K40" s="3"/>
      <c r="L40" s="3"/>
      <c r="M40" s="8"/>
      <c r="N40" s="1" t="s">
        <v>118</v>
      </c>
      <c r="O40" s="2"/>
      <c r="P40" s="2"/>
      <c r="Q40" s="2"/>
      <c r="R40" s="2"/>
      <c r="S40" s="2"/>
      <c r="T40" s="13"/>
      <c r="U40" s="21"/>
      <c r="V40" s="3"/>
      <c r="W40" s="3"/>
      <c r="X40" s="3"/>
      <c r="Y40" s="3"/>
      <c r="Z40" s="8"/>
      <c r="AA40" s="1"/>
      <c r="AB40" s="2"/>
      <c r="AC40" s="2"/>
      <c r="AD40" s="2"/>
      <c r="AE40" s="2"/>
      <c r="AF40" s="2"/>
      <c r="AG40" s="13"/>
      <c r="AH40" s="21"/>
      <c r="AI40" s="3"/>
      <c r="AJ40" s="3"/>
      <c r="AK40" s="3"/>
      <c r="AL40" s="3"/>
      <c r="AM40" s="8"/>
      <c r="AN40" s="1" t="s">
        <v>120</v>
      </c>
      <c r="AO40" s="2">
        <v>58</v>
      </c>
      <c r="AP40" s="2">
        <v>1.4833000000000001</v>
      </c>
      <c r="AQ40" s="2">
        <f>AP41</f>
        <v>1.4755</v>
      </c>
      <c r="AR40" s="2">
        <v>1.4910000000000001</v>
      </c>
      <c r="AS40" s="2">
        <f>(AR40-AP40)*10000</f>
        <v>77.000000000000398</v>
      </c>
      <c r="AT40" s="13"/>
      <c r="AU40" s="21"/>
      <c r="AV40" s="3"/>
      <c r="AW40" s="3"/>
      <c r="AX40" s="3"/>
      <c r="AY40" s="3"/>
      <c r="AZ40" s="8"/>
      <c r="BA40" s="1" t="s">
        <v>121</v>
      </c>
      <c r="BB40" s="2">
        <v>162</v>
      </c>
      <c r="BC40" s="2">
        <v>1.395</v>
      </c>
      <c r="BD40" s="2">
        <f>BC41</f>
        <v>1.3768</v>
      </c>
      <c r="BE40" s="2">
        <v>1.3895999999999999</v>
      </c>
      <c r="BF40" s="2">
        <f>(BE40-BC40)*10000</f>
        <v>-54.000000000000711</v>
      </c>
      <c r="BG40" s="13"/>
      <c r="BH40" s="21"/>
      <c r="BI40" s="3"/>
      <c r="BJ40" s="3"/>
      <c r="BK40" s="3"/>
      <c r="BL40" s="3"/>
      <c r="BM40" s="8"/>
      <c r="BN40" s="1" t="s">
        <v>117</v>
      </c>
      <c r="BO40" s="2">
        <v>220</v>
      </c>
      <c r="BP40" s="2">
        <v>1.4811000000000001</v>
      </c>
      <c r="BQ40" s="2">
        <f>BP41</f>
        <v>1.4571000000000001</v>
      </c>
      <c r="BR40" s="2">
        <v>0</v>
      </c>
      <c r="BS40" s="2">
        <v>0</v>
      </c>
      <c r="BT40" s="13"/>
      <c r="BU40" s="21"/>
      <c r="BV40" s="3"/>
      <c r="BW40" s="3"/>
      <c r="BX40" s="3"/>
      <c r="BY40" s="3"/>
      <c r="CA40" s="1" t="s">
        <v>422</v>
      </c>
      <c r="CB40" s="2">
        <v>50</v>
      </c>
      <c r="CC40" s="2">
        <v>1.4038999999999999</v>
      </c>
      <c r="CD40" s="2">
        <f>CC41</f>
        <v>1.3969</v>
      </c>
      <c r="CE40" s="2">
        <v>1.4214</v>
      </c>
      <c r="CF40" s="2">
        <f>(CE40-CC40)*10000</f>
        <v>175.00000000000071</v>
      </c>
      <c r="CG40" s="2"/>
      <c r="CH40" s="21"/>
      <c r="CI40" s="3"/>
      <c r="CJ40" s="3"/>
      <c r="CK40" s="3"/>
      <c r="CL40" s="3"/>
      <c r="CM40" s="27">
        <f>F19+F96+F97+AS34+AS35+BF78+CF70+CF71</f>
        <v>53.000000000003041</v>
      </c>
      <c r="CN40" s="27">
        <v>31</v>
      </c>
      <c r="CR40" s="1" t="s">
        <v>118</v>
      </c>
      <c r="CS40" s="40">
        <v>84</v>
      </c>
      <c r="CT40" s="40">
        <v>1.6066</v>
      </c>
      <c r="CU40" s="40">
        <f>CT41</f>
        <v>1.5962000000000001</v>
      </c>
      <c r="CV40" s="40">
        <f>CT41</f>
        <v>1.5962000000000001</v>
      </c>
      <c r="CW40" s="40">
        <f>(CV40-CT40)*10000</f>
        <v>-103.99999999999964</v>
      </c>
      <c r="CX40" s="41"/>
      <c r="CY40" s="36"/>
      <c r="CZ40" s="36"/>
      <c r="DA40" s="35"/>
      <c r="DB40" s="35"/>
      <c r="DC40" s="35"/>
      <c r="DE40" s="1" t="s">
        <v>119</v>
      </c>
      <c r="DF40" s="40">
        <v>84</v>
      </c>
      <c r="DG40" s="40">
        <v>1.5791999999999999</v>
      </c>
      <c r="DH40" s="40">
        <f>DG41</f>
        <v>1.5688</v>
      </c>
      <c r="DI40" s="40">
        <v>1.5823</v>
      </c>
      <c r="DJ40" s="40">
        <f>(DI40-DG40)*10000</f>
        <v>31.000000000001027</v>
      </c>
      <c r="DK40" s="41">
        <v>150</v>
      </c>
      <c r="DL40" s="46">
        <f>DK40/(DF40+20)</f>
        <v>1.4423076923076923</v>
      </c>
      <c r="DM40" s="36" t="str">
        <f t="shared" si="0"/>
        <v>0,01</v>
      </c>
      <c r="DN40" s="45">
        <f t="shared" si="1"/>
        <v>0.29807692307693295</v>
      </c>
      <c r="DO40" s="36">
        <f t="shared" si="2"/>
        <v>3.1000000000001027</v>
      </c>
      <c r="DP40" s="45"/>
    </row>
    <row r="41" spans="1:120" ht="15.75" thickBot="1">
      <c r="A41" s="4" t="s">
        <v>122</v>
      </c>
      <c r="B41" s="5"/>
      <c r="C41" s="5"/>
      <c r="D41" s="5"/>
      <c r="E41" s="5"/>
      <c r="F41" s="5"/>
      <c r="G41" s="13"/>
      <c r="H41" s="21"/>
      <c r="I41" s="6"/>
      <c r="J41" s="6"/>
      <c r="K41" s="6"/>
      <c r="L41" s="6"/>
      <c r="M41" s="8"/>
      <c r="N41" s="4" t="s">
        <v>123</v>
      </c>
      <c r="O41" s="5"/>
      <c r="P41" s="5"/>
      <c r="Q41" s="5"/>
      <c r="R41" s="5"/>
      <c r="S41" s="5"/>
      <c r="T41" s="13"/>
      <c r="U41" s="21"/>
      <c r="V41" s="6"/>
      <c r="W41" s="6"/>
      <c r="X41" s="6"/>
      <c r="Y41" s="6"/>
      <c r="Z41" s="8"/>
      <c r="AA41" s="4"/>
      <c r="AB41" s="5"/>
      <c r="AC41" s="5"/>
      <c r="AD41" s="5"/>
      <c r="AE41" s="5"/>
      <c r="AF41" s="5"/>
      <c r="AG41" s="13"/>
      <c r="AH41" s="21"/>
      <c r="AI41" s="6"/>
      <c r="AJ41" s="6"/>
      <c r="AK41" s="6"/>
      <c r="AL41" s="6"/>
      <c r="AM41" s="8"/>
      <c r="AN41" s="4" t="s">
        <v>125</v>
      </c>
      <c r="AO41" s="5">
        <f>AO40</f>
        <v>58</v>
      </c>
      <c r="AP41" s="5">
        <f>AP40-(AO40/10000)-0.002</f>
        <v>1.4755</v>
      </c>
      <c r="AQ41" s="5">
        <f>AP40</f>
        <v>1.4833000000000001</v>
      </c>
      <c r="AR41" s="5">
        <f>AQ41</f>
        <v>1.4833000000000001</v>
      </c>
      <c r="AS41" s="5">
        <f>(AP41-AR41)*10000</f>
        <v>-78.000000000000284</v>
      </c>
      <c r="AT41" s="13"/>
      <c r="AU41" s="21"/>
      <c r="AV41" s="6"/>
      <c r="AW41" s="6"/>
      <c r="AX41" s="6"/>
      <c r="AY41" s="6"/>
      <c r="AZ41" s="8"/>
      <c r="BA41" s="4" t="s">
        <v>126</v>
      </c>
      <c r="BB41" s="5">
        <f>BB40</f>
        <v>162</v>
      </c>
      <c r="BC41" s="5">
        <f>BC40-(BB40/10000)-0.002</f>
        <v>1.3768</v>
      </c>
      <c r="BD41" s="5">
        <f>BC40</f>
        <v>1.395</v>
      </c>
      <c r="BE41" s="5">
        <v>0</v>
      </c>
      <c r="BF41" s="5">
        <v>0</v>
      </c>
      <c r="BG41" s="13"/>
      <c r="BH41" s="21"/>
      <c r="BI41" s="6"/>
      <c r="BJ41" s="6"/>
      <c r="BK41" s="6"/>
      <c r="BL41" s="6"/>
      <c r="BM41" s="8"/>
      <c r="BN41" s="4" t="s">
        <v>122</v>
      </c>
      <c r="BO41" s="5">
        <f>BO40</f>
        <v>220</v>
      </c>
      <c r="BP41" s="5">
        <f>BP40-(BO40/10000)-0.002</f>
        <v>1.4571000000000001</v>
      </c>
      <c r="BQ41" s="5">
        <f>BP40</f>
        <v>1.4811000000000001</v>
      </c>
      <c r="BR41" s="5">
        <v>1.4559</v>
      </c>
      <c r="BS41" s="5">
        <f>(BP41-BR41)*10000</f>
        <v>12.000000000000899</v>
      </c>
      <c r="BT41" s="13"/>
      <c r="BU41" s="21"/>
      <c r="BV41" s="6"/>
      <c r="BW41" s="6"/>
      <c r="BX41" s="6"/>
      <c r="BY41" s="6"/>
      <c r="CA41" s="4" t="s">
        <v>423</v>
      </c>
      <c r="CB41" s="5">
        <f>CB40</f>
        <v>50</v>
      </c>
      <c r="CC41" s="5">
        <f>CC40-(CB40/10000)-0.002</f>
        <v>1.3969</v>
      </c>
      <c r="CD41" s="5">
        <f>CC40</f>
        <v>1.4038999999999999</v>
      </c>
      <c r="CE41" s="5">
        <v>0</v>
      </c>
      <c r="CF41" s="5">
        <v>0</v>
      </c>
      <c r="CG41" s="5"/>
      <c r="CH41" s="21"/>
      <c r="CI41" s="6"/>
      <c r="CJ41" s="6"/>
      <c r="CK41" s="6"/>
      <c r="CL41" s="6"/>
      <c r="CM41" s="24"/>
      <c r="CN41" s="25"/>
      <c r="CR41" s="4" t="s">
        <v>123</v>
      </c>
      <c r="CS41" s="43">
        <f>CS40</f>
        <v>84</v>
      </c>
      <c r="CT41" s="43">
        <f>CT40-(CS40/10000)-0.002</f>
        <v>1.5962000000000001</v>
      </c>
      <c r="CU41" s="43">
        <f>CT40</f>
        <v>1.6066</v>
      </c>
      <c r="CV41" s="43">
        <v>1.5998000000000001</v>
      </c>
      <c r="CW41" s="43">
        <f>(CT41-CV41)*10000</f>
        <v>-36.000000000000476</v>
      </c>
      <c r="CX41" s="41"/>
      <c r="CY41" s="36"/>
      <c r="CZ41" s="36"/>
      <c r="DA41" s="37"/>
      <c r="DB41" s="37"/>
      <c r="DC41" s="37"/>
      <c r="DE41" s="4" t="s">
        <v>124</v>
      </c>
      <c r="DF41" s="43">
        <f>DF40</f>
        <v>84</v>
      </c>
      <c r="DG41" s="43">
        <f>DG40-(DF40/10000)-0.002</f>
        <v>1.5688</v>
      </c>
      <c r="DH41" s="43">
        <f>DG40</f>
        <v>1.5791999999999999</v>
      </c>
      <c r="DI41" s="43">
        <v>0</v>
      </c>
      <c r="DJ41" s="43">
        <v>0</v>
      </c>
      <c r="DK41" s="41">
        <v>0</v>
      </c>
      <c r="DL41" s="46">
        <v>0</v>
      </c>
      <c r="DM41" s="36" t="str">
        <f t="shared" si="0"/>
        <v>0,01</v>
      </c>
      <c r="DN41" s="45">
        <f t="shared" si="1"/>
        <v>0</v>
      </c>
      <c r="DO41" s="36">
        <f t="shared" si="2"/>
        <v>0</v>
      </c>
      <c r="DP41" s="45"/>
    </row>
    <row r="42" spans="1:120" ht="15.75" thickBot="1">
      <c r="A42" s="1" t="s">
        <v>127</v>
      </c>
      <c r="B42" s="2"/>
      <c r="C42" s="2"/>
      <c r="D42" s="2"/>
      <c r="E42" s="2"/>
      <c r="F42" s="2"/>
      <c r="G42" s="13"/>
      <c r="H42" s="21"/>
      <c r="I42" s="3"/>
      <c r="J42" s="3"/>
      <c r="K42" s="3"/>
      <c r="L42" s="3"/>
      <c r="M42" s="8"/>
      <c r="N42" s="1" t="s">
        <v>128</v>
      </c>
      <c r="O42" s="2"/>
      <c r="P42" s="2"/>
      <c r="Q42" s="2"/>
      <c r="R42" s="2"/>
      <c r="S42" s="2"/>
      <c r="T42" s="13"/>
      <c r="U42" s="21"/>
      <c r="V42" s="3"/>
      <c r="W42" s="3"/>
      <c r="X42" s="3"/>
      <c r="Y42" s="3"/>
      <c r="Z42" s="8"/>
      <c r="AA42" s="1"/>
      <c r="AB42" s="2"/>
      <c r="AC42" s="2"/>
      <c r="AD42" s="2"/>
      <c r="AE42" s="2"/>
      <c r="AF42" s="2"/>
      <c r="AG42" s="13"/>
      <c r="AH42" s="21"/>
      <c r="AI42" s="3"/>
      <c r="AJ42" s="3"/>
      <c r="AK42" s="3"/>
      <c r="AL42" s="3"/>
      <c r="AM42" s="8"/>
      <c r="AN42" s="1" t="s">
        <v>130</v>
      </c>
      <c r="AO42" s="2">
        <v>130</v>
      </c>
      <c r="AP42" s="2">
        <v>1.4992000000000001</v>
      </c>
      <c r="AQ42" s="2">
        <f>AP43</f>
        <v>1.4842000000000002</v>
      </c>
      <c r="AR42" s="2">
        <f>AQ42</f>
        <v>1.4842000000000002</v>
      </c>
      <c r="AS42" s="2">
        <f>(AR42-AP42)*10000</f>
        <v>-149.99999999999903</v>
      </c>
      <c r="AT42" s="13"/>
      <c r="AU42" s="21"/>
      <c r="AV42" s="3"/>
      <c r="AW42" s="3"/>
      <c r="AX42" s="3"/>
      <c r="AY42" s="3"/>
      <c r="AZ42" s="8"/>
      <c r="BA42" s="1" t="s">
        <v>131</v>
      </c>
      <c r="BB42" s="2">
        <v>105</v>
      </c>
      <c r="BC42" s="2">
        <v>1.3925000000000001</v>
      </c>
      <c r="BD42" s="2">
        <f>BC43</f>
        <v>1.3800000000000001</v>
      </c>
      <c r="BE42" s="2">
        <v>1.4268000000000001</v>
      </c>
      <c r="BF42" s="2">
        <f>(BE42-BC42)*10000</f>
        <v>343</v>
      </c>
      <c r="BG42" s="13"/>
      <c r="BH42" s="21"/>
      <c r="BI42" s="3"/>
      <c r="BJ42" s="3"/>
      <c r="BK42" s="3"/>
      <c r="BL42" s="3"/>
      <c r="BM42" s="8"/>
      <c r="BN42" s="1" t="s">
        <v>385</v>
      </c>
      <c r="BO42" s="2">
        <v>72</v>
      </c>
      <c r="BP42" s="2">
        <v>1.4630000000000001</v>
      </c>
      <c r="BQ42" s="2">
        <f>BP43</f>
        <v>1.4538</v>
      </c>
      <c r="BR42" s="2">
        <v>1.5041</v>
      </c>
      <c r="BS42" s="2">
        <f>(BR42-BP42)*10000</f>
        <v>410.99999999999915</v>
      </c>
      <c r="BT42" s="13"/>
      <c r="BU42" s="21"/>
      <c r="BV42" s="3"/>
      <c r="BW42" s="3"/>
      <c r="BX42" s="3"/>
      <c r="BY42" s="3"/>
      <c r="CA42" s="1" t="s">
        <v>424</v>
      </c>
      <c r="CB42" s="2">
        <v>122</v>
      </c>
      <c r="CC42" s="2">
        <v>1.4448000000000001</v>
      </c>
      <c r="CD42" s="2">
        <f>CC43</f>
        <v>1.4306000000000001</v>
      </c>
      <c r="CE42" s="2">
        <v>1.4544999999999999</v>
      </c>
      <c r="CF42" s="2">
        <f>(CE42-CC42)*10000</f>
        <v>96.999999999998195</v>
      </c>
      <c r="CG42" s="2"/>
      <c r="CH42" s="21"/>
      <c r="CI42" s="3"/>
      <c r="CJ42" s="3"/>
      <c r="CK42" s="3"/>
      <c r="CL42" s="3"/>
      <c r="CM42" s="24"/>
      <c r="CN42" s="27"/>
      <c r="CR42" s="1" t="s">
        <v>128</v>
      </c>
      <c r="CS42" s="40">
        <v>62</v>
      </c>
      <c r="CT42" s="40">
        <v>1.6064000000000001</v>
      </c>
      <c r="CU42" s="40">
        <f>CT43</f>
        <v>1.5982000000000001</v>
      </c>
      <c r="CV42" s="40">
        <v>0</v>
      </c>
      <c r="CW42" s="40">
        <v>0</v>
      </c>
      <c r="CX42" s="41"/>
      <c r="CY42" s="36"/>
      <c r="CZ42" s="36"/>
      <c r="DA42" s="35"/>
      <c r="DB42" s="35"/>
      <c r="DC42" s="35"/>
      <c r="DE42" s="1" t="s">
        <v>129</v>
      </c>
      <c r="DF42" s="40">
        <v>50</v>
      </c>
      <c r="DG42" s="40">
        <v>1.5862000000000001</v>
      </c>
      <c r="DH42" s="40">
        <f>DG43</f>
        <v>1.5792000000000002</v>
      </c>
      <c r="DI42" s="40">
        <v>1.5944</v>
      </c>
      <c r="DJ42" s="40">
        <f>(DI42-DG42)*10000</f>
        <v>81.999999999999858</v>
      </c>
      <c r="DK42" s="41">
        <v>110</v>
      </c>
      <c r="DL42" s="46">
        <f>DK42/(DF42+20)</f>
        <v>1.5714285714285714</v>
      </c>
      <c r="DM42" s="36" t="str">
        <f t="shared" si="0"/>
        <v>0,02</v>
      </c>
      <c r="DN42" s="45">
        <f t="shared" si="1"/>
        <v>1.1714285714285695</v>
      </c>
      <c r="DO42" s="36">
        <f t="shared" si="2"/>
        <v>16.399999999999974</v>
      </c>
      <c r="DP42" s="45"/>
    </row>
    <row r="43" spans="1:120" ht="15.75" thickBot="1">
      <c r="A43" s="4" t="s">
        <v>132</v>
      </c>
      <c r="B43" s="5"/>
      <c r="C43" s="5"/>
      <c r="D43" s="5"/>
      <c r="E43" s="5"/>
      <c r="F43" s="5"/>
      <c r="G43" s="13"/>
      <c r="H43" s="21"/>
      <c r="I43" s="6"/>
      <c r="J43" s="6"/>
      <c r="K43" s="6"/>
      <c r="L43" s="6"/>
      <c r="M43" s="8"/>
      <c r="N43" s="4" t="s">
        <v>133</v>
      </c>
      <c r="O43" s="5"/>
      <c r="P43" s="5"/>
      <c r="Q43" s="5"/>
      <c r="R43" s="5"/>
      <c r="S43" s="5"/>
      <c r="T43" s="13"/>
      <c r="U43" s="21"/>
      <c r="V43" s="6"/>
      <c r="W43" s="6"/>
      <c r="X43" s="6"/>
      <c r="Y43" s="6"/>
      <c r="Z43" s="8"/>
      <c r="AA43" s="4"/>
      <c r="AB43" s="5"/>
      <c r="AC43" s="5"/>
      <c r="AD43" s="5"/>
      <c r="AE43" s="5"/>
      <c r="AF43" s="5"/>
      <c r="AG43" s="13"/>
      <c r="AH43" s="21"/>
      <c r="AI43" s="6"/>
      <c r="AJ43" s="6"/>
      <c r="AK43" s="6"/>
      <c r="AL43" s="6"/>
      <c r="AM43" s="8"/>
      <c r="AN43" s="4" t="s">
        <v>134</v>
      </c>
      <c r="AO43" s="5">
        <f>AO42</f>
        <v>130</v>
      </c>
      <c r="AP43" s="5">
        <f>AP42-(AO42/10000)-0.002</f>
        <v>1.4842000000000002</v>
      </c>
      <c r="AQ43" s="5">
        <f>AP42</f>
        <v>1.4992000000000001</v>
      </c>
      <c r="AR43" s="5">
        <f>AQ43</f>
        <v>1.4992000000000001</v>
      </c>
      <c r="AS43" s="5">
        <f>(AP43-AR43)*10000</f>
        <v>-149.99999999999903</v>
      </c>
      <c r="AT43" s="13"/>
      <c r="AU43" s="21"/>
      <c r="AV43" s="6"/>
      <c r="AW43" s="6"/>
      <c r="AX43" s="6"/>
      <c r="AY43" s="6"/>
      <c r="AZ43" s="8"/>
      <c r="BA43" s="4" t="s">
        <v>135</v>
      </c>
      <c r="BB43" s="5">
        <f>BB42</f>
        <v>105</v>
      </c>
      <c r="BC43" s="5">
        <f>BC42-(BB42/10000)-0.002</f>
        <v>1.3800000000000001</v>
      </c>
      <c r="BD43" s="5">
        <f>BC42</f>
        <v>1.3925000000000001</v>
      </c>
      <c r="BE43" s="5">
        <f>BD43</f>
        <v>1.3925000000000001</v>
      </c>
      <c r="BF43" s="5">
        <f>(BC43-BE43)*10000</f>
        <v>-124.99999999999956</v>
      </c>
      <c r="BG43" s="13"/>
      <c r="BH43" s="21"/>
      <c r="BI43" s="6"/>
      <c r="BJ43" s="6"/>
      <c r="BK43" s="6"/>
      <c r="BL43" s="6"/>
      <c r="BM43" s="8"/>
      <c r="BN43" s="4" t="s">
        <v>132</v>
      </c>
      <c r="BO43" s="5">
        <f>BO42</f>
        <v>72</v>
      </c>
      <c r="BP43" s="5">
        <f>BP42-(BO42/10000)-0.002</f>
        <v>1.4538</v>
      </c>
      <c r="BQ43" s="5">
        <f>BP42</f>
        <v>1.4630000000000001</v>
      </c>
      <c r="BR43" s="5">
        <v>0</v>
      </c>
      <c r="BS43" s="5">
        <v>0</v>
      </c>
      <c r="BT43" s="13"/>
      <c r="BU43" s="21"/>
      <c r="BV43" s="6"/>
      <c r="BW43" s="6"/>
      <c r="BX43" s="6"/>
      <c r="BY43" s="6"/>
      <c r="CA43" s="4" t="s">
        <v>425</v>
      </c>
      <c r="CB43" s="5">
        <f>CB42</f>
        <v>122</v>
      </c>
      <c r="CC43" s="5">
        <f>CC42-(CB42/10000)-0.002</f>
        <v>1.4306000000000001</v>
      </c>
      <c r="CD43" s="5">
        <f>CC42</f>
        <v>1.4448000000000001</v>
      </c>
      <c r="CE43" s="5">
        <v>0</v>
      </c>
      <c r="CF43" s="5">
        <v>0</v>
      </c>
      <c r="CG43" s="5"/>
      <c r="CH43" s="21"/>
      <c r="CI43" s="6"/>
      <c r="CJ43" s="6"/>
      <c r="CK43" s="6"/>
      <c r="CL43" s="6"/>
      <c r="CM43" s="17"/>
      <c r="CN43" s="17"/>
      <c r="CR43" s="4" t="s">
        <v>133</v>
      </c>
      <c r="CS43" s="43">
        <f>CS42</f>
        <v>62</v>
      </c>
      <c r="CT43" s="43">
        <f>CT42-(CS42/10000)-0.002</f>
        <v>1.5982000000000001</v>
      </c>
      <c r="CU43" s="43">
        <f>CT42</f>
        <v>1.6064000000000001</v>
      </c>
      <c r="CV43" s="43">
        <v>1.5865</v>
      </c>
      <c r="CW43" s="43">
        <f>(CT43-CV43)*10000</f>
        <v>117.00000000000044</v>
      </c>
      <c r="CX43" s="41"/>
      <c r="CY43" s="36"/>
      <c r="CZ43" s="36"/>
      <c r="DA43" s="37"/>
      <c r="DB43" s="37"/>
      <c r="DC43" s="37"/>
      <c r="DE43" s="4" t="s">
        <v>668</v>
      </c>
      <c r="DF43" s="43">
        <f>DF42</f>
        <v>50</v>
      </c>
      <c r="DG43" s="43">
        <f>DG42-(DF42/10000)-0.002</f>
        <v>1.5792000000000002</v>
      </c>
      <c r="DH43" s="43">
        <f>DG42</f>
        <v>1.5862000000000001</v>
      </c>
      <c r="DI43" s="43">
        <v>0</v>
      </c>
      <c r="DJ43" s="43">
        <v>0</v>
      </c>
      <c r="DK43" s="41">
        <v>0</v>
      </c>
      <c r="DL43" s="46">
        <v>0</v>
      </c>
      <c r="DM43" s="36" t="str">
        <f t="shared" si="0"/>
        <v>0,02</v>
      </c>
      <c r="DN43" s="45">
        <f t="shared" si="1"/>
        <v>0</v>
      </c>
      <c r="DO43" s="36">
        <f t="shared" si="2"/>
        <v>0</v>
      </c>
      <c r="DP43" s="45"/>
    </row>
    <row r="44" spans="1:120" ht="15.75" thickBot="1">
      <c r="A44" s="1" t="s">
        <v>136</v>
      </c>
      <c r="B44" s="2"/>
      <c r="C44" s="2"/>
      <c r="D44" s="2"/>
      <c r="E44" s="2"/>
      <c r="F44" s="2"/>
      <c r="G44" s="2"/>
      <c r="H44" s="21"/>
      <c r="I44" s="3"/>
      <c r="J44" s="3"/>
      <c r="K44" s="3"/>
      <c r="L44" s="3"/>
      <c r="M44" s="8"/>
      <c r="N44" s="1" t="s">
        <v>504</v>
      </c>
      <c r="O44" s="2"/>
      <c r="P44" s="2"/>
      <c r="Q44" s="2"/>
      <c r="R44" s="2"/>
      <c r="S44" s="2"/>
      <c r="T44" s="13"/>
      <c r="U44" s="21"/>
      <c r="V44" s="3"/>
      <c r="W44" s="3"/>
      <c r="X44" s="3"/>
      <c r="Y44" s="3"/>
      <c r="Z44" s="8"/>
      <c r="AA44" s="1"/>
      <c r="AB44" s="2"/>
      <c r="AC44" s="2"/>
      <c r="AD44" s="2"/>
      <c r="AE44" s="2"/>
      <c r="AF44" s="2"/>
      <c r="AG44" s="13"/>
      <c r="AH44" s="21"/>
      <c r="AI44" s="3"/>
      <c r="AJ44" s="3"/>
      <c r="AK44" s="3"/>
      <c r="AL44" s="3"/>
      <c r="AM44" s="8"/>
      <c r="AN44" s="1" t="s">
        <v>559</v>
      </c>
      <c r="AO44" s="2">
        <v>66</v>
      </c>
      <c r="AP44" s="2">
        <v>1.5004999999999999</v>
      </c>
      <c r="AQ44" s="2">
        <f>AP45</f>
        <v>1.4919</v>
      </c>
      <c r="AR44" s="2">
        <v>0</v>
      </c>
      <c r="AS44" s="2">
        <v>0</v>
      </c>
      <c r="AT44" s="13"/>
      <c r="AU44" s="21"/>
      <c r="AV44" s="3"/>
      <c r="AW44" s="3"/>
      <c r="AX44" s="3"/>
      <c r="AY44" s="3"/>
      <c r="AZ44" s="8"/>
      <c r="BA44" s="1" t="s">
        <v>593</v>
      </c>
      <c r="BB44" s="2">
        <v>160</v>
      </c>
      <c r="BC44" s="2">
        <v>1.4353</v>
      </c>
      <c r="BD44" s="2">
        <f>BC45</f>
        <v>1.4173</v>
      </c>
      <c r="BE44" s="2">
        <f>BD44</f>
        <v>1.4173</v>
      </c>
      <c r="BF44" s="2">
        <f>(BE44-BC44)*10000</f>
        <v>-180.00000000000017</v>
      </c>
      <c r="BG44" s="2"/>
      <c r="BH44" s="21"/>
      <c r="BI44" s="3"/>
      <c r="BJ44" s="3"/>
      <c r="BK44" s="3"/>
      <c r="BL44" s="3"/>
      <c r="BM44" s="8"/>
      <c r="BN44" s="1" t="s">
        <v>627</v>
      </c>
      <c r="BO44" s="2">
        <v>122</v>
      </c>
      <c r="BP44" s="2">
        <v>1.5142</v>
      </c>
      <c r="BQ44" s="2">
        <f>BP45</f>
        <v>1.5</v>
      </c>
      <c r="BR44" s="2">
        <v>1.5467</v>
      </c>
      <c r="BS44" s="2">
        <f>(BR44-BP44)*10000</f>
        <v>324.99999999999972</v>
      </c>
      <c r="BT44" s="2"/>
      <c r="BU44" s="21"/>
      <c r="BV44" s="3"/>
      <c r="BW44" s="3"/>
      <c r="BX44" s="3"/>
      <c r="BY44" s="3"/>
      <c r="CA44" s="1" t="s">
        <v>426</v>
      </c>
      <c r="CB44" s="2">
        <v>138</v>
      </c>
      <c r="CC44" s="2">
        <v>1.4612000000000001</v>
      </c>
      <c r="CD44" s="2">
        <f>CC45</f>
        <v>1.4454</v>
      </c>
      <c r="CE44" s="2">
        <v>1.4822</v>
      </c>
      <c r="CF44" s="2">
        <f>(CE44-CC44)*10000</f>
        <v>209.99999999999909</v>
      </c>
      <c r="CG44" s="2"/>
      <c r="CH44" s="21"/>
      <c r="CI44" s="3"/>
      <c r="CJ44" s="3"/>
      <c r="CK44" s="3"/>
      <c r="CL44" s="3"/>
      <c r="CM44" s="17"/>
      <c r="CN44" s="17"/>
      <c r="CR44" s="1" t="s">
        <v>504</v>
      </c>
      <c r="CS44" s="40">
        <v>78</v>
      </c>
      <c r="CT44" s="40">
        <v>1.5922000000000001</v>
      </c>
      <c r="CU44" s="40">
        <f>CT45</f>
        <v>1.5824</v>
      </c>
      <c r="CV44" s="40">
        <f>CT45</f>
        <v>1.5824</v>
      </c>
      <c r="CW44" s="40">
        <f>(CV44-CT44)*10000</f>
        <v>-98.000000000000313</v>
      </c>
      <c r="CX44" s="41"/>
      <c r="CY44" s="36"/>
      <c r="CZ44" s="36"/>
      <c r="DA44" s="35"/>
      <c r="DB44" s="35"/>
      <c r="DC44" s="35"/>
      <c r="DE44" s="1" t="s">
        <v>533</v>
      </c>
      <c r="DF44" s="40">
        <v>84</v>
      </c>
      <c r="DG44" s="40">
        <v>1.6072</v>
      </c>
      <c r="DH44" s="40">
        <f>DG45</f>
        <v>1.5968</v>
      </c>
      <c r="DI44" s="40">
        <v>1.6046</v>
      </c>
      <c r="DJ44" s="40">
        <f>(DI44-DG44)*10000</f>
        <v>-25.999999999999357</v>
      </c>
      <c r="DK44" s="41">
        <v>0</v>
      </c>
      <c r="DL44" s="46">
        <v>0</v>
      </c>
      <c r="DM44" s="36" t="str">
        <f t="shared" si="0"/>
        <v>0,01</v>
      </c>
      <c r="DN44" s="45">
        <f t="shared" si="1"/>
        <v>-0.24999999999999381</v>
      </c>
      <c r="DO44" s="36">
        <f t="shared" si="2"/>
        <v>-2.5999999999999357</v>
      </c>
      <c r="DP44" s="45"/>
    </row>
    <row r="45" spans="1:120" ht="15.75" thickBot="1">
      <c r="A45" s="4" t="s">
        <v>137</v>
      </c>
      <c r="B45" s="5"/>
      <c r="C45" s="5"/>
      <c r="D45" s="5"/>
      <c r="E45" s="5"/>
      <c r="F45" s="5"/>
      <c r="G45" s="5"/>
      <c r="H45" s="21"/>
      <c r="I45" s="6"/>
      <c r="J45" s="6"/>
      <c r="K45" s="6"/>
      <c r="L45" s="6"/>
      <c r="M45" s="8"/>
      <c r="N45" s="4" t="s">
        <v>505</v>
      </c>
      <c r="O45" s="5"/>
      <c r="P45" s="5"/>
      <c r="Q45" s="5"/>
      <c r="R45" s="5"/>
      <c r="S45" s="5"/>
      <c r="T45" s="13"/>
      <c r="U45" s="21"/>
      <c r="V45" s="6"/>
      <c r="W45" s="6"/>
      <c r="X45" s="6"/>
      <c r="Y45" s="6"/>
      <c r="Z45" s="8"/>
      <c r="AA45" s="4"/>
      <c r="AB45" s="5"/>
      <c r="AC45" s="5"/>
      <c r="AD45" s="5"/>
      <c r="AE45" s="5"/>
      <c r="AF45" s="5"/>
      <c r="AG45" s="13"/>
      <c r="AH45" s="21"/>
      <c r="AI45" s="6"/>
      <c r="AJ45" s="6"/>
      <c r="AK45" s="6"/>
      <c r="AL45" s="6"/>
      <c r="AM45" s="8"/>
      <c r="AN45" s="4" t="s">
        <v>560</v>
      </c>
      <c r="AO45" s="5">
        <f>AO44</f>
        <v>66</v>
      </c>
      <c r="AP45" s="5">
        <f>AP44-(AO44/10000)-0.002</f>
        <v>1.4919</v>
      </c>
      <c r="AQ45" s="5">
        <f>AP44</f>
        <v>1.5004999999999999</v>
      </c>
      <c r="AR45" s="5">
        <v>1.4692000000000001</v>
      </c>
      <c r="AS45" s="5">
        <f>(AP45-AR45)*10000</f>
        <v>226.99999999999943</v>
      </c>
      <c r="AT45" s="13"/>
      <c r="AU45" s="21"/>
      <c r="AV45" s="6"/>
      <c r="AW45" s="6"/>
      <c r="AX45" s="6"/>
      <c r="AY45" s="6"/>
      <c r="AZ45" s="8"/>
      <c r="BA45" s="4" t="s">
        <v>594</v>
      </c>
      <c r="BB45" s="5">
        <f>BB44</f>
        <v>160</v>
      </c>
      <c r="BC45" s="5">
        <f>BC44-(BB44/10000)-0.002</f>
        <v>1.4173</v>
      </c>
      <c r="BD45" s="5">
        <f>BC44</f>
        <v>1.4353</v>
      </c>
      <c r="BE45" s="5">
        <f>BD45</f>
        <v>1.4353</v>
      </c>
      <c r="BF45" s="5">
        <f>(BC45-BE45)*10000</f>
        <v>-180.00000000000017</v>
      </c>
      <c r="BG45" s="5"/>
      <c r="BH45" s="21"/>
      <c r="BI45" s="6"/>
      <c r="BJ45" s="6"/>
      <c r="BK45" s="6"/>
      <c r="BL45" s="6"/>
      <c r="BM45" s="8"/>
      <c r="BN45" s="4" t="s">
        <v>628</v>
      </c>
      <c r="BO45" s="5">
        <f>BO44</f>
        <v>122</v>
      </c>
      <c r="BP45" s="5">
        <f>BP44-(BO44/10000)-0.002</f>
        <v>1.5</v>
      </c>
      <c r="BQ45" s="5">
        <f>BP44</f>
        <v>1.5142</v>
      </c>
      <c r="BR45" s="5">
        <f>BQ45</f>
        <v>1.5142</v>
      </c>
      <c r="BS45" s="5">
        <f>(BP45-BR45)*10000</f>
        <v>-141.99999999999991</v>
      </c>
      <c r="BT45" s="5"/>
      <c r="BU45" s="21"/>
      <c r="BV45" s="6"/>
      <c r="BW45" s="6"/>
      <c r="BX45" s="6"/>
      <c r="BY45" s="6"/>
      <c r="CA45" s="4" t="s">
        <v>427</v>
      </c>
      <c r="CB45" s="5">
        <f>CB44</f>
        <v>138</v>
      </c>
      <c r="CC45" s="5">
        <f>CC44-(CB44/10000)-0.002</f>
        <v>1.4454</v>
      </c>
      <c r="CD45" s="5">
        <f>CC44</f>
        <v>1.4612000000000001</v>
      </c>
      <c r="CE45" s="5">
        <f>CD45</f>
        <v>1.4612000000000001</v>
      </c>
      <c r="CF45" s="5">
        <f>(CC45-CE45)*10000</f>
        <v>-158.00000000000037</v>
      </c>
      <c r="CG45" s="5"/>
      <c r="CH45" s="21"/>
      <c r="CI45" s="6"/>
      <c r="CJ45" s="6"/>
      <c r="CK45" s="6"/>
      <c r="CL45" s="6"/>
      <c r="CM45" s="17"/>
      <c r="CN45" s="17"/>
      <c r="CR45" s="4" t="s">
        <v>505</v>
      </c>
      <c r="CS45" s="43">
        <f>CS44</f>
        <v>78</v>
      </c>
      <c r="CT45" s="43">
        <f>CT44-(CS44/10000)-0.002</f>
        <v>1.5824</v>
      </c>
      <c r="CU45" s="43">
        <f>CT44</f>
        <v>1.5922000000000001</v>
      </c>
      <c r="CV45" s="43">
        <v>1.583</v>
      </c>
      <c r="CW45" s="43">
        <f>(CT45-CV45)*10000</f>
        <v>-5.9999999999993392</v>
      </c>
      <c r="CX45" s="41"/>
      <c r="CY45" s="36"/>
      <c r="CZ45" s="36"/>
      <c r="DA45" s="37"/>
      <c r="DB45" s="37"/>
      <c r="DC45" s="37"/>
      <c r="DE45" s="4" t="s">
        <v>669</v>
      </c>
      <c r="DF45" s="43">
        <f>DF44</f>
        <v>84</v>
      </c>
      <c r="DG45" s="43">
        <f>DG44-(DF44/10000)-0.002</f>
        <v>1.5968</v>
      </c>
      <c r="DH45" s="43">
        <f>DG44</f>
        <v>1.6072</v>
      </c>
      <c r="DI45" s="43">
        <f>DH45</f>
        <v>1.6072</v>
      </c>
      <c r="DJ45" s="43">
        <f>(DG45-DI45)*10000</f>
        <v>-103.99999999999964</v>
      </c>
      <c r="DK45" s="41">
        <v>60</v>
      </c>
      <c r="DL45" s="46">
        <f>DK45/(DF45+20)</f>
        <v>0.57692307692307687</v>
      </c>
      <c r="DM45" s="36" t="str">
        <f t="shared" si="0"/>
        <v>0,01</v>
      </c>
      <c r="DN45" s="45">
        <f t="shared" si="1"/>
        <v>-0.99999999999999656</v>
      </c>
      <c r="DO45" s="36">
        <f t="shared" si="2"/>
        <v>-10.399999999999965</v>
      </c>
      <c r="DP45" s="45"/>
    </row>
    <row r="46" spans="1:120" ht="15.75" thickBot="1">
      <c r="A46" s="1" t="s">
        <v>138</v>
      </c>
      <c r="B46" s="2"/>
      <c r="C46" s="2"/>
      <c r="D46" s="2"/>
      <c r="E46" s="2"/>
      <c r="F46" s="2"/>
      <c r="G46" s="13"/>
      <c r="H46" s="21"/>
      <c r="I46" s="3"/>
      <c r="J46" s="3"/>
      <c r="K46" s="3"/>
      <c r="L46" s="3"/>
      <c r="M46" s="8"/>
      <c r="N46" s="1" t="s">
        <v>139</v>
      </c>
      <c r="O46" s="2"/>
      <c r="P46" s="2"/>
      <c r="Q46" s="2"/>
      <c r="R46" s="2"/>
      <c r="S46" s="2"/>
      <c r="T46" s="13"/>
      <c r="U46" s="21"/>
      <c r="V46" s="3"/>
      <c r="W46" s="3"/>
      <c r="X46" s="3"/>
      <c r="Y46" s="3"/>
      <c r="Z46" s="8"/>
      <c r="AA46" s="1"/>
      <c r="AB46" s="2"/>
      <c r="AC46" s="2"/>
      <c r="AD46" s="2"/>
      <c r="AE46" s="2"/>
      <c r="AF46" s="2"/>
      <c r="AG46" s="13"/>
      <c r="AH46" s="21"/>
      <c r="AI46" s="3"/>
      <c r="AJ46" s="3"/>
      <c r="AK46" s="3"/>
      <c r="AL46" s="3"/>
      <c r="AM46" s="8"/>
      <c r="AN46" s="1" t="s">
        <v>141</v>
      </c>
      <c r="AO46" s="2">
        <v>46</v>
      </c>
      <c r="AP46" s="2">
        <v>1.4722</v>
      </c>
      <c r="AQ46" s="2">
        <f>AP47</f>
        <v>1.4656</v>
      </c>
      <c r="AR46" s="2">
        <f>AQ46</f>
        <v>1.4656</v>
      </c>
      <c r="AS46" s="2">
        <f>(AR46-AP46)*10000</f>
        <v>-65.999999999999389</v>
      </c>
      <c r="AT46" s="13"/>
      <c r="AU46" s="21"/>
      <c r="AV46" s="3"/>
      <c r="AW46" s="3"/>
      <c r="AX46" s="3"/>
      <c r="AY46" s="3"/>
      <c r="AZ46" s="8"/>
      <c r="BA46" s="1" t="s">
        <v>142</v>
      </c>
      <c r="BB46" s="2">
        <v>84</v>
      </c>
      <c r="BC46" s="2">
        <v>1.4167000000000001</v>
      </c>
      <c r="BD46" s="2">
        <f>BC47</f>
        <v>1.4063000000000001</v>
      </c>
      <c r="BE46" s="2">
        <f>BD46</f>
        <v>1.4063000000000001</v>
      </c>
      <c r="BF46" s="2">
        <f>(BE46-BC46)*10000</f>
        <v>-103.99999999999964</v>
      </c>
      <c r="BG46" s="13"/>
      <c r="BH46" s="21"/>
      <c r="BI46" s="3"/>
      <c r="BJ46" s="3"/>
      <c r="BK46" s="3"/>
      <c r="BL46" s="3"/>
      <c r="BM46" s="8"/>
      <c r="BN46" s="1" t="s">
        <v>629</v>
      </c>
      <c r="BO46" s="2">
        <v>162</v>
      </c>
      <c r="BP46" s="2">
        <v>1.5605</v>
      </c>
      <c r="BQ46" s="2">
        <f>BP47</f>
        <v>1.5423</v>
      </c>
      <c r="BR46" s="2">
        <v>1.5551999999999999</v>
      </c>
      <c r="BS46" s="2">
        <f>(BR46-BP46)*10000</f>
        <v>-53.000000000000824</v>
      </c>
      <c r="BT46" s="13"/>
      <c r="BU46" s="21"/>
      <c r="BV46" s="3"/>
      <c r="BW46" s="3"/>
      <c r="BX46" s="3"/>
      <c r="BY46" s="3"/>
      <c r="CA46" s="1" t="s">
        <v>428</v>
      </c>
      <c r="CB46" s="2">
        <v>110</v>
      </c>
      <c r="CC46" s="2">
        <v>1.4878</v>
      </c>
      <c r="CD46" s="2">
        <f>CC47</f>
        <v>1.4748000000000001</v>
      </c>
      <c r="CE46" s="2">
        <f>CD46</f>
        <v>1.4748000000000001</v>
      </c>
      <c r="CF46" s="2">
        <f>(CE46-CC46)*10000</f>
        <v>-129.99999999999901</v>
      </c>
      <c r="CG46" s="2"/>
      <c r="CH46" s="21"/>
      <c r="CI46" s="3"/>
      <c r="CJ46" s="3"/>
      <c r="CK46" s="3"/>
      <c r="CL46" s="3"/>
      <c r="CM46" s="17"/>
      <c r="CN46" s="17"/>
      <c r="CR46" s="1" t="s">
        <v>139</v>
      </c>
      <c r="CS46" s="40">
        <v>68</v>
      </c>
      <c r="CT46" s="40">
        <v>1.5891999999999999</v>
      </c>
      <c r="CU46" s="40">
        <f>CT47</f>
        <v>1.5804</v>
      </c>
      <c r="CV46" s="40">
        <f>CT47</f>
        <v>1.5804</v>
      </c>
      <c r="CW46" s="40">
        <f>(CV46-CT46)*10000</f>
        <v>-87.99999999999919</v>
      </c>
      <c r="CX46" s="41"/>
      <c r="CY46" s="36"/>
      <c r="CZ46" s="36"/>
      <c r="DA46" s="35"/>
      <c r="DB46" s="35"/>
      <c r="DC46" s="35"/>
      <c r="DE46" s="1" t="s">
        <v>140</v>
      </c>
      <c r="DF46" s="40">
        <v>152</v>
      </c>
      <c r="DG46" s="40">
        <v>1.6196999999999999</v>
      </c>
      <c r="DH46" s="40">
        <f>DG47</f>
        <v>1.6024999999999998</v>
      </c>
      <c r="DI46" s="40">
        <v>1.6238999999999999</v>
      </c>
      <c r="DJ46" s="40">
        <f>(DI46-DG46)*10000</f>
        <v>41.999999999999815</v>
      </c>
      <c r="DK46" s="41">
        <v>0</v>
      </c>
      <c r="DL46" s="36">
        <v>0</v>
      </c>
      <c r="DM46" s="36" t="str">
        <f t="shared" si="0"/>
        <v>0,01</v>
      </c>
      <c r="DN46" s="45">
        <f t="shared" si="1"/>
        <v>0.24418604651162684</v>
      </c>
      <c r="DO46" s="36">
        <f t="shared" si="2"/>
        <v>4.1999999999999815</v>
      </c>
      <c r="DP46" s="45"/>
    </row>
    <row r="47" spans="1:120" ht="15.75" thickBot="1">
      <c r="A47" s="4" t="s">
        <v>143</v>
      </c>
      <c r="B47" s="5"/>
      <c r="C47" s="5"/>
      <c r="D47" s="5"/>
      <c r="E47" s="5"/>
      <c r="F47" s="5"/>
      <c r="G47" s="13"/>
      <c r="H47" s="21"/>
      <c r="I47" s="6"/>
      <c r="J47" s="6"/>
      <c r="K47" s="6"/>
      <c r="L47" s="6"/>
      <c r="M47" s="8"/>
      <c r="N47" s="4" t="s">
        <v>144</v>
      </c>
      <c r="O47" s="5"/>
      <c r="P47" s="5"/>
      <c r="Q47" s="5"/>
      <c r="R47" s="5"/>
      <c r="S47" s="5"/>
      <c r="T47" s="13"/>
      <c r="U47" s="21"/>
      <c r="V47" s="6"/>
      <c r="W47" s="6"/>
      <c r="X47" s="6"/>
      <c r="Y47" s="6"/>
      <c r="Z47" s="8"/>
      <c r="AA47" s="4"/>
      <c r="AB47" s="5"/>
      <c r="AC47" s="5"/>
      <c r="AD47" s="5"/>
      <c r="AE47" s="5"/>
      <c r="AF47" s="5"/>
      <c r="AG47" s="13"/>
      <c r="AH47" s="21"/>
      <c r="AI47" s="6"/>
      <c r="AJ47" s="6"/>
      <c r="AK47" s="6"/>
      <c r="AL47" s="6"/>
      <c r="AM47" s="8"/>
      <c r="AN47" s="4" t="s">
        <v>146</v>
      </c>
      <c r="AO47" s="5">
        <f>AO46</f>
        <v>46</v>
      </c>
      <c r="AP47" s="5">
        <f>AP46-(AO46/10000)-0.002</f>
        <v>1.4656</v>
      </c>
      <c r="AQ47" s="5">
        <f>AP46</f>
        <v>1.4722</v>
      </c>
      <c r="AR47" s="5">
        <v>1.4625999999999999</v>
      </c>
      <c r="AS47" s="5">
        <f>(AP47-AR47)*10000</f>
        <v>30.000000000001137</v>
      </c>
      <c r="AT47" s="13"/>
      <c r="AU47" s="21"/>
      <c r="AV47" s="6"/>
      <c r="AW47" s="6"/>
      <c r="AX47" s="6"/>
      <c r="AY47" s="6"/>
      <c r="AZ47" s="8"/>
      <c r="BA47" s="4" t="s">
        <v>147</v>
      </c>
      <c r="BB47" s="5">
        <f>BB46</f>
        <v>84</v>
      </c>
      <c r="BC47" s="5">
        <f>BC46-(BB46/10000)-0.002</f>
        <v>1.4063000000000001</v>
      </c>
      <c r="BD47" s="5">
        <f>BC46</f>
        <v>1.4167000000000001</v>
      </c>
      <c r="BE47" s="5">
        <f>BD47</f>
        <v>1.4167000000000001</v>
      </c>
      <c r="BF47" s="5">
        <f>(BC47-BE47)*10000</f>
        <v>-103.99999999999964</v>
      </c>
      <c r="BG47" s="13"/>
      <c r="BH47" s="21"/>
      <c r="BI47" s="6"/>
      <c r="BJ47" s="6"/>
      <c r="BK47" s="6"/>
      <c r="BL47" s="6"/>
      <c r="BM47" s="8"/>
      <c r="BN47" s="4" t="s">
        <v>630</v>
      </c>
      <c r="BO47" s="5">
        <f>BO46</f>
        <v>162</v>
      </c>
      <c r="BP47" s="5">
        <f>BP46-(BO46/10000)-0.002</f>
        <v>1.5423</v>
      </c>
      <c r="BQ47" s="5">
        <f>BP46</f>
        <v>1.5605</v>
      </c>
      <c r="BR47" s="5">
        <f>BQ47</f>
        <v>1.5605</v>
      </c>
      <c r="BS47" s="5">
        <f>(BP47-BR47)*10000</f>
        <v>-181.99999999999994</v>
      </c>
      <c r="BT47" s="13"/>
      <c r="BU47" s="21"/>
      <c r="BV47" s="6"/>
      <c r="BW47" s="6"/>
      <c r="BX47" s="6"/>
      <c r="BY47" s="6"/>
      <c r="CA47" s="4" t="s">
        <v>429</v>
      </c>
      <c r="CB47" s="5">
        <f>CB46</f>
        <v>110</v>
      </c>
      <c r="CC47" s="5">
        <f>CC46-(CB46/10000)-0.002</f>
        <v>1.4748000000000001</v>
      </c>
      <c r="CD47" s="5">
        <f>CC46</f>
        <v>1.4878</v>
      </c>
      <c r="CE47" s="5">
        <v>1.4798</v>
      </c>
      <c r="CF47" s="5">
        <f>(CC47-CE47)*10000</f>
        <v>-49.999999999998934</v>
      </c>
      <c r="CG47" s="5"/>
      <c r="CH47" s="21"/>
      <c r="CI47" s="6"/>
      <c r="CJ47" s="6"/>
      <c r="CK47" s="6"/>
      <c r="CL47" s="6"/>
      <c r="CM47" s="17"/>
      <c r="CN47" s="17"/>
      <c r="CR47" s="4" t="s">
        <v>144</v>
      </c>
      <c r="CS47" s="43">
        <f>CS46</f>
        <v>68</v>
      </c>
      <c r="CT47" s="43">
        <f>CT46-(CS46/10000)-0.002</f>
        <v>1.5804</v>
      </c>
      <c r="CU47" s="43">
        <f>CT46</f>
        <v>1.5891999999999999</v>
      </c>
      <c r="CV47" s="43">
        <v>1.5671999999999999</v>
      </c>
      <c r="CW47" s="43">
        <f>(CT47-CV47)*10000</f>
        <v>132.00000000000099</v>
      </c>
      <c r="CX47" s="41"/>
      <c r="CY47" s="36"/>
      <c r="CZ47" s="36"/>
      <c r="DA47" s="37"/>
      <c r="DB47" s="37"/>
      <c r="DC47" s="37"/>
      <c r="DE47" s="4" t="s">
        <v>145</v>
      </c>
      <c r="DF47" s="43">
        <f>DF46</f>
        <v>152</v>
      </c>
      <c r="DG47" s="43">
        <f>DG46-(DF46/10000)-0.002</f>
        <v>1.6024999999999998</v>
      </c>
      <c r="DH47" s="43">
        <f>DG46</f>
        <v>1.6196999999999999</v>
      </c>
      <c r="DI47" s="43">
        <v>0</v>
      </c>
      <c r="DJ47" s="43">
        <v>0</v>
      </c>
      <c r="DK47" s="41">
        <v>0</v>
      </c>
      <c r="DL47" s="46">
        <v>0</v>
      </c>
      <c r="DM47" s="36" t="str">
        <f t="shared" si="0"/>
        <v>0,01</v>
      </c>
      <c r="DN47" s="45">
        <f t="shared" si="1"/>
        <v>0</v>
      </c>
      <c r="DO47" s="36">
        <f t="shared" si="2"/>
        <v>0</v>
      </c>
      <c r="DP47" s="45"/>
    </row>
    <row r="48" spans="1:120" ht="15.75" thickBot="1">
      <c r="A48" s="1" t="s">
        <v>148</v>
      </c>
      <c r="B48" s="2"/>
      <c r="C48" s="2"/>
      <c r="D48" s="2"/>
      <c r="E48" s="2"/>
      <c r="F48" s="2"/>
      <c r="G48" s="2"/>
      <c r="H48" s="21"/>
      <c r="I48" s="3"/>
      <c r="J48" s="3"/>
      <c r="K48" s="3"/>
      <c r="L48" s="3"/>
      <c r="M48" s="8"/>
      <c r="N48" s="1" t="s">
        <v>149</v>
      </c>
      <c r="O48" s="2"/>
      <c r="P48" s="2"/>
      <c r="Q48" s="2"/>
      <c r="R48" s="2"/>
      <c r="S48" s="2"/>
      <c r="T48" s="2"/>
      <c r="U48" s="21"/>
      <c r="V48" s="3"/>
      <c r="W48" s="3"/>
      <c r="X48" s="3"/>
      <c r="Y48" s="3"/>
      <c r="Z48" s="8"/>
      <c r="AA48" s="1"/>
      <c r="AB48" s="2"/>
      <c r="AC48" s="2"/>
      <c r="AD48" s="2"/>
      <c r="AE48" s="2"/>
      <c r="AF48" s="2"/>
      <c r="AG48" s="2"/>
      <c r="AH48" s="21"/>
      <c r="AI48" s="3"/>
      <c r="AJ48" s="3"/>
      <c r="AK48" s="3"/>
      <c r="AL48" s="3"/>
      <c r="AM48" s="8"/>
      <c r="AN48" s="1" t="s">
        <v>151</v>
      </c>
      <c r="AO48" s="2">
        <v>96</v>
      </c>
      <c r="AP48" s="2">
        <v>1.4708000000000001</v>
      </c>
      <c r="AQ48" s="2">
        <f>AP49</f>
        <v>1.4592000000000001</v>
      </c>
      <c r="AR48" s="2">
        <v>1.4762</v>
      </c>
      <c r="AS48" s="2">
        <f>(AR48-AP48)*10000</f>
        <v>53.999999999998494</v>
      </c>
      <c r="AT48" s="2"/>
      <c r="AU48" s="21"/>
      <c r="AV48" s="3"/>
      <c r="AW48" s="3"/>
      <c r="AX48" s="3"/>
      <c r="AY48" s="3"/>
      <c r="AZ48" s="8"/>
      <c r="BA48" s="1" t="s">
        <v>152</v>
      </c>
      <c r="BB48" s="2">
        <v>128</v>
      </c>
      <c r="BC48" s="2">
        <v>1.4285000000000001</v>
      </c>
      <c r="BD48" s="2">
        <f>BC49</f>
        <v>1.4137000000000002</v>
      </c>
      <c r="BE48" s="2">
        <v>0</v>
      </c>
      <c r="BF48" s="2">
        <v>0</v>
      </c>
      <c r="BG48" s="2"/>
      <c r="BH48" s="21"/>
      <c r="BI48" s="3"/>
      <c r="BJ48" s="3"/>
      <c r="BK48" s="3"/>
      <c r="BL48" s="3"/>
      <c r="BM48" s="8"/>
      <c r="BN48" s="1" t="s">
        <v>148</v>
      </c>
      <c r="BO48" s="2">
        <v>105</v>
      </c>
      <c r="BP48" s="2">
        <v>1.5609</v>
      </c>
      <c r="BQ48" s="2">
        <f>BP49</f>
        <v>1.5484</v>
      </c>
      <c r="BR48" s="2">
        <v>0</v>
      </c>
      <c r="BS48" s="2">
        <v>0</v>
      </c>
      <c r="BT48" s="2"/>
      <c r="BU48" s="21"/>
      <c r="BV48" s="3"/>
      <c r="BW48" s="3"/>
      <c r="BX48" s="3"/>
      <c r="BY48" s="3"/>
      <c r="CA48" s="1" t="s">
        <v>430</v>
      </c>
      <c r="CB48" s="2">
        <v>98</v>
      </c>
      <c r="CC48" s="2">
        <v>1.4818</v>
      </c>
      <c r="CD48" s="2">
        <f>CC49</f>
        <v>1.47</v>
      </c>
      <c r="CE48" s="2">
        <v>1.5022</v>
      </c>
      <c r="CF48" s="2">
        <f>(CE48-CC48)*10000</f>
        <v>203.99999999999974</v>
      </c>
      <c r="CG48" s="2"/>
      <c r="CH48" s="21"/>
      <c r="CI48" s="3"/>
      <c r="CJ48" s="3"/>
      <c r="CK48" s="3"/>
      <c r="CL48" s="3"/>
      <c r="CM48" s="17"/>
      <c r="CN48" s="17"/>
      <c r="CR48" s="1" t="s">
        <v>149</v>
      </c>
      <c r="CS48" s="40">
        <v>132</v>
      </c>
      <c r="CT48" s="40">
        <v>1.5671999999999999</v>
      </c>
      <c r="CU48" s="40">
        <f>CT49</f>
        <v>1.5519999999999998</v>
      </c>
      <c r="CV48" s="40">
        <v>0</v>
      </c>
      <c r="CW48" s="40">
        <v>0</v>
      </c>
      <c r="CX48" s="41"/>
      <c r="CY48" s="36"/>
      <c r="CZ48" s="36"/>
      <c r="DA48" s="35"/>
      <c r="DB48" s="35"/>
      <c r="DC48" s="35"/>
      <c r="DE48" s="1" t="s">
        <v>150</v>
      </c>
      <c r="DF48" s="40">
        <v>105</v>
      </c>
      <c r="DG48" s="40">
        <v>1.6208</v>
      </c>
      <c r="DH48" s="40">
        <f>DG49</f>
        <v>1.6083000000000001</v>
      </c>
      <c r="DI48" s="40">
        <v>1.617</v>
      </c>
      <c r="DJ48" s="40">
        <f>(DI48-DG48)*10000</f>
        <v>-38.000000000000256</v>
      </c>
      <c r="DK48" s="41">
        <v>0</v>
      </c>
      <c r="DL48" s="36">
        <v>-0.4</v>
      </c>
      <c r="DM48" s="36" t="str">
        <f t="shared" si="0"/>
        <v>0,01</v>
      </c>
      <c r="DN48" s="45">
        <f t="shared" si="1"/>
        <v>-0.30400000000000205</v>
      </c>
      <c r="DO48" s="36">
        <f t="shared" si="2"/>
        <v>-3.8000000000000256</v>
      </c>
      <c r="DP48" s="45"/>
    </row>
    <row r="49" spans="1:120" ht="15.75" thickBot="1">
      <c r="A49" s="4" t="s">
        <v>153</v>
      </c>
      <c r="B49" s="5"/>
      <c r="C49" s="5"/>
      <c r="D49" s="5"/>
      <c r="E49" s="5"/>
      <c r="F49" s="5"/>
      <c r="G49" s="5"/>
      <c r="H49" s="21"/>
      <c r="I49" s="3"/>
      <c r="J49" s="3"/>
      <c r="K49" s="3"/>
      <c r="L49" s="3"/>
      <c r="M49" s="8"/>
      <c r="N49" s="4" t="s">
        <v>154</v>
      </c>
      <c r="O49" s="5"/>
      <c r="P49" s="5"/>
      <c r="Q49" s="5"/>
      <c r="R49" s="5"/>
      <c r="S49" s="5"/>
      <c r="T49" s="5"/>
      <c r="U49" s="21"/>
      <c r="V49" s="3"/>
      <c r="W49" s="3"/>
      <c r="X49" s="3"/>
      <c r="Y49" s="3"/>
      <c r="Z49" s="8"/>
      <c r="AA49" s="4"/>
      <c r="AB49" s="5"/>
      <c r="AC49" s="5"/>
      <c r="AD49" s="5"/>
      <c r="AE49" s="5"/>
      <c r="AF49" s="5"/>
      <c r="AG49" s="5"/>
      <c r="AH49" s="21"/>
      <c r="AI49" s="3"/>
      <c r="AJ49" s="3"/>
      <c r="AK49" s="3"/>
      <c r="AL49" s="3"/>
      <c r="AM49" s="8"/>
      <c r="AN49" s="4" t="s">
        <v>156</v>
      </c>
      <c r="AO49" s="5">
        <f>AO48</f>
        <v>96</v>
      </c>
      <c r="AP49" s="5">
        <f>AP48-(AO48/10000)-0.002</f>
        <v>1.4592000000000001</v>
      </c>
      <c r="AQ49" s="5">
        <f>AP48</f>
        <v>1.4708000000000001</v>
      </c>
      <c r="AR49" s="5">
        <v>0</v>
      </c>
      <c r="AS49" s="5">
        <v>0</v>
      </c>
      <c r="AT49" s="5"/>
      <c r="AU49" s="21"/>
      <c r="AV49" s="3"/>
      <c r="AW49" s="3"/>
      <c r="AX49" s="3"/>
      <c r="AY49" s="3"/>
      <c r="AZ49" s="8"/>
      <c r="BA49" s="4" t="s">
        <v>157</v>
      </c>
      <c r="BB49" s="5">
        <f>BB48</f>
        <v>128</v>
      </c>
      <c r="BC49" s="5">
        <f>BC48-(BB48/10000)-0.002</f>
        <v>1.4137000000000002</v>
      </c>
      <c r="BD49" s="5">
        <f>BC48</f>
        <v>1.4285000000000001</v>
      </c>
      <c r="BE49" s="5">
        <v>1.4065000000000001</v>
      </c>
      <c r="BF49" s="5">
        <f>(BC49-BE49)*10000</f>
        <v>72.000000000000952</v>
      </c>
      <c r="BG49" s="5"/>
      <c r="BH49" s="21"/>
      <c r="BI49" s="3"/>
      <c r="BJ49" s="3"/>
      <c r="BK49" s="3"/>
      <c r="BL49" s="3"/>
      <c r="BM49" s="8"/>
      <c r="BN49" s="4" t="s">
        <v>153</v>
      </c>
      <c r="BO49" s="5">
        <f>BO48</f>
        <v>105</v>
      </c>
      <c r="BP49" s="5">
        <f>BP48-(BO48/10000)-0.002</f>
        <v>1.5484</v>
      </c>
      <c r="BQ49" s="5">
        <f>BP48</f>
        <v>1.5609</v>
      </c>
      <c r="BR49" s="5">
        <v>1.5512999999999999</v>
      </c>
      <c r="BS49" s="5">
        <f>(BP49-BR49)*10000</f>
        <v>-28.999999999999027</v>
      </c>
      <c r="BT49" s="5"/>
      <c r="BU49" s="21"/>
      <c r="BV49" s="3"/>
      <c r="BW49" s="3"/>
      <c r="BX49" s="3"/>
      <c r="BY49" s="3"/>
      <c r="CA49" s="4" t="s">
        <v>431</v>
      </c>
      <c r="CB49" s="5">
        <f>CB48</f>
        <v>98</v>
      </c>
      <c r="CC49" s="5">
        <f>CC48-(CB48/10000)-0.002</f>
        <v>1.47</v>
      </c>
      <c r="CD49" s="5">
        <f>CC48</f>
        <v>1.4818</v>
      </c>
      <c r="CE49" s="5">
        <v>0</v>
      </c>
      <c r="CF49" s="5">
        <v>0</v>
      </c>
      <c r="CG49" s="5"/>
      <c r="CH49" s="21"/>
      <c r="CI49" s="3"/>
      <c r="CJ49" s="3"/>
      <c r="CK49" s="3"/>
      <c r="CL49" s="3"/>
      <c r="CM49" s="17"/>
      <c r="CN49" s="17"/>
      <c r="CR49" s="4" t="s">
        <v>154</v>
      </c>
      <c r="CS49" s="43">
        <f>CS48</f>
        <v>132</v>
      </c>
      <c r="CT49" s="43">
        <f>CT48-(CS48/10000)-0.002</f>
        <v>1.5519999999999998</v>
      </c>
      <c r="CU49" s="43">
        <f>CT48</f>
        <v>1.5671999999999999</v>
      </c>
      <c r="CV49" s="43">
        <v>1.5435000000000001</v>
      </c>
      <c r="CW49" s="43">
        <f>(CT49-CV49)*10000</f>
        <v>84.9999999999973</v>
      </c>
      <c r="CX49" s="41"/>
      <c r="CY49" s="36"/>
      <c r="CZ49" s="36"/>
      <c r="DA49" s="35"/>
      <c r="DB49" s="35"/>
      <c r="DC49" s="35"/>
      <c r="DE49" s="4" t="s">
        <v>155</v>
      </c>
      <c r="DF49" s="43">
        <f>DF48</f>
        <v>105</v>
      </c>
      <c r="DG49" s="43">
        <f>DG48-(DF48/10000)-0.002</f>
        <v>1.6083000000000001</v>
      </c>
      <c r="DH49" s="43">
        <f>DG48</f>
        <v>1.6208</v>
      </c>
      <c r="DI49" s="43">
        <v>0</v>
      </c>
      <c r="DJ49" s="43">
        <v>0</v>
      </c>
      <c r="DK49" s="41">
        <v>0</v>
      </c>
      <c r="DL49" s="36">
        <v>0</v>
      </c>
      <c r="DM49" s="36" t="str">
        <f t="shared" si="0"/>
        <v>0,01</v>
      </c>
      <c r="DN49" s="45">
        <f t="shared" si="1"/>
        <v>0</v>
      </c>
      <c r="DO49" s="36">
        <f t="shared" si="2"/>
        <v>0</v>
      </c>
      <c r="DP49" s="45"/>
    </row>
    <row r="50" spans="1:120" ht="15.75" thickBot="1">
      <c r="A50" s="1" t="s">
        <v>158</v>
      </c>
      <c r="B50" s="2"/>
      <c r="C50" s="2"/>
      <c r="D50" s="2"/>
      <c r="E50" s="2"/>
      <c r="F50" s="2"/>
      <c r="G50" s="13"/>
      <c r="H50" s="21"/>
      <c r="I50" s="3"/>
      <c r="J50" s="3"/>
      <c r="K50" s="3"/>
      <c r="L50" s="3"/>
      <c r="M50" s="8"/>
      <c r="N50" s="1" t="s">
        <v>159</v>
      </c>
      <c r="O50" s="2"/>
      <c r="P50" s="2"/>
      <c r="Q50" s="2"/>
      <c r="R50" s="2"/>
      <c r="S50" s="2"/>
      <c r="T50" s="13"/>
      <c r="U50" s="21"/>
      <c r="V50" s="3"/>
      <c r="W50" s="3"/>
      <c r="X50" s="3"/>
      <c r="Y50" s="3"/>
      <c r="Z50" s="8"/>
      <c r="AA50" s="1"/>
      <c r="AB50" s="2"/>
      <c r="AC50" s="2"/>
      <c r="AD50" s="2"/>
      <c r="AE50" s="2"/>
      <c r="AF50" s="2"/>
      <c r="AG50" s="13"/>
      <c r="AH50" s="21"/>
      <c r="AI50" s="3"/>
      <c r="AJ50" s="3"/>
      <c r="AK50" s="3"/>
      <c r="AL50" s="3"/>
      <c r="AM50" s="8"/>
      <c r="AN50" s="1" t="s">
        <v>161</v>
      </c>
      <c r="AO50" s="2">
        <v>38</v>
      </c>
      <c r="AP50" s="2">
        <v>1.4782999999999999</v>
      </c>
      <c r="AQ50" s="2">
        <f>AP51</f>
        <v>1.4724999999999999</v>
      </c>
      <c r="AR50" s="2">
        <v>0</v>
      </c>
      <c r="AS50" s="2">
        <v>0</v>
      </c>
      <c r="AT50" s="13"/>
      <c r="AU50" s="21"/>
      <c r="AV50" s="3"/>
      <c r="AW50" s="3"/>
      <c r="AX50" s="3"/>
      <c r="AY50" s="3"/>
      <c r="AZ50" s="8"/>
      <c r="BA50" s="1" t="s">
        <v>162</v>
      </c>
      <c r="BB50" s="2">
        <v>78</v>
      </c>
      <c r="BC50" s="2">
        <v>1.4085000000000001</v>
      </c>
      <c r="BD50" s="2">
        <f>BC51</f>
        <v>1.3987000000000001</v>
      </c>
      <c r="BE50" s="2">
        <v>1.4373</v>
      </c>
      <c r="BF50" s="2">
        <f>(BE50-BC50)*10000</f>
        <v>287.99999999999937</v>
      </c>
      <c r="BG50" s="13"/>
      <c r="BH50" s="21"/>
      <c r="BI50" s="3"/>
      <c r="BJ50" s="3"/>
      <c r="BK50" s="3"/>
      <c r="BL50" s="3"/>
      <c r="BM50" s="8"/>
      <c r="BN50" s="1" t="s">
        <v>158</v>
      </c>
      <c r="BO50" s="2">
        <v>82</v>
      </c>
      <c r="BP50" s="2">
        <v>1.5566</v>
      </c>
      <c r="BQ50" s="2">
        <f>BP51</f>
        <v>1.5464</v>
      </c>
      <c r="BR50" s="2">
        <f>BQ50</f>
        <v>1.5464</v>
      </c>
      <c r="BS50" s="2">
        <f>(BR50-BP50)*10000</f>
        <v>-101.99999999999987</v>
      </c>
      <c r="BT50" s="13"/>
      <c r="BU50" s="21"/>
      <c r="BV50" s="3"/>
      <c r="BW50" s="3"/>
      <c r="BX50" s="3"/>
      <c r="BY50" s="3"/>
      <c r="CA50" s="1" t="s">
        <v>432</v>
      </c>
      <c r="CB50" s="2">
        <v>106</v>
      </c>
      <c r="CC50" s="2">
        <v>1.508</v>
      </c>
      <c r="CD50" s="2">
        <f>CC51</f>
        <v>1.4954000000000001</v>
      </c>
      <c r="CE50" s="2">
        <v>1.5011000000000001</v>
      </c>
      <c r="CF50" s="2">
        <f>(CE50-CC50)*10000</f>
        <v>-68.999999999999062</v>
      </c>
      <c r="CG50" s="2"/>
      <c r="CH50" s="21"/>
      <c r="CI50" s="3"/>
      <c r="CJ50" s="3"/>
      <c r="CK50" s="3"/>
      <c r="CL50" s="3"/>
      <c r="CR50" s="1" t="s">
        <v>159</v>
      </c>
      <c r="CS50" s="40">
        <v>124</v>
      </c>
      <c r="CT50" s="40">
        <v>1.5504</v>
      </c>
      <c r="CU50" s="40">
        <f>CT51</f>
        <v>1.536</v>
      </c>
      <c r="CV50" s="40">
        <v>1.5402</v>
      </c>
      <c r="CW50" s="40">
        <f>(CV50-CT50)*10000</f>
        <v>-101.99999999999987</v>
      </c>
      <c r="CX50" s="41"/>
      <c r="CY50" s="36"/>
      <c r="CZ50" s="36"/>
      <c r="DA50" s="35"/>
      <c r="DB50" s="35"/>
      <c r="DC50" s="35"/>
      <c r="DE50" s="1" t="s">
        <v>160</v>
      </c>
      <c r="DF50" s="40">
        <v>36</v>
      </c>
      <c r="DG50" s="40">
        <v>1.6194999999999999</v>
      </c>
      <c r="DH50" s="40">
        <f>DG51</f>
        <v>1.6138999999999999</v>
      </c>
      <c r="DI50" s="40">
        <v>0</v>
      </c>
      <c r="DJ50" s="40">
        <v>0</v>
      </c>
      <c r="DK50" s="41">
        <v>0</v>
      </c>
      <c r="DL50" s="36">
        <v>0</v>
      </c>
      <c r="DM50" s="36" t="str">
        <f t="shared" si="0"/>
        <v>0,03</v>
      </c>
      <c r="DN50" s="45">
        <f t="shared" si="1"/>
        <v>0</v>
      </c>
      <c r="DO50" s="36">
        <f t="shared" si="2"/>
        <v>0</v>
      </c>
      <c r="DP50" s="45"/>
    </row>
    <row r="51" spans="1:120" ht="15.75" thickBot="1">
      <c r="A51" s="4" t="s">
        <v>163</v>
      </c>
      <c r="B51" s="5"/>
      <c r="C51" s="5"/>
      <c r="D51" s="5"/>
      <c r="E51" s="5"/>
      <c r="F51" s="5"/>
      <c r="G51" s="13"/>
      <c r="H51" s="21"/>
      <c r="I51" s="3"/>
      <c r="J51" s="3"/>
      <c r="K51" s="3"/>
      <c r="L51" s="3"/>
      <c r="M51" s="8"/>
      <c r="N51" s="4" t="s">
        <v>164</v>
      </c>
      <c r="O51" s="5"/>
      <c r="P51" s="5"/>
      <c r="Q51" s="5"/>
      <c r="R51" s="5"/>
      <c r="S51" s="5"/>
      <c r="T51" s="13"/>
      <c r="U51" s="21"/>
      <c r="V51" s="3"/>
      <c r="W51" s="3"/>
      <c r="X51" s="3"/>
      <c r="Y51" s="3"/>
      <c r="Z51" s="8"/>
      <c r="AA51" s="4"/>
      <c r="AB51" s="5"/>
      <c r="AC51" s="5"/>
      <c r="AD51" s="5"/>
      <c r="AE51" s="5"/>
      <c r="AF51" s="5"/>
      <c r="AG51" s="13"/>
      <c r="AH51" s="21"/>
      <c r="AI51" s="3"/>
      <c r="AJ51" s="3"/>
      <c r="AK51" s="3"/>
      <c r="AL51" s="3"/>
      <c r="AM51" s="8"/>
      <c r="AN51" s="4" t="s">
        <v>165</v>
      </c>
      <c r="AO51" s="5">
        <f>AO50</f>
        <v>38</v>
      </c>
      <c r="AP51" s="5">
        <f>AP50-(AO50/10000)-0.002</f>
        <v>1.4724999999999999</v>
      </c>
      <c r="AQ51" s="5">
        <f>AP50</f>
        <v>1.4782999999999999</v>
      </c>
      <c r="AR51" s="5">
        <v>1.4641</v>
      </c>
      <c r="AS51" s="5">
        <f>(AP51-AR51)*10000</f>
        <v>83.999999999999631</v>
      </c>
      <c r="AT51" s="13"/>
      <c r="AU51" s="21"/>
      <c r="AV51" s="3"/>
      <c r="AW51" s="3"/>
      <c r="AX51" s="3"/>
      <c r="AY51" s="3"/>
      <c r="AZ51" s="8"/>
      <c r="BA51" s="4" t="s">
        <v>166</v>
      </c>
      <c r="BB51" s="5">
        <f>BB50</f>
        <v>78</v>
      </c>
      <c r="BC51" s="5">
        <f>BC50-(BB50/10000)-0.002</f>
        <v>1.3987000000000001</v>
      </c>
      <c r="BD51" s="5">
        <f>BC50</f>
        <v>1.4085000000000001</v>
      </c>
      <c r="BE51" s="5">
        <f>BD51</f>
        <v>1.4085000000000001</v>
      </c>
      <c r="BF51" s="5">
        <f>(BC51-BE51)*10000</f>
        <v>-98.000000000000313</v>
      </c>
      <c r="BG51" s="13"/>
      <c r="BH51" s="21"/>
      <c r="BI51" s="3"/>
      <c r="BJ51" s="3"/>
      <c r="BK51" s="3"/>
      <c r="BL51" s="3"/>
      <c r="BM51" s="8"/>
      <c r="BN51" s="4" t="s">
        <v>163</v>
      </c>
      <c r="BO51" s="5">
        <f>BO50</f>
        <v>82</v>
      </c>
      <c r="BP51" s="5">
        <f>BP50-(BO50/10000)-0.002</f>
        <v>1.5464</v>
      </c>
      <c r="BQ51" s="5">
        <f>BP50</f>
        <v>1.5566</v>
      </c>
      <c r="BR51" s="5">
        <f>BQ51</f>
        <v>1.5566</v>
      </c>
      <c r="BS51" s="5">
        <f>(BP51-BR51)*10000</f>
        <v>-101.99999999999987</v>
      </c>
      <c r="BT51" s="13"/>
      <c r="BU51" s="21"/>
      <c r="BV51" s="3"/>
      <c r="BW51" s="3"/>
      <c r="BX51" s="3"/>
      <c r="BY51" s="3"/>
      <c r="CA51" s="4" t="s">
        <v>433</v>
      </c>
      <c r="CB51" s="5">
        <f>CB50</f>
        <v>106</v>
      </c>
      <c r="CC51" s="5">
        <f>CC50-(CB50/10000)-0.002</f>
        <v>1.4954000000000001</v>
      </c>
      <c r="CD51" s="5">
        <f>CC50</f>
        <v>1.508</v>
      </c>
      <c r="CE51" s="5">
        <f>CD51</f>
        <v>1.508</v>
      </c>
      <c r="CF51" s="5">
        <f>(CC51-CE51)*10000</f>
        <v>-125.99999999999945</v>
      </c>
      <c r="CG51" s="5"/>
      <c r="CH51" s="21"/>
      <c r="CI51" s="3"/>
      <c r="CJ51" s="3"/>
      <c r="CK51" s="3"/>
      <c r="CL51" s="3"/>
      <c r="CR51" s="4" t="s">
        <v>164</v>
      </c>
      <c r="CS51" s="43">
        <f>CS50</f>
        <v>124</v>
      </c>
      <c r="CT51" s="43">
        <f>CT50-(CS50/10000)-0.002</f>
        <v>1.536</v>
      </c>
      <c r="CU51" s="43">
        <f>CT50</f>
        <v>1.5504</v>
      </c>
      <c r="CV51" s="43">
        <f>CU51</f>
        <v>1.5504</v>
      </c>
      <c r="CW51" s="43">
        <f>(CT51-CV51)*10000</f>
        <v>-143.99999999999969</v>
      </c>
      <c r="CX51" s="41"/>
      <c r="CY51" s="36"/>
      <c r="CZ51" s="36"/>
      <c r="DA51" s="35"/>
      <c r="DB51" s="35"/>
      <c r="DC51" s="35"/>
      <c r="DE51" s="4" t="s">
        <v>670</v>
      </c>
      <c r="DF51" s="43">
        <f>DF50</f>
        <v>36</v>
      </c>
      <c r="DG51" s="43">
        <f>DG50-(DF50/10000)-0.002</f>
        <v>1.6138999999999999</v>
      </c>
      <c r="DH51" s="43">
        <f>DG50</f>
        <v>1.6194999999999999</v>
      </c>
      <c r="DI51" s="43">
        <v>1.6102000000000001</v>
      </c>
      <c r="DJ51" s="43">
        <f>(DG51-DI51)*10000</f>
        <v>36.999999999998145</v>
      </c>
      <c r="DK51" s="41">
        <v>80</v>
      </c>
      <c r="DL51" s="46">
        <f>DK51/(DF51+20)</f>
        <v>1.4285714285714286</v>
      </c>
      <c r="DM51" s="36" t="str">
        <f t="shared" si="0"/>
        <v>0,03</v>
      </c>
      <c r="DN51" s="45">
        <f t="shared" si="1"/>
        <v>0.66071428571425261</v>
      </c>
      <c r="DO51" s="36">
        <f t="shared" si="2"/>
        <v>11.099999999999444</v>
      </c>
      <c r="DP51" s="45"/>
    </row>
    <row r="52" spans="1:120" ht="15.75" thickBot="1">
      <c r="A52" s="1" t="s">
        <v>167</v>
      </c>
      <c r="B52" s="2"/>
      <c r="C52" s="2"/>
      <c r="D52" s="2"/>
      <c r="E52" s="2"/>
      <c r="F52" s="2"/>
      <c r="G52" s="13"/>
      <c r="H52" s="21"/>
      <c r="I52" s="3"/>
      <c r="J52" s="3"/>
      <c r="K52" s="3"/>
      <c r="L52" s="3"/>
      <c r="M52" s="8"/>
      <c r="N52" s="1" t="s">
        <v>506</v>
      </c>
      <c r="O52" s="2"/>
      <c r="P52" s="2"/>
      <c r="Q52" s="2"/>
      <c r="R52" s="2"/>
      <c r="S52" s="2"/>
      <c r="T52" s="13"/>
      <c r="U52" s="21"/>
      <c r="V52" s="3"/>
      <c r="W52" s="3"/>
      <c r="X52" s="3"/>
      <c r="Y52" s="3"/>
      <c r="Z52" s="8"/>
      <c r="AA52" s="1"/>
      <c r="AB52" s="2"/>
      <c r="AC52" s="2"/>
      <c r="AD52" s="2"/>
      <c r="AE52" s="2"/>
      <c r="AF52" s="2"/>
      <c r="AG52" s="13"/>
      <c r="AH52" s="21"/>
      <c r="AI52" s="3"/>
      <c r="AJ52" s="3"/>
      <c r="AK52" s="3"/>
      <c r="AL52" s="3"/>
      <c r="AM52" s="8"/>
      <c r="AN52" s="1" t="s">
        <v>561</v>
      </c>
      <c r="AO52" s="2">
        <v>125</v>
      </c>
      <c r="AP52" s="2">
        <v>1.476</v>
      </c>
      <c r="AQ52" s="2">
        <f>AP53</f>
        <v>1.4615</v>
      </c>
      <c r="AR52" s="2">
        <v>0</v>
      </c>
      <c r="AS52" s="2">
        <v>0</v>
      </c>
      <c r="AT52" s="13"/>
      <c r="AU52" s="21"/>
      <c r="AV52" s="3"/>
      <c r="AW52" s="3"/>
      <c r="AX52" s="3"/>
      <c r="AY52" s="3"/>
      <c r="AZ52" s="8"/>
      <c r="BA52" s="1" t="s">
        <v>595</v>
      </c>
      <c r="BB52" s="2">
        <v>148</v>
      </c>
      <c r="BC52" s="2">
        <v>1.4392</v>
      </c>
      <c r="BD52" s="2">
        <f>BC53</f>
        <v>1.4224000000000001</v>
      </c>
      <c r="BE52" s="2">
        <f>BD52</f>
        <v>1.4224000000000001</v>
      </c>
      <c r="BF52" s="2">
        <f>(BE52-BC52)*10000</f>
        <v>-167.99999999999926</v>
      </c>
      <c r="BG52" s="13"/>
      <c r="BH52" s="21"/>
      <c r="BI52" s="3"/>
      <c r="BJ52" s="3"/>
      <c r="BK52" s="3"/>
      <c r="BL52" s="3"/>
      <c r="BM52" s="8"/>
      <c r="BN52" s="1" t="s">
        <v>167</v>
      </c>
      <c r="BO52" s="2">
        <v>72</v>
      </c>
      <c r="BP52" s="2">
        <v>1.5538000000000001</v>
      </c>
      <c r="BQ52" s="2">
        <f>BP53</f>
        <v>1.5446</v>
      </c>
      <c r="BR52" s="2">
        <f>BQ52</f>
        <v>1.5446</v>
      </c>
      <c r="BS52" s="2">
        <f>(BR52-BP52)*10000</f>
        <v>-92.000000000000966</v>
      </c>
      <c r="BT52" s="13"/>
      <c r="BU52" s="21"/>
      <c r="BV52" s="3"/>
      <c r="BW52" s="3"/>
      <c r="BX52" s="3"/>
      <c r="BY52" s="3"/>
      <c r="CA52" s="1" t="s">
        <v>434</v>
      </c>
      <c r="CB52" s="2">
        <v>60</v>
      </c>
      <c r="CC52" s="2">
        <v>1.5055000000000001</v>
      </c>
      <c r="CD52" s="2">
        <f>CC53</f>
        <v>1.4975000000000001</v>
      </c>
      <c r="CE52" s="2">
        <v>1.5153000000000001</v>
      </c>
      <c r="CF52" s="2">
        <f>(CE52-CC52)*10000</f>
        <v>98.000000000000313</v>
      </c>
      <c r="CG52" s="2"/>
      <c r="CH52" s="21"/>
      <c r="CI52" s="3"/>
      <c r="CJ52" s="3"/>
      <c r="CK52" s="3"/>
      <c r="CL52" s="3"/>
      <c r="CR52" s="1" t="s">
        <v>506</v>
      </c>
      <c r="CS52" s="40">
        <v>150</v>
      </c>
      <c r="CT52" s="40">
        <v>1.5432999999999999</v>
      </c>
      <c r="CU52" s="40">
        <f>CT53</f>
        <v>1.5263</v>
      </c>
      <c r="CV52" s="40">
        <v>1.5485</v>
      </c>
      <c r="CW52" s="40">
        <f>(CV52-CT52)*10000</f>
        <v>52.000000000000938</v>
      </c>
      <c r="CX52" s="41"/>
      <c r="CY52" s="36"/>
      <c r="CZ52" s="36"/>
      <c r="DA52" s="35"/>
      <c r="DB52" s="35"/>
      <c r="DC52" s="35"/>
      <c r="DE52" s="1" t="s">
        <v>534</v>
      </c>
      <c r="DF52" s="40">
        <v>70</v>
      </c>
      <c r="DG52" s="40">
        <v>1.6145</v>
      </c>
      <c r="DH52" s="40">
        <f>DG53</f>
        <v>1.6055000000000001</v>
      </c>
      <c r="DI52" s="40">
        <v>1.6182000000000001</v>
      </c>
      <c r="DJ52" s="40">
        <f>(DI52-DG52)*10000</f>
        <v>37.000000000000369</v>
      </c>
      <c r="DK52" s="41">
        <v>45</v>
      </c>
      <c r="DL52" s="46">
        <f>DK52/(DF52+20)</f>
        <v>0.5</v>
      </c>
      <c r="DM52" s="36" t="str">
        <f t="shared" si="0"/>
        <v>0,02</v>
      </c>
      <c r="DN52" s="45">
        <f t="shared" si="1"/>
        <v>0.4111111111111152</v>
      </c>
      <c r="DO52" s="36">
        <f t="shared" si="2"/>
        <v>7.400000000000075</v>
      </c>
      <c r="DP52" s="45"/>
    </row>
    <row r="53" spans="1:120" ht="15.75" thickBot="1">
      <c r="A53" s="4" t="s">
        <v>168</v>
      </c>
      <c r="B53" s="5"/>
      <c r="C53" s="5"/>
      <c r="D53" s="5"/>
      <c r="E53" s="5"/>
      <c r="F53" s="5"/>
      <c r="G53" s="13"/>
      <c r="H53" s="21"/>
      <c r="I53" s="6"/>
      <c r="J53" s="6"/>
      <c r="K53" s="6"/>
      <c r="L53" s="6"/>
      <c r="M53" s="8"/>
      <c r="N53" s="4" t="s">
        <v>507</v>
      </c>
      <c r="O53" s="5"/>
      <c r="P53" s="5"/>
      <c r="Q53" s="5"/>
      <c r="R53" s="5"/>
      <c r="S53" s="5"/>
      <c r="T53" s="13"/>
      <c r="U53" s="21"/>
      <c r="V53" s="6"/>
      <c r="W53" s="6"/>
      <c r="X53" s="6"/>
      <c r="Y53" s="6"/>
      <c r="Z53" s="8"/>
      <c r="AA53" s="4"/>
      <c r="AB53" s="5"/>
      <c r="AC53" s="5"/>
      <c r="AD53" s="5"/>
      <c r="AE53" s="5"/>
      <c r="AF53" s="5"/>
      <c r="AG53" s="13"/>
      <c r="AH53" s="21"/>
      <c r="AI53" s="6"/>
      <c r="AJ53" s="6"/>
      <c r="AK53" s="6"/>
      <c r="AL53" s="6"/>
      <c r="AM53" s="8"/>
      <c r="AN53" s="4" t="s">
        <v>562</v>
      </c>
      <c r="AO53" s="5">
        <f>AO52</f>
        <v>125</v>
      </c>
      <c r="AP53" s="5">
        <f>AP52-(AO52/10000)-0.002</f>
        <v>1.4615</v>
      </c>
      <c r="AQ53" s="5">
        <f>AP52</f>
        <v>1.476</v>
      </c>
      <c r="AR53" s="5">
        <v>1.4615</v>
      </c>
      <c r="AS53" s="5">
        <f>(AP53-AR53)*10000</f>
        <v>0</v>
      </c>
      <c r="AT53" s="13"/>
      <c r="AU53" s="21"/>
      <c r="AV53" s="6"/>
      <c r="AW53" s="6"/>
      <c r="AX53" s="6"/>
      <c r="AY53" s="6"/>
      <c r="AZ53" s="8"/>
      <c r="BA53" s="4" t="s">
        <v>596</v>
      </c>
      <c r="BB53" s="5">
        <f>BB52</f>
        <v>148</v>
      </c>
      <c r="BC53" s="5">
        <f>BC52-(BB52/10000)-0.002</f>
        <v>1.4224000000000001</v>
      </c>
      <c r="BD53" s="5">
        <f>BC52</f>
        <v>1.4392</v>
      </c>
      <c r="BE53" s="5">
        <f>BD53</f>
        <v>1.4392</v>
      </c>
      <c r="BF53" s="5">
        <f>(BC53-BE53)*10000</f>
        <v>-167.99999999999926</v>
      </c>
      <c r="BG53" s="13"/>
      <c r="BH53" s="21"/>
      <c r="BI53" s="6"/>
      <c r="BJ53" s="6"/>
      <c r="BK53" s="6"/>
      <c r="BL53" s="6"/>
      <c r="BM53" s="8"/>
      <c r="BN53" s="4" t="s">
        <v>168</v>
      </c>
      <c r="BO53" s="5">
        <f>BO52</f>
        <v>72</v>
      </c>
      <c r="BP53" s="5">
        <f>BP52-(BO52/10000)-0.002</f>
        <v>1.5446</v>
      </c>
      <c r="BQ53" s="5">
        <f>BP52</f>
        <v>1.5538000000000001</v>
      </c>
      <c r="BR53" s="5">
        <f>BQ53</f>
        <v>1.5538000000000001</v>
      </c>
      <c r="BS53" s="5">
        <f>(BP53-BR53)*10000</f>
        <v>-92.000000000000966</v>
      </c>
      <c r="BT53" s="13"/>
      <c r="BU53" s="21"/>
      <c r="BV53" s="6"/>
      <c r="BW53" s="6"/>
      <c r="BX53" s="6"/>
      <c r="BY53" s="6"/>
      <c r="CA53" s="4" t="s">
        <v>435</v>
      </c>
      <c r="CB53" s="5">
        <f>CB52</f>
        <v>60</v>
      </c>
      <c r="CC53" s="5">
        <f>CC52-(CB52/10000)-0.002</f>
        <v>1.4975000000000001</v>
      </c>
      <c r="CD53" s="5">
        <f>CC52</f>
        <v>1.5055000000000001</v>
      </c>
      <c r="CE53" s="5">
        <f>CD53</f>
        <v>1.5055000000000001</v>
      </c>
      <c r="CF53" s="5">
        <f>(CC53-CE53)*10000</f>
        <v>-80.000000000000071</v>
      </c>
      <c r="CG53" s="5"/>
      <c r="CH53" s="21"/>
      <c r="CI53" s="6"/>
      <c r="CJ53" s="6"/>
      <c r="CK53" s="6"/>
      <c r="CL53" s="6"/>
      <c r="CR53" s="4" t="s">
        <v>507</v>
      </c>
      <c r="CS53" s="43">
        <f>CS52</f>
        <v>150</v>
      </c>
      <c r="CT53" s="43">
        <f>CT52-(CS52/10000)-0.002</f>
        <v>1.5263</v>
      </c>
      <c r="CU53" s="43">
        <f>CT52</f>
        <v>1.5432999999999999</v>
      </c>
      <c r="CV53" s="43">
        <v>0</v>
      </c>
      <c r="CW53" s="43">
        <v>0</v>
      </c>
      <c r="CX53" s="41"/>
      <c r="CY53" s="36"/>
      <c r="CZ53" s="36"/>
      <c r="DA53" s="37"/>
      <c r="DB53" s="37"/>
      <c r="DC53" s="37"/>
      <c r="DE53" s="4" t="s">
        <v>671</v>
      </c>
      <c r="DF53" s="43">
        <f>DF52</f>
        <v>70</v>
      </c>
      <c r="DG53" s="43">
        <f>DG52-(DF52/10000)-0.002</f>
        <v>1.6055000000000001</v>
      </c>
      <c r="DH53" s="43">
        <f>DG52</f>
        <v>1.6145</v>
      </c>
      <c r="DI53" s="43">
        <v>0</v>
      </c>
      <c r="DJ53" s="43">
        <v>0</v>
      </c>
      <c r="DK53" s="41">
        <v>0</v>
      </c>
      <c r="DL53" s="36">
        <v>0</v>
      </c>
      <c r="DM53" s="36" t="str">
        <f t="shared" si="0"/>
        <v>0,02</v>
      </c>
      <c r="DN53" s="45">
        <f t="shared" si="1"/>
        <v>0</v>
      </c>
      <c r="DO53" s="36">
        <f t="shared" si="2"/>
        <v>0</v>
      </c>
      <c r="DP53" s="45"/>
    </row>
    <row r="54" spans="1:120" ht="15.75" thickBot="1">
      <c r="A54" s="1" t="s">
        <v>169</v>
      </c>
      <c r="B54" s="2"/>
      <c r="C54" s="2"/>
      <c r="D54" s="2"/>
      <c r="E54" s="2"/>
      <c r="F54" s="2"/>
      <c r="G54" s="2"/>
      <c r="H54" s="21"/>
      <c r="I54" s="3"/>
      <c r="J54" s="3"/>
      <c r="K54" s="3"/>
      <c r="L54" s="3"/>
      <c r="M54" s="8"/>
      <c r="N54" s="1" t="s">
        <v>170</v>
      </c>
      <c r="O54" s="2"/>
      <c r="P54" s="2"/>
      <c r="Q54" s="2"/>
      <c r="R54" s="2"/>
      <c r="S54" s="2"/>
      <c r="T54" s="13"/>
      <c r="U54" s="21"/>
      <c r="V54" s="3"/>
      <c r="W54" s="3"/>
      <c r="X54" s="3"/>
      <c r="Y54" s="3"/>
      <c r="Z54" s="8"/>
      <c r="AA54" s="1"/>
      <c r="AB54" s="2"/>
      <c r="AC54" s="2"/>
      <c r="AD54" s="2"/>
      <c r="AE54" s="2"/>
      <c r="AF54" s="2"/>
      <c r="AG54" s="13"/>
      <c r="AH54" s="21"/>
      <c r="AI54" s="3"/>
      <c r="AJ54" s="3"/>
      <c r="AK54" s="3"/>
      <c r="AL54" s="3"/>
      <c r="AM54" s="8"/>
      <c r="AN54" s="1" t="s">
        <v>563</v>
      </c>
      <c r="AO54" s="2">
        <v>96</v>
      </c>
      <c r="AP54" s="2">
        <v>1.4625999999999999</v>
      </c>
      <c r="AQ54" s="2">
        <f>AP55</f>
        <v>1.4509999999999998</v>
      </c>
      <c r="AR54" s="2">
        <v>0</v>
      </c>
      <c r="AS54" s="2">
        <v>0</v>
      </c>
      <c r="AT54" s="2"/>
      <c r="AU54" s="21"/>
      <c r="AV54" s="3"/>
      <c r="AW54" s="3"/>
      <c r="AX54" s="3"/>
      <c r="AY54" s="3"/>
      <c r="AZ54" s="8"/>
      <c r="BA54" s="1" t="s">
        <v>597</v>
      </c>
      <c r="BB54" s="2">
        <v>182</v>
      </c>
      <c r="BC54" s="2">
        <v>1.4708000000000001</v>
      </c>
      <c r="BD54" s="2">
        <f>BC55</f>
        <v>1.4506000000000001</v>
      </c>
      <c r="BE54" s="2">
        <f>BD54</f>
        <v>1.4506000000000001</v>
      </c>
      <c r="BF54" s="2">
        <f>(BE54-BC54)*10000</f>
        <v>-201.99999999999994</v>
      </c>
      <c r="BG54" s="2"/>
      <c r="BH54" s="21"/>
      <c r="BI54" s="3"/>
      <c r="BJ54" s="3"/>
      <c r="BK54" s="3"/>
      <c r="BL54" s="3"/>
      <c r="BM54" s="8"/>
      <c r="BN54" s="1" t="s">
        <v>631</v>
      </c>
      <c r="BO54" s="2">
        <v>135</v>
      </c>
      <c r="BP54" s="2">
        <v>1.5525</v>
      </c>
      <c r="BQ54" s="2">
        <f>BP55</f>
        <v>1.5369999999999999</v>
      </c>
      <c r="BR54" s="2">
        <v>0</v>
      </c>
      <c r="BS54" s="2">
        <v>0</v>
      </c>
      <c r="BT54" s="13"/>
      <c r="BU54" s="21"/>
      <c r="BV54" s="3"/>
      <c r="BW54" s="3"/>
      <c r="BX54" s="3"/>
      <c r="BY54" s="3"/>
      <c r="CA54" s="1" t="s">
        <v>436</v>
      </c>
      <c r="CB54" s="2">
        <v>176</v>
      </c>
      <c r="CC54" s="2">
        <v>1.5195000000000001</v>
      </c>
      <c r="CD54" s="2">
        <f>CC55</f>
        <v>1.4999</v>
      </c>
      <c r="CE54" s="2">
        <v>0</v>
      </c>
      <c r="CF54" s="2">
        <v>0</v>
      </c>
      <c r="CG54" s="2"/>
      <c r="CH54" s="21"/>
      <c r="CI54" s="3"/>
      <c r="CJ54" s="3"/>
      <c r="CK54" s="3"/>
      <c r="CL54" s="3"/>
      <c r="CR54" s="1" t="s">
        <v>170</v>
      </c>
      <c r="CS54" s="40">
        <v>44</v>
      </c>
      <c r="CT54" s="40">
        <v>1.5532999999999999</v>
      </c>
      <c r="CU54" s="40">
        <f>CT55</f>
        <v>1.5468999999999999</v>
      </c>
      <c r="CV54" s="40">
        <f>CT55</f>
        <v>1.5468999999999999</v>
      </c>
      <c r="CW54" s="40">
        <f>(CV54-CT54)*10000</f>
        <v>-63.999999999999616</v>
      </c>
      <c r="CX54" s="41"/>
      <c r="CY54" s="36"/>
      <c r="CZ54" s="36"/>
      <c r="DA54" s="35"/>
      <c r="DB54" s="35"/>
      <c r="DC54" s="35"/>
      <c r="DE54" s="1" t="s">
        <v>171</v>
      </c>
      <c r="DF54" s="40">
        <v>115</v>
      </c>
      <c r="DG54" s="40">
        <v>1.6272</v>
      </c>
      <c r="DH54" s="40">
        <f>DG55</f>
        <v>1.6136999999999999</v>
      </c>
      <c r="DI54" s="40">
        <v>1.6312</v>
      </c>
      <c r="DJ54" s="40">
        <f>(DI54-DG54)*10000</f>
        <v>40.000000000000036</v>
      </c>
      <c r="DK54" s="41">
        <v>70</v>
      </c>
      <c r="DL54" s="46">
        <f>DK54/(DF54+20)</f>
        <v>0.51851851851851849</v>
      </c>
      <c r="DM54" s="36" t="str">
        <f t="shared" si="0"/>
        <v>0,01</v>
      </c>
      <c r="DN54" s="45">
        <f t="shared" si="1"/>
        <v>0.29629629629629656</v>
      </c>
      <c r="DO54" s="36">
        <f t="shared" si="2"/>
        <v>4.0000000000000036</v>
      </c>
      <c r="DP54" s="45"/>
    </row>
    <row r="55" spans="1:120" ht="15.75" thickBot="1">
      <c r="A55" s="4" t="s">
        <v>172</v>
      </c>
      <c r="B55" s="5"/>
      <c r="C55" s="5"/>
      <c r="D55" s="5"/>
      <c r="E55" s="5"/>
      <c r="F55" s="5"/>
      <c r="G55" s="5"/>
      <c r="H55" s="21"/>
      <c r="I55" s="6"/>
      <c r="J55" s="6"/>
      <c r="K55" s="6"/>
      <c r="L55" s="6"/>
      <c r="M55" s="8"/>
      <c r="N55" s="4" t="s">
        <v>173</v>
      </c>
      <c r="O55" s="5"/>
      <c r="P55" s="5"/>
      <c r="Q55" s="5"/>
      <c r="R55" s="5"/>
      <c r="S55" s="5"/>
      <c r="T55" s="13"/>
      <c r="U55" s="21"/>
      <c r="V55" s="6"/>
      <c r="W55" s="6"/>
      <c r="X55" s="6"/>
      <c r="Y55" s="6"/>
      <c r="Z55" s="8"/>
      <c r="AA55" s="4"/>
      <c r="AB55" s="5"/>
      <c r="AC55" s="5"/>
      <c r="AD55" s="5"/>
      <c r="AE55" s="5"/>
      <c r="AF55" s="5"/>
      <c r="AG55" s="13"/>
      <c r="AH55" s="21"/>
      <c r="AI55" s="6"/>
      <c r="AJ55" s="6"/>
      <c r="AK55" s="6"/>
      <c r="AL55" s="6"/>
      <c r="AM55" s="8"/>
      <c r="AN55" s="4" t="s">
        <v>564</v>
      </c>
      <c r="AO55" s="5">
        <f>AO54</f>
        <v>96</v>
      </c>
      <c r="AP55" s="5">
        <f>AP54-(AO54/10000)-0.002</f>
        <v>1.4509999999999998</v>
      </c>
      <c r="AQ55" s="5">
        <f>AP54</f>
        <v>1.4625999999999999</v>
      </c>
      <c r="AR55" s="5">
        <v>1.4399</v>
      </c>
      <c r="AS55" s="5">
        <f>(AP55-AR55)*10000</f>
        <v>110.99999999999888</v>
      </c>
      <c r="AT55" s="5"/>
      <c r="AU55" s="21"/>
      <c r="AV55" s="6"/>
      <c r="AW55" s="6"/>
      <c r="AX55" s="6"/>
      <c r="AY55" s="6"/>
      <c r="AZ55" s="8"/>
      <c r="BA55" s="4" t="s">
        <v>598</v>
      </c>
      <c r="BB55" s="5">
        <f>BB54</f>
        <v>182</v>
      </c>
      <c r="BC55" s="5">
        <f>BC54-(BB54/10000)-0.002</f>
        <v>1.4506000000000001</v>
      </c>
      <c r="BD55" s="5">
        <f>BC54</f>
        <v>1.4708000000000001</v>
      </c>
      <c r="BE55" s="5">
        <v>1.4555</v>
      </c>
      <c r="BF55" s="5">
        <f>(BC55-BE55)*10000</f>
        <v>-48.999999999999048</v>
      </c>
      <c r="BG55" s="5"/>
      <c r="BH55" s="21"/>
      <c r="BI55" s="6"/>
      <c r="BJ55" s="6"/>
      <c r="BK55" s="6"/>
      <c r="BL55" s="6"/>
      <c r="BM55" s="8"/>
      <c r="BN55" s="4" t="s">
        <v>632</v>
      </c>
      <c r="BO55" s="5">
        <f>BO54</f>
        <v>135</v>
      </c>
      <c r="BP55" s="5">
        <f>BP54-(BO54/10000)-0.002</f>
        <v>1.5369999999999999</v>
      </c>
      <c r="BQ55" s="5">
        <f>BP54</f>
        <v>1.5525</v>
      </c>
      <c r="BR55" s="5">
        <v>1.5248999999999999</v>
      </c>
      <c r="BS55" s="5">
        <f>(BP55-BR55)*10000</f>
        <v>121</v>
      </c>
      <c r="BT55" s="13"/>
      <c r="BU55" s="21"/>
      <c r="BV55" s="6"/>
      <c r="BW55" s="6"/>
      <c r="BX55" s="6"/>
      <c r="BY55" s="6"/>
      <c r="CA55" s="4" t="s">
        <v>437</v>
      </c>
      <c r="CB55" s="5">
        <f>CB54</f>
        <v>176</v>
      </c>
      <c r="CC55" s="5">
        <f>CC54-(CB54/10000)-0.002</f>
        <v>1.4999</v>
      </c>
      <c r="CD55" s="5">
        <f>CC54</f>
        <v>1.5195000000000001</v>
      </c>
      <c r="CE55" s="5">
        <v>1.4867999999999999</v>
      </c>
      <c r="CF55" s="5">
        <f>(CC55-CE55)*10000</f>
        <v>131.00000000000111</v>
      </c>
      <c r="CG55" s="5"/>
      <c r="CH55" s="21"/>
      <c r="CI55" s="6"/>
      <c r="CJ55" s="6"/>
      <c r="CK55" s="6"/>
      <c r="CL55" s="6"/>
      <c r="CR55" s="4" t="s">
        <v>173</v>
      </c>
      <c r="CS55" s="43">
        <f>CS54</f>
        <v>44</v>
      </c>
      <c r="CT55" s="43">
        <f>CT54-(CS54/10000)-0.002</f>
        <v>1.5468999999999999</v>
      </c>
      <c r="CU55" s="43">
        <f>CT54</f>
        <v>1.5532999999999999</v>
      </c>
      <c r="CV55" s="43">
        <f>CU55</f>
        <v>1.5532999999999999</v>
      </c>
      <c r="CW55" s="43">
        <f>(CT55-CV55)*10000</f>
        <v>-63.999999999999616</v>
      </c>
      <c r="CX55" s="41"/>
      <c r="CY55" s="36"/>
      <c r="CZ55" s="36"/>
      <c r="DA55" s="37"/>
      <c r="DB55" s="37"/>
      <c r="DC55" s="37"/>
      <c r="DE55" s="4" t="s">
        <v>174</v>
      </c>
      <c r="DF55" s="43">
        <f>DF54</f>
        <v>115</v>
      </c>
      <c r="DG55" s="43">
        <f>DG54-(DF54/10000)-0.002</f>
        <v>1.6136999999999999</v>
      </c>
      <c r="DH55" s="43">
        <f>DG54</f>
        <v>1.6272</v>
      </c>
      <c r="DI55" s="43">
        <v>0</v>
      </c>
      <c r="DJ55" s="43">
        <v>0</v>
      </c>
      <c r="DK55" s="41">
        <v>0</v>
      </c>
      <c r="DL55" s="46">
        <v>0</v>
      </c>
      <c r="DM55" s="36" t="str">
        <f t="shared" si="0"/>
        <v>0,01</v>
      </c>
      <c r="DN55" s="45">
        <f t="shared" si="1"/>
        <v>0</v>
      </c>
      <c r="DO55" s="36">
        <f t="shared" si="2"/>
        <v>0</v>
      </c>
      <c r="DP55" s="45"/>
    </row>
    <row r="56" spans="1:120" ht="15.75" thickBot="1">
      <c r="A56" s="1" t="s">
        <v>175</v>
      </c>
      <c r="B56" s="2"/>
      <c r="C56" s="2"/>
      <c r="D56" s="2"/>
      <c r="E56" s="2"/>
      <c r="F56" s="2"/>
      <c r="G56" s="13"/>
      <c r="H56" s="21"/>
      <c r="I56" s="3"/>
      <c r="J56" s="3"/>
      <c r="K56" s="3"/>
      <c r="L56" s="3"/>
      <c r="M56" s="8"/>
      <c r="N56" s="1" t="s">
        <v>176</v>
      </c>
      <c r="O56" s="2"/>
      <c r="P56" s="2"/>
      <c r="Q56" s="2"/>
      <c r="R56" s="2"/>
      <c r="S56" s="2"/>
      <c r="T56" s="13"/>
      <c r="U56" s="21"/>
      <c r="V56" s="3"/>
      <c r="W56" s="3"/>
      <c r="X56" s="3"/>
      <c r="Y56" s="3"/>
      <c r="Z56" s="8"/>
      <c r="AA56" s="1"/>
      <c r="AB56" s="2"/>
      <c r="AC56" s="2"/>
      <c r="AD56" s="2"/>
      <c r="AE56" s="2"/>
      <c r="AF56" s="2"/>
      <c r="AG56" s="13"/>
      <c r="AH56" s="21"/>
      <c r="AI56" s="3"/>
      <c r="AJ56" s="3"/>
      <c r="AK56" s="3"/>
      <c r="AL56" s="3"/>
      <c r="AM56" s="8"/>
      <c r="AN56" s="1" t="s">
        <v>178</v>
      </c>
      <c r="AO56" s="2">
        <v>82</v>
      </c>
      <c r="AP56" s="2">
        <v>1.4474</v>
      </c>
      <c r="AQ56" s="2">
        <f>AP57</f>
        <v>1.4372</v>
      </c>
      <c r="AR56" s="2">
        <v>1.4477</v>
      </c>
      <c r="AS56" s="2">
        <f>(AR56-AP56)*10000</f>
        <v>2.9999999999996696</v>
      </c>
      <c r="AT56" s="13"/>
      <c r="AU56" s="21"/>
      <c r="AV56" s="3"/>
      <c r="AW56" s="3"/>
      <c r="AX56" s="3"/>
      <c r="AY56" s="3"/>
      <c r="AZ56" s="8"/>
      <c r="BA56" s="1" t="s">
        <v>179</v>
      </c>
      <c r="BB56" s="2">
        <v>155</v>
      </c>
      <c r="BC56" s="2">
        <v>1.4587000000000001</v>
      </c>
      <c r="BD56" s="2">
        <f>BC57</f>
        <v>1.4412</v>
      </c>
      <c r="BE56" s="2">
        <v>1.4597</v>
      </c>
      <c r="BF56" s="2">
        <f>(BE56-BC56)*10000</f>
        <v>9.9999999999988987</v>
      </c>
      <c r="BG56" s="13"/>
      <c r="BH56" s="21"/>
      <c r="BI56" s="3"/>
      <c r="BJ56" s="3"/>
      <c r="BK56" s="3"/>
      <c r="BL56" s="3"/>
      <c r="BM56" s="8"/>
      <c r="BN56" s="1" t="s">
        <v>175</v>
      </c>
      <c r="BO56" s="2">
        <v>85</v>
      </c>
      <c r="BP56" s="2">
        <v>1.5296000000000001</v>
      </c>
      <c r="BQ56" s="2">
        <f>BP57</f>
        <v>1.5191000000000001</v>
      </c>
      <c r="BR56" s="2">
        <f>BQ56</f>
        <v>1.5191000000000001</v>
      </c>
      <c r="BS56" s="2">
        <f>(BR56-BP56)*10000</f>
        <v>-104.99999999999955</v>
      </c>
      <c r="BT56" s="13"/>
      <c r="BU56" s="21"/>
      <c r="BV56" s="3"/>
      <c r="BW56" s="3"/>
      <c r="BX56" s="3"/>
      <c r="BY56" s="3"/>
      <c r="CA56" s="1" t="s">
        <v>438</v>
      </c>
      <c r="CB56" s="2">
        <v>66</v>
      </c>
      <c r="CC56" s="2">
        <v>1.4915</v>
      </c>
      <c r="CD56" s="2">
        <f>CC57</f>
        <v>1.4829000000000001</v>
      </c>
      <c r="CE56" s="2">
        <v>0</v>
      </c>
      <c r="CF56" s="2">
        <v>0</v>
      </c>
      <c r="CG56" s="2"/>
      <c r="CH56" s="21"/>
      <c r="CI56" s="3"/>
      <c r="CJ56" s="3"/>
      <c r="CK56" s="3"/>
      <c r="CL56" s="3"/>
      <c r="CR56" s="1" t="s">
        <v>176</v>
      </c>
      <c r="CS56" s="40">
        <v>122</v>
      </c>
      <c r="CT56" s="40">
        <v>1.5672999999999999</v>
      </c>
      <c r="CU56" s="40">
        <f>CT57</f>
        <v>1.5530999999999999</v>
      </c>
      <c r="CV56" s="40">
        <v>1.5659000000000001</v>
      </c>
      <c r="CW56" s="40">
        <f>(CV56-CT56)*10000</f>
        <v>-13.999999999998458</v>
      </c>
      <c r="CX56" s="41"/>
      <c r="CY56" s="36"/>
      <c r="CZ56" s="36"/>
      <c r="DA56" s="35"/>
      <c r="DB56" s="35"/>
      <c r="DC56" s="35"/>
      <c r="DE56" s="1" t="s">
        <v>177</v>
      </c>
      <c r="DF56" s="40">
        <v>92</v>
      </c>
      <c r="DG56" s="40">
        <v>1.6395999999999999</v>
      </c>
      <c r="DH56" s="40">
        <f>DG57</f>
        <v>1.6283999999999998</v>
      </c>
      <c r="DI56" s="40">
        <f>DG57</f>
        <v>1.6283999999999998</v>
      </c>
      <c r="DJ56" s="40">
        <f>(DI56-DG56)*10000</f>
        <v>-112.00000000000099</v>
      </c>
      <c r="DK56" s="41">
        <v>0</v>
      </c>
      <c r="DL56" s="46">
        <v>-1</v>
      </c>
      <c r="DM56" s="36" t="str">
        <f t="shared" si="0"/>
        <v>0,01</v>
      </c>
      <c r="DN56" s="45">
        <f t="shared" si="1"/>
        <v>-1.0000000000000089</v>
      </c>
      <c r="DO56" s="36">
        <f t="shared" si="2"/>
        <v>-11.200000000000101</v>
      </c>
      <c r="DP56" s="45"/>
    </row>
    <row r="57" spans="1:120" ht="15.75" thickBot="1">
      <c r="A57" s="4" t="s">
        <v>180</v>
      </c>
      <c r="B57" s="5"/>
      <c r="C57" s="5"/>
      <c r="D57" s="5"/>
      <c r="E57" s="5"/>
      <c r="F57" s="5"/>
      <c r="G57" s="13"/>
      <c r="H57" s="21"/>
      <c r="I57" s="6"/>
      <c r="J57" s="6"/>
      <c r="K57" s="6"/>
      <c r="L57" s="6"/>
      <c r="M57" s="8"/>
      <c r="N57" s="4" t="s">
        <v>181</v>
      </c>
      <c r="O57" s="5"/>
      <c r="P57" s="5"/>
      <c r="Q57" s="5"/>
      <c r="R57" s="5"/>
      <c r="S57" s="5"/>
      <c r="T57" s="13"/>
      <c r="U57" s="21"/>
      <c r="V57" s="6"/>
      <c r="W57" s="6"/>
      <c r="X57" s="6"/>
      <c r="Y57" s="6"/>
      <c r="Z57" s="8"/>
      <c r="AA57" s="4"/>
      <c r="AB57" s="5"/>
      <c r="AC57" s="5"/>
      <c r="AD57" s="5"/>
      <c r="AE57" s="5"/>
      <c r="AF57" s="5"/>
      <c r="AG57" s="13"/>
      <c r="AH57" s="21"/>
      <c r="AI57" s="6"/>
      <c r="AJ57" s="6"/>
      <c r="AK57" s="6"/>
      <c r="AL57" s="6"/>
      <c r="AM57" s="8"/>
      <c r="AN57" s="4" t="s">
        <v>183</v>
      </c>
      <c r="AO57" s="5">
        <f>AO56</f>
        <v>82</v>
      </c>
      <c r="AP57" s="5">
        <f>AP56-(AO56/10000)-0.002</f>
        <v>1.4372</v>
      </c>
      <c r="AQ57" s="5">
        <f>AP56</f>
        <v>1.4474</v>
      </c>
      <c r="AR57" s="5">
        <v>0</v>
      </c>
      <c r="AS57" s="5">
        <v>0</v>
      </c>
      <c r="AT57" s="13"/>
      <c r="AU57" s="21"/>
      <c r="AV57" s="6"/>
      <c r="AW57" s="6"/>
      <c r="AX57" s="6"/>
      <c r="AY57" s="6"/>
      <c r="AZ57" s="8"/>
      <c r="BA57" s="4" t="s">
        <v>184</v>
      </c>
      <c r="BB57" s="5">
        <f>BB56</f>
        <v>155</v>
      </c>
      <c r="BC57" s="5">
        <f>BC56-(BB56/10000)-0.002</f>
        <v>1.4412</v>
      </c>
      <c r="BD57" s="5">
        <f>BC56</f>
        <v>1.4587000000000001</v>
      </c>
      <c r="BE57" s="5">
        <v>0</v>
      </c>
      <c r="BF57" s="5">
        <v>0</v>
      </c>
      <c r="BG57" s="13"/>
      <c r="BH57" s="21"/>
      <c r="BI57" s="6"/>
      <c r="BJ57" s="6"/>
      <c r="BK57" s="6"/>
      <c r="BL57" s="6"/>
      <c r="BM57" s="8"/>
      <c r="BN57" s="4" t="s">
        <v>180</v>
      </c>
      <c r="BO57" s="5">
        <f>BO56</f>
        <v>85</v>
      </c>
      <c r="BP57" s="5">
        <f>BP56-(BO56/10000)-0.002</f>
        <v>1.5191000000000001</v>
      </c>
      <c r="BQ57" s="5">
        <f>BP56</f>
        <v>1.5296000000000001</v>
      </c>
      <c r="BR57" s="5">
        <f>BQ57</f>
        <v>1.5296000000000001</v>
      </c>
      <c r="BS57" s="5">
        <f>(BP57-BR57)*10000</f>
        <v>-104.99999999999955</v>
      </c>
      <c r="BT57" s="13"/>
      <c r="BU57" s="21"/>
      <c r="BV57" s="6"/>
      <c r="BW57" s="6"/>
      <c r="BX57" s="6"/>
      <c r="BY57" s="6"/>
      <c r="CA57" s="4" t="s">
        <v>439</v>
      </c>
      <c r="CB57" s="5">
        <f>CB56</f>
        <v>66</v>
      </c>
      <c r="CC57" s="5">
        <f>CC56-(CB56/10000)-0.002</f>
        <v>1.4829000000000001</v>
      </c>
      <c r="CD57" s="5">
        <f>CC56</f>
        <v>1.4915</v>
      </c>
      <c r="CE57" s="5">
        <v>1.4688000000000001</v>
      </c>
      <c r="CF57" s="5">
        <f>(CC57-CE57)*10000</f>
        <v>141</v>
      </c>
      <c r="CG57" s="5"/>
      <c r="CH57" s="21"/>
      <c r="CI57" s="6"/>
      <c r="CJ57" s="6"/>
      <c r="CK57" s="6"/>
      <c r="CL57" s="6"/>
      <c r="CR57" s="4" t="s">
        <v>181</v>
      </c>
      <c r="CS57" s="43">
        <f>CS56</f>
        <v>122</v>
      </c>
      <c r="CT57" s="43">
        <f>CT56-(CS56/10000)-0.002</f>
        <v>1.5530999999999999</v>
      </c>
      <c r="CU57" s="43">
        <f>CT56</f>
        <v>1.5672999999999999</v>
      </c>
      <c r="CV57" s="43">
        <v>0</v>
      </c>
      <c r="CW57" s="43">
        <v>0</v>
      </c>
      <c r="CX57" s="41"/>
      <c r="CY57" s="36"/>
      <c r="CZ57" s="36"/>
      <c r="DA57" s="37"/>
      <c r="DB57" s="37"/>
      <c r="DC57" s="37"/>
      <c r="DE57" s="4" t="s">
        <v>182</v>
      </c>
      <c r="DF57" s="43">
        <f>DF56</f>
        <v>92</v>
      </c>
      <c r="DG57" s="43">
        <f>DG56-(DF56/10000)-0.002</f>
        <v>1.6283999999999998</v>
      </c>
      <c r="DH57" s="43">
        <f>DG56</f>
        <v>1.6395999999999999</v>
      </c>
      <c r="DI57" s="43">
        <f>DH57</f>
        <v>1.6395999999999999</v>
      </c>
      <c r="DJ57" s="43">
        <f>(DG57-DI57)*10000</f>
        <v>-112.00000000000099</v>
      </c>
      <c r="DK57" s="41">
        <v>0</v>
      </c>
      <c r="DL57" s="36">
        <v>-1</v>
      </c>
      <c r="DM57" s="36" t="str">
        <f t="shared" si="0"/>
        <v>0,01</v>
      </c>
      <c r="DN57" s="45">
        <f t="shared" si="1"/>
        <v>-1.0000000000000089</v>
      </c>
      <c r="DO57" s="36">
        <f t="shared" si="2"/>
        <v>-11.200000000000101</v>
      </c>
      <c r="DP57" s="45"/>
    </row>
    <row r="58" spans="1:120" ht="15.75" thickBot="1">
      <c r="A58" s="1" t="s">
        <v>185</v>
      </c>
      <c r="B58" s="2"/>
      <c r="C58" s="2"/>
      <c r="D58" s="2"/>
      <c r="E58" s="2"/>
      <c r="F58" s="2"/>
      <c r="G58" s="13"/>
      <c r="H58" s="21"/>
      <c r="I58" s="3"/>
      <c r="J58" s="3"/>
      <c r="K58" s="3"/>
      <c r="L58" s="3"/>
      <c r="M58" s="8"/>
      <c r="N58" s="1" t="s">
        <v>186</v>
      </c>
      <c r="O58" s="2"/>
      <c r="P58" s="2"/>
      <c r="Q58" s="2"/>
      <c r="R58" s="2"/>
      <c r="S58" s="2"/>
      <c r="T58" s="13"/>
      <c r="U58" s="21"/>
      <c r="V58" s="3"/>
      <c r="W58" s="3"/>
      <c r="X58" s="3"/>
      <c r="Y58" s="3"/>
      <c r="Z58" s="8"/>
      <c r="AA58" s="1"/>
      <c r="AB58" s="2"/>
      <c r="AC58" s="2"/>
      <c r="AD58" s="2"/>
      <c r="AE58" s="2"/>
      <c r="AF58" s="2"/>
      <c r="AG58" s="13"/>
      <c r="AH58" s="21"/>
      <c r="AI58" s="3"/>
      <c r="AJ58" s="3"/>
      <c r="AK58" s="3"/>
      <c r="AL58" s="3"/>
      <c r="AM58" s="8"/>
      <c r="AN58" s="1" t="s">
        <v>188</v>
      </c>
      <c r="AO58" s="2">
        <v>120</v>
      </c>
      <c r="AP58" s="2">
        <v>1.4504999999999999</v>
      </c>
      <c r="AQ58" s="2">
        <f>AP59</f>
        <v>1.4364999999999999</v>
      </c>
      <c r="AR58" s="2">
        <v>1.4470000000000001</v>
      </c>
      <c r="AS58" s="2">
        <f>(AR58-AP58)*10000</f>
        <v>-34.999999999998366</v>
      </c>
      <c r="AT58" s="13"/>
      <c r="AU58" s="21"/>
      <c r="AV58" s="3"/>
      <c r="AW58" s="3"/>
      <c r="AX58" s="3"/>
      <c r="AY58" s="3"/>
      <c r="AZ58" s="8"/>
      <c r="BA58" s="1" t="s">
        <v>189</v>
      </c>
      <c r="BB58" s="2">
        <v>165</v>
      </c>
      <c r="BC58" s="2">
        <v>1.4738</v>
      </c>
      <c r="BD58" s="2">
        <f>BC59</f>
        <v>1.4553</v>
      </c>
      <c r="BE58" s="2">
        <v>0</v>
      </c>
      <c r="BF58" s="2">
        <v>0</v>
      </c>
      <c r="BG58" s="13"/>
      <c r="BH58" s="21"/>
      <c r="BI58" s="3"/>
      <c r="BJ58" s="3"/>
      <c r="BK58" s="3"/>
      <c r="BL58" s="3"/>
      <c r="BM58" s="8"/>
      <c r="BN58" s="1" t="s">
        <v>185</v>
      </c>
      <c r="BO58" s="2">
        <v>140</v>
      </c>
      <c r="BP58" s="2">
        <v>1.5308999999999999</v>
      </c>
      <c r="BQ58" s="2">
        <f>BP59</f>
        <v>1.5148999999999999</v>
      </c>
      <c r="BR58" s="2">
        <v>0</v>
      </c>
      <c r="BS58" s="2">
        <v>0</v>
      </c>
      <c r="BT58" s="13"/>
      <c r="BU58" s="21"/>
      <c r="BV58" s="3"/>
      <c r="BW58" s="3"/>
      <c r="BX58" s="3"/>
      <c r="BY58" s="3"/>
      <c r="CA58" s="1" t="s">
        <v>440</v>
      </c>
      <c r="CB58" s="2">
        <v>88</v>
      </c>
      <c r="CC58" s="2">
        <v>1.4764999999999999</v>
      </c>
      <c r="CD58" s="2">
        <f>CC59</f>
        <v>1.4657</v>
      </c>
      <c r="CE58" s="2">
        <v>1.4782</v>
      </c>
      <c r="CF58" s="2">
        <f>(CE58-CC58)*10000</f>
        <v>17.000000000000348</v>
      </c>
      <c r="CG58" s="2"/>
      <c r="CH58" s="21"/>
      <c r="CI58" s="3"/>
      <c r="CJ58" s="3"/>
      <c r="CK58" s="3"/>
      <c r="CL58" s="3"/>
      <c r="CR58" s="1" t="s">
        <v>186</v>
      </c>
      <c r="CS58" s="40">
        <v>160</v>
      </c>
      <c r="CT58" s="40">
        <v>1.5826</v>
      </c>
      <c r="CU58" s="40">
        <f>CT59</f>
        <v>1.5646</v>
      </c>
      <c r="CV58" s="40">
        <v>1.5773999999999999</v>
      </c>
      <c r="CW58" s="40">
        <f>(CV58-CT58)*10000</f>
        <v>-52.000000000000938</v>
      </c>
      <c r="CX58" s="41"/>
      <c r="CY58" s="36"/>
      <c r="CZ58" s="36"/>
      <c r="DA58" s="35"/>
      <c r="DB58" s="35"/>
      <c r="DC58" s="35"/>
      <c r="DE58" s="1" t="s">
        <v>187</v>
      </c>
      <c r="DF58" s="40">
        <v>68</v>
      </c>
      <c r="DG58" s="40">
        <v>1.6420999999999999</v>
      </c>
      <c r="DH58" s="40">
        <f>DG59</f>
        <v>1.6333</v>
      </c>
      <c r="DI58" s="40">
        <v>0</v>
      </c>
      <c r="DJ58" s="40">
        <v>0</v>
      </c>
      <c r="DK58" s="41">
        <v>0</v>
      </c>
      <c r="DL58" s="46">
        <v>0</v>
      </c>
      <c r="DM58" s="36" t="str">
        <f t="shared" si="0"/>
        <v>0,02</v>
      </c>
      <c r="DN58" s="45">
        <f t="shared" si="1"/>
        <v>0</v>
      </c>
      <c r="DO58" s="36">
        <f t="shared" si="2"/>
        <v>0</v>
      </c>
      <c r="DP58" s="45"/>
    </row>
    <row r="59" spans="1:120" ht="15.75" thickBot="1">
      <c r="A59" s="4" t="s">
        <v>190</v>
      </c>
      <c r="B59" s="5"/>
      <c r="C59" s="5"/>
      <c r="D59" s="5"/>
      <c r="E59" s="5"/>
      <c r="F59" s="5"/>
      <c r="G59" s="13"/>
      <c r="H59" s="21"/>
      <c r="I59" s="3"/>
      <c r="J59" s="3"/>
      <c r="K59" s="3"/>
      <c r="L59" s="3"/>
      <c r="M59" s="8"/>
      <c r="N59" s="4" t="s">
        <v>191</v>
      </c>
      <c r="O59" s="5"/>
      <c r="P59" s="5"/>
      <c r="Q59" s="5"/>
      <c r="R59" s="5"/>
      <c r="S59" s="5"/>
      <c r="T59" s="13"/>
      <c r="U59" s="21"/>
      <c r="V59" s="3"/>
      <c r="W59" s="3"/>
      <c r="X59" s="3"/>
      <c r="Y59" s="3"/>
      <c r="Z59" s="8"/>
      <c r="AA59" s="4"/>
      <c r="AB59" s="5"/>
      <c r="AC59" s="5"/>
      <c r="AD59" s="5"/>
      <c r="AE59" s="5"/>
      <c r="AF59" s="5"/>
      <c r="AG59" s="13"/>
      <c r="AH59" s="21"/>
      <c r="AI59" s="3"/>
      <c r="AJ59" s="3"/>
      <c r="AK59" s="3"/>
      <c r="AL59" s="3"/>
      <c r="AM59" s="8"/>
      <c r="AN59" s="4" t="s">
        <v>193</v>
      </c>
      <c r="AO59" s="5">
        <f>AO58</f>
        <v>120</v>
      </c>
      <c r="AP59" s="5">
        <f>AP58-(AO58/10000)-0.002</f>
        <v>1.4364999999999999</v>
      </c>
      <c r="AQ59" s="5">
        <f>AP58</f>
        <v>1.4504999999999999</v>
      </c>
      <c r="AR59" s="5">
        <v>0</v>
      </c>
      <c r="AS59" s="5">
        <v>0</v>
      </c>
      <c r="AT59" s="13"/>
      <c r="AU59" s="21"/>
      <c r="AV59" s="3"/>
      <c r="AW59" s="3"/>
      <c r="AX59" s="3"/>
      <c r="AY59" s="3"/>
      <c r="AZ59" s="8"/>
      <c r="BA59" s="4" t="s">
        <v>194</v>
      </c>
      <c r="BB59" s="5">
        <f>BB58</f>
        <v>165</v>
      </c>
      <c r="BC59" s="5">
        <f>BC58-(BB58/10000)-0.002</f>
        <v>1.4553</v>
      </c>
      <c r="BD59" s="5">
        <f>BC58</f>
        <v>1.4738</v>
      </c>
      <c r="BE59" s="5">
        <v>1.4589000000000001</v>
      </c>
      <c r="BF59" s="5">
        <f>(BC59-BE59)*10000</f>
        <v>-36.000000000000476</v>
      </c>
      <c r="BG59" s="13"/>
      <c r="BH59" s="21"/>
      <c r="BI59" s="3"/>
      <c r="BJ59" s="3"/>
      <c r="BK59" s="3"/>
      <c r="BL59" s="3"/>
      <c r="BM59" s="8"/>
      <c r="BN59" s="4" t="s">
        <v>190</v>
      </c>
      <c r="BO59" s="5">
        <f>BO58</f>
        <v>140</v>
      </c>
      <c r="BP59" s="5">
        <f>BP58-(BO58/10000)-0.002</f>
        <v>1.5148999999999999</v>
      </c>
      <c r="BQ59" s="5">
        <f>BP58</f>
        <v>1.5308999999999999</v>
      </c>
      <c r="BR59" s="5">
        <v>1.4847999999999999</v>
      </c>
      <c r="BS59" s="5">
        <f>(BP59-BR59)*10000</f>
        <v>301.00000000000017</v>
      </c>
      <c r="BT59" s="13"/>
      <c r="BU59" s="21"/>
      <c r="BV59" s="3"/>
      <c r="BW59" s="3"/>
      <c r="BX59" s="3"/>
      <c r="BY59" s="3"/>
      <c r="CA59" s="4" t="s">
        <v>441</v>
      </c>
      <c r="CB59" s="5">
        <f>CB58</f>
        <v>88</v>
      </c>
      <c r="CC59" s="5">
        <f>CC58-(CB58/10000)-0.002</f>
        <v>1.4657</v>
      </c>
      <c r="CD59" s="5">
        <f>CC58</f>
        <v>1.4764999999999999</v>
      </c>
      <c r="CE59" s="5">
        <f>CD59</f>
        <v>1.4764999999999999</v>
      </c>
      <c r="CF59" s="5">
        <f>(CC59-CE59)*10000</f>
        <v>-107.9999999999992</v>
      </c>
      <c r="CG59" s="5"/>
      <c r="CH59" s="21"/>
      <c r="CI59" s="3"/>
      <c r="CJ59" s="3"/>
      <c r="CK59" s="3"/>
      <c r="CL59" s="3"/>
      <c r="CR59" s="4" t="s">
        <v>191</v>
      </c>
      <c r="CS59" s="43">
        <f>CS58</f>
        <v>160</v>
      </c>
      <c r="CT59" s="43">
        <f>CT58-(CS58/10000)-0.002</f>
        <v>1.5646</v>
      </c>
      <c r="CU59" s="43">
        <f>CT58</f>
        <v>1.5826</v>
      </c>
      <c r="CV59" s="43">
        <v>0</v>
      </c>
      <c r="CW59" s="43">
        <v>0</v>
      </c>
      <c r="CX59" s="41"/>
      <c r="CY59" s="36"/>
      <c r="CZ59" s="36"/>
      <c r="DA59" s="35"/>
      <c r="DB59" s="35"/>
      <c r="DC59" s="35"/>
      <c r="DE59" s="4" t="s">
        <v>192</v>
      </c>
      <c r="DF59" s="43">
        <f>DF58</f>
        <v>68</v>
      </c>
      <c r="DG59" s="43">
        <f>DG58-(DF58/10000)-0.002</f>
        <v>1.6333</v>
      </c>
      <c r="DH59" s="43">
        <f>DG58</f>
        <v>1.6420999999999999</v>
      </c>
      <c r="DI59" s="43">
        <v>1.6185</v>
      </c>
      <c r="DJ59" s="43">
        <f>(DG59-DI59)*10000</f>
        <v>147.99999999999923</v>
      </c>
      <c r="DK59" s="41">
        <v>148</v>
      </c>
      <c r="DL59" s="46">
        <f>DK59/(DF59+20)</f>
        <v>1.6818181818181819</v>
      </c>
      <c r="DM59" s="36" t="str">
        <f t="shared" si="0"/>
        <v>0,02</v>
      </c>
      <c r="DN59" s="45">
        <f t="shared" si="1"/>
        <v>1.681818181818173</v>
      </c>
      <c r="DO59" s="36">
        <f t="shared" si="2"/>
        <v>29.599999999999849</v>
      </c>
      <c r="DP59" s="45"/>
    </row>
    <row r="60" spans="1:120" ht="15.75" thickBot="1">
      <c r="A60" s="1" t="s">
        <v>195</v>
      </c>
      <c r="B60" s="2"/>
      <c r="C60" s="2"/>
      <c r="D60" s="2"/>
      <c r="E60" s="2"/>
      <c r="F60" s="2"/>
      <c r="G60" s="13"/>
      <c r="H60" s="21"/>
      <c r="I60" s="3"/>
      <c r="J60" s="3"/>
      <c r="K60" s="3"/>
      <c r="L60" s="3"/>
      <c r="M60" s="8"/>
      <c r="N60" s="1" t="s">
        <v>508</v>
      </c>
      <c r="O60" s="2"/>
      <c r="P60" s="2"/>
      <c r="Q60" s="2"/>
      <c r="R60" s="2"/>
      <c r="S60" s="2"/>
      <c r="T60" s="13"/>
      <c r="U60" s="21"/>
      <c r="V60" s="3"/>
      <c r="W60" s="3"/>
      <c r="X60" s="3"/>
      <c r="Y60" s="3"/>
      <c r="Z60" s="8"/>
      <c r="AA60" s="1"/>
      <c r="AB60" s="2"/>
      <c r="AC60" s="2"/>
      <c r="AD60" s="2"/>
      <c r="AE60" s="2"/>
      <c r="AF60" s="2"/>
      <c r="AG60" s="13"/>
      <c r="AH60" s="21"/>
      <c r="AI60" s="3"/>
      <c r="AJ60" s="3"/>
      <c r="AK60" s="3"/>
      <c r="AL60" s="3"/>
      <c r="AM60" s="8"/>
      <c r="AN60" s="1" t="s">
        <v>196</v>
      </c>
      <c r="AO60" s="2">
        <v>78</v>
      </c>
      <c r="AP60" s="2">
        <v>1.4555</v>
      </c>
      <c r="AQ60" s="2">
        <f>AP61</f>
        <v>1.4457</v>
      </c>
      <c r="AR60" s="2">
        <v>1.4513</v>
      </c>
      <c r="AS60" s="2">
        <f>(AR60-AP60)*10000</f>
        <v>-41.999999999999815</v>
      </c>
      <c r="AT60" s="13"/>
      <c r="AU60" s="21"/>
      <c r="AV60" s="3"/>
      <c r="AW60" s="3"/>
      <c r="AX60" s="3"/>
      <c r="AY60" s="3"/>
      <c r="AZ60" s="8"/>
      <c r="BA60" s="1" t="s">
        <v>197</v>
      </c>
      <c r="BB60" s="2">
        <v>330</v>
      </c>
      <c r="BC60" s="2">
        <v>1.4653</v>
      </c>
      <c r="BD60" s="2">
        <f>BC61</f>
        <v>1.4303000000000001</v>
      </c>
      <c r="BE60" s="2">
        <v>1.4770000000000001</v>
      </c>
      <c r="BF60" s="2">
        <f>(BE60-BC60)*10000</f>
        <v>117.00000000000044</v>
      </c>
      <c r="BG60" s="13"/>
      <c r="BH60" s="21"/>
      <c r="BI60" s="3"/>
      <c r="BJ60" s="3"/>
      <c r="BK60" s="3"/>
      <c r="BL60" s="3"/>
      <c r="BM60" s="8"/>
      <c r="BN60" s="1" t="s">
        <v>386</v>
      </c>
      <c r="BO60" s="2">
        <v>220</v>
      </c>
      <c r="BP60" s="2">
        <v>1.5057</v>
      </c>
      <c r="BQ60" s="2">
        <f>BP61</f>
        <v>1.4817</v>
      </c>
      <c r="BR60" s="2">
        <v>0</v>
      </c>
      <c r="BS60" s="2">
        <v>0</v>
      </c>
      <c r="BT60" s="13"/>
      <c r="BU60" s="21"/>
      <c r="BV60" s="3"/>
      <c r="BW60" s="3"/>
      <c r="BX60" s="3"/>
      <c r="BY60" s="3"/>
      <c r="CA60" s="1" t="s">
        <v>442</v>
      </c>
      <c r="CB60" s="2">
        <v>78</v>
      </c>
      <c r="CC60" s="2">
        <v>1.4816</v>
      </c>
      <c r="CD60" s="2">
        <f>CC61</f>
        <v>1.4718</v>
      </c>
      <c r="CE60" s="2">
        <v>1.4859</v>
      </c>
      <c r="CF60" s="2">
        <f>(CE60-CC60)*10000</f>
        <v>42.999999999999702</v>
      </c>
      <c r="CG60" s="2"/>
      <c r="CH60" s="21"/>
      <c r="CI60" s="3"/>
      <c r="CJ60" s="3"/>
      <c r="CK60" s="3"/>
      <c r="CL60" s="3"/>
      <c r="CR60" s="1" t="s">
        <v>508</v>
      </c>
      <c r="CS60" s="40">
        <v>115</v>
      </c>
      <c r="CT60" s="40">
        <v>1.5879000000000001</v>
      </c>
      <c r="CU60" s="40">
        <f>CT61</f>
        <v>1.5744</v>
      </c>
      <c r="CV60" s="40">
        <f>CT61</f>
        <v>1.5744</v>
      </c>
      <c r="CW60" s="40">
        <f>(CV60-CT60)*10000</f>
        <v>-135.00000000000068</v>
      </c>
      <c r="CX60" s="41"/>
      <c r="CY60" s="36"/>
      <c r="CZ60" s="36"/>
      <c r="DA60" s="35"/>
      <c r="DB60" s="35"/>
      <c r="DC60" s="35"/>
      <c r="DE60" s="1" t="s">
        <v>672</v>
      </c>
      <c r="DF60" s="40">
        <v>115</v>
      </c>
      <c r="DG60" s="40">
        <v>1.6266</v>
      </c>
      <c r="DH60" s="40">
        <f>DG61</f>
        <v>1.6131</v>
      </c>
      <c r="DI60" s="40">
        <v>0</v>
      </c>
      <c r="DJ60" s="40">
        <v>0</v>
      </c>
      <c r="DK60" s="41">
        <v>0</v>
      </c>
      <c r="DL60" s="36">
        <v>0</v>
      </c>
      <c r="DM60" s="36" t="str">
        <f t="shared" si="0"/>
        <v>0,01</v>
      </c>
      <c r="DN60" s="45">
        <f t="shared" si="1"/>
        <v>0</v>
      </c>
      <c r="DO60" s="36">
        <f t="shared" si="2"/>
        <v>0</v>
      </c>
      <c r="DP60" s="45"/>
    </row>
    <row r="61" spans="1:120" ht="15.75" thickBot="1">
      <c r="A61" s="4" t="s">
        <v>198</v>
      </c>
      <c r="B61" s="5"/>
      <c r="C61" s="5"/>
      <c r="D61" s="5"/>
      <c r="E61" s="5"/>
      <c r="F61" s="5"/>
      <c r="G61" s="13"/>
      <c r="H61" s="21"/>
      <c r="I61" s="6"/>
      <c r="J61" s="6"/>
      <c r="K61" s="6"/>
      <c r="L61" s="6"/>
      <c r="M61" s="8"/>
      <c r="N61" s="4" t="s">
        <v>509</v>
      </c>
      <c r="O61" s="5"/>
      <c r="P61" s="5"/>
      <c r="Q61" s="5"/>
      <c r="R61" s="5"/>
      <c r="S61" s="5"/>
      <c r="T61" s="13"/>
      <c r="U61" s="21"/>
      <c r="V61" s="6"/>
      <c r="W61" s="6"/>
      <c r="X61" s="6"/>
      <c r="Y61" s="6"/>
      <c r="Z61" s="8"/>
      <c r="AA61" s="4"/>
      <c r="AB61" s="5"/>
      <c r="AC61" s="5"/>
      <c r="AD61" s="5"/>
      <c r="AE61" s="5"/>
      <c r="AF61" s="5"/>
      <c r="AG61" s="13"/>
      <c r="AH61" s="21"/>
      <c r="AI61" s="6"/>
      <c r="AJ61" s="6"/>
      <c r="AK61" s="6"/>
      <c r="AL61" s="6"/>
      <c r="AM61" s="8"/>
      <c r="AN61" s="4" t="s">
        <v>199</v>
      </c>
      <c r="AO61" s="5">
        <f>AO60</f>
        <v>78</v>
      </c>
      <c r="AP61" s="5">
        <f>AP60-(AO60/10000)-0.002</f>
        <v>1.4457</v>
      </c>
      <c r="AQ61" s="5">
        <f>AP60</f>
        <v>1.4555</v>
      </c>
      <c r="AR61" s="5">
        <f>AQ61</f>
        <v>1.4555</v>
      </c>
      <c r="AS61" s="5">
        <f>(AP61-AR61)*10000</f>
        <v>-98.000000000000313</v>
      </c>
      <c r="AT61" s="13"/>
      <c r="AU61" s="21"/>
      <c r="AV61" s="6"/>
      <c r="AW61" s="6"/>
      <c r="AX61" s="6"/>
      <c r="AY61" s="6"/>
      <c r="AZ61" s="8"/>
      <c r="BA61" s="4" t="s">
        <v>200</v>
      </c>
      <c r="BB61" s="5">
        <f>BB60</f>
        <v>330</v>
      </c>
      <c r="BC61" s="5">
        <f>BC60-(BB60/10000)-0.002</f>
        <v>1.4303000000000001</v>
      </c>
      <c r="BD61" s="5">
        <f>BC60</f>
        <v>1.4653</v>
      </c>
      <c r="BE61" s="5">
        <f>BD61</f>
        <v>1.4653</v>
      </c>
      <c r="BF61" s="5">
        <f>(BC61-BE61)*10000</f>
        <v>-349.9999999999992</v>
      </c>
      <c r="BG61" s="13"/>
      <c r="BH61" s="21"/>
      <c r="BI61" s="6"/>
      <c r="BJ61" s="6"/>
      <c r="BK61" s="6"/>
      <c r="BL61" s="6"/>
      <c r="BM61" s="8"/>
      <c r="BN61" s="4" t="s">
        <v>198</v>
      </c>
      <c r="BO61" s="5">
        <f>BO60</f>
        <v>220</v>
      </c>
      <c r="BP61" s="5">
        <f>BP60-(BO60/10000)-0.002</f>
        <v>1.4817</v>
      </c>
      <c r="BQ61" s="5">
        <f>BP60</f>
        <v>1.5057</v>
      </c>
      <c r="BR61" s="5">
        <v>1.4851000000000001</v>
      </c>
      <c r="BS61" s="5">
        <f>(BP61-BR61)*10000</f>
        <v>-34.000000000000696</v>
      </c>
      <c r="BT61" s="13"/>
      <c r="BU61" s="21"/>
      <c r="BV61" s="6"/>
      <c r="BW61" s="6"/>
      <c r="BX61" s="6"/>
      <c r="BY61" s="6"/>
      <c r="CA61" s="4" t="s">
        <v>443</v>
      </c>
      <c r="CB61" s="5">
        <f>CB60</f>
        <v>78</v>
      </c>
      <c r="CC61" s="5">
        <f>CC60-(CB60/10000)-0.002</f>
        <v>1.4718</v>
      </c>
      <c r="CD61" s="5">
        <f>CC60</f>
        <v>1.4816</v>
      </c>
      <c r="CE61" s="5">
        <f>CD61</f>
        <v>1.4816</v>
      </c>
      <c r="CF61" s="5">
        <f>(CC61-CE61)*10000</f>
        <v>-98.000000000000313</v>
      </c>
      <c r="CG61" s="5"/>
      <c r="CH61" s="21"/>
      <c r="CI61" s="6"/>
      <c r="CJ61" s="6"/>
      <c r="CK61" s="6"/>
      <c r="CL61" s="6"/>
      <c r="CR61" s="4" t="s">
        <v>509</v>
      </c>
      <c r="CS61" s="43">
        <f>CS60</f>
        <v>115</v>
      </c>
      <c r="CT61" s="43">
        <f>CT60-(CS60/10000)-0.002</f>
        <v>1.5744</v>
      </c>
      <c r="CU61" s="43">
        <f>CT60</f>
        <v>1.5879000000000001</v>
      </c>
      <c r="CV61" s="43">
        <v>1.5807</v>
      </c>
      <c r="CW61" s="43">
        <f>(CT61-CV61)*10000</f>
        <v>-62.999999999999723</v>
      </c>
      <c r="CX61" s="41"/>
      <c r="CY61" s="36"/>
      <c r="CZ61" s="36"/>
      <c r="DA61" s="37"/>
      <c r="DB61" s="37"/>
      <c r="DC61" s="37"/>
      <c r="DE61" s="4" t="s">
        <v>535</v>
      </c>
      <c r="DF61" s="43">
        <f>DF60</f>
        <v>115</v>
      </c>
      <c r="DG61" s="43">
        <f>DG60-(DF60/10000)-0.002</f>
        <v>1.6131</v>
      </c>
      <c r="DH61" s="43">
        <f>DG60</f>
        <v>1.6266</v>
      </c>
      <c r="DI61" s="43">
        <v>1.6085</v>
      </c>
      <c r="DJ61" s="43">
        <f>(DG61-DI61)*10000</f>
        <v>45.999999999999375</v>
      </c>
      <c r="DK61" s="41">
        <v>100</v>
      </c>
      <c r="DL61" s="46">
        <f>DK61/(DF61+20)</f>
        <v>0.7407407407407407</v>
      </c>
      <c r="DM61" s="36" t="str">
        <f t="shared" si="0"/>
        <v>0,01</v>
      </c>
      <c r="DN61" s="45">
        <f t="shared" si="1"/>
        <v>0.34074074074073613</v>
      </c>
      <c r="DO61" s="36">
        <f t="shared" si="2"/>
        <v>4.5999999999999375</v>
      </c>
      <c r="DP61" s="45"/>
    </row>
    <row r="62" spans="1:120" ht="15.75" thickBot="1">
      <c r="A62" s="1" t="s">
        <v>201</v>
      </c>
      <c r="B62" s="2"/>
      <c r="C62" s="2"/>
      <c r="D62" s="2"/>
      <c r="E62" s="2"/>
      <c r="F62" s="2"/>
      <c r="G62" s="2"/>
      <c r="H62" s="21"/>
      <c r="I62" s="3"/>
      <c r="J62" s="3"/>
      <c r="K62" s="3"/>
      <c r="L62" s="3"/>
      <c r="M62" s="8"/>
      <c r="N62" s="1" t="s">
        <v>510</v>
      </c>
      <c r="O62" s="2"/>
      <c r="P62" s="2"/>
      <c r="Q62" s="2"/>
      <c r="R62" s="2"/>
      <c r="S62" s="2"/>
      <c r="T62" s="2"/>
      <c r="U62" s="21"/>
      <c r="V62" s="3"/>
      <c r="W62" s="3"/>
      <c r="X62" s="3"/>
      <c r="Y62" s="3"/>
      <c r="Z62" s="8"/>
      <c r="AA62" s="1"/>
      <c r="AB62" s="2"/>
      <c r="AC62" s="2"/>
      <c r="AD62" s="2"/>
      <c r="AE62" s="2"/>
      <c r="AF62" s="2"/>
      <c r="AG62" s="2"/>
      <c r="AH62" s="21"/>
      <c r="AI62" s="3"/>
      <c r="AJ62" s="3"/>
      <c r="AK62" s="3"/>
      <c r="AL62" s="3"/>
      <c r="AM62" s="8"/>
      <c r="AN62" s="1" t="s">
        <v>565</v>
      </c>
      <c r="AO62" s="2">
        <v>33</v>
      </c>
      <c r="AP62" s="2">
        <v>1.4544999999999999</v>
      </c>
      <c r="AQ62" s="2">
        <f>AP63</f>
        <v>1.4491999999999998</v>
      </c>
      <c r="AR62" s="2">
        <f>AQ62</f>
        <v>1.4491999999999998</v>
      </c>
      <c r="AS62" s="2">
        <f>(AR62-AP62)*10000</f>
        <v>-53.000000000000824</v>
      </c>
      <c r="AT62" s="13"/>
      <c r="AU62" s="21"/>
      <c r="AV62" s="3"/>
      <c r="AW62" s="3"/>
      <c r="AX62" s="3"/>
      <c r="AY62" s="3"/>
      <c r="AZ62" s="8"/>
      <c r="BA62" s="1" t="s">
        <v>599</v>
      </c>
      <c r="BB62" s="2">
        <v>125</v>
      </c>
      <c r="BC62" s="2">
        <v>1.4796</v>
      </c>
      <c r="BD62" s="2">
        <f>BC63</f>
        <v>1.4651000000000001</v>
      </c>
      <c r="BE62" s="2">
        <v>1.4985999999999999</v>
      </c>
      <c r="BF62" s="2">
        <f>(BE62-BC62)*10000</f>
        <v>189.99999999999906</v>
      </c>
      <c r="BG62" s="2"/>
      <c r="BH62" s="21"/>
      <c r="BI62" s="3"/>
      <c r="BJ62" s="3"/>
      <c r="BK62" s="3"/>
      <c r="BL62" s="3"/>
      <c r="BM62" s="8"/>
      <c r="BN62" s="1" t="s">
        <v>633</v>
      </c>
      <c r="BO62" s="2">
        <v>186</v>
      </c>
      <c r="BP62" s="2">
        <v>1.4959</v>
      </c>
      <c r="BQ62" s="2">
        <f>BP63</f>
        <v>1.4753000000000001</v>
      </c>
      <c r="BR62" s="2">
        <v>0</v>
      </c>
      <c r="BS62" s="2">
        <v>0</v>
      </c>
      <c r="BT62" s="2"/>
      <c r="BU62" s="21"/>
      <c r="BV62" s="3"/>
      <c r="BW62" s="3"/>
      <c r="BX62" s="3"/>
      <c r="BY62" s="3"/>
      <c r="CA62" s="1" t="s">
        <v>444</v>
      </c>
      <c r="CB62" s="2">
        <v>56</v>
      </c>
      <c r="CC62" s="2">
        <v>1.4890000000000001</v>
      </c>
      <c r="CD62" s="2">
        <f>CC63</f>
        <v>1.4814000000000001</v>
      </c>
      <c r="CE62" s="2">
        <v>1.4987999999999999</v>
      </c>
      <c r="CF62" s="2">
        <f>(CE62-CC62)*10000</f>
        <v>97.999999999998096</v>
      </c>
      <c r="CG62" s="2"/>
      <c r="CH62" s="21"/>
      <c r="CI62" s="3"/>
      <c r="CJ62" s="3"/>
      <c r="CK62" s="3"/>
      <c r="CL62" s="3"/>
      <c r="CR62" s="1" t="s">
        <v>510</v>
      </c>
      <c r="CS62" s="40">
        <v>94</v>
      </c>
      <c r="CT62" s="40">
        <v>1.5824</v>
      </c>
      <c r="CU62" s="40">
        <f>CT63</f>
        <v>1.571</v>
      </c>
      <c r="CV62" s="40">
        <f>CT63</f>
        <v>1.571</v>
      </c>
      <c r="CW62" s="40">
        <f>(CV62-CT62)*10000</f>
        <v>-114.00000000000077</v>
      </c>
      <c r="CX62" s="41"/>
      <c r="CY62" s="36"/>
      <c r="CZ62" s="36"/>
      <c r="DA62" s="35"/>
      <c r="DB62" s="35"/>
      <c r="DC62" s="35"/>
      <c r="DE62" s="1" t="s">
        <v>536</v>
      </c>
      <c r="DF62" s="40">
        <v>50</v>
      </c>
      <c r="DG62" s="40">
        <v>1.6105</v>
      </c>
      <c r="DH62" s="40">
        <f>DG63</f>
        <v>1.6035000000000001</v>
      </c>
      <c r="DI62" s="40">
        <v>1.6045</v>
      </c>
      <c r="DJ62" s="40">
        <f>(DI62-DG62)*10000</f>
        <v>-60.000000000000057</v>
      </c>
      <c r="DK62" s="41">
        <v>115</v>
      </c>
      <c r="DL62" s="46">
        <f>DK62/(DF62+20)</f>
        <v>1.6428571428571428</v>
      </c>
      <c r="DM62" s="36" t="str">
        <f t="shared" si="0"/>
        <v>0,02</v>
      </c>
      <c r="DN62" s="45">
        <f t="shared" si="1"/>
        <v>-0.85714285714285798</v>
      </c>
      <c r="DO62" s="36">
        <f t="shared" si="2"/>
        <v>-12.000000000000012</v>
      </c>
      <c r="DP62" s="45"/>
    </row>
    <row r="63" spans="1:120" ht="15.75" thickBot="1">
      <c r="A63" s="4" t="s">
        <v>202</v>
      </c>
      <c r="B63" s="5"/>
      <c r="C63" s="5"/>
      <c r="D63" s="5"/>
      <c r="E63" s="5"/>
      <c r="F63" s="5"/>
      <c r="G63" s="5"/>
      <c r="H63" s="21"/>
      <c r="I63" s="6"/>
      <c r="J63" s="6"/>
      <c r="K63" s="6"/>
      <c r="L63" s="6"/>
      <c r="M63" s="8"/>
      <c r="N63" s="4" t="s">
        <v>511</v>
      </c>
      <c r="O63" s="5"/>
      <c r="P63" s="5"/>
      <c r="Q63" s="5"/>
      <c r="R63" s="5"/>
      <c r="S63" s="5"/>
      <c r="T63" s="5"/>
      <c r="U63" s="21"/>
      <c r="V63" s="6"/>
      <c r="W63" s="6"/>
      <c r="X63" s="6"/>
      <c r="Y63" s="6"/>
      <c r="Z63" s="8"/>
      <c r="AA63" s="4"/>
      <c r="AB63" s="5"/>
      <c r="AC63" s="5"/>
      <c r="AD63" s="5"/>
      <c r="AE63" s="5"/>
      <c r="AF63" s="5"/>
      <c r="AG63" s="5"/>
      <c r="AH63" s="21"/>
      <c r="AI63" s="6"/>
      <c r="AJ63" s="6"/>
      <c r="AK63" s="6"/>
      <c r="AL63" s="6"/>
      <c r="AM63" s="8"/>
      <c r="AN63" s="4" t="s">
        <v>566</v>
      </c>
      <c r="AO63" s="5">
        <f>AO62</f>
        <v>33</v>
      </c>
      <c r="AP63" s="5">
        <f>AP62-(AO62/10000)-0.002</f>
        <v>1.4491999999999998</v>
      </c>
      <c r="AQ63" s="5">
        <f>AP62</f>
        <v>1.4544999999999999</v>
      </c>
      <c r="AR63" s="5">
        <f>AQ63</f>
        <v>1.4544999999999999</v>
      </c>
      <c r="AS63" s="5">
        <f>(AP63-AR63)*10000</f>
        <v>-53.000000000000824</v>
      </c>
      <c r="AT63" s="13"/>
      <c r="AU63" s="21"/>
      <c r="AV63" s="6"/>
      <c r="AW63" s="6"/>
      <c r="AX63" s="6"/>
      <c r="AY63" s="6"/>
      <c r="AZ63" s="8"/>
      <c r="BA63" s="4" t="s">
        <v>600</v>
      </c>
      <c r="BB63" s="5">
        <f>BB62</f>
        <v>125</v>
      </c>
      <c r="BC63" s="5">
        <f>BC62-(BB62/10000)-0.002</f>
        <v>1.4651000000000001</v>
      </c>
      <c r="BD63" s="5">
        <f>BC62</f>
        <v>1.4796</v>
      </c>
      <c r="BE63" s="5">
        <v>0</v>
      </c>
      <c r="BF63" s="5">
        <v>0</v>
      </c>
      <c r="BG63" s="5"/>
      <c r="BH63" s="21"/>
      <c r="BI63" s="6"/>
      <c r="BJ63" s="6"/>
      <c r="BK63" s="6"/>
      <c r="BL63" s="6"/>
      <c r="BM63" s="8"/>
      <c r="BN63" s="4" t="s">
        <v>634</v>
      </c>
      <c r="BO63" s="5">
        <f>BO62</f>
        <v>186</v>
      </c>
      <c r="BP63" s="5">
        <f>BP62-(BO62/10000)-0.002</f>
        <v>1.4753000000000001</v>
      </c>
      <c r="BQ63" s="5">
        <f>BP62</f>
        <v>1.4959</v>
      </c>
      <c r="BR63" s="5">
        <v>1.4596</v>
      </c>
      <c r="BS63" s="5">
        <f>(BP63-BR63)*10000</f>
        <v>157.00000000000048</v>
      </c>
      <c r="BT63" s="5"/>
      <c r="BU63" s="21"/>
      <c r="BV63" s="6"/>
      <c r="BW63" s="6"/>
      <c r="BX63" s="6"/>
      <c r="BY63" s="6"/>
      <c r="CA63" s="4" t="s">
        <v>445</v>
      </c>
      <c r="CB63" s="5">
        <f>CB62</f>
        <v>56</v>
      </c>
      <c r="CC63" s="5">
        <f>CC62-(CB62/10000)-0.002</f>
        <v>1.4814000000000001</v>
      </c>
      <c r="CD63" s="5">
        <f>CC62</f>
        <v>1.4890000000000001</v>
      </c>
      <c r="CE63" s="5">
        <f>CD63</f>
        <v>1.4890000000000001</v>
      </c>
      <c r="CF63" s="5">
        <f>(CC63-CE63)*10000</f>
        <v>-76.000000000000512</v>
      </c>
      <c r="CG63" s="5"/>
      <c r="CH63" s="21"/>
      <c r="CI63" s="6"/>
      <c r="CJ63" s="6"/>
      <c r="CK63" s="6"/>
      <c r="CL63" s="6"/>
      <c r="CR63" s="4" t="s">
        <v>511</v>
      </c>
      <c r="CS63" s="43">
        <f>CS62</f>
        <v>94</v>
      </c>
      <c r="CT63" s="43">
        <f>CT62-(CS62/10000)-0.002</f>
        <v>1.571</v>
      </c>
      <c r="CU63" s="43">
        <f>CT62</f>
        <v>1.5824</v>
      </c>
      <c r="CV63" s="43">
        <f>CU63</f>
        <v>1.5824</v>
      </c>
      <c r="CW63" s="43">
        <f>(CT63-CV63)*10000</f>
        <v>-114.00000000000077</v>
      </c>
      <c r="CX63" s="41"/>
      <c r="CY63" s="36"/>
      <c r="CZ63" s="36"/>
      <c r="DA63" s="37"/>
      <c r="DB63" s="37"/>
      <c r="DC63" s="37"/>
      <c r="DE63" s="4" t="s">
        <v>537</v>
      </c>
      <c r="DF63" s="43">
        <f>DF62</f>
        <v>50</v>
      </c>
      <c r="DG63" s="43">
        <f>DG62-(DF62/10000)-0.002</f>
        <v>1.6035000000000001</v>
      </c>
      <c r="DH63" s="43">
        <f>DG62</f>
        <v>1.6105</v>
      </c>
      <c r="DI63" s="43">
        <v>0</v>
      </c>
      <c r="DJ63" s="43">
        <v>0</v>
      </c>
      <c r="DK63" s="41">
        <v>0</v>
      </c>
      <c r="DL63" s="36">
        <v>0</v>
      </c>
      <c r="DM63" s="36" t="str">
        <f t="shared" si="0"/>
        <v>0,02</v>
      </c>
      <c r="DN63" s="45">
        <f t="shared" si="1"/>
        <v>0</v>
      </c>
      <c r="DO63" s="36">
        <f t="shared" si="2"/>
        <v>0</v>
      </c>
      <c r="DP63" s="45"/>
    </row>
    <row r="64" spans="1:120" ht="15.75" thickBot="1">
      <c r="A64" s="1" t="s">
        <v>203</v>
      </c>
      <c r="B64" s="2"/>
      <c r="C64" s="2"/>
      <c r="D64" s="2"/>
      <c r="E64" s="2"/>
      <c r="F64" s="2"/>
      <c r="G64" s="13"/>
      <c r="H64" s="21"/>
      <c r="I64" s="3"/>
      <c r="J64" s="3"/>
      <c r="K64" s="3"/>
      <c r="L64" s="3"/>
      <c r="M64" s="8"/>
      <c r="N64" s="1" t="s">
        <v>204</v>
      </c>
      <c r="O64" s="2"/>
      <c r="P64" s="2"/>
      <c r="Q64" s="2"/>
      <c r="R64" s="2"/>
      <c r="S64" s="2"/>
      <c r="T64" s="13"/>
      <c r="U64" s="21"/>
      <c r="V64" s="3"/>
      <c r="W64" s="3"/>
      <c r="X64" s="3"/>
      <c r="Y64" s="3"/>
      <c r="Z64" s="8"/>
      <c r="AA64" s="1"/>
      <c r="AB64" s="2"/>
      <c r="AC64" s="2"/>
      <c r="AD64" s="2"/>
      <c r="AE64" s="2"/>
      <c r="AF64" s="2"/>
      <c r="AG64" s="13"/>
      <c r="AH64" s="21"/>
      <c r="AI64" s="3"/>
      <c r="AJ64" s="3"/>
      <c r="AK64" s="3"/>
      <c r="AL64" s="3"/>
      <c r="AM64" s="8"/>
      <c r="AN64" s="1" t="s">
        <v>206</v>
      </c>
      <c r="AO64" s="2">
        <v>54</v>
      </c>
      <c r="AP64" s="2">
        <v>1.4524999999999999</v>
      </c>
      <c r="AQ64" s="2">
        <f>AP65</f>
        <v>1.4450999999999998</v>
      </c>
      <c r="AR64" s="2">
        <f>AQ64</f>
        <v>1.4450999999999998</v>
      </c>
      <c r="AS64" s="2">
        <f>(AR64-AP64)*10000</f>
        <v>-74.000000000000739</v>
      </c>
      <c r="AT64" s="13"/>
      <c r="AU64" s="21"/>
      <c r="AV64" s="3"/>
      <c r="AW64" s="3"/>
      <c r="AX64" s="3"/>
      <c r="AY64" s="3"/>
      <c r="AZ64" s="8"/>
      <c r="BA64" s="1" t="s">
        <v>207</v>
      </c>
      <c r="BB64" s="2">
        <v>180</v>
      </c>
      <c r="BC64" s="2">
        <v>1.5024999999999999</v>
      </c>
      <c r="BD64" s="2">
        <f>BC65</f>
        <v>1.4824999999999999</v>
      </c>
      <c r="BE64" s="2">
        <v>0</v>
      </c>
      <c r="BF64" s="2">
        <v>0</v>
      </c>
      <c r="BG64" s="13"/>
      <c r="BH64" s="21"/>
      <c r="BI64" s="3"/>
      <c r="BJ64" s="3"/>
      <c r="BK64" s="3"/>
      <c r="BL64" s="3"/>
      <c r="BM64" s="8"/>
      <c r="BN64" s="1" t="s">
        <v>203</v>
      </c>
      <c r="BO64" s="2">
        <v>115</v>
      </c>
      <c r="BP64" s="2">
        <v>1.4704999999999999</v>
      </c>
      <c r="BQ64" s="2">
        <f>BP65</f>
        <v>1.4569999999999999</v>
      </c>
      <c r="BR64" s="2">
        <v>0</v>
      </c>
      <c r="BS64" s="2">
        <v>0</v>
      </c>
      <c r="BT64" s="13"/>
      <c r="BU64" s="21"/>
      <c r="BV64" s="3"/>
      <c r="BW64" s="3"/>
      <c r="BX64" s="3"/>
      <c r="BY64" s="3"/>
      <c r="CA64" s="1" t="s">
        <v>446</v>
      </c>
      <c r="CB64" s="2">
        <v>50</v>
      </c>
      <c r="CC64" s="2">
        <v>1.5035000000000001</v>
      </c>
      <c r="CD64" s="2">
        <f>CC65</f>
        <v>1.4965000000000002</v>
      </c>
      <c r="CE64" s="2">
        <f>CD64</f>
        <v>1.4965000000000002</v>
      </c>
      <c r="CF64" s="2">
        <f>(CE64-CC64)*10000</f>
        <v>-69.999999999998948</v>
      </c>
      <c r="CG64" s="2"/>
      <c r="CH64" s="21"/>
      <c r="CI64" s="3"/>
      <c r="CJ64" s="3"/>
      <c r="CK64" s="3"/>
      <c r="CL64" s="3"/>
      <c r="CR64" s="1" t="s">
        <v>204</v>
      </c>
      <c r="CS64" s="40">
        <v>76</v>
      </c>
      <c r="CT64" s="40">
        <v>1.5802</v>
      </c>
      <c r="CU64" s="40">
        <f>CT65</f>
        <v>1.5706</v>
      </c>
      <c r="CV64" s="40">
        <f>CT65</f>
        <v>1.5706</v>
      </c>
      <c r="CW64" s="40">
        <f>(CV64-CT64)*10000</f>
        <v>-96.000000000000526</v>
      </c>
      <c r="CX64" s="41"/>
      <c r="CY64" s="36"/>
      <c r="CZ64" s="36"/>
      <c r="DA64" s="35"/>
      <c r="DB64" s="35"/>
      <c r="DC64" s="35"/>
      <c r="DE64" s="1" t="s">
        <v>205</v>
      </c>
      <c r="DF64" s="40">
        <v>85</v>
      </c>
      <c r="DG64" s="40">
        <v>1.6082000000000001</v>
      </c>
      <c r="DH64" s="40">
        <f>DG65</f>
        <v>1.5977000000000001</v>
      </c>
      <c r="DI64" s="40">
        <v>0</v>
      </c>
      <c r="DJ64" s="40">
        <v>0</v>
      </c>
      <c r="DK64" s="41">
        <v>0</v>
      </c>
      <c r="DL64" s="36">
        <v>0</v>
      </c>
      <c r="DM64" s="36" t="str">
        <f t="shared" si="0"/>
        <v>0,01</v>
      </c>
      <c r="DN64" s="45">
        <f t="shared" si="1"/>
        <v>0</v>
      </c>
      <c r="DO64" s="36">
        <f t="shared" si="2"/>
        <v>0</v>
      </c>
      <c r="DP64" s="45"/>
    </row>
    <row r="65" spans="1:120" ht="15.75" thickBot="1">
      <c r="A65" s="4" t="s">
        <v>208</v>
      </c>
      <c r="B65" s="5"/>
      <c r="C65" s="5"/>
      <c r="D65" s="5"/>
      <c r="E65" s="5"/>
      <c r="F65" s="5"/>
      <c r="G65" s="13"/>
      <c r="H65" s="21"/>
      <c r="I65" s="3"/>
      <c r="J65" s="3"/>
      <c r="K65" s="3"/>
      <c r="L65" s="3"/>
      <c r="M65" s="8"/>
      <c r="N65" s="4" t="s">
        <v>209</v>
      </c>
      <c r="O65" s="5"/>
      <c r="P65" s="5"/>
      <c r="Q65" s="5"/>
      <c r="R65" s="5"/>
      <c r="S65" s="5"/>
      <c r="T65" s="13"/>
      <c r="U65" s="21"/>
      <c r="V65" s="3"/>
      <c r="W65" s="3"/>
      <c r="X65" s="3"/>
      <c r="Y65" s="3"/>
      <c r="Z65" s="8"/>
      <c r="AA65" s="4"/>
      <c r="AB65" s="5"/>
      <c r="AC65" s="5"/>
      <c r="AD65" s="5"/>
      <c r="AE65" s="5"/>
      <c r="AF65" s="5"/>
      <c r="AG65" s="13"/>
      <c r="AH65" s="21"/>
      <c r="AI65" s="3"/>
      <c r="AJ65" s="3"/>
      <c r="AK65" s="3"/>
      <c r="AL65" s="3"/>
      <c r="AM65" s="8"/>
      <c r="AN65" s="4" t="s">
        <v>211</v>
      </c>
      <c r="AO65" s="5">
        <f>AO64</f>
        <v>54</v>
      </c>
      <c r="AP65" s="5">
        <f>AP64-(AO64/10000)-0.002</f>
        <v>1.4450999999999998</v>
      </c>
      <c r="AQ65" s="5">
        <f>AP64</f>
        <v>1.4524999999999999</v>
      </c>
      <c r="AR65" s="5">
        <v>1.4394</v>
      </c>
      <c r="AS65" s="5">
        <f>(AP65-AR65)*10000</f>
        <v>56.999999999998167</v>
      </c>
      <c r="AT65" s="13"/>
      <c r="AU65" s="21"/>
      <c r="AV65" s="3"/>
      <c r="AW65" s="3"/>
      <c r="AX65" s="3"/>
      <c r="AY65" s="3"/>
      <c r="AZ65" s="8"/>
      <c r="BA65" s="4" t="s">
        <v>212</v>
      </c>
      <c r="BB65" s="5">
        <f>BB64</f>
        <v>180</v>
      </c>
      <c r="BC65" s="5">
        <f>BC64-(BB64/10000)-0.002</f>
        <v>1.4824999999999999</v>
      </c>
      <c r="BD65" s="5">
        <f>BC64</f>
        <v>1.5024999999999999</v>
      </c>
      <c r="BE65" s="5">
        <v>1.4674</v>
      </c>
      <c r="BF65" s="5">
        <f>(BC65-BE65)*10000</f>
        <v>150.99999999999892</v>
      </c>
      <c r="BG65" s="13"/>
      <c r="BH65" s="21"/>
      <c r="BI65" s="3"/>
      <c r="BJ65" s="3"/>
      <c r="BK65" s="3"/>
      <c r="BL65" s="3"/>
      <c r="BM65" s="8"/>
      <c r="BN65" s="4" t="s">
        <v>208</v>
      </c>
      <c r="BO65" s="5">
        <f>BO64</f>
        <v>115</v>
      </c>
      <c r="BP65" s="5">
        <f>BP64-(BO64/10000)-0.002</f>
        <v>1.4569999999999999</v>
      </c>
      <c r="BQ65" s="5">
        <f>BP64</f>
        <v>1.4704999999999999</v>
      </c>
      <c r="BR65" s="5">
        <v>1.4564999999999999</v>
      </c>
      <c r="BS65" s="5">
        <f>(BP65-BR65)*10000</f>
        <v>4.9999999999994493</v>
      </c>
      <c r="BT65" s="13"/>
      <c r="BU65" s="21"/>
      <c r="BV65" s="3"/>
      <c r="BW65" s="3"/>
      <c r="BX65" s="3"/>
      <c r="BY65" s="3"/>
      <c r="CA65" s="4" t="s">
        <v>447</v>
      </c>
      <c r="CB65" s="5">
        <f>CB64</f>
        <v>50</v>
      </c>
      <c r="CC65" s="5">
        <f>CC64-(CB64/10000)-0.002</f>
        <v>1.4965000000000002</v>
      </c>
      <c r="CD65" s="5">
        <f>CC64</f>
        <v>1.5035000000000001</v>
      </c>
      <c r="CE65" s="5">
        <f>CD65</f>
        <v>1.5035000000000001</v>
      </c>
      <c r="CF65" s="5">
        <f>(CC65-CE65)*10000</f>
        <v>-69.999999999998948</v>
      </c>
      <c r="CG65" s="5"/>
      <c r="CH65" s="21"/>
      <c r="CI65" s="3"/>
      <c r="CJ65" s="3"/>
      <c r="CK65" s="3"/>
      <c r="CL65" s="3"/>
      <c r="CR65" s="4" t="s">
        <v>209</v>
      </c>
      <c r="CS65" s="43">
        <f>CS64</f>
        <v>76</v>
      </c>
      <c r="CT65" s="43">
        <f>CT64-(CS64/10000)-0.002</f>
        <v>1.5706</v>
      </c>
      <c r="CU65" s="43">
        <f>CT64</f>
        <v>1.5802</v>
      </c>
      <c r="CV65" s="43">
        <f>CU65</f>
        <v>1.5802</v>
      </c>
      <c r="CW65" s="43">
        <f>(CT65-CV65)*10000</f>
        <v>-96.000000000000526</v>
      </c>
      <c r="CX65" s="41"/>
      <c r="CY65" s="36"/>
      <c r="CZ65" s="36"/>
      <c r="DA65" s="35"/>
      <c r="DB65" s="35"/>
      <c r="DC65" s="35"/>
      <c r="DE65" s="4" t="s">
        <v>210</v>
      </c>
      <c r="DF65" s="43">
        <f>DF64</f>
        <v>85</v>
      </c>
      <c r="DG65" s="43">
        <f>DG64-(DF64/10000)-0.002</f>
        <v>1.5977000000000001</v>
      </c>
      <c r="DH65" s="43">
        <f>DG64</f>
        <v>1.6082000000000001</v>
      </c>
      <c r="DI65" s="43">
        <v>1.5922000000000001</v>
      </c>
      <c r="DJ65" s="43">
        <f>(DG65-DI65)*10000</f>
        <v>55.000000000000604</v>
      </c>
      <c r="DK65" s="41">
        <v>65</v>
      </c>
      <c r="DL65" s="46">
        <f>DK65/(DF65+20)</f>
        <v>0.61904761904761907</v>
      </c>
      <c r="DM65" s="36" t="str">
        <f t="shared" si="0"/>
        <v>0,01</v>
      </c>
      <c r="DN65" s="45">
        <f t="shared" si="1"/>
        <v>0.52380952380952961</v>
      </c>
      <c r="DO65" s="36">
        <f t="shared" si="2"/>
        <v>5.5000000000000604</v>
      </c>
      <c r="DP65" s="45"/>
    </row>
    <row r="66" spans="1:120" ht="15.75" thickBot="1">
      <c r="A66" s="1" t="s">
        <v>213</v>
      </c>
      <c r="B66" s="2"/>
      <c r="C66" s="2"/>
      <c r="D66" s="2"/>
      <c r="E66" s="2"/>
      <c r="F66" s="2"/>
      <c r="G66" s="13"/>
      <c r="H66" s="21"/>
      <c r="I66" s="3"/>
      <c r="J66" s="3"/>
      <c r="K66" s="3"/>
      <c r="L66" s="3"/>
      <c r="M66" s="8"/>
      <c r="N66" s="1" t="s">
        <v>214</v>
      </c>
      <c r="O66" s="2"/>
      <c r="P66" s="2"/>
      <c r="Q66" s="2"/>
      <c r="R66" s="2"/>
      <c r="S66" s="2"/>
      <c r="T66" s="13"/>
      <c r="U66" s="21"/>
      <c r="V66" s="3"/>
      <c r="W66" s="3"/>
      <c r="X66" s="3"/>
      <c r="Y66" s="3"/>
      <c r="Z66" s="8"/>
      <c r="AA66" s="1"/>
      <c r="AB66" s="2"/>
      <c r="AC66" s="2"/>
      <c r="AD66" s="2"/>
      <c r="AE66" s="2"/>
      <c r="AF66" s="2"/>
      <c r="AG66" s="13"/>
      <c r="AH66" s="21"/>
      <c r="AI66" s="3"/>
      <c r="AJ66" s="3"/>
      <c r="AK66" s="3"/>
      <c r="AL66" s="3"/>
      <c r="AM66" s="8"/>
      <c r="AN66" s="1" t="s">
        <v>216</v>
      </c>
      <c r="AO66" s="2">
        <v>40</v>
      </c>
      <c r="AP66" s="2">
        <v>1.4436</v>
      </c>
      <c r="AQ66" s="2">
        <f>AP67</f>
        <v>1.4376</v>
      </c>
      <c r="AR66" s="2">
        <f>AQ66</f>
        <v>1.4376</v>
      </c>
      <c r="AS66" s="2">
        <f>(AR66-AP66)*10000</f>
        <v>-60.000000000000057</v>
      </c>
      <c r="AT66" s="13"/>
      <c r="AU66" s="21"/>
      <c r="AV66" s="3"/>
      <c r="AW66" s="3"/>
      <c r="AX66" s="3"/>
      <c r="AY66" s="3"/>
      <c r="AZ66" s="8"/>
      <c r="BA66" s="1" t="s">
        <v>217</v>
      </c>
      <c r="BB66" s="2">
        <v>105</v>
      </c>
      <c r="BC66" s="2">
        <v>1.4773000000000001</v>
      </c>
      <c r="BD66" s="2">
        <f>BC67</f>
        <v>1.4648000000000001</v>
      </c>
      <c r="BE66" s="2">
        <v>1.5062</v>
      </c>
      <c r="BF66" s="2">
        <f>(BE66-BC66)*10000</f>
        <v>288.99999999999926</v>
      </c>
      <c r="BG66" s="13"/>
      <c r="BH66" s="21"/>
      <c r="BI66" s="3"/>
      <c r="BJ66" s="3"/>
      <c r="BK66" s="3"/>
      <c r="BL66" s="3"/>
      <c r="BM66" s="8"/>
      <c r="BN66" s="1" t="s">
        <v>213</v>
      </c>
      <c r="BO66" s="2">
        <v>82</v>
      </c>
      <c r="BP66" s="2">
        <v>1.4612000000000001</v>
      </c>
      <c r="BQ66" s="2">
        <f>BP67</f>
        <v>1.4510000000000001</v>
      </c>
      <c r="BR66" s="2">
        <v>1.4703999999999999</v>
      </c>
      <c r="BS66" s="2">
        <f>(BR66-BP66)*10000</f>
        <v>91.999999999998749</v>
      </c>
      <c r="BT66" s="13"/>
      <c r="BU66" s="21"/>
      <c r="BV66" s="3"/>
      <c r="BW66" s="3"/>
      <c r="BX66" s="3"/>
      <c r="BY66" s="3"/>
      <c r="CA66" s="1" t="s">
        <v>448</v>
      </c>
      <c r="CB66" s="2">
        <v>106</v>
      </c>
      <c r="CC66" s="2">
        <v>1.4737</v>
      </c>
      <c r="CD66" s="2">
        <f>CC67</f>
        <v>1.4611000000000001</v>
      </c>
      <c r="CE66" s="2">
        <f>CD66</f>
        <v>1.4611000000000001</v>
      </c>
      <c r="CF66" s="2">
        <f>(CE66-CC66)*10000</f>
        <v>-125.99999999999945</v>
      </c>
      <c r="CG66" s="2"/>
      <c r="CH66" s="21"/>
      <c r="CI66" s="3"/>
      <c r="CJ66" s="3"/>
      <c r="CK66" s="3"/>
      <c r="CL66" s="3"/>
      <c r="CR66" s="1" t="s">
        <v>214</v>
      </c>
      <c r="CS66" s="40">
        <v>76</v>
      </c>
      <c r="CT66" s="40">
        <v>1.587</v>
      </c>
      <c r="CU66" s="40">
        <f>CT67</f>
        <v>1.5773999999999999</v>
      </c>
      <c r="CV66" s="40">
        <v>0</v>
      </c>
      <c r="CW66" s="40">
        <v>0</v>
      </c>
      <c r="CX66" s="41"/>
      <c r="CY66" s="36"/>
      <c r="CZ66" s="36"/>
      <c r="DA66" s="35"/>
      <c r="DB66" s="35"/>
      <c r="DC66" s="35"/>
      <c r="DE66" s="1" t="s">
        <v>215</v>
      </c>
      <c r="DF66" s="40">
        <v>62</v>
      </c>
      <c r="DG66" s="40">
        <v>1.5962000000000001</v>
      </c>
      <c r="DH66" s="40">
        <f>DG67</f>
        <v>1.5880000000000001</v>
      </c>
      <c r="DI66" s="40">
        <v>1.6101000000000001</v>
      </c>
      <c r="DJ66" s="40">
        <f>(DI66-DG66)*10000</f>
        <v>139.00000000000023</v>
      </c>
      <c r="DK66" s="41">
        <v>142</v>
      </c>
      <c r="DL66" s="46">
        <f>DK66/(DF66+20)</f>
        <v>1.7317073170731707</v>
      </c>
      <c r="DM66" s="36" t="str">
        <f t="shared" si="0"/>
        <v>0,02</v>
      </c>
      <c r="DN66" s="45">
        <f t="shared" si="1"/>
        <v>1.695121951219515</v>
      </c>
      <c r="DO66" s="36">
        <f t="shared" si="2"/>
        <v>27.800000000000047</v>
      </c>
      <c r="DP66" s="45"/>
    </row>
    <row r="67" spans="1:120" ht="15.75" thickBot="1">
      <c r="A67" s="4" t="s">
        <v>218</v>
      </c>
      <c r="B67" s="5"/>
      <c r="C67" s="5"/>
      <c r="D67" s="5"/>
      <c r="E67" s="5"/>
      <c r="F67" s="5"/>
      <c r="G67" s="13"/>
      <c r="H67" s="21"/>
      <c r="I67" s="6"/>
      <c r="J67" s="6"/>
      <c r="K67" s="6"/>
      <c r="L67" s="6"/>
      <c r="M67" s="8"/>
      <c r="N67" s="4" t="s">
        <v>219</v>
      </c>
      <c r="O67" s="5"/>
      <c r="P67" s="5"/>
      <c r="Q67" s="5"/>
      <c r="R67" s="5"/>
      <c r="S67" s="5"/>
      <c r="T67" s="13"/>
      <c r="U67" s="21"/>
      <c r="V67" s="6"/>
      <c r="W67" s="6"/>
      <c r="X67" s="6"/>
      <c r="Y67" s="6"/>
      <c r="Z67" s="8"/>
      <c r="AA67" s="4"/>
      <c r="AB67" s="5"/>
      <c r="AC67" s="5"/>
      <c r="AD67" s="5"/>
      <c r="AE67" s="5"/>
      <c r="AF67" s="5"/>
      <c r="AG67" s="13"/>
      <c r="AH67" s="21"/>
      <c r="AI67" s="6"/>
      <c r="AJ67" s="6"/>
      <c r="AK67" s="6"/>
      <c r="AL67" s="6"/>
      <c r="AM67" s="8"/>
      <c r="AN67" s="4" t="s">
        <v>221</v>
      </c>
      <c r="AO67" s="5">
        <f>AO66</f>
        <v>40</v>
      </c>
      <c r="AP67" s="5">
        <f>AP66-(AO66/10000)-0.002</f>
        <v>1.4376</v>
      </c>
      <c r="AQ67" s="5">
        <f>AP66</f>
        <v>1.4436</v>
      </c>
      <c r="AR67" s="5">
        <v>1.4291</v>
      </c>
      <c r="AS67" s="5">
        <f>(AP67-AR67)*10000</f>
        <v>84.999999999999517</v>
      </c>
      <c r="AT67" s="13"/>
      <c r="AU67" s="21"/>
      <c r="AV67" s="6"/>
      <c r="AW67" s="6"/>
      <c r="AX67" s="6"/>
      <c r="AY67" s="6"/>
      <c r="AZ67" s="8"/>
      <c r="BA67" s="4" t="s">
        <v>222</v>
      </c>
      <c r="BB67" s="5">
        <f>BB66</f>
        <v>105</v>
      </c>
      <c r="BC67" s="5">
        <f>BC66-(BB66/10000)-0.002</f>
        <v>1.4648000000000001</v>
      </c>
      <c r="BD67" s="5">
        <f>BC66</f>
        <v>1.4773000000000001</v>
      </c>
      <c r="BE67" s="5">
        <f>BD67</f>
        <v>1.4773000000000001</v>
      </c>
      <c r="BF67" s="5">
        <f>(BC67-BE67)*10000</f>
        <v>-124.99999999999956</v>
      </c>
      <c r="BG67" s="13"/>
      <c r="BH67" s="21"/>
      <c r="BI67" s="6"/>
      <c r="BJ67" s="6"/>
      <c r="BK67" s="6"/>
      <c r="BL67" s="6"/>
      <c r="BM67" s="8"/>
      <c r="BN67" s="4" t="s">
        <v>218</v>
      </c>
      <c r="BO67" s="5">
        <f>BO66</f>
        <v>82</v>
      </c>
      <c r="BP67" s="5">
        <f>BP66-(BO66/10000)-0.002</f>
        <v>1.4510000000000001</v>
      </c>
      <c r="BQ67" s="5">
        <f>BP66</f>
        <v>1.4612000000000001</v>
      </c>
      <c r="BR67" s="5">
        <v>0</v>
      </c>
      <c r="BS67" s="5">
        <v>0</v>
      </c>
      <c r="BT67" s="13"/>
      <c r="BU67" s="21"/>
      <c r="BV67" s="6"/>
      <c r="BW67" s="6"/>
      <c r="BX67" s="6"/>
      <c r="BY67" s="6"/>
      <c r="CA67" s="4" t="s">
        <v>449</v>
      </c>
      <c r="CB67" s="5">
        <f>CB66</f>
        <v>106</v>
      </c>
      <c r="CC67" s="5">
        <f>CC66-(CB66/10000)-0.002</f>
        <v>1.4611000000000001</v>
      </c>
      <c r="CD67" s="5">
        <f>CC66</f>
        <v>1.4737</v>
      </c>
      <c r="CE67" s="5">
        <f>CD67</f>
        <v>1.4737</v>
      </c>
      <c r="CF67" s="5">
        <f>(CC67-CE67)*10000</f>
        <v>-125.99999999999945</v>
      </c>
      <c r="CG67" s="5"/>
      <c r="CH67" s="21"/>
      <c r="CI67" s="6"/>
      <c r="CJ67" s="6"/>
      <c r="CK67" s="6"/>
      <c r="CL67" s="6"/>
      <c r="CR67" s="4" t="s">
        <v>219</v>
      </c>
      <c r="CS67" s="43">
        <f>CS66</f>
        <v>76</v>
      </c>
      <c r="CT67" s="43">
        <f>CT66-(CS66/10000)-0.002</f>
        <v>1.5773999999999999</v>
      </c>
      <c r="CU67" s="43">
        <f>CT66</f>
        <v>1.587</v>
      </c>
      <c r="CV67" s="43">
        <v>1.5750999999999999</v>
      </c>
      <c r="CW67" s="43">
        <f>(CT67-CV67)*10000</f>
        <v>22.999999999999687</v>
      </c>
      <c r="CX67" s="41"/>
      <c r="CY67" s="36"/>
      <c r="CZ67" s="36"/>
      <c r="DA67" s="37"/>
      <c r="DB67" s="37"/>
      <c r="DC67" s="37"/>
      <c r="DE67" s="4" t="s">
        <v>220</v>
      </c>
      <c r="DF67" s="43">
        <f>DF66</f>
        <v>62</v>
      </c>
      <c r="DG67" s="43">
        <f>DG66-(DF66/10000)-0.002</f>
        <v>1.5880000000000001</v>
      </c>
      <c r="DH67" s="43">
        <f>DG66</f>
        <v>1.5962000000000001</v>
      </c>
      <c r="DI67" s="43">
        <v>0</v>
      </c>
      <c r="DJ67" s="43">
        <v>0</v>
      </c>
      <c r="DK67" s="41">
        <v>0</v>
      </c>
      <c r="DL67" s="46">
        <v>0</v>
      </c>
      <c r="DM67" s="36" t="str">
        <f t="shared" si="0"/>
        <v>0,02</v>
      </c>
      <c r="DN67" s="45">
        <f t="shared" si="1"/>
        <v>0</v>
      </c>
      <c r="DO67" s="36">
        <f t="shared" si="2"/>
        <v>0</v>
      </c>
      <c r="DP67" s="45"/>
    </row>
    <row r="68" spans="1:120" ht="15.75" thickBot="1">
      <c r="A68" s="1" t="s">
        <v>223</v>
      </c>
      <c r="B68" s="2"/>
      <c r="C68" s="2"/>
      <c r="D68" s="2"/>
      <c r="E68" s="2"/>
      <c r="F68" s="2"/>
      <c r="G68" s="13"/>
      <c r="H68" s="21"/>
      <c r="I68" s="3"/>
      <c r="J68" s="3"/>
      <c r="K68" s="3"/>
      <c r="L68" s="3"/>
      <c r="M68" s="8"/>
      <c r="N68" s="1" t="s">
        <v>224</v>
      </c>
      <c r="O68" s="2"/>
      <c r="P68" s="2"/>
      <c r="Q68" s="2"/>
      <c r="R68" s="2"/>
      <c r="S68" s="2"/>
      <c r="T68" s="13"/>
      <c r="U68" s="21"/>
      <c r="V68" s="3"/>
      <c r="W68" s="3"/>
      <c r="X68" s="3"/>
      <c r="Y68" s="3"/>
      <c r="Z68" s="8"/>
      <c r="AA68" s="1"/>
      <c r="AB68" s="2"/>
      <c r="AC68" s="2"/>
      <c r="AD68" s="2"/>
      <c r="AE68" s="2"/>
      <c r="AF68" s="2"/>
      <c r="AG68" s="13"/>
      <c r="AH68" s="21"/>
      <c r="AI68" s="3"/>
      <c r="AJ68" s="3"/>
      <c r="AK68" s="3"/>
      <c r="AL68" s="3"/>
      <c r="AM68" s="8"/>
      <c r="AN68" s="1" t="s">
        <v>226</v>
      </c>
      <c r="AO68" s="2">
        <v>42</v>
      </c>
      <c r="AP68" s="2">
        <v>1.4319999999999999</v>
      </c>
      <c r="AQ68" s="2">
        <f>AP69</f>
        <v>1.4258</v>
      </c>
      <c r="AR68" s="2">
        <v>1.4412</v>
      </c>
      <c r="AS68" s="2">
        <f>(AR68-AP68)*10000</f>
        <v>92.000000000000966</v>
      </c>
      <c r="AT68" s="13"/>
      <c r="AU68" s="21"/>
      <c r="AV68" s="3"/>
      <c r="AW68" s="3"/>
      <c r="AX68" s="3"/>
      <c r="AY68" s="3"/>
      <c r="AZ68" s="8"/>
      <c r="BA68" s="1" t="s">
        <v>227</v>
      </c>
      <c r="BB68" s="2">
        <v>208</v>
      </c>
      <c r="BC68" s="2">
        <v>1.5271999999999999</v>
      </c>
      <c r="BD68" s="2">
        <f>BC69</f>
        <v>1.5044</v>
      </c>
      <c r="BE68" s="2">
        <f>BD68</f>
        <v>1.5044</v>
      </c>
      <c r="BF68" s="2">
        <f>(BE68-BC68)*10000</f>
        <v>-227.99999999999932</v>
      </c>
      <c r="BG68" s="13"/>
      <c r="BH68" s="21"/>
      <c r="BI68" s="3"/>
      <c r="BJ68" s="3"/>
      <c r="BK68" s="3"/>
      <c r="BL68" s="3"/>
      <c r="BM68" s="8"/>
      <c r="BN68" s="1" t="s">
        <v>223</v>
      </c>
      <c r="BO68" s="2">
        <v>78</v>
      </c>
      <c r="BP68" s="2">
        <v>1.4735</v>
      </c>
      <c r="BQ68" s="2">
        <f>BP69</f>
        <v>1.4637</v>
      </c>
      <c r="BR68" s="2">
        <v>1.4698</v>
      </c>
      <c r="BS68" s="2">
        <f>(BR68-BP68)*10000</f>
        <v>-37.000000000000369</v>
      </c>
      <c r="BT68" s="13"/>
      <c r="BU68" s="21"/>
      <c r="BV68" s="3"/>
      <c r="BW68" s="3"/>
      <c r="BX68" s="3"/>
      <c r="BY68" s="3"/>
      <c r="CA68" s="1" t="s">
        <v>450</v>
      </c>
      <c r="CB68" s="2">
        <v>140</v>
      </c>
      <c r="CC68" s="2">
        <v>1.4766999999999999</v>
      </c>
      <c r="CD68" s="2">
        <f>CC69</f>
        <v>1.4606999999999999</v>
      </c>
      <c r="CE68" s="2">
        <v>0</v>
      </c>
      <c r="CF68" s="2">
        <v>0</v>
      </c>
      <c r="CG68" s="2"/>
      <c r="CH68" s="21"/>
      <c r="CI68" s="3"/>
      <c r="CJ68" s="3"/>
      <c r="CK68" s="3"/>
      <c r="CL68" s="3"/>
      <c r="CR68" s="1" t="s">
        <v>224</v>
      </c>
      <c r="CS68" s="40">
        <v>80</v>
      </c>
      <c r="CT68" s="40">
        <v>1.5828</v>
      </c>
      <c r="CU68" s="40">
        <f>CT69</f>
        <v>1.5728</v>
      </c>
      <c r="CV68" s="40">
        <v>0</v>
      </c>
      <c r="CW68" s="40">
        <v>0</v>
      </c>
      <c r="CX68" s="41"/>
      <c r="CY68" s="36"/>
      <c r="CZ68" s="36"/>
      <c r="DA68" s="38"/>
      <c r="DB68" s="35"/>
      <c r="DC68" s="35"/>
      <c r="DE68" s="1" t="s">
        <v>225</v>
      </c>
      <c r="DF68" s="40">
        <v>64</v>
      </c>
      <c r="DG68" s="40">
        <v>1.6165</v>
      </c>
      <c r="DH68" s="40">
        <f>DG69</f>
        <v>1.6081000000000001</v>
      </c>
      <c r="DI68" s="40">
        <v>1.6333</v>
      </c>
      <c r="DJ68" s="40">
        <f>(DI68-DG68)*10000</f>
        <v>167.99999999999926</v>
      </c>
      <c r="DK68" s="41">
        <v>195</v>
      </c>
      <c r="DL68" s="46">
        <f>DK68/(DF68+20)</f>
        <v>2.3214285714285716</v>
      </c>
      <c r="DM68" s="36" t="str">
        <f t="shared" si="0"/>
        <v>0,02</v>
      </c>
      <c r="DN68" s="45">
        <f t="shared" si="1"/>
        <v>1.9999999999999911</v>
      </c>
      <c r="DO68" s="36">
        <f t="shared" si="2"/>
        <v>33.599999999999852</v>
      </c>
      <c r="DP68" s="45"/>
    </row>
    <row r="69" spans="1:120" ht="15.75" thickBot="1">
      <c r="A69" s="4" t="s">
        <v>228</v>
      </c>
      <c r="B69" s="5"/>
      <c r="C69" s="5"/>
      <c r="D69" s="5"/>
      <c r="E69" s="5"/>
      <c r="F69" s="5"/>
      <c r="G69" s="13"/>
      <c r="H69" s="21"/>
      <c r="I69" s="6"/>
      <c r="J69" s="6"/>
      <c r="K69" s="6"/>
      <c r="L69" s="6"/>
      <c r="M69" s="8"/>
      <c r="N69" s="4" t="s">
        <v>229</v>
      </c>
      <c r="O69" s="5"/>
      <c r="P69" s="5"/>
      <c r="Q69" s="5"/>
      <c r="R69" s="5"/>
      <c r="S69" s="5"/>
      <c r="T69" s="13"/>
      <c r="U69" s="21"/>
      <c r="V69" s="6"/>
      <c r="W69" s="6"/>
      <c r="X69" s="6"/>
      <c r="Y69" s="6"/>
      <c r="Z69" s="8"/>
      <c r="AA69" s="4"/>
      <c r="AB69" s="5"/>
      <c r="AC69" s="5"/>
      <c r="AD69" s="5"/>
      <c r="AE69" s="5"/>
      <c r="AF69" s="5"/>
      <c r="AG69" s="13"/>
      <c r="AH69" s="21"/>
      <c r="AI69" s="6"/>
      <c r="AJ69" s="6"/>
      <c r="AK69" s="6"/>
      <c r="AL69" s="6"/>
      <c r="AM69" s="8"/>
      <c r="AN69" s="4" t="s">
        <v>230</v>
      </c>
      <c r="AO69" s="5">
        <f>AO68</f>
        <v>42</v>
      </c>
      <c r="AP69" s="5">
        <f>AP68-(AO68/10000)-0.002</f>
        <v>1.4258</v>
      </c>
      <c r="AQ69" s="5">
        <f>AP68</f>
        <v>1.4319999999999999</v>
      </c>
      <c r="AR69" s="5">
        <v>0</v>
      </c>
      <c r="AS69" s="5">
        <v>0</v>
      </c>
      <c r="AT69" s="13"/>
      <c r="AU69" s="21"/>
      <c r="AV69" s="6"/>
      <c r="AW69" s="6"/>
      <c r="AX69" s="6"/>
      <c r="AY69" s="6"/>
      <c r="AZ69" s="8"/>
      <c r="BA69" s="4" t="s">
        <v>231</v>
      </c>
      <c r="BB69" s="5">
        <f>BB68</f>
        <v>208</v>
      </c>
      <c r="BC69" s="5">
        <f>BC68-(BB68/10000)-0.002</f>
        <v>1.5044</v>
      </c>
      <c r="BD69" s="5">
        <f>BC68</f>
        <v>1.5271999999999999</v>
      </c>
      <c r="BE69" s="5">
        <v>1.5029999999999999</v>
      </c>
      <c r="BF69" s="5">
        <f>(BC69-BE69)*10000</f>
        <v>14.000000000000679</v>
      </c>
      <c r="BG69" s="13"/>
      <c r="BH69" s="21"/>
      <c r="BI69" s="6"/>
      <c r="BJ69" s="6"/>
      <c r="BK69" s="6"/>
      <c r="BL69" s="6"/>
      <c r="BM69" s="8"/>
      <c r="BN69" s="4" t="s">
        <v>228</v>
      </c>
      <c r="BO69" s="5">
        <f>BO68</f>
        <v>78</v>
      </c>
      <c r="BP69" s="5">
        <f>BP68-(BO68/10000)-0.002</f>
        <v>1.4637</v>
      </c>
      <c r="BQ69" s="5">
        <f>BP68</f>
        <v>1.4735</v>
      </c>
      <c r="BR69" s="5">
        <f>BQ69</f>
        <v>1.4735</v>
      </c>
      <c r="BS69" s="5">
        <f>(BP69-BR69)*10000</f>
        <v>-98.000000000000313</v>
      </c>
      <c r="BT69" s="13"/>
      <c r="BU69" s="21"/>
      <c r="BV69" s="6"/>
      <c r="BW69" s="6"/>
      <c r="BX69" s="6"/>
      <c r="BY69" s="6"/>
      <c r="CA69" s="4" t="s">
        <v>451</v>
      </c>
      <c r="CB69" s="5">
        <f>CB68</f>
        <v>140</v>
      </c>
      <c r="CC69" s="5">
        <f>CC68-(CB68/10000)-0.002</f>
        <v>1.4606999999999999</v>
      </c>
      <c r="CD69" s="5">
        <f>CC68</f>
        <v>1.4766999999999999</v>
      </c>
      <c r="CE69" s="5">
        <v>1.4711000000000001</v>
      </c>
      <c r="CF69" s="5">
        <f>(CC69-CE69)*10000</f>
        <v>-104.00000000000188</v>
      </c>
      <c r="CG69" s="5"/>
      <c r="CH69" s="21"/>
      <c r="CI69" s="6"/>
      <c r="CJ69" s="6"/>
      <c r="CK69" s="6"/>
      <c r="CL69" s="6"/>
      <c r="CR69" s="4" t="s">
        <v>229</v>
      </c>
      <c r="CS69" s="43">
        <f>CS68</f>
        <v>80</v>
      </c>
      <c r="CT69" s="43">
        <f>CT68-(CS68/10000)-0.002</f>
        <v>1.5728</v>
      </c>
      <c r="CU69" s="43">
        <f>CT68</f>
        <v>1.5828</v>
      </c>
      <c r="CV69" s="43">
        <v>1.5630999999999999</v>
      </c>
      <c r="CW69" s="43">
        <f>(CT69-CV69)*10000</f>
        <v>97.000000000000426</v>
      </c>
      <c r="CX69" s="41"/>
      <c r="CY69" s="36"/>
      <c r="CZ69" s="36"/>
      <c r="DA69" s="37"/>
      <c r="DB69" s="37"/>
      <c r="DC69" s="37"/>
      <c r="DE69" s="4" t="s">
        <v>673</v>
      </c>
      <c r="DF69" s="43">
        <f>DF68</f>
        <v>64</v>
      </c>
      <c r="DG69" s="43">
        <f>DG68-(DF68/10000)-0.002</f>
        <v>1.6081000000000001</v>
      </c>
      <c r="DH69" s="43">
        <f>DG68</f>
        <v>1.6165</v>
      </c>
      <c r="DI69" s="43">
        <v>0</v>
      </c>
      <c r="DJ69" s="43">
        <v>0</v>
      </c>
      <c r="DK69" s="41">
        <v>0</v>
      </c>
      <c r="DL69" s="46">
        <v>0</v>
      </c>
      <c r="DM69" s="36" t="str">
        <f t="shared" si="0"/>
        <v>0,02</v>
      </c>
      <c r="DN69" s="45">
        <f t="shared" si="1"/>
        <v>0</v>
      </c>
      <c r="DO69" s="36">
        <f t="shared" si="2"/>
        <v>0</v>
      </c>
      <c r="DP69" s="45"/>
    </row>
    <row r="70" spans="1:120" ht="15.75" thickBot="1">
      <c r="A70" s="1" t="s">
        <v>232</v>
      </c>
      <c r="B70" s="2"/>
      <c r="C70" s="2"/>
      <c r="D70" s="2"/>
      <c r="E70" s="2"/>
      <c r="F70" s="2"/>
      <c r="G70" s="13"/>
      <c r="H70" s="21"/>
      <c r="I70" s="3"/>
      <c r="J70" s="3"/>
      <c r="K70" s="3"/>
      <c r="L70" s="3"/>
      <c r="M70" s="8"/>
      <c r="N70" s="1" t="s">
        <v>512</v>
      </c>
      <c r="O70" s="2"/>
      <c r="P70" s="2"/>
      <c r="Q70" s="2"/>
      <c r="R70" s="2"/>
      <c r="S70" s="2"/>
      <c r="T70" s="13"/>
      <c r="U70" s="21"/>
      <c r="V70" s="3"/>
      <c r="W70" s="3"/>
      <c r="X70" s="3"/>
      <c r="Y70" s="3"/>
      <c r="Z70" s="8"/>
      <c r="AA70" s="1"/>
      <c r="AB70" s="2"/>
      <c r="AC70" s="2"/>
      <c r="AD70" s="2"/>
      <c r="AE70" s="2"/>
      <c r="AF70" s="2"/>
      <c r="AG70" s="13"/>
      <c r="AH70" s="21"/>
      <c r="AI70" s="3"/>
      <c r="AJ70" s="3"/>
      <c r="AK70" s="3"/>
      <c r="AL70" s="3"/>
      <c r="AM70" s="8"/>
      <c r="AN70" s="1" t="s">
        <v>567</v>
      </c>
      <c r="AO70" s="2">
        <v>54</v>
      </c>
      <c r="AP70" s="2">
        <v>1.4434</v>
      </c>
      <c r="AQ70" s="2">
        <f>AP71</f>
        <v>1.4359999999999999</v>
      </c>
      <c r="AR70" s="2">
        <v>1.4451000000000001</v>
      </c>
      <c r="AS70" s="2">
        <f>(AR70-AP70)*10000</f>
        <v>17.000000000000348</v>
      </c>
      <c r="AT70" s="13"/>
      <c r="AU70" s="21"/>
      <c r="AV70" s="3"/>
      <c r="AW70" s="3"/>
      <c r="AX70" s="3"/>
      <c r="AY70" s="3"/>
      <c r="AZ70" s="8"/>
      <c r="BA70" s="1" t="s">
        <v>601</v>
      </c>
      <c r="BB70" s="2">
        <v>86</v>
      </c>
      <c r="BC70" s="2">
        <v>1.5098</v>
      </c>
      <c r="BD70" s="2">
        <f>BC71</f>
        <v>1.4992000000000001</v>
      </c>
      <c r="BE70" s="2">
        <v>0</v>
      </c>
      <c r="BF70" s="2">
        <v>0</v>
      </c>
      <c r="BG70" s="13"/>
      <c r="BH70" s="21"/>
      <c r="BI70" s="3"/>
      <c r="BJ70" s="3"/>
      <c r="BK70" s="3"/>
      <c r="BL70" s="3"/>
      <c r="BM70" s="8"/>
      <c r="BN70" s="1" t="s">
        <v>635</v>
      </c>
      <c r="BO70" s="2">
        <v>166</v>
      </c>
      <c r="BP70" s="2">
        <v>1.4842</v>
      </c>
      <c r="BQ70" s="2">
        <f>BP71</f>
        <v>1.4656</v>
      </c>
      <c r="BR70" s="2">
        <f>BQ70</f>
        <v>1.4656</v>
      </c>
      <c r="BS70" s="2">
        <f>(BR70-BP70)*10000</f>
        <v>-185.99999999999949</v>
      </c>
      <c r="BT70" s="13"/>
      <c r="BU70" s="21"/>
      <c r="BV70" s="3"/>
      <c r="BW70" s="3"/>
      <c r="BX70" s="3"/>
      <c r="BY70" s="3"/>
      <c r="CA70" s="1" t="s">
        <v>452</v>
      </c>
      <c r="CB70" s="2">
        <v>122</v>
      </c>
      <c r="CC70" s="2">
        <v>1.4815</v>
      </c>
      <c r="CD70" s="2">
        <f>CC71</f>
        <v>1.4673</v>
      </c>
      <c r="CE70" s="2">
        <v>1.4852000000000001</v>
      </c>
      <c r="CF70" s="2">
        <f>(CE70-CC70)*10000</f>
        <v>37.000000000000369</v>
      </c>
      <c r="CG70" s="2"/>
      <c r="CH70" s="21"/>
      <c r="CI70" s="3"/>
      <c r="CJ70" s="3"/>
      <c r="CK70" s="3"/>
      <c r="CL70" s="3"/>
      <c r="CR70" s="1" t="s">
        <v>512</v>
      </c>
      <c r="CS70" s="40">
        <v>44</v>
      </c>
      <c r="CT70" s="40">
        <v>1.5665</v>
      </c>
      <c r="CU70" s="40">
        <f>CT71</f>
        <v>1.5601</v>
      </c>
      <c r="CV70" s="40">
        <f>CT71</f>
        <v>1.5601</v>
      </c>
      <c r="CW70" s="40">
        <f>(CV70-CT70)*10000</f>
        <v>-63.999999999999616</v>
      </c>
      <c r="CX70" s="41"/>
      <c r="CY70" s="36"/>
      <c r="CZ70" s="36"/>
      <c r="DA70" s="35"/>
      <c r="DB70" s="35"/>
      <c r="DC70" s="35"/>
      <c r="DE70" s="1" t="s">
        <v>538</v>
      </c>
      <c r="DF70" s="40">
        <v>250</v>
      </c>
      <c r="DG70" s="40">
        <v>1.6585000000000001</v>
      </c>
      <c r="DH70" s="40">
        <f>DG71</f>
        <v>1.6315000000000002</v>
      </c>
      <c r="DI70" s="40">
        <v>1.6505000000000001</v>
      </c>
      <c r="DJ70" s="40">
        <f>(DI70-DG70)*10000</f>
        <v>-80.000000000000071</v>
      </c>
      <c r="DK70" s="41">
        <v>0</v>
      </c>
      <c r="DL70" s="36">
        <v>-0.3</v>
      </c>
      <c r="DM70" s="36" t="str">
        <f t="shared" si="0"/>
        <v>0</v>
      </c>
      <c r="DN70" s="45">
        <f t="shared" si="1"/>
        <v>-0.29629629629629656</v>
      </c>
      <c r="DO70" s="36">
        <f t="shared" si="2"/>
        <v>0</v>
      </c>
      <c r="DP70" s="45"/>
    </row>
    <row r="71" spans="1:120" ht="15.75" thickBot="1">
      <c r="A71" s="4" t="s">
        <v>233</v>
      </c>
      <c r="B71" s="5"/>
      <c r="C71" s="5"/>
      <c r="D71" s="5"/>
      <c r="E71" s="5"/>
      <c r="F71" s="5"/>
      <c r="G71" s="13"/>
      <c r="H71" s="21"/>
      <c r="I71" s="6"/>
      <c r="J71" s="6"/>
      <c r="K71" s="6"/>
      <c r="L71" s="6"/>
      <c r="M71" s="8"/>
      <c r="N71" s="4" t="s">
        <v>513</v>
      </c>
      <c r="O71" s="5"/>
      <c r="P71" s="5"/>
      <c r="Q71" s="5"/>
      <c r="R71" s="5"/>
      <c r="S71" s="5"/>
      <c r="T71" s="13"/>
      <c r="U71" s="21"/>
      <c r="V71" s="6"/>
      <c r="W71" s="6"/>
      <c r="X71" s="6"/>
      <c r="Y71" s="6"/>
      <c r="Z71" s="8"/>
      <c r="AA71" s="4"/>
      <c r="AB71" s="5"/>
      <c r="AC71" s="5"/>
      <c r="AD71" s="5"/>
      <c r="AE71" s="5"/>
      <c r="AF71" s="5"/>
      <c r="AG71" s="13"/>
      <c r="AH71" s="21"/>
      <c r="AI71" s="6"/>
      <c r="AJ71" s="6"/>
      <c r="AK71" s="6"/>
      <c r="AL71" s="6"/>
      <c r="AM71" s="8"/>
      <c r="AN71" s="4" t="s">
        <v>568</v>
      </c>
      <c r="AO71" s="5">
        <f>AO70</f>
        <v>54</v>
      </c>
      <c r="AP71" s="5">
        <f>AP70-(AO70/10000)-0.002</f>
        <v>1.4359999999999999</v>
      </c>
      <c r="AQ71" s="5">
        <f>AP70</f>
        <v>1.4434</v>
      </c>
      <c r="AR71" s="5">
        <f>AQ71</f>
        <v>1.4434</v>
      </c>
      <c r="AS71" s="5">
        <f>(AP71-AR71)*10000</f>
        <v>-74.000000000000739</v>
      </c>
      <c r="AT71" s="13"/>
      <c r="AU71" s="21"/>
      <c r="AV71" s="6"/>
      <c r="AW71" s="6"/>
      <c r="AX71" s="6"/>
      <c r="AY71" s="6"/>
      <c r="AZ71" s="8"/>
      <c r="BA71" s="4" t="s">
        <v>602</v>
      </c>
      <c r="BB71" s="5">
        <f>BB70</f>
        <v>86</v>
      </c>
      <c r="BC71" s="5">
        <f>BC70-(BB70/10000)-0.002</f>
        <v>1.4992000000000001</v>
      </c>
      <c r="BD71" s="5">
        <f>BC70</f>
        <v>1.5098</v>
      </c>
      <c r="BE71" s="5">
        <v>1.4773000000000001</v>
      </c>
      <c r="BF71" s="5">
        <f>(BC71-BE71)*10000</f>
        <v>219.00000000000031</v>
      </c>
      <c r="BG71" s="13"/>
      <c r="BH71" s="21"/>
      <c r="BI71" s="6"/>
      <c r="BJ71" s="6"/>
      <c r="BK71" s="6"/>
      <c r="BL71" s="6"/>
      <c r="BM71" s="8"/>
      <c r="BN71" s="4" t="s">
        <v>636</v>
      </c>
      <c r="BO71" s="5">
        <f>BO70</f>
        <v>166</v>
      </c>
      <c r="BP71" s="5">
        <f>BP70-(BO70/10000)-0.002</f>
        <v>1.4656</v>
      </c>
      <c r="BQ71" s="5">
        <f>BP70</f>
        <v>1.4842</v>
      </c>
      <c r="BR71" s="5">
        <v>1.4552</v>
      </c>
      <c r="BS71" s="5">
        <f>(BP71-BR71)*10000</f>
        <v>103.99999999999964</v>
      </c>
      <c r="BT71" s="13"/>
      <c r="BU71" s="21"/>
      <c r="BV71" s="6"/>
      <c r="BW71" s="6"/>
      <c r="BX71" s="6"/>
      <c r="BY71" s="6"/>
      <c r="CA71" s="4" t="s">
        <v>453</v>
      </c>
      <c r="CB71" s="5">
        <f>CB70</f>
        <v>122</v>
      </c>
      <c r="CC71" s="5">
        <f>CC70-(CB70/10000)-0.002</f>
        <v>1.4673</v>
      </c>
      <c r="CD71" s="5">
        <f>CC70</f>
        <v>1.4815</v>
      </c>
      <c r="CE71" s="5">
        <v>0</v>
      </c>
      <c r="CF71" s="5">
        <v>0</v>
      </c>
      <c r="CG71" s="5"/>
      <c r="CH71" s="21"/>
      <c r="CI71" s="6"/>
      <c r="CJ71" s="6"/>
      <c r="CK71" s="6"/>
      <c r="CL71" s="6"/>
      <c r="CR71" s="4" t="s">
        <v>513</v>
      </c>
      <c r="CS71" s="43">
        <f>CS70</f>
        <v>44</v>
      </c>
      <c r="CT71" s="43">
        <f>CT70-(CS70/10000)-0.002</f>
        <v>1.5601</v>
      </c>
      <c r="CU71" s="43">
        <f>CT70</f>
        <v>1.5665</v>
      </c>
      <c r="CV71" s="43">
        <f>CU71</f>
        <v>1.5665</v>
      </c>
      <c r="CW71" s="43">
        <f>(CT71-CV71)*10000</f>
        <v>-63.999999999999616</v>
      </c>
      <c r="CX71" s="41"/>
      <c r="CY71" s="36"/>
      <c r="CZ71" s="36"/>
      <c r="DA71" s="37"/>
      <c r="DB71" s="37"/>
      <c r="DC71" s="37"/>
      <c r="DE71" s="4" t="s">
        <v>539</v>
      </c>
      <c r="DF71" s="43">
        <f>DF70</f>
        <v>250</v>
      </c>
      <c r="DG71" s="43">
        <f>DG70-(DF70/10000)-0.002</f>
        <v>1.6315000000000002</v>
      </c>
      <c r="DH71" s="43">
        <f>DG70</f>
        <v>1.6585000000000001</v>
      </c>
      <c r="DI71" s="43">
        <v>0</v>
      </c>
      <c r="DJ71" s="43">
        <v>0</v>
      </c>
      <c r="DK71" s="41">
        <v>0</v>
      </c>
      <c r="DL71" s="46">
        <v>0</v>
      </c>
      <c r="DM71" s="36" t="str">
        <f t="shared" si="0"/>
        <v>0</v>
      </c>
      <c r="DN71" s="45">
        <f t="shared" si="1"/>
        <v>0</v>
      </c>
      <c r="DO71" s="36">
        <f t="shared" si="2"/>
        <v>0</v>
      </c>
      <c r="DP71" s="45"/>
    </row>
    <row r="72" spans="1:120" ht="15.75" thickBot="1">
      <c r="A72" s="1" t="s">
        <v>234</v>
      </c>
      <c r="B72" s="2"/>
      <c r="C72" s="2"/>
      <c r="D72" s="2"/>
      <c r="E72" s="2"/>
      <c r="F72" s="2"/>
      <c r="G72" s="13"/>
      <c r="H72" s="21"/>
      <c r="I72" s="3"/>
      <c r="J72" s="3"/>
      <c r="K72" s="3"/>
      <c r="L72" s="3"/>
      <c r="M72" s="8"/>
      <c r="N72" s="1" t="s">
        <v>235</v>
      </c>
      <c r="O72" s="2"/>
      <c r="P72" s="2"/>
      <c r="Q72" s="2"/>
      <c r="R72" s="2"/>
      <c r="S72" s="2"/>
      <c r="T72" s="13"/>
      <c r="U72" s="21"/>
      <c r="V72" s="3"/>
      <c r="W72" s="3"/>
      <c r="X72" s="3"/>
      <c r="Y72" s="3"/>
      <c r="Z72" s="8"/>
      <c r="AA72" s="1"/>
      <c r="AB72" s="2"/>
      <c r="AC72" s="2"/>
      <c r="AD72" s="2"/>
      <c r="AE72" s="2"/>
      <c r="AF72" s="2"/>
      <c r="AG72" s="13"/>
      <c r="AH72" s="21"/>
      <c r="AI72" s="3"/>
      <c r="AJ72" s="3"/>
      <c r="AK72" s="3"/>
      <c r="AL72" s="3"/>
      <c r="AM72" s="8"/>
      <c r="AN72" s="1" t="s">
        <v>237</v>
      </c>
      <c r="AO72" s="2">
        <v>33</v>
      </c>
      <c r="AP72" s="2">
        <v>1.4467000000000001</v>
      </c>
      <c r="AQ72" s="2">
        <f>AP73</f>
        <v>1.4414</v>
      </c>
      <c r="AR72" s="2">
        <f>AQ72</f>
        <v>1.4414</v>
      </c>
      <c r="AS72" s="2">
        <f>(AR72-AP72)*10000</f>
        <v>-53.000000000000824</v>
      </c>
      <c r="AT72" s="13"/>
      <c r="AU72" s="21"/>
      <c r="AV72" s="3"/>
      <c r="AW72" s="3"/>
      <c r="AX72" s="3"/>
      <c r="AY72" s="3"/>
      <c r="AZ72" s="8"/>
      <c r="BA72" s="1" t="s">
        <v>238</v>
      </c>
      <c r="BB72" s="2">
        <v>115</v>
      </c>
      <c r="BC72" s="2">
        <v>1.4903</v>
      </c>
      <c r="BD72" s="2">
        <f>BC73</f>
        <v>1.4767999999999999</v>
      </c>
      <c r="BE72" s="2">
        <v>1.5058</v>
      </c>
      <c r="BF72" s="2">
        <f>(BE72-BC72)*10000</f>
        <v>155.00000000000068</v>
      </c>
      <c r="BG72" s="13"/>
      <c r="BH72" s="21"/>
      <c r="BI72" s="3"/>
      <c r="BJ72" s="3"/>
      <c r="BK72" s="3"/>
      <c r="BL72" s="3"/>
      <c r="BM72" s="8"/>
      <c r="BN72" s="1" t="s">
        <v>637</v>
      </c>
      <c r="BO72" s="2">
        <v>166</v>
      </c>
      <c r="BP72" s="2">
        <v>1.4605999999999999</v>
      </c>
      <c r="BQ72" s="2">
        <f>BP73</f>
        <v>1.4419999999999999</v>
      </c>
      <c r="BR72" s="2">
        <v>1.4584999999999999</v>
      </c>
      <c r="BS72" s="2">
        <f>(BR72-BP72)*10000</f>
        <v>-20.999999999999908</v>
      </c>
      <c r="BT72" s="13"/>
      <c r="BU72" s="21"/>
      <c r="BV72" s="3"/>
      <c r="BW72" s="3"/>
      <c r="BX72" s="3"/>
      <c r="BY72" s="3"/>
      <c r="CA72" s="1" t="s">
        <v>454</v>
      </c>
      <c r="CB72" s="2">
        <v>96</v>
      </c>
      <c r="CC72" s="2">
        <v>1.4935</v>
      </c>
      <c r="CD72" s="2">
        <f>CC73</f>
        <v>1.4819</v>
      </c>
      <c r="CE72" s="2">
        <v>1.4968999999999999</v>
      </c>
      <c r="CF72" s="2">
        <f>(CE72-CC72)*10000</f>
        <v>33.999999999998479</v>
      </c>
      <c r="CG72" s="2"/>
      <c r="CH72" s="21"/>
      <c r="CI72" s="3"/>
      <c r="CJ72" s="3"/>
      <c r="CK72" s="3"/>
      <c r="CL72" s="3"/>
      <c r="CR72" s="1" t="s">
        <v>235</v>
      </c>
      <c r="CS72" s="40">
        <v>78</v>
      </c>
      <c r="CT72" s="40">
        <v>1.5704</v>
      </c>
      <c r="CU72" s="40">
        <f>CT73</f>
        <v>1.5606</v>
      </c>
      <c r="CV72" s="40">
        <v>1.5639000000000001</v>
      </c>
      <c r="CW72" s="40">
        <f>(CV72-CT72)*10000</f>
        <v>-64.999999999999503</v>
      </c>
      <c r="CX72" s="41"/>
      <c r="CY72" s="36"/>
      <c r="CZ72" s="36"/>
      <c r="DA72" s="35"/>
      <c r="DB72" s="35"/>
      <c r="DC72" s="35"/>
      <c r="DE72" s="1" t="s">
        <v>236</v>
      </c>
      <c r="DF72" s="40">
        <v>150</v>
      </c>
      <c r="DG72" s="40">
        <v>1.6633</v>
      </c>
      <c r="DH72" s="40">
        <f>DG73</f>
        <v>1.6463000000000001</v>
      </c>
      <c r="DI72" s="40">
        <v>0</v>
      </c>
      <c r="DJ72" s="40">
        <v>0</v>
      </c>
      <c r="DK72" s="41">
        <v>0</v>
      </c>
      <c r="DL72" s="36">
        <v>0</v>
      </c>
      <c r="DM72" s="36" t="str">
        <f t="shared" si="0"/>
        <v>0,01</v>
      </c>
      <c r="DN72" s="45">
        <f t="shared" si="1"/>
        <v>0</v>
      </c>
      <c r="DO72" s="36">
        <f t="shared" si="2"/>
        <v>0</v>
      </c>
      <c r="DP72" s="45"/>
    </row>
    <row r="73" spans="1:120" ht="15.75" thickBot="1">
      <c r="A73" s="4" t="s">
        <v>239</v>
      </c>
      <c r="B73" s="5"/>
      <c r="C73" s="5"/>
      <c r="D73" s="5"/>
      <c r="E73" s="5"/>
      <c r="F73" s="5"/>
      <c r="G73" s="13"/>
      <c r="H73" s="21"/>
      <c r="I73" s="6"/>
      <c r="J73" s="6"/>
      <c r="K73" s="6"/>
      <c r="L73" s="6"/>
      <c r="M73" s="8"/>
      <c r="N73" s="4" t="s">
        <v>240</v>
      </c>
      <c r="O73" s="5"/>
      <c r="P73" s="5"/>
      <c r="Q73" s="5"/>
      <c r="R73" s="5"/>
      <c r="S73" s="5"/>
      <c r="T73" s="13"/>
      <c r="U73" s="21"/>
      <c r="V73" s="6"/>
      <c r="W73" s="6"/>
      <c r="X73" s="6"/>
      <c r="Y73" s="6"/>
      <c r="Z73" s="8"/>
      <c r="AA73" s="4"/>
      <c r="AB73" s="5"/>
      <c r="AC73" s="5"/>
      <c r="AD73" s="5"/>
      <c r="AE73" s="5"/>
      <c r="AF73" s="5"/>
      <c r="AG73" s="13"/>
      <c r="AH73" s="21"/>
      <c r="AI73" s="6"/>
      <c r="AJ73" s="6"/>
      <c r="AK73" s="6"/>
      <c r="AL73" s="6"/>
      <c r="AM73" s="8"/>
      <c r="AN73" s="4" t="s">
        <v>242</v>
      </c>
      <c r="AO73" s="5">
        <f>AO72</f>
        <v>33</v>
      </c>
      <c r="AP73" s="5">
        <f>AP72-(AO72/10000)-0.002</f>
        <v>1.4414</v>
      </c>
      <c r="AQ73" s="5">
        <f>AP72</f>
        <v>1.4467000000000001</v>
      </c>
      <c r="AR73" s="5">
        <v>1.4371</v>
      </c>
      <c r="AS73" s="5">
        <f>(AP73-AR73)*10000</f>
        <v>42.999999999999702</v>
      </c>
      <c r="AT73" s="13"/>
      <c r="AU73" s="21"/>
      <c r="AV73" s="6"/>
      <c r="AW73" s="6"/>
      <c r="AX73" s="6"/>
      <c r="AY73" s="6"/>
      <c r="AZ73" s="8"/>
      <c r="BA73" s="4" t="s">
        <v>243</v>
      </c>
      <c r="BB73" s="5">
        <f>BB72</f>
        <v>115</v>
      </c>
      <c r="BC73" s="5">
        <f>BC72-(BB72/10000)-0.002</f>
        <v>1.4767999999999999</v>
      </c>
      <c r="BD73" s="5">
        <f>BC72</f>
        <v>1.4903</v>
      </c>
      <c r="BE73" s="5">
        <v>0</v>
      </c>
      <c r="BF73" s="5">
        <v>0</v>
      </c>
      <c r="BG73" s="13"/>
      <c r="BH73" s="21"/>
      <c r="BI73" s="6"/>
      <c r="BJ73" s="6"/>
      <c r="BK73" s="6"/>
      <c r="BL73" s="6"/>
      <c r="BM73" s="8"/>
      <c r="BN73" s="4" t="s">
        <v>638</v>
      </c>
      <c r="BO73" s="5">
        <f>BO72</f>
        <v>166</v>
      </c>
      <c r="BP73" s="5">
        <f>BP72-(BO72/10000)-0.002</f>
        <v>1.4419999999999999</v>
      </c>
      <c r="BQ73" s="5">
        <f>BP72</f>
        <v>1.4605999999999999</v>
      </c>
      <c r="BR73" s="5">
        <f>BQ73</f>
        <v>1.4605999999999999</v>
      </c>
      <c r="BS73" s="5">
        <f>(BP73-BR73)*10000</f>
        <v>-185.99999999999949</v>
      </c>
      <c r="BT73" s="13"/>
      <c r="BU73" s="21"/>
      <c r="BV73" s="6"/>
      <c r="BW73" s="6"/>
      <c r="BX73" s="6"/>
      <c r="BY73" s="6"/>
      <c r="CA73" s="4" t="s">
        <v>455</v>
      </c>
      <c r="CB73" s="5">
        <f>CB72</f>
        <v>96</v>
      </c>
      <c r="CC73" s="5">
        <f>CC72-(CB72/10000)-0.002</f>
        <v>1.4819</v>
      </c>
      <c r="CD73" s="5">
        <f>CC72</f>
        <v>1.4935</v>
      </c>
      <c r="CE73" s="5">
        <v>0</v>
      </c>
      <c r="CF73" s="5">
        <v>0</v>
      </c>
      <c r="CG73" s="5"/>
      <c r="CH73" s="21"/>
      <c r="CI73" s="6"/>
      <c r="CJ73" s="6"/>
      <c r="CK73" s="6"/>
      <c r="CL73" s="6"/>
      <c r="CR73" s="4" t="s">
        <v>240</v>
      </c>
      <c r="CS73" s="43">
        <f>CS72</f>
        <v>78</v>
      </c>
      <c r="CT73" s="43">
        <f>CT72-(CS72/10000)-0.002</f>
        <v>1.5606</v>
      </c>
      <c r="CU73" s="43">
        <f>CT72</f>
        <v>1.5704</v>
      </c>
      <c r="CV73" s="43">
        <v>0</v>
      </c>
      <c r="CW73" s="43">
        <v>0</v>
      </c>
      <c r="CX73" s="41"/>
      <c r="CY73" s="36"/>
      <c r="CZ73" s="36"/>
      <c r="DA73" s="37"/>
      <c r="DB73" s="37"/>
      <c r="DC73" s="37"/>
      <c r="DE73" s="4" t="s">
        <v>241</v>
      </c>
      <c r="DF73" s="43">
        <f>DF72</f>
        <v>150</v>
      </c>
      <c r="DG73" s="43">
        <f>DG72-(DF72/10000)-0.002</f>
        <v>1.6463000000000001</v>
      </c>
      <c r="DH73" s="43">
        <f>DG72</f>
        <v>1.6633</v>
      </c>
      <c r="DI73" s="43">
        <v>1.6357999999999999</v>
      </c>
      <c r="DJ73" s="43">
        <f>(DG73-DI73)*10000</f>
        <v>105.00000000000176</v>
      </c>
      <c r="DK73" s="41">
        <v>115</v>
      </c>
      <c r="DL73" s="46">
        <f>DK73/(DF73+20)</f>
        <v>0.67647058823529416</v>
      </c>
      <c r="DM73" s="36" t="str">
        <f t="shared" si="0"/>
        <v>0,01</v>
      </c>
      <c r="DN73" s="45">
        <f t="shared" si="1"/>
        <v>0.61764705882353976</v>
      </c>
      <c r="DO73" s="36">
        <f t="shared" si="2"/>
        <v>10.500000000000178</v>
      </c>
      <c r="DP73" s="45"/>
    </row>
    <row r="74" spans="1:120" ht="15.75" thickBot="1">
      <c r="A74" s="1" t="s">
        <v>244</v>
      </c>
      <c r="B74" s="2"/>
      <c r="C74" s="2"/>
      <c r="D74" s="2"/>
      <c r="E74" s="2"/>
      <c r="F74" s="2"/>
      <c r="G74" s="13"/>
      <c r="H74" s="21"/>
      <c r="I74" s="3"/>
      <c r="J74" s="3"/>
      <c r="K74" s="3"/>
      <c r="L74" s="3"/>
      <c r="M74" s="8"/>
      <c r="N74" s="1" t="s">
        <v>245</v>
      </c>
      <c r="O74" s="2"/>
      <c r="P74" s="2"/>
      <c r="Q74" s="2"/>
      <c r="R74" s="2"/>
      <c r="S74" s="2"/>
      <c r="T74" s="13"/>
      <c r="U74" s="21"/>
      <c r="V74" s="3"/>
      <c r="W74" s="3"/>
      <c r="X74" s="3"/>
      <c r="Y74" s="3"/>
      <c r="Z74" s="8"/>
      <c r="AA74" s="1"/>
      <c r="AB74" s="2"/>
      <c r="AC74" s="2"/>
      <c r="AD74" s="2"/>
      <c r="AE74" s="2"/>
      <c r="AF74" s="2"/>
      <c r="AG74" s="2"/>
      <c r="AH74" s="21"/>
      <c r="AI74" s="3"/>
      <c r="AJ74" s="3"/>
      <c r="AK74" s="3"/>
      <c r="AL74" s="3"/>
      <c r="AM74" s="8"/>
      <c r="AN74" s="1" t="s">
        <v>247</v>
      </c>
      <c r="AO74" s="2">
        <v>80</v>
      </c>
      <c r="AP74" s="2">
        <v>1.4395</v>
      </c>
      <c r="AQ74" s="2">
        <f>AP75</f>
        <v>1.4295</v>
      </c>
      <c r="AR74" s="2">
        <v>0</v>
      </c>
      <c r="AS74" s="2">
        <v>0</v>
      </c>
      <c r="AT74" s="2"/>
      <c r="AU74" s="21"/>
      <c r="AV74" s="3"/>
      <c r="AW74" s="3"/>
      <c r="AX74" s="3"/>
      <c r="AY74" s="3"/>
      <c r="AZ74" s="8"/>
      <c r="BA74" s="1" t="s">
        <v>248</v>
      </c>
      <c r="BB74" s="2">
        <v>115</v>
      </c>
      <c r="BC74" s="2">
        <v>1.5115000000000001</v>
      </c>
      <c r="BD74" s="2">
        <f>BC75</f>
        <v>1.498</v>
      </c>
      <c r="BE74" s="2">
        <v>1.5562</v>
      </c>
      <c r="BF74" s="2">
        <f>(BE74-BC74)*10000</f>
        <v>446.9999999999996</v>
      </c>
      <c r="BG74" s="2"/>
      <c r="BH74" s="21"/>
      <c r="BI74" s="3"/>
      <c r="BJ74" s="3"/>
      <c r="BK74" s="3"/>
      <c r="BL74" s="3"/>
      <c r="BM74" s="8"/>
      <c r="BN74" s="1" t="s">
        <v>244</v>
      </c>
      <c r="BO74" s="2">
        <v>64</v>
      </c>
      <c r="BP74" s="2">
        <v>1.4615</v>
      </c>
      <c r="BQ74" s="2">
        <f>BP75</f>
        <v>1.4531000000000001</v>
      </c>
      <c r="BR74" s="2">
        <v>1.4841</v>
      </c>
      <c r="BS74" s="2">
        <f>(BR74-BP74)*10000</f>
        <v>225.99999999999955</v>
      </c>
      <c r="BT74" s="13"/>
      <c r="BU74" s="21"/>
      <c r="BV74" s="3"/>
      <c r="BW74" s="3"/>
      <c r="BX74" s="3"/>
      <c r="BY74" s="3"/>
      <c r="CA74" s="1" t="s">
        <v>456</v>
      </c>
      <c r="CB74" s="2">
        <v>90</v>
      </c>
      <c r="CC74" s="2">
        <v>1.5025999999999999</v>
      </c>
      <c r="CD74" s="2">
        <f>CC75</f>
        <v>1.4916</v>
      </c>
      <c r="CE74" s="2">
        <v>0</v>
      </c>
      <c r="CF74" s="2">
        <v>0</v>
      </c>
      <c r="CG74" s="2"/>
      <c r="CH74" s="21"/>
      <c r="CI74" s="3"/>
      <c r="CJ74" s="3"/>
      <c r="CK74" s="3"/>
      <c r="CL74" s="3"/>
      <c r="CR74" s="1" t="s">
        <v>245</v>
      </c>
      <c r="CS74" s="40">
        <v>60</v>
      </c>
      <c r="CT74" s="40">
        <v>1.5669999999999999</v>
      </c>
      <c r="CU74" s="40">
        <f>CT75</f>
        <v>1.5589999999999999</v>
      </c>
      <c r="CV74" s="40">
        <v>1.5857000000000001</v>
      </c>
      <c r="CW74" s="40">
        <f>(CV74-CT74)*10000</f>
        <v>187.00000000000162</v>
      </c>
      <c r="CX74" s="41"/>
      <c r="CY74" s="36"/>
      <c r="CZ74" s="36"/>
      <c r="DA74" s="35"/>
      <c r="DB74" s="35"/>
      <c r="DC74" s="35"/>
      <c r="DE74" s="1" t="s">
        <v>246</v>
      </c>
      <c r="DF74" s="40">
        <v>74</v>
      </c>
      <c r="DG74" s="40">
        <v>1.6415999999999999</v>
      </c>
      <c r="DH74" s="40">
        <f>DG75</f>
        <v>1.6321999999999999</v>
      </c>
      <c r="DI74" s="40">
        <v>1.6497999999999999</v>
      </c>
      <c r="DJ74" s="40">
        <f>(DI74-DG74)*10000</f>
        <v>81.999999999999858</v>
      </c>
      <c r="DK74" s="41">
        <v>86</v>
      </c>
      <c r="DL74" s="46">
        <f>DK74/(DF74+20)</f>
        <v>0.91489361702127658</v>
      </c>
      <c r="DM74" s="36" t="str">
        <f t="shared" si="0"/>
        <v>0,02</v>
      </c>
      <c r="DN74" s="45">
        <f t="shared" si="1"/>
        <v>0.87234042553191338</v>
      </c>
      <c r="DO74" s="36">
        <f t="shared" si="2"/>
        <v>16.399999999999974</v>
      </c>
      <c r="DP74" s="45"/>
    </row>
    <row r="75" spans="1:120" ht="15.75" thickBot="1">
      <c r="A75" s="4" t="s">
        <v>249</v>
      </c>
      <c r="B75" s="5"/>
      <c r="C75" s="5"/>
      <c r="D75" s="5"/>
      <c r="E75" s="5"/>
      <c r="F75" s="5"/>
      <c r="G75" s="13"/>
      <c r="H75" s="21"/>
      <c r="I75" s="6"/>
      <c r="J75" s="6"/>
      <c r="K75" s="6"/>
      <c r="L75" s="6"/>
      <c r="M75" s="8"/>
      <c r="N75" s="4" t="s">
        <v>250</v>
      </c>
      <c r="O75" s="5"/>
      <c r="P75" s="5"/>
      <c r="Q75" s="5"/>
      <c r="R75" s="5"/>
      <c r="S75" s="5"/>
      <c r="T75" s="13"/>
      <c r="U75" s="21"/>
      <c r="V75" s="6"/>
      <c r="W75" s="6"/>
      <c r="X75" s="6"/>
      <c r="Y75" s="6"/>
      <c r="Z75" s="8"/>
      <c r="AA75" s="4"/>
      <c r="AB75" s="5"/>
      <c r="AC75" s="5"/>
      <c r="AD75" s="5"/>
      <c r="AE75" s="5"/>
      <c r="AF75" s="5"/>
      <c r="AG75" s="5"/>
      <c r="AH75" s="21"/>
      <c r="AI75" s="6"/>
      <c r="AJ75" s="6"/>
      <c r="AK75" s="6"/>
      <c r="AL75" s="6"/>
      <c r="AM75" s="8"/>
      <c r="AN75" s="4" t="s">
        <v>252</v>
      </c>
      <c r="AO75" s="5">
        <f>AO74</f>
        <v>80</v>
      </c>
      <c r="AP75" s="5">
        <f>AP74-(AO74/10000)-0.002</f>
        <v>1.4295</v>
      </c>
      <c r="AQ75" s="5">
        <f>AP74</f>
        <v>1.4395</v>
      </c>
      <c r="AR75" s="5">
        <v>1.4209000000000001</v>
      </c>
      <c r="AS75" s="5">
        <f>(AP75-AR75)*10000</f>
        <v>85.999999999999403</v>
      </c>
      <c r="AT75" s="5"/>
      <c r="AU75" s="21"/>
      <c r="AV75" s="6"/>
      <c r="AW75" s="6"/>
      <c r="AX75" s="6"/>
      <c r="AY75" s="6"/>
      <c r="AZ75" s="8"/>
      <c r="BA75" s="4" t="s">
        <v>253</v>
      </c>
      <c r="BB75" s="5">
        <f>BB74</f>
        <v>115</v>
      </c>
      <c r="BC75" s="5">
        <f>BC74-(BB74/10000)-0.002</f>
        <v>1.498</v>
      </c>
      <c r="BD75" s="5">
        <f>BC74</f>
        <v>1.5115000000000001</v>
      </c>
      <c r="BE75" s="5">
        <v>0</v>
      </c>
      <c r="BF75" s="5">
        <v>0</v>
      </c>
      <c r="BG75" s="5"/>
      <c r="BH75" s="21"/>
      <c r="BI75" s="6"/>
      <c r="BJ75" s="6"/>
      <c r="BK75" s="6"/>
      <c r="BL75" s="6"/>
      <c r="BM75" s="8"/>
      <c r="BN75" s="4" t="s">
        <v>249</v>
      </c>
      <c r="BO75" s="5">
        <f>BO74</f>
        <v>64</v>
      </c>
      <c r="BP75" s="5">
        <f>BP74-(BO74/10000)-0.002</f>
        <v>1.4531000000000001</v>
      </c>
      <c r="BQ75" s="5">
        <f>BP74</f>
        <v>1.4615</v>
      </c>
      <c r="BR75" s="5">
        <v>0</v>
      </c>
      <c r="BS75" s="5">
        <v>0</v>
      </c>
      <c r="BT75" s="13"/>
      <c r="BU75" s="21"/>
      <c r="BV75" s="6"/>
      <c r="BW75" s="6"/>
      <c r="BX75" s="6"/>
      <c r="BY75" s="6"/>
      <c r="CA75" s="4" t="s">
        <v>457</v>
      </c>
      <c r="CB75" s="5">
        <f>CB74</f>
        <v>90</v>
      </c>
      <c r="CC75" s="5">
        <f>CC74-(CB74/10000)-0.002</f>
        <v>1.4916</v>
      </c>
      <c r="CD75" s="5">
        <f>CC74</f>
        <v>1.5025999999999999</v>
      </c>
      <c r="CE75" s="5">
        <v>1.4835</v>
      </c>
      <c r="CF75" s="5">
        <f>(CC75-CE75)*10000</f>
        <v>80.999999999999957</v>
      </c>
      <c r="CG75" s="5"/>
      <c r="CH75" s="21"/>
      <c r="CI75" s="6"/>
      <c r="CJ75" s="6"/>
      <c r="CK75" s="6"/>
      <c r="CL75" s="6"/>
      <c r="CR75" s="4" t="s">
        <v>250</v>
      </c>
      <c r="CS75" s="43">
        <f>CS74</f>
        <v>60</v>
      </c>
      <c r="CT75" s="43">
        <f>CT74-(CS74/10000)-0.002</f>
        <v>1.5589999999999999</v>
      </c>
      <c r="CU75" s="43">
        <f>CT74</f>
        <v>1.5669999999999999</v>
      </c>
      <c r="CV75" s="43">
        <v>0</v>
      </c>
      <c r="CW75" s="43">
        <v>0</v>
      </c>
      <c r="CX75" s="41"/>
      <c r="CY75" s="36"/>
      <c r="CZ75" s="36"/>
      <c r="DA75" s="37"/>
      <c r="DB75" s="37"/>
      <c r="DC75" s="37"/>
      <c r="DE75" s="4" t="s">
        <v>251</v>
      </c>
      <c r="DF75" s="43">
        <f>DF74</f>
        <v>74</v>
      </c>
      <c r="DG75" s="43">
        <f>DG74-(DF74/10000)-0.002</f>
        <v>1.6321999999999999</v>
      </c>
      <c r="DH75" s="43">
        <f>DG74</f>
        <v>1.6415999999999999</v>
      </c>
      <c r="DI75" s="43">
        <f>DH75</f>
        <v>1.6415999999999999</v>
      </c>
      <c r="DJ75" s="43">
        <f>(DG75-DI75)*10000</f>
        <v>-94.000000000000753</v>
      </c>
      <c r="DK75" s="41">
        <v>0</v>
      </c>
      <c r="DL75" s="36">
        <v>-1</v>
      </c>
      <c r="DM75" s="36" t="str">
        <f t="shared" ref="DM75:DM109" si="3">IF(AND(81&lt;=DF75,180&gt;=DF75),"0,01",IF(AND(47&lt;=DF75,80&gt;=DF75),"0,02",IF(AND(31&lt;=DF75,50&gt;=DF75),"0,03",IF(AND(0&lt;=DF75,30&gt;=DF75),"0,04",IF(AND(180&lt;DF75),"0")))))</f>
        <v>0,02</v>
      </c>
      <c r="DN75" s="45">
        <f t="shared" ref="DN75:DN109" si="4">DJ75/(DF75+20)</f>
        <v>-1.000000000000008</v>
      </c>
      <c r="DO75" s="36">
        <f t="shared" ref="DO75:DO109" si="5">DJ75*0.1*DM75*100</f>
        <v>-18.80000000000015</v>
      </c>
      <c r="DP75" s="45"/>
    </row>
    <row r="76" spans="1:120" ht="15.75" thickBot="1">
      <c r="A76" s="1" t="s">
        <v>254</v>
      </c>
      <c r="B76" s="2"/>
      <c r="C76" s="2"/>
      <c r="D76" s="2"/>
      <c r="E76" s="2"/>
      <c r="F76" s="2"/>
      <c r="G76" s="13"/>
      <c r="H76" s="21"/>
      <c r="I76" s="3"/>
      <c r="J76" s="3"/>
      <c r="K76" s="3"/>
      <c r="L76" s="3"/>
      <c r="M76" s="8"/>
      <c r="N76" s="1" t="s">
        <v>255</v>
      </c>
      <c r="O76" s="2"/>
      <c r="P76" s="2"/>
      <c r="Q76" s="2"/>
      <c r="R76" s="2"/>
      <c r="S76" s="2"/>
      <c r="T76" s="13"/>
      <c r="U76" s="21"/>
      <c r="V76" s="3"/>
      <c r="W76" s="3"/>
      <c r="X76" s="3"/>
      <c r="Y76" s="3"/>
      <c r="Z76" s="8"/>
      <c r="AA76" s="1"/>
      <c r="AB76" s="2"/>
      <c r="AC76" s="2"/>
      <c r="AD76" s="2"/>
      <c r="AE76" s="2"/>
      <c r="AF76" s="2"/>
      <c r="AG76" s="13"/>
      <c r="AH76" s="21"/>
      <c r="AI76" s="3"/>
      <c r="AJ76" s="3"/>
      <c r="AK76" s="3"/>
      <c r="AL76" s="3"/>
      <c r="AM76" s="8"/>
      <c r="AN76" s="1" t="s">
        <v>257</v>
      </c>
      <c r="AO76" s="2">
        <v>58</v>
      </c>
      <c r="AP76" s="2">
        <v>1.4221999999999999</v>
      </c>
      <c r="AQ76" s="2">
        <f>AP77</f>
        <v>1.4143999999999999</v>
      </c>
      <c r="AR76" s="2">
        <f>AQ76</f>
        <v>1.4143999999999999</v>
      </c>
      <c r="AS76" s="2">
        <f>(AR76-AP76)*10000</f>
        <v>-78.000000000000284</v>
      </c>
      <c r="AT76" s="13"/>
      <c r="AU76" s="21"/>
      <c r="AV76" s="3"/>
      <c r="AW76" s="3"/>
      <c r="AX76" s="3"/>
      <c r="AY76" s="3"/>
      <c r="AZ76" s="8"/>
      <c r="BA76" s="1" t="s">
        <v>258</v>
      </c>
      <c r="BB76" s="2">
        <v>1040</v>
      </c>
      <c r="BC76" s="2">
        <v>1.6605000000000001</v>
      </c>
      <c r="BD76" s="2">
        <f>BC77</f>
        <v>1.5545</v>
      </c>
      <c r="BE76" s="2">
        <v>0</v>
      </c>
      <c r="BF76" s="2">
        <v>0</v>
      </c>
      <c r="BG76" s="13"/>
      <c r="BH76" s="21"/>
      <c r="BI76" s="3"/>
      <c r="BJ76" s="3"/>
      <c r="BK76" s="3"/>
      <c r="BL76" s="3"/>
      <c r="BM76" s="8"/>
      <c r="BN76" s="1" t="s">
        <v>254</v>
      </c>
      <c r="BO76" s="2">
        <v>74</v>
      </c>
      <c r="BP76" s="2">
        <v>1.4892000000000001</v>
      </c>
      <c r="BQ76" s="2">
        <f>BP77</f>
        <v>1.4798</v>
      </c>
      <c r="BR76" s="2">
        <v>0</v>
      </c>
      <c r="BS76" s="2">
        <v>0</v>
      </c>
      <c r="BT76" s="13"/>
      <c r="BU76" s="21"/>
      <c r="BV76" s="3"/>
      <c r="BW76" s="3"/>
      <c r="BX76" s="3"/>
      <c r="BY76" s="3"/>
      <c r="CA76" s="1" t="s">
        <v>458</v>
      </c>
      <c r="CB76" s="2">
        <v>92</v>
      </c>
      <c r="CC76" s="2">
        <v>1.4907999999999999</v>
      </c>
      <c r="CD76" s="2">
        <f>CC77</f>
        <v>1.4795999999999998</v>
      </c>
      <c r="CE76" s="2">
        <v>1.5024999999999999</v>
      </c>
      <c r="CF76" s="2">
        <f>(CE76-CC76)*10000</f>
        <v>117.00000000000044</v>
      </c>
      <c r="CG76" s="2"/>
      <c r="CH76" s="21"/>
      <c r="CI76" s="3"/>
      <c r="CJ76" s="3"/>
      <c r="CK76" s="3"/>
      <c r="CL76" s="3"/>
      <c r="CR76" s="1" t="s">
        <v>255</v>
      </c>
      <c r="CS76" s="40">
        <v>60</v>
      </c>
      <c r="CT76" s="40">
        <v>1.591</v>
      </c>
      <c r="CU76" s="40">
        <f>CT77</f>
        <v>1.583</v>
      </c>
      <c r="CV76" s="40">
        <v>1.613</v>
      </c>
      <c r="CW76" s="40">
        <f>(CV76-CT76)*10000</f>
        <v>220.0000000000002</v>
      </c>
      <c r="CX76" s="41"/>
      <c r="CY76" s="36"/>
      <c r="CZ76" s="36"/>
      <c r="DA76" s="35"/>
      <c r="DB76" s="35"/>
      <c r="DC76" s="35"/>
      <c r="DE76" s="1" t="s">
        <v>256</v>
      </c>
      <c r="DF76" s="40">
        <v>320</v>
      </c>
      <c r="DG76" s="40">
        <v>1.6688000000000001</v>
      </c>
      <c r="DH76" s="40">
        <f>DG77</f>
        <v>1.6348</v>
      </c>
      <c r="DI76" s="40">
        <v>0</v>
      </c>
      <c r="DJ76" s="40">
        <v>0</v>
      </c>
      <c r="DK76" s="41">
        <v>0</v>
      </c>
      <c r="DL76" s="36">
        <v>0</v>
      </c>
      <c r="DM76" s="36" t="str">
        <f t="shared" si="3"/>
        <v>0</v>
      </c>
      <c r="DN76" s="45">
        <f t="shared" si="4"/>
        <v>0</v>
      </c>
      <c r="DO76" s="36">
        <f t="shared" si="5"/>
        <v>0</v>
      </c>
      <c r="DP76" s="45"/>
    </row>
    <row r="77" spans="1:120" ht="15.75" thickBot="1">
      <c r="A77" s="4" t="s">
        <v>259</v>
      </c>
      <c r="B77" s="5"/>
      <c r="C77" s="5"/>
      <c r="D77" s="5"/>
      <c r="E77" s="5"/>
      <c r="F77" s="5"/>
      <c r="G77" s="13"/>
      <c r="H77" s="21"/>
      <c r="I77" s="3"/>
      <c r="J77" s="3"/>
      <c r="K77" s="3"/>
      <c r="L77" s="3"/>
      <c r="M77" s="8"/>
      <c r="N77" s="4" t="s">
        <v>260</v>
      </c>
      <c r="O77" s="5"/>
      <c r="P77" s="5"/>
      <c r="Q77" s="5"/>
      <c r="R77" s="5"/>
      <c r="S77" s="5"/>
      <c r="T77" s="13"/>
      <c r="U77" s="21"/>
      <c r="V77" s="3"/>
      <c r="W77" s="3"/>
      <c r="X77" s="3"/>
      <c r="Y77" s="3"/>
      <c r="Z77" s="8"/>
      <c r="AA77" s="4"/>
      <c r="AB77" s="5"/>
      <c r="AC77" s="5"/>
      <c r="AD77" s="5"/>
      <c r="AE77" s="5"/>
      <c r="AF77" s="5"/>
      <c r="AG77" s="13"/>
      <c r="AH77" s="21"/>
      <c r="AI77" s="3"/>
      <c r="AJ77" s="3"/>
      <c r="AK77" s="3"/>
      <c r="AL77" s="3"/>
      <c r="AM77" s="8"/>
      <c r="AN77" s="4" t="s">
        <v>262</v>
      </c>
      <c r="AO77" s="5">
        <f>AO76</f>
        <v>58</v>
      </c>
      <c r="AP77" s="5">
        <f>AP76-(AO76/10000)-0.002</f>
        <v>1.4143999999999999</v>
      </c>
      <c r="AQ77" s="5">
        <f>AP76</f>
        <v>1.4221999999999999</v>
      </c>
      <c r="AR77" s="5">
        <v>1.4059999999999999</v>
      </c>
      <c r="AS77" s="5">
        <f>(AP77-AR77)*10000</f>
        <v>83.999999999999631</v>
      </c>
      <c r="AT77" s="13"/>
      <c r="AU77" s="21"/>
      <c r="AV77" s="3"/>
      <c r="AW77" s="3"/>
      <c r="AX77" s="3"/>
      <c r="AY77" s="3"/>
      <c r="AZ77" s="8"/>
      <c r="BA77" s="4" t="s">
        <v>263</v>
      </c>
      <c r="BB77" s="5">
        <f>BB76</f>
        <v>1040</v>
      </c>
      <c r="BC77" s="5">
        <f>BC76-(BB76/10000)-0.002</f>
        <v>1.5545</v>
      </c>
      <c r="BD77" s="5">
        <f>BC76</f>
        <v>1.6605000000000001</v>
      </c>
      <c r="BE77" s="5">
        <v>0</v>
      </c>
      <c r="BF77" s="5">
        <v>0</v>
      </c>
      <c r="BG77" s="13"/>
      <c r="BH77" s="21"/>
      <c r="BI77" s="3"/>
      <c r="BJ77" s="3"/>
      <c r="BK77" s="3"/>
      <c r="BL77" s="3"/>
      <c r="BM77" s="8"/>
      <c r="BN77" s="4" t="s">
        <v>259</v>
      </c>
      <c r="BO77" s="5">
        <f>BO76</f>
        <v>74</v>
      </c>
      <c r="BP77" s="5">
        <f>BP76-(BO76/10000)-0.002</f>
        <v>1.4798</v>
      </c>
      <c r="BQ77" s="5">
        <f>BP76</f>
        <v>1.4892000000000001</v>
      </c>
      <c r="BR77" s="5">
        <v>1.4809000000000001</v>
      </c>
      <c r="BS77" s="5">
        <f>(BP77-BR77)*10000</f>
        <v>-11.000000000001009</v>
      </c>
      <c r="BT77" s="13"/>
      <c r="BU77" s="21"/>
      <c r="BV77" s="3"/>
      <c r="BW77" s="3"/>
      <c r="BX77" s="3"/>
      <c r="BY77" s="3"/>
      <c r="CA77" s="4" t="s">
        <v>459</v>
      </c>
      <c r="CB77" s="5">
        <f>CB76</f>
        <v>92</v>
      </c>
      <c r="CC77" s="5">
        <f>CC76-(CB76/10000)-0.002</f>
        <v>1.4795999999999998</v>
      </c>
      <c r="CD77" s="5">
        <f>CC76</f>
        <v>1.4907999999999999</v>
      </c>
      <c r="CE77" s="5">
        <v>0</v>
      </c>
      <c r="CF77" s="5">
        <v>0</v>
      </c>
      <c r="CG77" s="5"/>
      <c r="CH77" s="21"/>
      <c r="CI77" s="3"/>
      <c r="CJ77" s="3"/>
      <c r="CK77" s="3"/>
      <c r="CL77" s="3"/>
      <c r="CR77" s="4" t="s">
        <v>260</v>
      </c>
      <c r="CS77" s="43">
        <f>CS76</f>
        <v>60</v>
      </c>
      <c r="CT77" s="43">
        <f>CT76-(CS76/10000)-0.002</f>
        <v>1.583</v>
      </c>
      <c r="CU77" s="43">
        <f>CT76</f>
        <v>1.591</v>
      </c>
      <c r="CV77" s="43">
        <v>0</v>
      </c>
      <c r="CW77" s="43">
        <v>0</v>
      </c>
      <c r="CX77" s="41"/>
      <c r="CY77" s="36"/>
      <c r="CZ77" s="36"/>
      <c r="DA77" s="35"/>
      <c r="DB77" s="35"/>
      <c r="DC77" s="35"/>
      <c r="DE77" s="4" t="s">
        <v>261</v>
      </c>
      <c r="DF77" s="43">
        <f>DF76</f>
        <v>320</v>
      </c>
      <c r="DG77" s="43">
        <f>DG76-(DF76/10000)-0.002</f>
        <v>1.6348</v>
      </c>
      <c r="DH77" s="43">
        <f>DG76</f>
        <v>1.6688000000000001</v>
      </c>
      <c r="DI77" s="43">
        <v>1.6313</v>
      </c>
      <c r="DJ77" s="43">
        <f>(DG77-DI77)*10000</f>
        <v>35.000000000000583</v>
      </c>
      <c r="DK77" s="41">
        <v>0</v>
      </c>
      <c r="DL77" s="36">
        <v>0</v>
      </c>
      <c r="DM77" s="36" t="str">
        <f t="shared" si="3"/>
        <v>0</v>
      </c>
      <c r="DN77" s="45">
        <f t="shared" si="4"/>
        <v>0.10294117647058995</v>
      </c>
      <c r="DO77" s="36">
        <f t="shared" si="5"/>
        <v>0</v>
      </c>
      <c r="DP77" s="45"/>
    </row>
    <row r="78" spans="1:120" ht="15.75" thickBot="1">
      <c r="A78" s="1" t="s">
        <v>264</v>
      </c>
      <c r="B78" s="2"/>
      <c r="C78" s="2"/>
      <c r="D78" s="2"/>
      <c r="E78" s="2"/>
      <c r="F78" s="2"/>
      <c r="G78" s="13"/>
      <c r="H78" s="21"/>
      <c r="I78" s="3"/>
      <c r="J78" s="3"/>
      <c r="K78" s="3"/>
      <c r="L78" s="3"/>
      <c r="M78" s="8"/>
      <c r="N78" s="1" t="s">
        <v>514</v>
      </c>
      <c r="O78" s="2"/>
      <c r="P78" s="2"/>
      <c r="Q78" s="2"/>
      <c r="R78" s="2"/>
      <c r="S78" s="2"/>
      <c r="T78" s="13"/>
      <c r="U78" s="21"/>
      <c r="V78" s="3"/>
      <c r="W78" s="3"/>
      <c r="X78" s="3"/>
      <c r="Y78" s="3"/>
      <c r="Z78" s="8"/>
      <c r="AA78" s="1"/>
      <c r="AB78" s="2"/>
      <c r="AC78" s="2"/>
      <c r="AD78" s="2"/>
      <c r="AE78" s="2"/>
      <c r="AF78" s="2"/>
      <c r="AG78" s="13"/>
      <c r="AH78" s="21"/>
      <c r="AI78" s="3"/>
      <c r="AJ78" s="3"/>
      <c r="AK78" s="3"/>
      <c r="AL78" s="3"/>
      <c r="AM78" s="8"/>
      <c r="AN78" s="1" t="s">
        <v>569</v>
      </c>
      <c r="AO78" s="2">
        <v>44</v>
      </c>
      <c r="AP78" s="2">
        <v>1.409</v>
      </c>
      <c r="AQ78" s="2">
        <f>AP79</f>
        <v>1.4026000000000001</v>
      </c>
      <c r="AR78" s="2">
        <f>AQ78</f>
        <v>1.4026000000000001</v>
      </c>
      <c r="AS78" s="2">
        <f>(AR78-AP78)*10000</f>
        <v>-63.999999999999616</v>
      </c>
      <c r="AT78" s="13"/>
      <c r="AU78" s="21"/>
      <c r="AV78" s="3"/>
      <c r="AW78" s="3"/>
      <c r="AX78" s="3"/>
      <c r="AY78" s="3"/>
      <c r="AZ78" s="8"/>
      <c r="BA78" s="1" t="s">
        <v>265</v>
      </c>
      <c r="BB78" s="2">
        <v>240</v>
      </c>
      <c r="BC78" s="2">
        <v>1.5845</v>
      </c>
      <c r="BD78" s="2">
        <f>BC79</f>
        <v>1.5585</v>
      </c>
      <c r="BE78" s="2">
        <v>1.6121000000000001</v>
      </c>
      <c r="BF78" s="2">
        <f>(BE78-BC78)*10000</f>
        <v>276.00000000000068</v>
      </c>
      <c r="BG78" s="13"/>
      <c r="BH78" s="21"/>
      <c r="BI78" s="3"/>
      <c r="BJ78" s="3"/>
      <c r="BK78" s="3"/>
      <c r="BL78" s="3"/>
      <c r="BM78" s="8"/>
      <c r="BN78" s="1" t="s">
        <v>264</v>
      </c>
      <c r="BO78" s="2">
        <v>126</v>
      </c>
      <c r="BP78" s="2">
        <v>1.488</v>
      </c>
      <c r="BQ78" s="2">
        <f>BP79</f>
        <v>1.4734</v>
      </c>
      <c r="BR78" s="2">
        <v>0</v>
      </c>
      <c r="BS78" s="2">
        <v>0</v>
      </c>
      <c r="BT78" s="13"/>
      <c r="BU78" s="21"/>
      <c r="BV78" s="3"/>
      <c r="BW78" s="3"/>
      <c r="BX78" s="3"/>
      <c r="BY78" s="3"/>
      <c r="CA78" s="1" t="s">
        <v>460</v>
      </c>
      <c r="CB78" s="2">
        <v>78</v>
      </c>
      <c r="CC78" s="2">
        <v>1.5085</v>
      </c>
      <c r="CD78" s="2">
        <f>CC79</f>
        <v>1.4986999999999999</v>
      </c>
      <c r="CE78" s="2">
        <f t="shared" ref="CE78:CE107" si="6">CD78</f>
        <v>1.4986999999999999</v>
      </c>
      <c r="CF78" s="2">
        <f>(CE78-CC78)*10000</f>
        <v>-98.000000000000313</v>
      </c>
      <c r="CG78" s="2"/>
      <c r="CH78" s="21"/>
      <c r="CI78" s="3"/>
      <c r="CJ78" s="3"/>
      <c r="CK78" s="3"/>
      <c r="CL78" s="3"/>
      <c r="CR78" s="1" t="s">
        <v>514</v>
      </c>
      <c r="CS78" s="40">
        <v>98</v>
      </c>
      <c r="CT78" s="40">
        <v>1.6182000000000001</v>
      </c>
      <c r="CU78" s="40">
        <f>CT79</f>
        <v>1.6064000000000001</v>
      </c>
      <c r="CV78" s="40">
        <v>1.6254</v>
      </c>
      <c r="CW78" s="40">
        <f>(CV78-CT78)*10000</f>
        <v>71.999999999998735</v>
      </c>
      <c r="CX78" s="41"/>
      <c r="CY78" s="36"/>
      <c r="CZ78" s="36"/>
      <c r="DA78" s="35"/>
      <c r="DB78" s="35"/>
      <c r="DC78" s="35"/>
      <c r="DE78" s="1" t="s">
        <v>540</v>
      </c>
      <c r="DF78" s="40">
        <v>58</v>
      </c>
      <c r="DG78" s="40">
        <v>1.6359999999999999</v>
      </c>
      <c r="DH78" s="40">
        <f>DG79</f>
        <v>1.6281999999999999</v>
      </c>
      <c r="DI78" s="40">
        <v>0</v>
      </c>
      <c r="DJ78" s="40">
        <v>0</v>
      </c>
      <c r="DK78" s="41">
        <v>0</v>
      </c>
      <c r="DL78" s="46">
        <v>0</v>
      </c>
      <c r="DM78" s="36" t="str">
        <f t="shared" si="3"/>
        <v>0,02</v>
      </c>
      <c r="DN78" s="45">
        <f t="shared" si="4"/>
        <v>0</v>
      </c>
      <c r="DO78" s="36">
        <f t="shared" si="5"/>
        <v>0</v>
      </c>
      <c r="DP78" s="45"/>
    </row>
    <row r="79" spans="1:120" ht="15.75" thickBot="1">
      <c r="A79" s="4" t="s">
        <v>266</v>
      </c>
      <c r="B79" s="5"/>
      <c r="C79" s="5"/>
      <c r="D79" s="5"/>
      <c r="E79" s="5"/>
      <c r="F79" s="5"/>
      <c r="G79" s="13"/>
      <c r="H79" s="21"/>
      <c r="I79" s="6"/>
      <c r="J79" s="6"/>
      <c r="K79" s="6"/>
      <c r="L79" s="6"/>
      <c r="M79" s="8"/>
      <c r="N79" s="4" t="s">
        <v>515</v>
      </c>
      <c r="O79" s="5"/>
      <c r="P79" s="5"/>
      <c r="Q79" s="5"/>
      <c r="R79" s="5"/>
      <c r="S79" s="5"/>
      <c r="T79" s="13"/>
      <c r="U79" s="21"/>
      <c r="V79" s="6"/>
      <c r="W79" s="6"/>
      <c r="X79" s="6"/>
      <c r="Y79" s="6"/>
      <c r="Z79" s="8"/>
      <c r="AA79" s="4"/>
      <c r="AB79" s="5"/>
      <c r="AC79" s="5"/>
      <c r="AD79" s="5"/>
      <c r="AE79" s="5"/>
      <c r="AF79" s="5"/>
      <c r="AG79" s="13"/>
      <c r="AH79" s="21"/>
      <c r="AI79" s="6"/>
      <c r="AJ79" s="6"/>
      <c r="AK79" s="6"/>
      <c r="AL79" s="6"/>
      <c r="AM79" s="8"/>
      <c r="AN79" s="4" t="s">
        <v>570</v>
      </c>
      <c r="AO79" s="5">
        <f>AO78</f>
        <v>44</v>
      </c>
      <c r="AP79" s="5">
        <f>AP78-(AO78/10000)-0.002</f>
        <v>1.4026000000000001</v>
      </c>
      <c r="AQ79" s="5">
        <f>AP78</f>
        <v>1.409</v>
      </c>
      <c r="AR79" s="5">
        <v>1.3808</v>
      </c>
      <c r="AS79" s="5">
        <f>(AP79-AR79)*10000</f>
        <v>218.00000000000043</v>
      </c>
      <c r="AT79" s="13"/>
      <c r="AU79" s="21"/>
      <c r="AV79" s="6"/>
      <c r="AW79" s="6"/>
      <c r="AX79" s="6"/>
      <c r="AY79" s="6"/>
      <c r="AZ79" s="8"/>
      <c r="BA79" s="4" t="s">
        <v>267</v>
      </c>
      <c r="BB79" s="5">
        <f>BB78</f>
        <v>240</v>
      </c>
      <c r="BC79" s="5">
        <f>BC78-(BB78/10000)-0.002</f>
        <v>1.5585</v>
      </c>
      <c r="BD79" s="5">
        <f>BC78</f>
        <v>1.5845</v>
      </c>
      <c r="BE79" s="5">
        <v>0</v>
      </c>
      <c r="BF79" s="5">
        <v>0</v>
      </c>
      <c r="BG79" s="13"/>
      <c r="BH79" s="21"/>
      <c r="BI79" s="6"/>
      <c r="BJ79" s="6"/>
      <c r="BK79" s="6"/>
      <c r="BL79" s="6"/>
      <c r="BM79" s="8"/>
      <c r="BN79" s="4" t="s">
        <v>387</v>
      </c>
      <c r="BO79" s="5">
        <f>BO78</f>
        <v>126</v>
      </c>
      <c r="BP79" s="5">
        <f>BP78-(BO78/10000)-0.002</f>
        <v>1.4734</v>
      </c>
      <c r="BQ79" s="5">
        <f>BP78</f>
        <v>1.488</v>
      </c>
      <c r="BR79" s="5">
        <v>1.4731000000000001</v>
      </c>
      <c r="BS79" s="5">
        <f>(BP79-BR79)*10000</f>
        <v>2.9999999999996696</v>
      </c>
      <c r="BT79" s="13"/>
      <c r="BU79" s="21"/>
      <c r="BV79" s="6"/>
      <c r="BW79" s="6"/>
      <c r="BX79" s="6"/>
      <c r="BY79" s="6"/>
      <c r="CA79" s="4" t="s">
        <v>461</v>
      </c>
      <c r="CB79" s="5">
        <f>CB78</f>
        <v>78</v>
      </c>
      <c r="CC79" s="5">
        <f>CC78-(CB78/10000)-0.002</f>
        <v>1.4986999999999999</v>
      </c>
      <c r="CD79" s="5">
        <f>CC78</f>
        <v>1.5085</v>
      </c>
      <c r="CE79" s="5">
        <f t="shared" si="6"/>
        <v>1.5085</v>
      </c>
      <c r="CF79" s="5">
        <f>(CC79-CE79)*10000</f>
        <v>-98.000000000000313</v>
      </c>
      <c r="CG79" s="5"/>
      <c r="CH79" s="21"/>
      <c r="CI79" s="6"/>
      <c r="CJ79" s="6"/>
      <c r="CK79" s="6"/>
      <c r="CL79" s="6"/>
      <c r="CR79" s="4" t="s">
        <v>515</v>
      </c>
      <c r="CS79" s="43">
        <f>CS78</f>
        <v>98</v>
      </c>
      <c r="CT79" s="43">
        <f>CT78-(CS78/10000)-0.002</f>
        <v>1.6064000000000001</v>
      </c>
      <c r="CU79" s="43">
        <f>CT78</f>
        <v>1.6182000000000001</v>
      </c>
      <c r="CV79" s="43">
        <f>CU79</f>
        <v>1.6182000000000001</v>
      </c>
      <c r="CW79" s="43">
        <f>(CT79-CV79)*10000</f>
        <v>-118.00000000000033</v>
      </c>
      <c r="CX79" s="41"/>
      <c r="CY79" s="36"/>
      <c r="CZ79" s="36"/>
      <c r="DA79" s="37"/>
      <c r="DB79" s="37"/>
      <c r="DC79" s="37"/>
      <c r="DE79" s="4" t="s">
        <v>674</v>
      </c>
      <c r="DF79" s="43">
        <f>DF78</f>
        <v>58</v>
      </c>
      <c r="DG79" s="43">
        <f>DG78-(DF78/10000)-0.002</f>
        <v>1.6281999999999999</v>
      </c>
      <c r="DH79" s="43">
        <f>DG78</f>
        <v>1.6359999999999999</v>
      </c>
      <c r="DI79" s="43">
        <v>1.6093</v>
      </c>
      <c r="DJ79" s="43">
        <f>(DG79-DI79)*10000</f>
        <v>188.99999999999918</v>
      </c>
      <c r="DK79" s="41">
        <v>190</v>
      </c>
      <c r="DL79" s="46">
        <f>DK79/(DF79+20)</f>
        <v>2.4358974358974357</v>
      </c>
      <c r="DM79" s="36" t="str">
        <f t="shared" si="3"/>
        <v>0,02</v>
      </c>
      <c r="DN79" s="45">
        <f t="shared" si="4"/>
        <v>2.4230769230769127</v>
      </c>
      <c r="DO79" s="36">
        <f t="shared" si="5"/>
        <v>37.799999999999834</v>
      </c>
      <c r="DP79" s="45"/>
    </row>
    <row r="80" spans="1:120" ht="15.75" thickBot="1">
      <c r="A80" s="1" t="s">
        <v>268</v>
      </c>
      <c r="B80" s="2"/>
      <c r="C80" s="2"/>
      <c r="D80" s="2"/>
      <c r="E80" s="2"/>
      <c r="F80" s="2"/>
      <c r="G80" s="13"/>
      <c r="H80" s="21"/>
      <c r="I80" s="3"/>
      <c r="J80" s="3"/>
      <c r="K80" s="3"/>
      <c r="L80" s="3"/>
      <c r="M80" s="8"/>
      <c r="N80" s="1" t="s">
        <v>269</v>
      </c>
      <c r="O80" s="2"/>
      <c r="P80" s="2"/>
      <c r="Q80" s="2"/>
      <c r="R80" s="2"/>
      <c r="S80" s="2"/>
      <c r="T80" s="13"/>
      <c r="U80" s="21"/>
      <c r="V80" s="3"/>
      <c r="W80" s="3"/>
      <c r="X80" s="3"/>
      <c r="Y80" s="3"/>
      <c r="Z80" s="8"/>
      <c r="AA80" s="1"/>
      <c r="AB80" s="2"/>
      <c r="AC80" s="2"/>
      <c r="AD80" s="2"/>
      <c r="AE80" s="2"/>
      <c r="AF80" s="2"/>
      <c r="AG80" s="13"/>
      <c r="AH80" s="21"/>
      <c r="AI80" s="3"/>
      <c r="AJ80" s="3"/>
      <c r="AK80" s="3"/>
      <c r="AL80" s="3"/>
      <c r="AM80" s="8"/>
      <c r="AN80" s="1" t="s">
        <v>571</v>
      </c>
      <c r="AO80" s="2">
        <v>125</v>
      </c>
      <c r="AP80" s="2">
        <v>1.3935</v>
      </c>
      <c r="AQ80" s="2">
        <f>AP81</f>
        <v>1.379</v>
      </c>
      <c r="AR80" s="2">
        <v>1.4338</v>
      </c>
      <c r="AS80" s="2">
        <f>(AR80-AP80)*10000</f>
        <v>403</v>
      </c>
      <c r="AT80" s="13"/>
      <c r="AU80" s="21"/>
      <c r="AV80" s="3"/>
      <c r="AW80" s="3"/>
      <c r="AX80" s="3"/>
      <c r="AY80" s="3"/>
      <c r="AZ80" s="8"/>
      <c r="BA80" s="1" t="s">
        <v>603</v>
      </c>
      <c r="BB80" s="2">
        <v>108</v>
      </c>
      <c r="BC80" s="2">
        <v>1.6149</v>
      </c>
      <c r="BD80" s="2">
        <f>BC81</f>
        <v>1.6021000000000001</v>
      </c>
      <c r="BE80" s="2">
        <f>BD80</f>
        <v>1.6021000000000001</v>
      </c>
      <c r="BF80" s="2">
        <f>(BE80-BC80)*10000</f>
        <v>-127.99999999999923</v>
      </c>
      <c r="BG80" s="13"/>
      <c r="BH80" s="21"/>
      <c r="BI80" s="3"/>
      <c r="BJ80" s="3"/>
      <c r="BK80" s="3"/>
      <c r="BL80" s="3"/>
      <c r="BM80" s="8"/>
      <c r="BN80" s="1" t="s">
        <v>639</v>
      </c>
      <c r="BO80" s="2">
        <v>74</v>
      </c>
      <c r="BP80" s="2">
        <v>1.4762</v>
      </c>
      <c r="BQ80" s="2">
        <f>BP81</f>
        <v>1.4667999999999999</v>
      </c>
      <c r="BR80" s="2">
        <v>1.4894000000000001</v>
      </c>
      <c r="BS80" s="2">
        <f>(BR80-BP80)*10000</f>
        <v>132.00000000000099</v>
      </c>
      <c r="BT80" s="13"/>
      <c r="BU80" s="21"/>
      <c r="BV80" s="3"/>
      <c r="BW80" s="3"/>
      <c r="BX80" s="3"/>
      <c r="BY80" s="3"/>
      <c r="CA80" s="1" t="s">
        <v>462</v>
      </c>
      <c r="CB80" s="2">
        <v>94</v>
      </c>
      <c r="CC80" s="2">
        <v>1.4999</v>
      </c>
      <c r="CD80" s="2">
        <f>CC81</f>
        <v>1.4884999999999999</v>
      </c>
      <c r="CE80" s="2">
        <f t="shared" si="6"/>
        <v>1.4884999999999999</v>
      </c>
      <c r="CF80" s="2">
        <f>(CE80-CC80)*10000</f>
        <v>-114.00000000000077</v>
      </c>
      <c r="CG80" s="2"/>
      <c r="CH80" s="21"/>
      <c r="CI80" s="3"/>
      <c r="CJ80" s="3"/>
      <c r="CK80" s="3"/>
      <c r="CL80" s="3"/>
      <c r="CR80" s="1" t="s">
        <v>269</v>
      </c>
      <c r="CS80" s="40">
        <v>96</v>
      </c>
      <c r="CT80" s="40">
        <v>1.6329</v>
      </c>
      <c r="CU80" s="40">
        <f>CT81</f>
        <v>1.6213</v>
      </c>
      <c r="CV80" s="40">
        <f>CT81</f>
        <v>1.6213</v>
      </c>
      <c r="CW80" s="40">
        <f>(CV80-CT80)*10000</f>
        <v>-116.00000000000054</v>
      </c>
      <c r="CX80" s="41"/>
      <c r="CY80" s="36"/>
      <c r="CZ80" s="36"/>
      <c r="DA80" s="35"/>
      <c r="DB80" s="35"/>
      <c r="DC80" s="35"/>
      <c r="DE80" s="1" t="s">
        <v>541</v>
      </c>
      <c r="DF80" s="40">
        <v>75</v>
      </c>
      <c r="DG80" s="40">
        <v>1.6131</v>
      </c>
      <c r="DH80" s="40">
        <f>DG81</f>
        <v>1.6035999999999999</v>
      </c>
      <c r="DI80" s="40">
        <f>DG81</f>
        <v>1.6035999999999999</v>
      </c>
      <c r="DJ80" s="40">
        <f>(DI80-DG80)*10000</f>
        <v>-95.000000000000639</v>
      </c>
      <c r="DK80" s="41">
        <v>0</v>
      </c>
      <c r="DL80" s="36">
        <v>-1</v>
      </c>
      <c r="DM80" s="36" t="str">
        <f t="shared" si="3"/>
        <v>0,02</v>
      </c>
      <c r="DN80" s="45">
        <f t="shared" si="4"/>
        <v>-1.0000000000000067</v>
      </c>
      <c r="DO80" s="36">
        <f t="shared" si="5"/>
        <v>-19.000000000000128</v>
      </c>
      <c r="DP80" s="45"/>
    </row>
    <row r="81" spans="1:120" ht="15.75" thickBot="1">
      <c r="A81" s="4" t="s">
        <v>270</v>
      </c>
      <c r="B81" s="5"/>
      <c r="C81" s="5"/>
      <c r="D81" s="5"/>
      <c r="E81" s="5"/>
      <c r="F81" s="5"/>
      <c r="G81" s="13"/>
      <c r="H81" s="21"/>
      <c r="I81" s="3"/>
      <c r="J81" s="3"/>
      <c r="K81" s="3"/>
      <c r="L81" s="3"/>
      <c r="M81" s="8"/>
      <c r="N81" s="4" t="s">
        <v>271</v>
      </c>
      <c r="O81" s="5"/>
      <c r="P81" s="5"/>
      <c r="Q81" s="5"/>
      <c r="R81" s="5"/>
      <c r="S81" s="5"/>
      <c r="T81" s="13"/>
      <c r="U81" s="21"/>
      <c r="V81" s="3"/>
      <c r="W81" s="3"/>
      <c r="X81" s="3"/>
      <c r="Y81" s="3"/>
      <c r="Z81" s="8"/>
      <c r="AA81" s="4"/>
      <c r="AB81" s="5"/>
      <c r="AC81" s="5"/>
      <c r="AD81" s="5"/>
      <c r="AE81" s="5"/>
      <c r="AF81" s="5"/>
      <c r="AG81" s="13"/>
      <c r="AH81" s="21"/>
      <c r="AI81" s="3"/>
      <c r="AJ81" s="3"/>
      <c r="AK81" s="3"/>
      <c r="AL81" s="3"/>
      <c r="AM81" s="8"/>
      <c r="AN81" s="4" t="s">
        <v>572</v>
      </c>
      <c r="AO81" s="5">
        <f>AO80</f>
        <v>125</v>
      </c>
      <c r="AP81" s="5">
        <f>AP80-(AO80/10000)-0.002</f>
        <v>1.379</v>
      </c>
      <c r="AQ81" s="5">
        <f>AP80</f>
        <v>1.3935</v>
      </c>
      <c r="AR81" s="5">
        <v>0</v>
      </c>
      <c r="AS81" s="5">
        <v>0</v>
      </c>
      <c r="AT81" s="13"/>
      <c r="AU81" s="21"/>
      <c r="AV81" s="3"/>
      <c r="AW81" s="3"/>
      <c r="AX81" s="3"/>
      <c r="AY81" s="3"/>
      <c r="AZ81" s="8"/>
      <c r="BA81" s="4" t="s">
        <v>604</v>
      </c>
      <c r="BB81" s="5">
        <f>BB80</f>
        <v>108</v>
      </c>
      <c r="BC81" s="5">
        <f>BC80-(BB80/10000)-0.002</f>
        <v>1.6021000000000001</v>
      </c>
      <c r="BD81" s="5">
        <f>BC80</f>
        <v>1.6149</v>
      </c>
      <c r="BE81" s="5">
        <f>BD81</f>
        <v>1.6149</v>
      </c>
      <c r="BF81" s="5">
        <f>(BC81-BE81)*10000</f>
        <v>-127.99999999999923</v>
      </c>
      <c r="BG81" s="13"/>
      <c r="BH81" s="21"/>
      <c r="BI81" s="3"/>
      <c r="BJ81" s="3"/>
      <c r="BK81" s="3"/>
      <c r="BL81" s="3"/>
      <c r="BM81" s="8"/>
      <c r="BN81" s="4" t="s">
        <v>640</v>
      </c>
      <c r="BO81" s="5">
        <f>BO80</f>
        <v>74</v>
      </c>
      <c r="BP81" s="5">
        <f>BP80-(BO80/10000)-0.002</f>
        <v>1.4667999999999999</v>
      </c>
      <c r="BQ81" s="5">
        <f>BP80</f>
        <v>1.4762</v>
      </c>
      <c r="BR81" s="5">
        <f>BQ81</f>
        <v>1.4762</v>
      </c>
      <c r="BS81" s="5">
        <f>(BP81-BR81)*10000</f>
        <v>-94.000000000000753</v>
      </c>
      <c r="BT81" s="13"/>
      <c r="BU81" s="21"/>
      <c r="BV81" s="3"/>
      <c r="BW81" s="3"/>
      <c r="BX81" s="3"/>
      <c r="BY81" s="3"/>
      <c r="CA81" s="4" t="s">
        <v>463</v>
      </c>
      <c r="CB81" s="5">
        <f>CB80</f>
        <v>94</v>
      </c>
      <c r="CC81" s="5">
        <f>CC80-(CB80/10000)-0.002</f>
        <v>1.4884999999999999</v>
      </c>
      <c r="CD81" s="5">
        <f>CC80</f>
        <v>1.4999</v>
      </c>
      <c r="CE81" s="5">
        <v>1.4948999999999999</v>
      </c>
      <c r="CF81" s="5">
        <f>(CC81-CE81)*10000</f>
        <v>-63.999999999999616</v>
      </c>
      <c r="CG81" s="5"/>
      <c r="CH81" s="21"/>
      <c r="CI81" s="3"/>
      <c r="CJ81" s="3"/>
      <c r="CK81" s="3"/>
      <c r="CL81" s="3"/>
      <c r="CR81" s="4" t="s">
        <v>271</v>
      </c>
      <c r="CS81" s="43">
        <f>CS80</f>
        <v>96</v>
      </c>
      <c r="CT81" s="43">
        <f>CT80-(CS80/10000)-0.002</f>
        <v>1.6213</v>
      </c>
      <c r="CU81" s="43">
        <f>CT80</f>
        <v>1.6329</v>
      </c>
      <c r="CV81" s="43">
        <v>1.6247</v>
      </c>
      <c r="CW81" s="43">
        <f>(CT81-CV81)*10000</f>
        <v>-34.000000000000696</v>
      </c>
      <c r="CX81" s="41"/>
      <c r="CY81" s="36"/>
      <c r="CZ81" s="36"/>
      <c r="DA81" s="35"/>
      <c r="DB81" s="35"/>
      <c r="DC81" s="35"/>
      <c r="DE81" s="4" t="s">
        <v>542</v>
      </c>
      <c r="DF81" s="43">
        <f>DF80</f>
        <v>75</v>
      </c>
      <c r="DG81" s="43">
        <f>DG80-(DF80/10000)-0.002</f>
        <v>1.6035999999999999</v>
      </c>
      <c r="DH81" s="43">
        <f>DG80</f>
        <v>1.6131</v>
      </c>
      <c r="DI81" s="43">
        <f>DH81</f>
        <v>1.6131</v>
      </c>
      <c r="DJ81" s="43">
        <f>(DG81-DI81)*10000</f>
        <v>-95.000000000000639</v>
      </c>
      <c r="DK81" s="41">
        <v>0</v>
      </c>
      <c r="DL81" s="36">
        <v>-1</v>
      </c>
      <c r="DM81" s="36" t="str">
        <f t="shared" si="3"/>
        <v>0,02</v>
      </c>
      <c r="DN81" s="45">
        <f t="shared" si="4"/>
        <v>-1.0000000000000067</v>
      </c>
      <c r="DO81" s="36">
        <f t="shared" si="5"/>
        <v>-19.000000000000128</v>
      </c>
      <c r="DP81" s="45"/>
    </row>
    <row r="82" spans="1:120" ht="15.75" thickBot="1">
      <c r="A82" s="1" t="s">
        <v>272</v>
      </c>
      <c r="B82" s="2"/>
      <c r="C82" s="2"/>
      <c r="D82" s="2"/>
      <c r="E82" s="2"/>
      <c r="F82" s="2"/>
      <c r="G82" s="5"/>
      <c r="H82" s="21"/>
      <c r="I82" s="3"/>
      <c r="J82" s="3"/>
      <c r="K82" s="3"/>
      <c r="L82" s="3"/>
      <c r="M82" s="8"/>
      <c r="N82" s="1" t="s">
        <v>273</v>
      </c>
      <c r="O82" s="2"/>
      <c r="P82" s="2"/>
      <c r="Q82" s="2"/>
      <c r="R82" s="2"/>
      <c r="S82" s="2"/>
      <c r="T82" s="5"/>
      <c r="U82" s="21"/>
      <c r="V82" s="3"/>
      <c r="W82" s="3"/>
      <c r="X82" s="3"/>
      <c r="Y82" s="3"/>
      <c r="Z82" s="8"/>
      <c r="AA82" s="1"/>
      <c r="AB82" s="2"/>
      <c r="AC82" s="2"/>
      <c r="AD82" s="2"/>
      <c r="AE82" s="2"/>
      <c r="AF82" s="2"/>
      <c r="AG82" s="13"/>
      <c r="AH82" s="21"/>
      <c r="AI82" s="3"/>
      <c r="AJ82" s="3"/>
      <c r="AK82" s="3"/>
      <c r="AL82" s="3"/>
      <c r="AM82" s="8"/>
      <c r="AN82" s="1" t="s">
        <v>275</v>
      </c>
      <c r="AO82" s="2">
        <v>120</v>
      </c>
      <c r="AP82" s="2">
        <v>1.4428000000000001</v>
      </c>
      <c r="AQ82" s="2">
        <f>AP83</f>
        <v>1.4288000000000001</v>
      </c>
      <c r="AR82" s="2">
        <v>1.4370000000000001</v>
      </c>
      <c r="AS82" s="2">
        <f>(AR82-AP82)*10000</f>
        <v>-58.00000000000027</v>
      </c>
      <c r="AT82" s="5"/>
      <c r="AU82" s="21"/>
      <c r="AV82" s="3"/>
      <c r="AW82" s="3"/>
      <c r="AX82" s="3"/>
      <c r="AY82" s="3"/>
      <c r="AZ82" s="8"/>
      <c r="BA82" s="1" t="s">
        <v>276</v>
      </c>
      <c r="BB82" s="2">
        <v>290</v>
      </c>
      <c r="BC82" s="2">
        <v>1.6077999999999999</v>
      </c>
      <c r="BD82" s="2">
        <f>BC83</f>
        <v>1.5768</v>
      </c>
      <c r="BE82" s="2">
        <v>0</v>
      </c>
      <c r="BF82" s="2">
        <v>0</v>
      </c>
      <c r="BG82" s="5"/>
      <c r="BH82" s="21"/>
      <c r="BI82" s="3"/>
      <c r="BJ82" s="3"/>
      <c r="BK82" s="3"/>
      <c r="BL82" s="3"/>
      <c r="BM82" s="8"/>
      <c r="BN82" s="1" t="s">
        <v>272</v>
      </c>
      <c r="BO82" s="2">
        <v>150</v>
      </c>
      <c r="BP82" s="2">
        <v>1.5004999999999999</v>
      </c>
      <c r="BQ82" s="2">
        <f>BP83</f>
        <v>1.4835</v>
      </c>
      <c r="BR82" s="2">
        <v>1.4888999999999999</v>
      </c>
      <c r="BS82" s="2">
        <f>(BR82-BP82)*10000</f>
        <v>-116.00000000000054</v>
      </c>
      <c r="BT82" s="5"/>
      <c r="BU82" s="21"/>
      <c r="BV82" s="3"/>
      <c r="BW82" s="3"/>
      <c r="BX82" s="3"/>
      <c r="BY82" s="3"/>
      <c r="CA82" s="1" t="s">
        <v>464</v>
      </c>
      <c r="CB82" s="2">
        <v>68</v>
      </c>
      <c r="CC82" s="2">
        <v>1.4959</v>
      </c>
      <c r="CD82" s="2">
        <f>CC83</f>
        <v>1.4871000000000001</v>
      </c>
      <c r="CE82" s="2">
        <v>1.4924999999999999</v>
      </c>
      <c r="CF82" s="2">
        <f>(CE82-CC82)*10000</f>
        <v>-34.000000000000696</v>
      </c>
      <c r="CG82" s="2"/>
      <c r="CH82" s="21"/>
      <c r="CI82" s="3"/>
      <c r="CJ82" s="3"/>
      <c r="CK82" s="3"/>
      <c r="CL82" s="3"/>
      <c r="CR82" s="1" t="s">
        <v>273</v>
      </c>
      <c r="CS82" s="40">
        <v>48</v>
      </c>
      <c r="CT82" s="40">
        <v>1.6291</v>
      </c>
      <c r="CU82" s="40">
        <f>CT83</f>
        <v>1.6223000000000001</v>
      </c>
      <c r="CV82" s="40">
        <f>CT83</f>
        <v>1.6223000000000001</v>
      </c>
      <c r="CW82" s="40">
        <f>(CV82-CT82)*10000</f>
        <v>-67.999999999999176</v>
      </c>
      <c r="CX82" s="41"/>
      <c r="CY82" s="36"/>
      <c r="CZ82" s="36"/>
      <c r="DA82" s="35"/>
      <c r="DB82" s="35"/>
      <c r="DC82" s="35"/>
      <c r="DE82" s="1" t="s">
        <v>274</v>
      </c>
      <c r="DF82" s="40">
        <v>118</v>
      </c>
      <c r="DG82" s="40">
        <v>1.6141000000000001</v>
      </c>
      <c r="DH82" s="40">
        <f>DG83</f>
        <v>1.6003000000000001</v>
      </c>
      <c r="DI82" s="40">
        <v>1.6289</v>
      </c>
      <c r="DJ82" s="40">
        <f>(DI82-DG82)*10000</f>
        <v>147.99999999999923</v>
      </c>
      <c r="DK82" s="41">
        <v>150</v>
      </c>
      <c r="DL82" s="46">
        <f>DK82/(DF82+20)</f>
        <v>1.0869565217391304</v>
      </c>
      <c r="DM82" s="36" t="str">
        <f t="shared" si="3"/>
        <v>0,01</v>
      </c>
      <c r="DN82" s="45">
        <f t="shared" si="4"/>
        <v>1.0724637681159366</v>
      </c>
      <c r="DO82" s="36">
        <f t="shared" si="5"/>
        <v>14.799999999999924</v>
      </c>
      <c r="DP82" s="45"/>
    </row>
    <row r="83" spans="1:120" ht="15.75" thickBot="1">
      <c r="A83" s="4" t="s">
        <v>277</v>
      </c>
      <c r="B83" s="5"/>
      <c r="C83" s="5"/>
      <c r="D83" s="5"/>
      <c r="E83" s="5"/>
      <c r="F83" s="5"/>
      <c r="G83" s="5"/>
      <c r="H83" s="21"/>
      <c r="I83" s="6"/>
      <c r="J83" s="6"/>
      <c r="K83" s="6"/>
      <c r="L83" s="6"/>
      <c r="M83" s="8"/>
      <c r="N83" s="4" t="s">
        <v>278</v>
      </c>
      <c r="O83" s="5"/>
      <c r="P83" s="5"/>
      <c r="Q83" s="5"/>
      <c r="R83" s="5"/>
      <c r="S83" s="5"/>
      <c r="T83" s="5"/>
      <c r="U83" s="21"/>
      <c r="V83" s="6"/>
      <c r="W83" s="6"/>
      <c r="X83" s="6"/>
      <c r="Y83" s="6"/>
      <c r="Z83" s="8"/>
      <c r="AA83" s="4"/>
      <c r="AB83" s="5"/>
      <c r="AC83" s="5"/>
      <c r="AD83" s="5"/>
      <c r="AE83" s="5"/>
      <c r="AF83" s="5"/>
      <c r="AG83" s="13"/>
      <c r="AH83" s="21"/>
      <c r="AI83" s="6"/>
      <c r="AJ83" s="6"/>
      <c r="AK83" s="6"/>
      <c r="AL83" s="6"/>
      <c r="AM83" s="8"/>
      <c r="AN83" s="4" t="s">
        <v>279</v>
      </c>
      <c r="AO83" s="5">
        <f>AO82</f>
        <v>120</v>
      </c>
      <c r="AP83" s="5">
        <f>AP82-(AO82/10000)-0.002</f>
        <v>1.4288000000000001</v>
      </c>
      <c r="AQ83" s="5">
        <f>AP82</f>
        <v>1.4428000000000001</v>
      </c>
      <c r="AR83" s="5">
        <f>AQ83</f>
        <v>1.4428000000000001</v>
      </c>
      <c r="AS83" s="5">
        <f>(AP83-AR83)*10000</f>
        <v>-140.00000000000011</v>
      </c>
      <c r="AT83" s="5"/>
      <c r="AU83" s="21"/>
      <c r="AV83" s="6"/>
      <c r="AW83" s="6"/>
      <c r="AX83" s="6"/>
      <c r="AY83" s="6"/>
      <c r="AZ83" s="8"/>
      <c r="BA83" s="4" t="s">
        <v>280</v>
      </c>
      <c r="BB83" s="5">
        <f>BB82</f>
        <v>290</v>
      </c>
      <c r="BC83" s="5">
        <f>BC82-(BB82/10000)-0.002</f>
        <v>1.5768</v>
      </c>
      <c r="BD83" s="5">
        <f>BC82</f>
        <v>1.6077999999999999</v>
      </c>
      <c r="BE83" s="5">
        <v>1.5702</v>
      </c>
      <c r="BF83" s="5">
        <f>(BC83-BE83)*10000</f>
        <v>65.999999999999389</v>
      </c>
      <c r="BG83" s="5"/>
      <c r="BH83" s="21"/>
      <c r="BI83" s="6"/>
      <c r="BJ83" s="6"/>
      <c r="BK83" s="6"/>
      <c r="BL83" s="6"/>
      <c r="BM83" s="8"/>
      <c r="BN83" s="4" t="s">
        <v>277</v>
      </c>
      <c r="BO83" s="5">
        <f>BO82</f>
        <v>150</v>
      </c>
      <c r="BP83" s="5">
        <f>BP82-(BO82/10000)-0.002</f>
        <v>1.4835</v>
      </c>
      <c r="BQ83" s="5">
        <f>BP82</f>
        <v>1.5004999999999999</v>
      </c>
      <c r="BR83" s="5">
        <v>0</v>
      </c>
      <c r="BS83" s="5">
        <v>0</v>
      </c>
      <c r="BT83" s="5"/>
      <c r="BU83" s="21"/>
      <c r="BV83" s="6"/>
      <c r="BW83" s="6"/>
      <c r="BX83" s="6"/>
      <c r="BY83" s="6"/>
      <c r="CA83" s="4" t="s">
        <v>465</v>
      </c>
      <c r="CB83" s="5">
        <f>CB82</f>
        <v>68</v>
      </c>
      <c r="CC83" s="5">
        <f>CC82-(CB82/10000)-0.002</f>
        <v>1.4871000000000001</v>
      </c>
      <c r="CD83" s="5">
        <f>CC82</f>
        <v>1.4959</v>
      </c>
      <c r="CE83" s="5">
        <f t="shared" si="6"/>
        <v>1.4959</v>
      </c>
      <c r="CF83" s="5">
        <f>(CC83-CE83)*10000</f>
        <v>-87.99999999999919</v>
      </c>
      <c r="CG83" s="5"/>
      <c r="CH83" s="21"/>
      <c r="CI83" s="6"/>
      <c r="CJ83" s="6"/>
      <c r="CK83" s="6"/>
      <c r="CL83" s="6"/>
      <c r="CR83" s="4" t="s">
        <v>278</v>
      </c>
      <c r="CS83" s="43">
        <f>CS82</f>
        <v>48</v>
      </c>
      <c r="CT83" s="43">
        <f>CT82-(CS82/10000)-0.002</f>
        <v>1.6223000000000001</v>
      </c>
      <c r="CU83" s="43">
        <f>CT82</f>
        <v>1.6291</v>
      </c>
      <c r="CV83" s="43">
        <v>1.6112</v>
      </c>
      <c r="CW83" s="43">
        <f>(CT83-CV83)*10000</f>
        <v>111.00000000000109</v>
      </c>
      <c r="CX83" s="41"/>
      <c r="CY83" s="36"/>
      <c r="CZ83" s="36"/>
      <c r="DA83" s="37"/>
      <c r="DB83" s="37"/>
      <c r="DC83" s="37"/>
      <c r="DE83" s="4" t="s">
        <v>675</v>
      </c>
      <c r="DF83" s="43">
        <f>DF82</f>
        <v>118</v>
      </c>
      <c r="DG83" s="43">
        <f>DG82-(DF82/10000)-0.002</f>
        <v>1.6003000000000001</v>
      </c>
      <c r="DH83" s="43">
        <f>DG82</f>
        <v>1.6141000000000001</v>
      </c>
      <c r="DI83" s="43">
        <v>0</v>
      </c>
      <c r="DJ83" s="43">
        <v>0</v>
      </c>
      <c r="DK83" s="41">
        <v>0</v>
      </c>
      <c r="DL83" s="46">
        <v>0</v>
      </c>
      <c r="DM83" s="36" t="str">
        <f t="shared" si="3"/>
        <v>0,01</v>
      </c>
      <c r="DN83" s="45">
        <f t="shared" si="4"/>
        <v>0</v>
      </c>
      <c r="DO83" s="36">
        <f t="shared" si="5"/>
        <v>0</v>
      </c>
      <c r="DP83" s="45"/>
    </row>
    <row r="84" spans="1:120" ht="15.75" thickBot="1">
      <c r="A84" s="1" t="s">
        <v>281</v>
      </c>
      <c r="B84" s="2"/>
      <c r="C84" s="2"/>
      <c r="D84" s="2"/>
      <c r="E84" s="2"/>
      <c r="F84" s="2"/>
      <c r="G84" s="13"/>
      <c r="H84" s="21"/>
      <c r="I84" s="3"/>
      <c r="J84" s="3"/>
      <c r="K84" s="3"/>
      <c r="L84" s="3"/>
      <c r="M84" s="8"/>
      <c r="N84" s="1" t="s">
        <v>282</v>
      </c>
      <c r="O84" s="2"/>
      <c r="P84" s="2"/>
      <c r="Q84" s="2"/>
      <c r="R84" s="2"/>
      <c r="S84" s="2"/>
      <c r="T84" s="13"/>
      <c r="U84" s="21"/>
      <c r="V84" s="3"/>
      <c r="W84" s="3"/>
      <c r="X84" s="3"/>
      <c r="Y84" s="3"/>
      <c r="Z84" s="8"/>
      <c r="AA84" s="1"/>
      <c r="AB84" s="2"/>
      <c r="AC84" s="2"/>
      <c r="AD84" s="2"/>
      <c r="AE84" s="2"/>
      <c r="AF84" s="2"/>
      <c r="AG84" s="13"/>
      <c r="AH84" s="21"/>
      <c r="AI84" s="3"/>
      <c r="AJ84" s="3"/>
      <c r="AK84" s="3"/>
      <c r="AL84" s="3"/>
      <c r="AM84" s="8"/>
      <c r="AN84" s="1" t="s">
        <v>284</v>
      </c>
      <c r="AO84" s="2">
        <v>156</v>
      </c>
      <c r="AP84" s="2">
        <v>1.4515</v>
      </c>
      <c r="AQ84" s="2">
        <f>AP85</f>
        <v>1.4339</v>
      </c>
      <c r="AR84" s="2">
        <v>1.4469000000000001</v>
      </c>
      <c r="AS84" s="2">
        <f>(AR84-AP84)*10000</f>
        <v>-45.999999999999375</v>
      </c>
      <c r="AT84" s="13"/>
      <c r="AU84" s="21"/>
      <c r="AV84" s="3"/>
      <c r="AW84" s="3"/>
      <c r="AX84" s="3"/>
      <c r="AY84" s="3"/>
      <c r="AZ84" s="8"/>
      <c r="BA84" s="1" t="s">
        <v>285</v>
      </c>
      <c r="BB84" s="2">
        <v>144</v>
      </c>
      <c r="BC84" s="2">
        <v>1.5817000000000001</v>
      </c>
      <c r="BD84" s="2">
        <f>BC85</f>
        <v>1.5653000000000001</v>
      </c>
      <c r="BE84" s="2">
        <v>1.5944</v>
      </c>
      <c r="BF84" s="2">
        <f>(BE84-BC84)*10000</f>
        <v>126.99999999999933</v>
      </c>
      <c r="BG84" s="13"/>
      <c r="BH84" s="21"/>
      <c r="BI84" s="3"/>
      <c r="BJ84" s="3"/>
      <c r="BK84" s="3"/>
      <c r="BL84" s="3"/>
      <c r="BM84" s="8"/>
      <c r="BN84" s="1" t="s">
        <v>281</v>
      </c>
      <c r="BO84" s="2">
        <v>150</v>
      </c>
      <c r="BP84" s="2">
        <v>1.4922</v>
      </c>
      <c r="BQ84" s="2">
        <f>BP85</f>
        <v>1.4752000000000001</v>
      </c>
      <c r="BR84" s="2">
        <v>0</v>
      </c>
      <c r="BS84" s="2">
        <v>0</v>
      </c>
      <c r="BT84" s="13"/>
      <c r="BU84" s="21"/>
      <c r="BV84" s="3"/>
      <c r="BW84" s="3"/>
      <c r="BX84" s="3"/>
      <c r="BY84" s="3"/>
      <c r="CA84" s="1" t="s">
        <v>466</v>
      </c>
      <c r="CB84" s="2">
        <v>165</v>
      </c>
      <c r="CC84" s="2">
        <v>1.504</v>
      </c>
      <c r="CD84" s="2">
        <f>CC85</f>
        <v>1.4855</v>
      </c>
      <c r="CE84" s="2">
        <v>1.4999</v>
      </c>
      <c r="CF84" s="2">
        <f>(CE84-CC84)*10000</f>
        <v>-40.999999999999929</v>
      </c>
      <c r="CG84" s="2"/>
      <c r="CH84" s="21"/>
      <c r="CI84" s="3"/>
      <c r="CJ84" s="3"/>
      <c r="CK84" s="3"/>
      <c r="CL84" s="3"/>
      <c r="CR84" s="1" t="s">
        <v>282</v>
      </c>
      <c r="CS84" s="40">
        <v>110</v>
      </c>
      <c r="CT84" s="40">
        <v>1.6252</v>
      </c>
      <c r="CU84" s="40">
        <f>CT85</f>
        <v>1.6122000000000001</v>
      </c>
      <c r="CV84" s="40">
        <f>CT85</f>
        <v>1.6122000000000001</v>
      </c>
      <c r="CW84" s="40">
        <f>(CV84-CT84)*10000</f>
        <v>-129.99999999999901</v>
      </c>
      <c r="CX84" s="41"/>
      <c r="CY84" s="36"/>
      <c r="CZ84" s="36"/>
      <c r="DA84" s="35"/>
      <c r="DB84" s="35"/>
      <c r="DC84" s="35"/>
      <c r="DE84" s="1" t="s">
        <v>283</v>
      </c>
      <c r="DF84" s="40">
        <v>88</v>
      </c>
      <c r="DG84" s="40">
        <v>1.6294999999999999</v>
      </c>
      <c r="DH84" s="40">
        <f>DG85</f>
        <v>1.6187</v>
      </c>
      <c r="DI84" s="40">
        <v>0</v>
      </c>
      <c r="DJ84" s="40">
        <v>0</v>
      </c>
      <c r="DK84" s="41">
        <v>0</v>
      </c>
      <c r="DL84" s="36">
        <v>0</v>
      </c>
      <c r="DM84" s="36" t="str">
        <f t="shared" si="3"/>
        <v>0,01</v>
      </c>
      <c r="DN84" s="45">
        <f t="shared" si="4"/>
        <v>0</v>
      </c>
      <c r="DO84" s="36">
        <f t="shared" si="5"/>
        <v>0</v>
      </c>
      <c r="DP84" s="45"/>
    </row>
    <row r="85" spans="1:120" ht="15.75" thickBot="1">
      <c r="A85" s="4" t="s">
        <v>286</v>
      </c>
      <c r="B85" s="5"/>
      <c r="C85" s="5"/>
      <c r="D85" s="5"/>
      <c r="E85" s="5"/>
      <c r="F85" s="5"/>
      <c r="G85" s="13"/>
      <c r="H85" s="21"/>
      <c r="I85" s="6"/>
      <c r="J85" s="6"/>
      <c r="K85" s="6"/>
      <c r="L85" s="6"/>
      <c r="M85" s="8"/>
      <c r="N85" s="4" t="s">
        <v>287</v>
      </c>
      <c r="O85" s="5"/>
      <c r="P85" s="5"/>
      <c r="Q85" s="5"/>
      <c r="R85" s="5"/>
      <c r="S85" s="5"/>
      <c r="T85" s="13"/>
      <c r="U85" s="21"/>
      <c r="V85" s="6"/>
      <c r="W85" s="6"/>
      <c r="X85" s="6"/>
      <c r="Y85" s="6"/>
      <c r="Z85" s="8"/>
      <c r="AA85" s="4"/>
      <c r="AB85" s="5"/>
      <c r="AC85" s="5"/>
      <c r="AD85" s="5"/>
      <c r="AE85" s="5"/>
      <c r="AF85" s="5"/>
      <c r="AG85" s="13"/>
      <c r="AH85" s="21"/>
      <c r="AI85" s="6"/>
      <c r="AJ85" s="6"/>
      <c r="AK85" s="6"/>
      <c r="AL85" s="6"/>
      <c r="AM85" s="8"/>
      <c r="AN85" s="4" t="s">
        <v>289</v>
      </c>
      <c r="AO85" s="5">
        <f>AO84</f>
        <v>156</v>
      </c>
      <c r="AP85" s="5">
        <f>AP84-(AO84/10000)-0.002</f>
        <v>1.4339</v>
      </c>
      <c r="AQ85" s="5">
        <f>AP84</f>
        <v>1.4515</v>
      </c>
      <c r="AR85" s="5">
        <v>0</v>
      </c>
      <c r="AS85" s="5">
        <v>0</v>
      </c>
      <c r="AT85" s="13"/>
      <c r="AU85" s="21"/>
      <c r="AV85" s="6"/>
      <c r="AW85" s="6"/>
      <c r="AX85" s="6"/>
      <c r="AY85" s="6"/>
      <c r="AZ85" s="8"/>
      <c r="BA85" s="4" t="s">
        <v>290</v>
      </c>
      <c r="BB85" s="5">
        <f>BB84</f>
        <v>144</v>
      </c>
      <c r="BC85" s="5">
        <f>BC84-(BB84/10000)-0.002</f>
        <v>1.5653000000000001</v>
      </c>
      <c r="BD85" s="5">
        <f>BC84</f>
        <v>1.5817000000000001</v>
      </c>
      <c r="BE85" s="5">
        <f>BD85</f>
        <v>1.5817000000000001</v>
      </c>
      <c r="BF85" s="5">
        <f>(BC85-BE85)*10000</f>
        <v>-163.99999999999972</v>
      </c>
      <c r="BG85" s="13"/>
      <c r="BH85" s="21"/>
      <c r="BI85" s="6"/>
      <c r="BJ85" s="6"/>
      <c r="BK85" s="6"/>
      <c r="BL85" s="6"/>
      <c r="BM85" s="8"/>
      <c r="BN85" s="4" t="s">
        <v>286</v>
      </c>
      <c r="BO85" s="5">
        <f>BO84</f>
        <v>150</v>
      </c>
      <c r="BP85" s="5">
        <f>BP84-(BO84/10000)-0.002</f>
        <v>1.4752000000000001</v>
      </c>
      <c r="BQ85" s="5">
        <f>BP84</f>
        <v>1.4922</v>
      </c>
      <c r="BR85" s="5">
        <v>1.4722</v>
      </c>
      <c r="BS85" s="5">
        <f>(BP85-BR85)*10000</f>
        <v>30.000000000001137</v>
      </c>
      <c r="BT85" s="13"/>
      <c r="BU85" s="21"/>
      <c r="BV85" s="6"/>
      <c r="BW85" s="6"/>
      <c r="BX85" s="6"/>
      <c r="BY85" s="6"/>
      <c r="CA85" s="4" t="s">
        <v>467</v>
      </c>
      <c r="CB85" s="5">
        <f>CB84</f>
        <v>165</v>
      </c>
      <c r="CC85" s="5">
        <f>CC84-(CB84/10000)-0.002</f>
        <v>1.4855</v>
      </c>
      <c r="CD85" s="5">
        <f>CC84</f>
        <v>1.504</v>
      </c>
      <c r="CE85" s="5">
        <f t="shared" si="6"/>
        <v>1.504</v>
      </c>
      <c r="CF85" s="5">
        <f>(CC85-CE85)*10000</f>
        <v>-184.9999999999996</v>
      </c>
      <c r="CG85" s="5"/>
      <c r="CH85" s="21"/>
      <c r="CI85" s="6"/>
      <c r="CJ85" s="6"/>
      <c r="CK85" s="6"/>
      <c r="CL85" s="6"/>
      <c r="CR85" s="4" t="s">
        <v>287</v>
      </c>
      <c r="CS85" s="43">
        <f>CS84</f>
        <v>110</v>
      </c>
      <c r="CT85" s="43">
        <f>CT84-(CS84/10000)-0.002</f>
        <v>1.6122000000000001</v>
      </c>
      <c r="CU85" s="43">
        <f>CT84</f>
        <v>1.6252</v>
      </c>
      <c r="CV85" s="43">
        <v>1.6069</v>
      </c>
      <c r="CW85" s="43">
        <f>(CT85-CV85)*10000</f>
        <v>53.000000000000824</v>
      </c>
      <c r="CX85" s="41"/>
      <c r="CY85" s="36"/>
      <c r="CZ85" s="36"/>
      <c r="DA85" s="37"/>
      <c r="DB85" s="37"/>
      <c r="DC85" s="37"/>
      <c r="DE85" s="4" t="s">
        <v>288</v>
      </c>
      <c r="DF85" s="43">
        <f>DF84</f>
        <v>88</v>
      </c>
      <c r="DG85" s="43">
        <f>DG84-(DF84/10000)-0.002</f>
        <v>1.6187</v>
      </c>
      <c r="DH85" s="43">
        <f>DG84</f>
        <v>1.6294999999999999</v>
      </c>
      <c r="DI85" s="43">
        <v>1.6166</v>
      </c>
      <c r="DJ85" s="43">
        <f>(DG85-DI85)*10000</f>
        <v>20.999999999999908</v>
      </c>
      <c r="DK85" s="41">
        <v>0</v>
      </c>
      <c r="DL85" s="36">
        <v>0</v>
      </c>
      <c r="DM85" s="36" t="str">
        <f t="shared" si="3"/>
        <v>0,01</v>
      </c>
      <c r="DN85" s="45">
        <f t="shared" si="4"/>
        <v>0.19444444444444359</v>
      </c>
      <c r="DO85" s="36">
        <f t="shared" si="5"/>
        <v>2.0999999999999908</v>
      </c>
      <c r="DP85" s="45"/>
    </row>
    <row r="86" spans="1:120" ht="15.75" thickBot="1">
      <c r="A86" s="1" t="s">
        <v>291</v>
      </c>
      <c r="B86" s="2"/>
      <c r="C86" s="2"/>
      <c r="D86" s="2"/>
      <c r="E86" s="2"/>
      <c r="F86" s="2"/>
      <c r="G86" s="13"/>
      <c r="H86" s="21"/>
      <c r="I86" s="3"/>
      <c r="J86" s="3"/>
      <c r="K86" s="3"/>
      <c r="L86" s="3"/>
      <c r="M86" s="8"/>
      <c r="N86" s="1" t="s">
        <v>516</v>
      </c>
      <c r="O86" s="2"/>
      <c r="P86" s="2"/>
      <c r="Q86" s="2"/>
      <c r="R86" s="2"/>
      <c r="S86" s="2"/>
      <c r="T86" s="13"/>
      <c r="U86" s="21"/>
      <c r="V86" s="3"/>
      <c r="W86" s="3"/>
      <c r="X86" s="3"/>
      <c r="Y86" s="3"/>
      <c r="Z86" s="8"/>
      <c r="AA86" s="1"/>
      <c r="AB86" s="2"/>
      <c r="AC86" s="2"/>
      <c r="AD86" s="2"/>
      <c r="AE86" s="2"/>
      <c r="AF86" s="2"/>
      <c r="AG86" s="13"/>
      <c r="AH86" s="21"/>
      <c r="AI86" s="3"/>
      <c r="AJ86" s="3"/>
      <c r="AK86" s="3"/>
      <c r="AL86" s="3"/>
      <c r="AM86" s="8"/>
      <c r="AN86" s="1" t="s">
        <v>293</v>
      </c>
      <c r="AO86" s="2">
        <v>112</v>
      </c>
      <c r="AP86" s="2">
        <v>1.4592000000000001</v>
      </c>
      <c r="AQ86" s="2">
        <f>AP87</f>
        <v>1.446</v>
      </c>
      <c r="AR86" s="2">
        <v>0</v>
      </c>
      <c r="AS86" s="2">
        <v>0</v>
      </c>
      <c r="AT86" s="13"/>
      <c r="AU86" s="21"/>
      <c r="AV86" s="3"/>
      <c r="AW86" s="3"/>
      <c r="AX86" s="3"/>
      <c r="AY86" s="3"/>
      <c r="AZ86" s="8"/>
      <c r="BA86" s="1" t="s">
        <v>294</v>
      </c>
      <c r="BB86" s="2">
        <v>230</v>
      </c>
      <c r="BC86" s="2">
        <v>1.7001999999999999</v>
      </c>
      <c r="BD86" s="2">
        <f>BC87</f>
        <v>1.6752</v>
      </c>
      <c r="BE86" s="2">
        <f>BD86</f>
        <v>1.6752</v>
      </c>
      <c r="BF86" s="2">
        <f>(BE86-BC86)*10000</f>
        <v>-249.99999999999912</v>
      </c>
      <c r="BG86" s="13"/>
      <c r="BH86" s="21"/>
      <c r="BI86" s="3"/>
      <c r="BJ86" s="3"/>
      <c r="BK86" s="3"/>
      <c r="BL86" s="3"/>
      <c r="BM86" s="8"/>
      <c r="BN86" s="1" t="s">
        <v>291</v>
      </c>
      <c r="BO86" s="2">
        <v>74</v>
      </c>
      <c r="BP86" s="2">
        <v>1.4787999999999999</v>
      </c>
      <c r="BQ86" s="2">
        <f>BP87</f>
        <v>1.4693999999999998</v>
      </c>
      <c r="BR86" s="2">
        <v>0</v>
      </c>
      <c r="BS86" s="2">
        <v>0</v>
      </c>
      <c r="BT86" s="13"/>
      <c r="BU86" s="21"/>
      <c r="BV86" s="3"/>
      <c r="BW86" s="3"/>
      <c r="BX86" s="3"/>
      <c r="BY86" s="3"/>
      <c r="CA86" s="1" t="s">
        <v>468</v>
      </c>
      <c r="CB86" s="2">
        <v>115</v>
      </c>
      <c r="CC86" s="2">
        <v>1.5016</v>
      </c>
      <c r="CD86" s="2">
        <f>CC87</f>
        <v>1.4881</v>
      </c>
      <c r="CE86" s="2">
        <v>1.5078</v>
      </c>
      <c r="CF86" s="2">
        <f>(CE86-CC86)*10000</f>
        <v>61.999999999999829</v>
      </c>
      <c r="CG86" s="2"/>
      <c r="CH86" s="21"/>
      <c r="CI86" s="3"/>
      <c r="CJ86" s="3"/>
      <c r="CK86" s="3"/>
      <c r="CL86" s="3"/>
      <c r="CR86" s="1" t="s">
        <v>516</v>
      </c>
      <c r="CS86" s="40">
        <v>84</v>
      </c>
      <c r="CT86" s="40">
        <v>1.6102000000000001</v>
      </c>
      <c r="CU86" s="40">
        <f>CT87</f>
        <v>1.5998000000000001</v>
      </c>
      <c r="CV86" s="40">
        <v>1.6336999999999999</v>
      </c>
      <c r="CW86" s="40">
        <f>(CV86-CT86)*10000</f>
        <v>234.99999999999855</v>
      </c>
      <c r="CX86" s="41"/>
      <c r="CY86" s="36"/>
      <c r="CZ86" s="36"/>
      <c r="DA86" s="35"/>
      <c r="DB86" s="35"/>
      <c r="DC86" s="35"/>
      <c r="DE86" s="1" t="s">
        <v>292</v>
      </c>
      <c r="DF86" s="40">
        <v>98</v>
      </c>
      <c r="DG86" s="40">
        <v>1.6223000000000001</v>
      </c>
      <c r="DH86" s="40">
        <f>DG87</f>
        <v>1.6105</v>
      </c>
      <c r="DI86" s="40">
        <v>1.6218999999999999</v>
      </c>
      <c r="DJ86" s="40">
        <f>(DI86-DG86)*10000</f>
        <v>-4.0000000000017799</v>
      </c>
      <c r="DK86" s="41">
        <v>0</v>
      </c>
      <c r="DL86" s="36">
        <v>0</v>
      </c>
      <c r="DM86" s="36" t="str">
        <f t="shared" si="3"/>
        <v>0,01</v>
      </c>
      <c r="DN86" s="45">
        <f t="shared" si="4"/>
        <v>-3.3898305084760848E-2</v>
      </c>
      <c r="DO86" s="36">
        <f t="shared" si="5"/>
        <v>-0.40000000000017799</v>
      </c>
      <c r="DP86" s="45"/>
    </row>
    <row r="87" spans="1:120" ht="15.75" thickBot="1">
      <c r="A87" s="4" t="s">
        <v>295</v>
      </c>
      <c r="B87" s="5"/>
      <c r="C87" s="5"/>
      <c r="D87" s="5"/>
      <c r="E87" s="5"/>
      <c r="F87" s="5"/>
      <c r="G87" s="13"/>
      <c r="H87" s="21"/>
      <c r="I87" s="6"/>
      <c r="J87" s="6"/>
      <c r="K87" s="6"/>
      <c r="L87" s="6"/>
      <c r="M87" s="8"/>
      <c r="N87" s="4" t="s">
        <v>517</v>
      </c>
      <c r="O87" s="5"/>
      <c r="P87" s="5"/>
      <c r="Q87" s="5"/>
      <c r="R87" s="5"/>
      <c r="S87" s="5"/>
      <c r="T87" s="13"/>
      <c r="U87" s="21"/>
      <c r="V87" s="6"/>
      <c r="W87" s="6"/>
      <c r="X87" s="6"/>
      <c r="Y87" s="6"/>
      <c r="Z87" s="8"/>
      <c r="AA87" s="4"/>
      <c r="AB87" s="5"/>
      <c r="AC87" s="5"/>
      <c r="AD87" s="5"/>
      <c r="AE87" s="5"/>
      <c r="AF87" s="5"/>
      <c r="AG87" s="13"/>
      <c r="AH87" s="21"/>
      <c r="AI87" s="6"/>
      <c r="AJ87" s="6"/>
      <c r="AK87" s="6"/>
      <c r="AL87" s="6"/>
      <c r="AM87" s="8"/>
      <c r="AN87" s="4" t="s">
        <v>296</v>
      </c>
      <c r="AO87" s="5">
        <f>AO86</f>
        <v>112</v>
      </c>
      <c r="AP87" s="5">
        <f>AP86-(AO86/10000)-0.002</f>
        <v>1.446</v>
      </c>
      <c r="AQ87" s="5">
        <f>AP86</f>
        <v>1.4592000000000001</v>
      </c>
      <c r="AR87" s="5">
        <v>1.4421999999999999</v>
      </c>
      <c r="AS87" s="5">
        <f>(AP87-AR87)*10000</f>
        <v>38.000000000000256</v>
      </c>
      <c r="AT87" s="13"/>
      <c r="AU87" s="21"/>
      <c r="AV87" s="6"/>
      <c r="AW87" s="6"/>
      <c r="AX87" s="6"/>
      <c r="AY87" s="6"/>
      <c r="AZ87" s="8"/>
      <c r="BA87" s="4" t="s">
        <v>297</v>
      </c>
      <c r="BB87" s="5">
        <f>BB86</f>
        <v>230</v>
      </c>
      <c r="BC87" s="5">
        <f>BC86-(BB86/10000)-0.002</f>
        <v>1.6752</v>
      </c>
      <c r="BD87" s="5">
        <f>BC86</f>
        <v>1.7001999999999999</v>
      </c>
      <c r="BE87" s="5">
        <f>BD87</f>
        <v>1.7001999999999999</v>
      </c>
      <c r="BF87" s="5">
        <f>(BC87-BE87)*10000</f>
        <v>-249.99999999999912</v>
      </c>
      <c r="BG87" s="13"/>
      <c r="BH87" s="21"/>
      <c r="BI87" s="6"/>
      <c r="BJ87" s="6"/>
      <c r="BK87" s="6"/>
      <c r="BL87" s="6"/>
      <c r="BM87" s="8"/>
      <c r="BN87" s="4" t="s">
        <v>295</v>
      </c>
      <c r="BO87" s="5">
        <f>BO86</f>
        <v>74</v>
      </c>
      <c r="BP87" s="5">
        <f>BP86-(BO86/10000)-0.002</f>
        <v>1.4693999999999998</v>
      </c>
      <c r="BQ87" s="5">
        <f>BP86</f>
        <v>1.4787999999999999</v>
      </c>
      <c r="BR87" s="5">
        <v>1.4675</v>
      </c>
      <c r="BS87" s="5">
        <f>(BP87-BR87)*10000</f>
        <v>18.999999999997907</v>
      </c>
      <c r="BT87" s="13"/>
      <c r="BU87" s="21"/>
      <c r="BV87" s="6"/>
      <c r="BW87" s="6"/>
      <c r="BX87" s="6"/>
      <c r="BY87" s="6"/>
      <c r="CA87" s="4" t="s">
        <v>469</v>
      </c>
      <c r="CB87" s="5">
        <f>CB86</f>
        <v>115</v>
      </c>
      <c r="CC87" s="5">
        <f>CC86-(CB86/10000)-0.002</f>
        <v>1.4881</v>
      </c>
      <c r="CD87" s="5">
        <f>CC86</f>
        <v>1.5016</v>
      </c>
      <c r="CE87" s="5">
        <v>0</v>
      </c>
      <c r="CF87" s="5">
        <v>0</v>
      </c>
      <c r="CG87" s="5"/>
      <c r="CH87" s="21"/>
      <c r="CI87" s="6"/>
      <c r="CJ87" s="6"/>
      <c r="CK87" s="6"/>
      <c r="CL87" s="6"/>
      <c r="CR87" s="4" t="s">
        <v>517</v>
      </c>
      <c r="CS87" s="43">
        <f>CS86</f>
        <v>84</v>
      </c>
      <c r="CT87" s="43">
        <f>CT86-(CS86/10000)-0.002</f>
        <v>1.5998000000000001</v>
      </c>
      <c r="CU87" s="43">
        <f>CT86</f>
        <v>1.6102000000000001</v>
      </c>
      <c r="CV87" s="43">
        <f>CU87</f>
        <v>1.6102000000000001</v>
      </c>
      <c r="CW87" s="43">
        <f>(CT87-CV87)*10000</f>
        <v>-103.99999999999964</v>
      </c>
      <c r="CX87" s="41"/>
      <c r="CY87" s="36"/>
      <c r="CZ87" s="36"/>
      <c r="DA87" s="37"/>
      <c r="DB87" s="37"/>
      <c r="DC87" s="37"/>
      <c r="DE87" s="4" t="s">
        <v>676</v>
      </c>
      <c r="DF87" s="43">
        <f>DF86</f>
        <v>98</v>
      </c>
      <c r="DG87" s="43">
        <f>DG86-(DF86/10000)-0.002</f>
        <v>1.6105</v>
      </c>
      <c r="DH87" s="43">
        <f>DG86</f>
        <v>1.6223000000000001</v>
      </c>
      <c r="DI87" s="43">
        <f>DH87</f>
        <v>1.6223000000000001</v>
      </c>
      <c r="DJ87" s="43">
        <f>(DG87-DI87)*10000</f>
        <v>-118.00000000000033</v>
      </c>
      <c r="DK87" s="41">
        <v>0</v>
      </c>
      <c r="DL87" s="36">
        <v>-1</v>
      </c>
      <c r="DM87" s="36" t="str">
        <f t="shared" si="3"/>
        <v>0,01</v>
      </c>
      <c r="DN87" s="45">
        <f t="shared" si="4"/>
        <v>-1.0000000000000027</v>
      </c>
      <c r="DO87" s="36">
        <f t="shared" si="5"/>
        <v>-11.800000000000033</v>
      </c>
      <c r="DP87" s="45"/>
    </row>
    <row r="88" spans="1:120" ht="15.75" thickBot="1">
      <c r="A88" s="1" t="s">
        <v>298</v>
      </c>
      <c r="B88" s="2"/>
      <c r="C88" s="2"/>
      <c r="D88" s="2"/>
      <c r="E88" s="2"/>
      <c r="F88" s="2"/>
      <c r="G88" s="13"/>
      <c r="H88" s="21"/>
      <c r="I88" s="3"/>
      <c r="J88" s="3"/>
      <c r="K88" s="3"/>
      <c r="L88" s="3"/>
      <c r="M88" s="8"/>
      <c r="N88" s="1" t="s">
        <v>518</v>
      </c>
      <c r="O88" s="2"/>
      <c r="P88" s="2"/>
      <c r="Q88" s="2"/>
      <c r="R88" s="2"/>
      <c r="S88" s="2"/>
      <c r="T88" s="13"/>
      <c r="U88" s="21"/>
      <c r="V88" s="3"/>
      <c r="W88" s="3"/>
      <c r="X88" s="3"/>
      <c r="Y88" s="3"/>
      <c r="Z88" s="8"/>
      <c r="AA88" s="1"/>
      <c r="AB88" s="2"/>
      <c r="AC88" s="2"/>
      <c r="AD88" s="2"/>
      <c r="AE88" s="2"/>
      <c r="AF88" s="2"/>
      <c r="AG88" s="13"/>
      <c r="AH88" s="21"/>
      <c r="AI88" s="3"/>
      <c r="AJ88" s="3"/>
      <c r="AK88" s="3"/>
      <c r="AL88" s="3"/>
      <c r="AM88" s="8"/>
      <c r="AN88" s="1" t="s">
        <v>573</v>
      </c>
      <c r="AO88" s="2">
        <v>106</v>
      </c>
      <c r="AP88" s="2">
        <v>1.4466000000000001</v>
      </c>
      <c r="AQ88" s="2">
        <f>AP89</f>
        <v>1.4340000000000002</v>
      </c>
      <c r="AR88" s="2">
        <f>AQ88</f>
        <v>1.4340000000000002</v>
      </c>
      <c r="AS88" s="2">
        <f>(AR88-AP88)*10000</f>
        <v>-125.99999999999945</v>
      </c>
      <c r="AT88" s="13"/>
      <c r="AU88" s="21"/>
      <c r="AV88" s="3"/>
      <c r="AW88" s="3"/>
      <c r="AX88" s="3"/>
      <c r="AY88" s="3"/>
      <c r="AZ88" s="8"/>
      <c r="BA88" s="1" t="s">
        <v>605</v>
      </c>
      <c r="BB88" s="2">
        <v>195</v>
      </c>
      <c r="BC88" s="2">
        <v>1.5942000000000001</v>
      </c>
      <c r="BD88" s="2">
        <f>BC89</f>
        <v>1.5727</v>
      </c>
      <c r="BE88" s="2">
        <v>0</v>
      </c>
      <c r="BF88" s="2">
        <v>0</v>
      </c>
      <c r="BG88" s="13"/>
      <c r="BH88" s="21"/>
      <c r="BI88" s="3"/>
      <c r="BJ88" s="3"/>
      <c r="BK88" s="3"/>
      <c r="BL88" s="3"/>
      <c r="BM88" s="8"/>
      <c r="BN88" s="1" t="s">
        <v>641</v>
      </c>
      <c r="BO88" s="2">
        <v>94</v>
      </c>
      <c r="BP88" s="2">
        <v>1.4704999999999999</v>
      </c>
      <c r="BQ88" s="2">
        <f>BP89</f>
        <v>1.4590999999999998</v>
      </c>
      <c r="BR88" s="2">
        <v>1.4757</v>
      </c>
      <c r="BS88" s="2">
        <f>(BR88-BP88)*10000</f>
        <v>52.000000000000938</v>
      </c>
      <c r="BT88" s="13"/>
      <c r="BU88" s="21"/>
      <c r="BV88" s="3"/>
      <c r="BW88" s="3"/>
      <c r="BX88" s="3"/>
      <c r="BY88" s="3"/>
      <c r="CA88" s="1" t="s">
        <v>470</v>
      </c>
      <c r="CB88" s="2">
        <v>88</v>
      </c>
      <c r="CC88" s="2">
        <v>1.5078</v>
      </c>
      <c r="CD88" s="2">
        <f>CC89</f>
        <v>1.4970000000000001</v>
      </c>
      <c r="CE88" s="2">
        <v>1.5096000000000001</v>
      </c>
      <c r="CF88" s="2">
        <f>(CE88-CC88)*10000</f>
        <v>18.000000000000238</v>
      </c>
      <c r="CG88" s="2"/>
      <c r="CH88" s="21"/>
      <c r="CI88" s="3"/>
      <c r="CJ88" s="3"/>
      <c r="CK88" s="3"/>
      <c r="CL88" s="3"/>
      <c r="CR88" s="1" t="s">
        <v>518</v>
      </c>
      <c r="CS88" s="40">
        <v>120</v>
      </c>
      <c r="CT88" s="40">
        <v>1.6354</v>
      </c>
      <c r="CU88" s="40">
        <f>CT89</f>
        <v>1.6214</v>
      </c>
      <c r="CV88" s="40">
        <f>CT89</f>
        <v>1.6214</v>
      </c>
      <c r="CW88" s="40">
        <f>(CV88-CT88)*10000</f>
        <v>-140.00000000000011</v>
      </c>
      <c r="CX88" s="41"/>
      <c r="CY88" s="36"/>
      <c r="CZ88" s="36"/>
      <c r="DA88" s="35"/>
      <c r="DB88" s="35"/>
      <c r="DC88" s="35"/>
      <c r="DE88" s="1" t="s">
        <v>543</v>
      </c>
      <c r="DF88" s="40">
        <v>94</v>
      </c>
      <c r="DG88" s="40">
        <v>1.6325000000000001</v>
      </c>
      <c r="DH88" s="40">
        <f>DG89</f>
        <v>1.6211</v>
      </c>
      <c r="DI88" s="40">
        <f>DG89</f>
        <v>1.6211</v>
      </c>
      <c r="DJ88" s="40">
        <f>(DI88-DG88)*10000</f>
        <v>-114.00000000000077</v>
      </c>
      <c r="DK88" s="41">
        <v>0</v>
      </c>
      <c r="DL88" s="46">
        <v>-1</v>
      </c>
      <c r="DM88" s="36" t="str">
        <f t="shared" si="3"/>
        <v>0,01</v>
      </c>
      <c r="DN88" s="45">
        <f t="shared" si="4"/>
        <v>-1.0000000000000067</v>
      </c>
      <c r="DO88" s="36">
        <f t="shared" si="5"/>
        <v>-11.400000000000077</v>
      </c>
      <c r="DP88" s="45"/>
    </row>
    <row r="89" spans="1:120" ht="15.75" thickBot="1">
      <c r="A89" s="4" t="s">
        <v>398</v>
      </c>
      <c r="B89" s="5"/>
      <c r="C89" s="5"/>
      <c r="D89" s="5"/>
      <c r="E89" s="5"/>
      <c r="F89" s="5"/>
      <c r="G89" s="13"/>
      <c r="H89" s="21"/>
      <c r="I89" s="3"/>
      <c r="J89" s="3"/>
      <c r="K89" s="3"/>
      <c r="L89" s="3"/>
      <c r="M89" s="8"/>
      <c r="N89" s="4" t="s">
        <v>519</v>
      </c>
      <c r="O89" s="5"/>
      <c r="P89" s="5"/>
      <c r="Q89" s="5"/>
      <c r="R89" s="5"/>
      <c r="S89" s="5"/>
      <c r="T89" s="13"/>
      <c r="U89" s="21"/>
      <c r="V89" s="3"/>
      <c r="W89" s="3"/>
      <c r="X89" s="3"/>
      <c r="Y89" s="3"/>
      <c r="Z89" s="8"/>
      <c r="AA89" s="4"/>
      <c r="AB89" s="5"/>
      <c r="AC89" s="5"/>
      <c r="AD89" s="5"/>
      <c r="AE89" s="5"/>
      <c r="AF89" s="5"/>
      <c r="AG89" s="13"/>
      <c r="AH89" s="21"/>
      <c r="AI89" s="3"/>
      <c r="AJ89" s="3"/>
      <c r="AK89" s="3"/>
      <c r="AL89" s="3"/>
      <c r="AM89" s="8"/>
      <c r="AN89" s="4" t="s">
        <v>574</v>
      </c>
      <c r="AO89" s="5">
        <f>AO88</f>
        <v>106</v>
      </c>
      <c r="AP89" s="5">
        <f>AP88-(AO88/10000)-0.002</f>
        <v>1.4340000000000002</v>
      </c>
      <c r="AQ89" s="5">
        <f>AP88</f>
        <v>1.4466000000000001</v>
      </c>
      <c r="AR89" s="5">
        <f>AQ89</f>
        <v>1.4466000000000001</v>
      </c>
      <c r="AS89" s="5">
        <f>(AP89-AR89)*10000</f>
        <v>-125.99999999999945</v>
      </c>
      <c r="AT89" s="13"/>
      <c r="AU89" s="21"/>
      <c r="AV89" s="3"/>
      <c r="AW89" s="3"/>
      <c r="AX89" s="3"/>
      <c r="AY89" s="3"/>
      <c r="AZ89" s="8"/>
      <c r="BA89" s="4" t="s">
        <v>606</v>
      </c>
      <c r="BB89" s="5">
        <f>BB88</f>
        <v>195</v>
      </c>
      <c r="BC89" s="5">
        <f>BC88-(BB88/10000)-0.002</f>
        <v>1.5727</v>
      </c>
      <c r="BD89" s="5">
        <f>BC88</f>
        <v>1.5942000000000001</v>
      </c>
      <c r="BE89" s="5">
        <v>1.5481</v>
      </c>
      <c r="BF89" s="5">
        <f>(BC89-BE89)*10000</f>
        <v>245.99999999999955</v>
      </c>
      <c r="BG89" s="13"/>
      <c r="BH89" s="21"/>
      <c r="BI89" s="3"/>
      <c r="BJ89" s="3"/>
      <c r="BK89" s="3"/>
      <c r="BL89" s="3"/>
      <c r="BM89" s="8"/>
      <c r="BN89" s="4" t="s">
        <v>642</v>
      </c>
      <c r="BO89" s="5">
        <f>BO88</f>
        <v>94</v>
      </c>
      <c r="BP89" s="5">
        <f>BP88-(BO88/10000)-0.002</f>
        <v>1.4590999999999998</v>
      </c>
      <c r="BQ89" s="5">
        <f>BP88</f>
        <v>1.4704999999999999</v>
      </c>
      <c r="BR89" s="5">
        <f>BQ89</f>
        <v>1.4704999999999999</v>
      </c>
      <c r="BS89" s="5">
        <f>(BP89-BR89)*10000</f>
        <v>-114.00000000000077</v>
      </c>
      <c r="BT89" s="13"/>
      <c r="BU89" s="21"/>
      <c r="BV89" s="3"/>
      <c r="BW89" s="3"/>
      <c r="BX89" s="3"/>
      <c r="BY89" s="3"/>
      <c r="CA89" s="4" t="s">
        <v>471</v>
      </c>
      <c r="CB89" s="5">
        <f>CB88</f>
        <v>88</v>
      </c>
      <c r="CC89" s="5">
        <f>CC88-(CB88/10000)-0.002</f>
        <v>1.4970000000000001</v>
      </c>
      <c r="CD89" s="5">
        <f>CC88</f>
        <v>1.5078</v>
      </c>
      <c r="CE89" s="5">
        <f t="shared" si="6"/>
        <v>1.5078</v>
      </c>
      <c r="CF89" s="5">
        <f>(CC89-CE89)*10000</f>
        <v>-107.9999999999992</v>
      </c>
      <c r="CG89" s="5"/>
      <c r="CH89" s="21"/>
      <c r="CI89" s="3"/>
      <c r="CJ89" s="3"/>
      <c r="CK89" s="3"/>
      <c r="CL89" s="3"/>
      <c r="CR89" s="4" t="s">
        <v>519</v>
      </c>
      <c r="CS89" s="43">
        <f>CS88</f>
        <v>120</v>
      </c>
      <c r="CT89" s="43">
        <f>CT88-(CS88/10000)-0.002</f>
        <v>1.6214</v>
      </c>
      <c r="CU89" s="43">
        <f>CT88</f>
        <v>1.6354</v>
      </c>
      <c r="CV89" s="43">
        <f>CU89</f>
        <v>1.6354</v>
      </c>
      <c r="CW89" s="43">
        <f>(CT89-CV89)*10000</f>
        <v>-140.00000000000011</v>
      </c>
      <c r="CX89" s="41"/>
      <c r="CY89" s="36"/>
      <c r="CZ89" s="36"/>
      <c r="DA89" s="35"/>
      <c r="DB89" s="35"/>
      <c r="DC89" s="35"/>
      <c r="DE89" s="4" t="s">
        <v>544</v>
      </c>
      <c r="DF89" s="43">
        <f>DF88</f>
        <v>94</v>
      </c>
      <c r="DG89" s="43">
        <f>DG88-(DF88/10000)-0.002</f>
        <v>1.6211</v>
      </c>
      <c r="DH89" s="43">
        <f>DG88</f>
        <v>1.6325000000000001</v>
      </c>
      <c r="DI89" s="43">
        <v>1.6240000000000001</v>
      </c>
      <c r="DJ89" s="43">
        <f>(DG89-DI89)*10000</f>
        <v>-29.000000000001247</v>
      </c>
      <c r="DK89" s="41">
        <v>0</v>
      </c>
      <c r="DL89" s="36">
        <v>-0.3</v>
      </c>
      <c r="DM89" s="36" t="str">
        <f t="shared" si="3"/>
        <v>0,01</v>
      </c>
      <c r="DN89" s="45">
        <f t="shared" si="4"/>
        <v>-0.25438596491229165</v>
      </c>
      <c r="DO89" s="36">
        <f t="shared" si="5"/>
        <v>-2.9000000000001247</v>
      </c>
      <c r="DP89" s="45"/>
    </row>
    <row r="90" spans="1:120" ht="15.75" thickBot="1">
      <c r="A90" s="1" t="s">
        <v>299</v>
      </c>
      <c r="B90" s="2"/>
      <c r="C90" s="2"/>
      <c r="D90" s="2"/>
      <c r="E90" s="2"/>
      <c r="F90" s="2"/>
      <c r="G90" s="2"/>
      <c r="H90" s="21"/>
      <c r="I90" s="3"/>
      <c r="J90" s="3"/>
      <c r="K90" s="3"/>
      <c r="L90" s="3"/>
      <c r="M90" s="8"/>
      <c r="N90" s="1" t="s">
        <v>300</v>
      </c>
      <c r="O90" s="2"/>
      <c r="P90" s="2"/>
      <c r="Q90" s="2"/>
      <c r="R90" s="2"/>
      <c r="S90" s="2"/>
      <c r="T90" s="13"/>
      <c r="U90" s="21"/>
      <c r="V90" s="3"/>
      <c r="W90" s="3"/>
      <c r="X90" s="3"/>
      <c r="Y90" s="3"/>
      <c r="Z90" s="8"/>
      <c r="AA90" s="1"/>
      <c r="AB90" s="2"/>
      <c r="AC90" s="2"/>
      <c r="AD90" s="2"/>
      <c r="AE90" s="2"/>
      <c r="AF90" s="2"/>
      <c r="AG90" s="2"/>
      <c r="AH90" s="21"/>
      <c r="AI90" s="3"/>
      <c r="AJ90" s="3"/>
      <c r="AK90" s="3"/>
      <c r="AL90" s="3"/>
      <c r="AM90" s="8"/>
      <c r="AN90" s="1" t="s">
        <v>302</v>
      </c>
      <c r="AO90" s="2">
        <v>168</v>
      </c>
      <c r="AP90" s="2">
        <v>1.4621999999999999</v>
      </c>
      <c r="AQ90" s="2">
        <f>AP91</f>
        <v>1.4434</v>
      </c>
      <c r="AR90" s="2">
        <v>1.4588000000000001</v>
      </c>
      <c r="AS90" s="2">
        <f>(AR90-AP90)*10000</f>
        <v>-33.999999999998479</v>
      </c>
      <c r="AT90" s="2"/>
      <c r="AU90" s="21"/>
      <c r="AV90" s="3"/>
      <c r="AW90" s="3"/>
      <c r="AX90" s="3"/>
      <c r="AY90" s="3"/>
      <c r="AZ90" s="8"/>
      <c r="BA90" s="1" t="s">
        <v>303</v>
      </c>
      <c r="BB90" s="2">
        <v>162</v>
      </c>
      <c r="BC90" s="2">
        <v>1.5565</v>
      </c>
      <c r="BD90" s="2">
        <f>BC91</f>
        <v>1.5383</v>
      </c>
      <c r="BE90" s="2">
        <v>1.5607</v>
      </c>
      <c r="BF90" s="2">
        <f>(BE90-BC90)*10000</f>
        <v>41.999999999999815</v>
      </c>
      <c r="BG90" s="2"/>
      <c r="BH90" s="21"/>
      <c r="BI90" s="3"/>
      <c r="BJ90" s="3"/>
      <c r="BK90" s="3"/>
      <c r="BL90" s="3"/>
      <c r="BM90" s="8"/>
      <c r="BN90" s="1" t="s">
        <v>299</v>
      </c>
      <c r="BO90" s="2">
        <v>118</v>
      </c>
      <c r="BP90" s="2">
        <v>1.4757</v>
      </c>
      <c r="BQ90" s="2">
        <f>BP91</f>
        <v>1.4619</v>
      </c>
      <c r="BR90" s="2">
        <f>BQ90</f>
        <v>1.4619</v>
      </c>
      <c r="BS90" s="2">
        <f>(BR90-BP90)*10000</f>
        <v>-138.00000000000034</v>
      </c>
      <c r="BT90" s="2"/>
      <c r="BU90" s="21"/>
      <c r="BV90" s="3"/>
      <c r="BW90" s="3"/>
      <c r="BX90" s="3"/>
      <c r="BY90" s="3"/>
      <c r="CA90" s="1" t="s">
        <v>472</v>
      </c>
      <c r="CB90" s="2">
        <v>66</v>
      </c>
      <c r="CC90" s="2">
        <v>1.5158</v>
      </c>
      <c r="CD90" s="2">
        <f>CC91</f>
        <v>1.5072000000000001</v>
      </c>
      <c r="CE90" s="2">
        <f t="shared" si="6"/>
        <v>1.5072000000000001</v>
      </c>
      <c r="CF90" s="2">
        <f>(CE90-CC90)*10000</f>
        <v>-85.999999999999403</v>
      </c>
      <c r="CG90" s="2"/>
      <c r="CH90" s="21"/>
      <c r="CI90" s="3"/>
      <c r="CJ90" s="3"/>
      <c r="CK90" s="3"/>
      <c r="CL90" s="3"/>
      <c r="CR90" s="1" t="s">
        <v>300</v>
      </c>
      <c r="CS90" s="40">
        <v>58</v>
      </c>
      <c r="CT90" s="40">
        <v>1.6275999999999999</v>
      </c>
      <c r="CU90" s="40">
        <f>CT91</f>
        <v>1.6197999999999999</v>
      </c>
      <c r="CV90" s="40">
        <f>CT91</f>
        <v>1.6197999999999999</v>
      </c>
      <c r="CW90" s="40">
        <f>(CV90-CT90)*10000</f>
        <v>-78.000000000000284</v>
      </c>
      <c r="CX90" s="41"/>
      <c r="CY90" s="36"/>
      <c r="CZ90" s="36"/>
      <c r="DA90" s="35"/>
      <c r="DB90" s="35"/>
      <c r="DC90" s="35"/>
      <c r="DE90" s="1" t="s">
        <v>301</v>
      </c>
      <c r="DF90" s="40">
        <v>135</v>
      </c>
      <c r="DG90" s="40">
        <v>1.6359999999999999</v>
      </c>
      <c r="DH90" s="40">
        <f>DG91</f>
        <v>1.6204999999999998</v>
      </c>
      <c r="DI90" s="40">
        <v>1.6286</v>
      </c>
      <c r="DJ90" s="40">
        <f>(DI90-DG90)*10000</f>
        <v>-73.999999999998508</v>
      </c>
      <c r="DK90" s="41">
        <v>0</v>
      </c>
      <c r="DL90" s="46">
        <v>-0.6</v>
      </c>
      <c r="DM90" s="36" t="str">
        <f t="shared" si="3"/>
        <v>0,01</v>
      </c>
      <c r="DN90" s="45">
        <f t="shared" si="4"/>
        <v>-0.47741935483870007</v>
      </c>
      <c r="DO90" s="36">
        <f t="shared" si="5"/>
        <v>-7.3999999999998511</v>
      </c>
      <c r="DP90" s="45"/>
    </row>
    <row r="91" spans="1:120" ht="15.75" thickBot="1">
      <c r="A91" s="4" t="s">
        <v>304</v>
      </c>
      <c r="B91" s="5"/>
      <c r="C91" s="5"/>
      <c r="D91" s="5"/>
      <c r="E91" s="5"/>
      <c r="F91" s="5"/>
      <c r="G91" s="5"/>
      <c r="H91" s="21"/>
      <c r="I91" s="6"/>
      <c r="J91" s="6"/>
      <c r="K91" s="6"/>
      <c r="L91" s="6"/>
      <c r="M91" s="8"/>
      <c r="N91" s="4" t="s">
        <v>305</v>
      </c>
      <c r="O91" s="5"/>
      <c r="P91" s="5"/>
      <c r="Q91" s="5"/>
      <c r="R91" s="5"/>
      <c r="S91" s="5"/>
      <c r="T91" s="13"/>
      <c r="U91" s="21"/>
      <c r="V91" s="6"/>
      <c r="W91" s="6"/>
      <c r="X91" s="6"/>
      <c r="Y91" s="6"/>
      <c r="Z91" s="8"/>
      <c r="AA91" s="4"/>
      <c r="AB91" s="5"/>
      <c r="AC91" s="5"/>
      <c r="AD91" s="5"/>
      <c r="AE91" s="5"/>
      <c r="AF91" s="5"/>
      <c r="AG91" s="5"/>
      <c r="AH91" s="21"/>
      <c r="AI91" s="6"/>
      <c r="AJ91" s="6"/>
      <c r="AK91" s="6"/>
      <c r="AL91" s="6"/>
      <c r="AM91" s="8"/>
      <c r="AN91" s="4" t="s">
        <v>307</v>
      </c>
      <c r="AO91" s="5">
        <f>AO90</f>
        <v>168</v>
      </c>
      <c r="AP91" s="5">
        <f>AP90-(AO90/10000)-0.002</f>
        <v>1.4434</v>
      </c>
      <c r="AQ91" s="5">
        <f>AP90</f>
        <v>1.4621999999999999</v>
      </c>
      <c r="AR91" s="5">
        <v>0</v>
      </c>
      <c r="AS91" s="5">
        <v>0</v>
      </c>
      <c r="AT91" s="5"/>
      <c r="AU91" s="21"/>
      <c r="AV91" s="6"/>
      <c r="AW91" s="6"/>
      <c r="AX91" s="6"/>
      <c r="AY91" s="6"/>
      <c r="AZ91" s="8"/>
      <c r="BA91" s="4" t="s">
        <v>308</v>
      </c>
      <c r="BB91" s="5">
        <f>BB90</f>
        <v>162</v>
      </c>
      <c r="BC91" s="5">
        <f>BC90-(BB90/10000)-0.002</f>
        <v>1.5383</v>
      </c>
      <c r="BD91" s="5">
        <f>BC90</f>
        <v>1.5565</v>
      </c>
      <c r="BE91" s="5">
        <v>0</v>
      </c>
      <c r="BF91" s="5">
        <v>0</v>
      </c>
      <c r="BG91" s="5"/>
      <c r="BH91" s="21"/>
      <c r="BI91" s="6"/>
      <c r="BJ91" s="6"/>
      <c r="BK91" s="6"/>
      <c r="BL91" s="6"/>
      <c r="BM91" s="8"/>
      <c r="BN91" s="4" t="s">
        <v>304</v>
      </c>
      <c r="BO91" s="5">
        <f>BO90</f>
        <v>118</v>
      </c>
      <c r="BP91" s="5">
        <f>BP90-(BO90/10000)-0.002</f>
        <v>1.4619</v>
      </c>
      <c r="BQ91" s="5">
        <f>BP90</f>
        <v>1.4757</v>
      </c>
      <c r="BR91" s="5">
        <v>1.4397</v>
      </c>
      <c r="BS91" s="5">
        <f>(BP91-BR91)*10000</f>
        <v>221.99999999999997</v>
      </c>
      <c r="BT91" s="5"/>
      <c r="BU91" s="21"/>
      <c r="BV91" s="6"/>
      <c r="BW91" s="6"/>
      <c r="BX91" s="6"/>
      <c r="BY91" s="6"/>
      <c r="CA91" s="4" t="s">
        <v>473</v>
      </c>
      <c r="CB91" s="5">
        <f>CB90</f>
        <v>66</v>
      </c>
      <c r="CC91" s="5">
        <f>CC90-(CB90/10000)-0.002</f>
        <v>1.5072000000000001</v>
      </c>
      <c r="CD91" s="5">
        <f>CC90</f>
        <v>1.5158</v>
      </c>
      <c r="CE91" s="5">
        <v>1.4984999999999999</v>
      </c>
      <c r="CF91" s="5">
        <f>(CC91-CE91)*10000</f>
        <v>87.000000000001521</v>
      </c>
      <c r="CG91" s="5"/>
      <c r="CH91" s="21"/>
      <c r="CI91" s="6"/>
      <c r="CJ91" s="6"/>
      <c r="CK91" s="6"/>
      <c r="CL91" s="6"/>
      <c r="CR91" s="4" t="s">
        <v>305</v>
      </c>
      <c r="CS91" s="43">
        <f>CS90</f>
        <v>58</v>
      </c>
      <c r="CT91" s="43">
        <f>CT90-(CS90/10000)-0.002</f>
        <v>1.6197999999999999</v>
      </c>
      <c r="CU91" s="43">
        <f>CT90</f>
        <v>1.6275999999999999</v>
      </c>
      <c r="CV91" s="43">
        <v>1.617</v>
      </c>
      <c r="CW91" s="43">
        <f>(CT91-CV91)*10000</f>
        <v>27.999999999999137</v>
      </c>
      <c r="CX91" s="41"/>
      <c r="CY91" s="36"/>
      <c r="CZ91" s="36"/>
      <c r="DA91" s="37"/>
      <c r="DB91" s="37"/>
      <c r="DC91" s="37"/>
      <c r="DE91" s="4" t="s">
        <v>306</v>
      </c>
      <c r="DF91" s="43">
        <f>DF90</f>
        <v>135</v>
      </c>
      <c r="DG91" s="43">
        <f>DG90-(DF90/10000)-0.002</f>
        <v>1.6204999999999998</v>
      </c>
      <c r="DH91" s="43">
        <f>DG90</f>
        <v>1.6359999999999999</v>
      </c>
      <c r="DI91" s="43">
        <v>0</v>
      </c>
      <c r="DJ91" s="43">
        <v>0</v>
      </c>
      <c r="DK91" s="41">
        <v>0</v>
      </c>
      <c r="DL91" s="36">
        <v>0</v>
      </c>
      <c r="DM91" s="36" t="str">
        <f t="shared" si="3"/>
        <v>0,01</v>
      </c>
      <c r="DN91" s="45">
        <f t="shared" si="4"/>
        <v>0</v>
      </c>
      <c r="DO91" s="36">
        <f t="shared" si="5"/>
        <v>0</v>
      </c>
      <c r="DP91" s="45"/>
    </row>
    <row r="92" spans="1:120" ht="15.75" thickBot="1">
      <c r="A92" s="1" t="s">
        <v>309</v>
      </c>
      <c r="B92" s="2"/>
      <c r="C92" s="2"/>
      <c r="D92" s="2"/>
      <c r="E92" s="2"/>
      <c r="F92" s="2"/>
      <c r="G92" s="2"/>
      <c r="H92" s="21"/>
      <c r="I92" s="3"/>
      <c r="J92" s="3"/>
      <c r="K92" s="3"/>
      <c r="L92" s="3"/>
      <c r="M92" s="8"/>
      <c r="N92" s="1" t="s">
        <v>310</v>
      </c>
      <c r="O92" s="2"/>
      <c r="P92" s="2"/>
      <c r="Q92" s="2"/>
      <c r="R92" s="2"/>
      <c r="S92" s="2"/>
      <c r="T92" s="2"/>
      <c r="U92" s="21"/>
      <c r="V92" s="3"/>
      <c r="W92" s="3"/>
      <c r="X92" s="3"/>
      <c r="Y92" s="3"/>
      <c r="Z92" s="8"/>
      <c r="AA92" s="1"/>
      <c r="AB92" s="2"/>
      <c r="AC92" s="2"/>
      <c r="AD92" s="2"/>
      <c r="AE92" s="2"/>
      <c r="AF92" s="2"/>
      <c r="AG92" s="2"/>
      <c r="AH92" s="21"/>
      <c r="AI92" s="3"/>
      <c r="AJ92" s="3"/>
      <c r="AK92" s="3"/>
      <c r="AL92" s="3"/>
      <c r="AM92" s="8"/>
      <c r="AN92" s="1" t="s">
        <v>312</v>
      </c>
      <c r="AO92" s="2">
        <v>84</v>
      </c>
      <c r="AP92" s="2">
        <v>1.4604999999999999</v>
      </c>
      <c r="AQ92" s="2">
        <f>AP93</f>
        <v>1.4500999999999999</v>
      </c>
      <c r="AR92" s="2">
        <f>AQ92</f>
        <v>1.4500999999999999</v>
      </c>
      <c r="AS92" s="2">
        <f>(AR92-AP92)*10000</f>
        <v>-103.99999999999964</v>
      </c>
      <c r="AT92" s="13"/>
      <c r="AU92" s="21"/>
      <c r="AV92" s="3"/>
      <c r="AW92" s="3"/>
      <c r="AX92" s="3"/>
      <c r="AY92" s="3"/>
      <c r="AZ92" s="8"/>
      <c r="BA92" s="1" t="s">
        <v>313</v>
      </c>
      <c r="BB92" s="2">
        <v>210</v>
      </c>
      <c r="BC92" s="2">
        <v>1.5714999999999999</v>
      </c>
      <c r="BD92" s="2">
        <f>BC93</f>
        <v>1.5485</v>
      </c>
      <c r="BE92" s="2">
        <f>BD92</f>
        <v>1.5485</v>
      </c>
      <c r="BF92" s="2">
        <f>(BE92-BC92)*10000</f>
        <v>-229.99999999999909</v>
      </c>
      <c r="BG92" s="13"/>
      <c r="BH92" s="21"/>
      <c r="BI92" s="3"/>
      <c r="BJ92" s="3"/>
      <c r="BK92" s="3"/>
      <c r="BL92" s="3"/>
      <c r="BM92" s="8"/>
      <c r="BN92" s="1" t="s">
        <v>309</v>
      </c>
      <c r="BO92" s="2">
        <v>85</v>
      </c>
      <c r="BP92" s="2">
        <v>1.4484999999999999</v>
      </c>
      <c r="BQ92" s="2">
        <f>BP93</f>
        <v>1.4379999999999999</v>
      </c>
      <c r="BR92" s="2">
        <v>0</v>
      </c>
      <c r="BS92" s="2">
        <v>0</v>
      </c>
      <c r="BT92" s="13"/>
      <c r="BU92" s="21"/>
      <c r="BV92" s="3"/>
      <c r="BW92" s="3"/>
      <c r="BX92" s="3"/>
      <c r="BY92" s="3"/>
      <c r="CA92" s="1" t="s">
        <v>474</v>
      </c>
      <c r="CB92" s="2">
        <v>84</v>
      </c>
      <c r="CC92" s="2">
        <v>1.5042</v>
      </c>
      <c r="CD92" s="2">
        <f>CC93</f>
        <v>1.4938</v>
      </c>
      <c r="CE92" s="2">
        <v>1.5072000000000001</v>
      </c>
      <c r="CF92" s="2">
        <f>(CE92-CC92)*10000</f>
        <v>30.000000000001137</v>
      </c>
      <c r="CG92" s="2"/>
      <c r="CH92" s="21"/>
      <c r="CI92" s="3"/>
      <c r="CJ92" s="3"/>
      <c r="CK92" s="3"/>
      <c r="CL92" s="3"/>
      <c r="CR92" s="1" t="s">
        <v>310</v>
      </c>
      <c r="CS92" s="40">
        <v>70</v>
      </c>
      <c r="CT92" s="40">
        <v>1.6235999999999999</v>
      </c>
      <c r="CU92" s="40">
        <f>CT93</f>
        <v>1.6146</v>
      </c>
      <c r="CV92" s="40">
        <f>CT93</f>
        <v>1.6146</v>
      </c>
      <c r="CW92" s="40">
        <f>(CV92-CT92)*10000</f>
        <v>-89.999999999998977</v>
      </c>
      <c r="CX92" s="41"/>
      <c r="CY92" s="36"/>
      <c r="CZ92" s="36"/>
      <c r="DA92" s="35"/>
      <c r="DB92" s="35"/>
      <c r="DC92" s="35"/>
      <c r="DE92" s="1" t="s">
        <v>311</v>
      </c>
      <c r="DF92" s="40">
        <v>85</v>
      </c>
      <c r="DG92" s="40">
        <v>1.6311</v>
      </c>
      <c r="DH92" s="40">
        <f>DG93</f>
        <v>1.6206</v>
      </c>
      <c r="DI92" s="40">
        <f>DG93</f>
        <v>1.6206</v>
      </c>
      <c r="DJ92" s="40">
        <f>(DI92-DG92)*10000</f>
        <v>-104.99999999999955</v>
      </c>
      <c r="DK92" s="41">
        <v>0</v>
      </c>
      <c r="DL92" s="36">
        <v>-1</v>
      </c>
      <c r="DM92" s="36" t="str">
        <f t="shared" si="3"/>
        <v>0,01</v>
      </c>
      <c r="DN92" s="45">
        <f t="shared" si="4"/>
        <v>-0.99999999999999567</v>
      </c>
      <c r="DO92" s="36">
        <f t="shared" si="5"/>
        <v>-10.499999999999956</v>
      </c>
      <c r="DP92" s="45"/>
    </row>
    <row r="93" spans="1:120" ht="15.75" thickBot="1">
      <c r="A93" s="4" t="s">
        <v>314</v>
      </c>
      <c r="B93" s="5"/>
      <c r="C93" s="5"/>
      <c r="D93" s="5"/>
      <c r="E93" s="5"/>
      <c r="F93" s="5"/>
      <c r="G93" s="5"/>
      <c r="H93" s="21"/>
      <c r="I93" s="3"/>
      <c r="J93" s="3"/>
      <c r="K93" s="3"/>
      <c r="L93" s="3"/>
      <c r="M93" s="8"/>
      <c r="N93" s="4" t="s">
        <v>315</v>
      </c>
      <c r="O93" s="5"/>
      <c r="P93" s="5"/>
      <c r="Q93" s="5"/>
      <c r="R93" s="5"/>
      <c r="S93" s="5"/>
      <c r="T93" s="5"/>
      <c r="U93" s="21"/>
      <c r="V93" s="3"/>
      <c r="W93" s="3"/>
      <c r="X93" s="3"/>
      <c r="Y93" s="3"/>
      <c r="Z93" s="8"/>
      <c r="AA93" s="4"/>
      <c r="AB93" s="5"/>
      <c r="AC93" s="5"/>
      <c r="AD93" s="5"/>
      <c r="AE93" s="5"/>
      <c r="AF93" s="5"/>
      <c r="AG93" s="5"/>
      <c r="AH93" s="21"/>
      <c r="AI93" s="3"/>
      <c r="AJ93" s="3"/>
      <c r="AK93" s="3"/>
      <c r="AL93" s="3"/>
      <c r="AM93" s="8"/>
      <c r="AN93" s="4" t="s">
        <v>399</v>
      </c>
      <c r="AO93" s="5">
        <f>AO92</f>
        <v>84</v>
      </c>
      <c r="AP93" s="5">
        <f>AP92-(AO92/10000)-0.002</f>
        <v>1.4500999999999999</v>
      </c>
      <c r="AQ93" s="5">
        <f>AP92</f>
        <v>1.4604999999999999</v>
      </c>
      <c r="AR93" s="5">
        <v>1.4408000000000001</v>
      </c>
      <c r="AS93" s="5">
        <f>(AP93-AR93)*10000</f>
        <v>92.999999999998636</v>
      </c>
      <c r="AT93" s="13"/>
      <c r="AU93" s="21"/>
      <c r="AV93" s="3"/>
      <c r="AW93" s="3"/>
      <c r="AX93" s="3"/>
      <c r="AY93" s="3"/>
      <c r="AZ93" s="8"/>
      <c r="BA93" s="4" t="s">
        <v>316</v>
      </c>
      <c r="BB93" s="5">
        <f>BB92</f>
        <v>210</v>
      </c>
      <c r="BC93" s="5">
        <f>BC92-(BB92/10000)-0.002</f>
        <v>1.5485</v>
      </c>
      <c r="BD93" s="5">
        <f>BC92</f>
        <v>1.5714999999999999</v>
      </c>
      <c r="BE93" s="5">
        <v>1.5258</v>
      </c>
      <c r="BF93" s="5">
        <f>(BC93-BE93)*10000</f>
        <v>226.99999999999943</v>
      </c>
      <c r="BG93" s="13"/>
      <c r="BH93" s="21"/>
      <c r="BI93" s="3"/>
      <c r="BJ93" s="3"/>
      <c r="BK93" s="3"/>
      <c r="BL93" s="3"/>
      <c r="BM93" s="8"/>
      <c r="BN93" s="4" t="s">
        <v>314</v>
      </c>
      <c r="BO93" s="5">
        <f>BO92</f>
        <v>85</v>
      </c>
      <c r="BP93" s="5">
        <f>BP92-(BO92/10000)-0.002</f>
        <v>1.4379999999999999</v>
      </c>
      <c r="BQ93" s="5">
        <f>BP92</f>
        <v>1.4484999999999999</v>
      </c>
      <c r="BR93" s="5">
        <v>1.4307000000000001</v>
      </c>
      <c r="BS93" s="5">
        <f>(BP93-BR93)*10000</f>
        <v>72.999999999998622</v>
      </c>
      <c r="BT93" s="13"/>
      <c r="BU93" s="21"/>
      <c r="BV93" s="3"/>
      <c r="BW93" s="3"/>
      <c r="BX93" s="3"/>
      <c r="BY93" s="3"/>
      <c r="CA93" s="4" t="s">
        <v>475</v>
      </c>
      <c r="CB93" s="5">
        <f>CB92</f>
        <v>84</v>
      </c>
      <c r="CC93" s="5">
        <f>CC92-(CB92/10000)-0.002</f>
        <v>1.4938</v>
      </c>
      <c r="CD93" s="5">
        <f>CC92</f>
        <v>1.5042</v>
      </c>
      <c r="CE93" s="5">
        <v>0</v>
      </c>
      <c r="CF93" s="5">
        <v>0</v>
      </c>
      <c r="CG93" s="5"/>
      <c r="CH93" s="21"/>
      <c r="CI93" s="3"/>
      <c r="CJ93" s="3"/>
      <c r="CK93" s="3"/>
      <c r="CL93" s="3"/>
      <c r="CR93" s="4" t="s">
        <v>315</v>
      </c>
      <c r="CS93" s="43">
        <f>CS92</f>
        <v>70</v>
      </c>
      <c r="CT93" s="43">
        <f>CT92-(CS92/10000)-0.002</f>
        <v>1.6146</v>
      </c>
      <c r="CU93" s="43">
        <f>CT92</f>
        <v>1.6235999999999999</v>
      </c>
      <c r="CV93" s="43">
        <v>1.6074999999999999</v>
      </c>
      <c r="CW93" s="43">
        <f>(CT93-CV93)*10000</f>
        <v>71.000000000001066</v>
      </c>
      <c r="CX93" s="41"/>
      <c r="CY93" s="36"/>
      <c r="CZ93" s="36"/>
      <c r="DA93" s="35"/>
      <c r="DB93" s="35"/>
      <c r="DC93" s="35"/>
      <c r="DE93" s="4" t="s">
        <v>545</v>
      </c>
      <c r="DF93" s="43">
        <f>DF92</f>
        <v>85</v>
      </c>
      <c r="DG93" s="43">
        <f>DG92-(DF92/10000)-0.002</f>
        <v>1.6206</v>
      </c>
      <c r="DH93" s="43">
        <f>DG92</f>
        <v>1.6311</v>
      </c>
      <c r="DI93" s="43">
        <f>DH93</f>
        <v>1.6311</v>
      </c>
      <c r="DJ93" s="43">
        <f>(DG93-DI93)*10000</f>
        <v>-104.99999999999955</v>
      </c>
      <c r="DK93" s="41">
        <v>0</v>
      </c>
      <c r="DL93" s="36">
        <v>-1</v>
      </c>
      <c r="DM93" s="36" t="str">
        <f t="shared" si="3"/>
        <v>0,01</v>
      </c>
      <c r="DN93" s="45">
        <f t="shared" si="4"/>
        <v>-0.99999999999999567</v>
      </c>
      <c r="DO93" s="36">
        <f t="shared" si="5"/>
        <v>-10.499999999999956</v>
      </c>
      <c r="DP93" s="45"/>
    </row>
    <row r="94" spans="1:120" ht="15.75" thickBot="1">
      <c r="A94" s="1" t="s">
        <v>317</v>
      </c>
      <c r="B94" s="2"/>
      <c r="C94" s="2"/>
      <c r="D94" s="2"/>
      <c r="E94" s="2"/>
      <c r="F94" s="2"/>
      <c r="G94" s="13"/>
      <c r="H94" s="21"/>
      <c r="I94" s="3"/>
      <c r="J94" s="3"/>
      <c r="K94" s="3"/>
      <c r="L94" s="3"/>
      <c r="M94" s="8"/>
      <c r="N94" s="1" t="s">
        <v>318</v>
      </c>
      <c r="O94" s="2"/>
      <c r="P94" s="2"/>
      <c r="Q94" s="2"/>
      <c r="R94" s="2"/>
      <c r="S94" s="2"/>
      <c r="T94" s="13"/>
      <c r="U94" s="21"/>
      <c r="V94" s="3"/>
      <c r="W94" s="3"/>
      <c r="X94" s="3"/>
      <c r="Y94" s="3"/>
      <c r="Z94" s="8"/>
      <c r="AA94" s="1"/>
      <c r="AB94" s="2"/>
      <c r="AC94" s="2"/>
      <c r="AD94" s="2"/>
      <c r="AE94" s="2"/>
      <c r="AF94" s="2"/>
      <c r="AG94" s="13"/>
      <c r="AH94" s="21"/>
      <c r="AI94" s="3"/>
      <c r="AJ94" s="3"/>
      <c r="AK94" s="3"/>
      <c r="AL94" s="3"/>
      <c r="AM94" s="8"/>
      <c r="AN94" s="1" t="s">
        <v>320</v>
      </c>
      <c r="AO94" s="2">
        <v>66</v>
      </c>
      <c r="AP94" s="2">
        <v>1.4458</v>
      </c>
      <c r="AQ94" s="2">
        <f>AP95</f>
        <v>1.4372</v>
      </c>
      <c r="AR94" s="2">
        <v>0</v>
      </c>
      <c r="AS94" s="2">
        <v>0</v>
      </c>
      <c r="AT94" s="13"/>
      <c r="AU94" s="21"/>
      <c r="AV94" s="3"/>
      <c r="AW94" s="3"/>
      <c r="AX94" s="3"/>
      <c r="AY94" s="3"/>
      <c r="AZ94" s="8"/>
      <c r="BA94" s="1" t="s">
        <v>321</v>
      </c>
      <c r="BB94" s="2">
        <v>110</v>
      </c>
      <c r="BC94" s="2">
        <v>1.5282</v>
      </c>
      <c r="BD94" s="2">
        <f>BC95</f>
        <v>1.5152000000000001</v>
      </c>
      <c r="BE94" s="2">
        <v>1.5418000000000001</v>
      </c>
      <c r="BF94" s="2">
        <f>(BE94-BC94)*10000</f>
        <v>136.00000000000057</v>
      </c>
      <c r="BG94" s="13"/>
      <c r="BH94" s="21"/>
      <c r="BI94" s="3"/>
      <c r="BJ94" s="3"/>
      <c r="BK94" s="3"/>
      <c r="BL94" s="3"/>
      <c r="BM94" s="8"/>
      <c r="BN94" s="1" t="s">
        <v>317</v>
      </c>
      <c r="BO94" s="2">
        <v>80</v>
      </c>
      <c r="BP94" s="2">
        <v>1.4333</v>
      </c>
      <c r="BQ94" s="2">
        <f>BP95</f>
        <v>1.4233</v>
      </c>
      <c r="BR94" s="2">
        <v>1.4453</v>
      </c>
      <c r="BS94" s="2">
        <f>(BR94-BP94)*10000</f>
        <v>120.00000000000011</v>
      </c>
      <c r="BT94" s="13"/>
      <c r="BU94" s="21"/>
      <c r="BV94" s="3"/>
      <c r="BW94" s="3"/>
      <c r="BX94" s="3"/>
      <c r="BY94" s="3"/>
      <c r="CA94" s="1" t="s">
        <v>476</v>
      </c>
      <c r="CB94" s="2">
        <v>58</v>
      </c>
      <c r="CC94" s="2">
        <v>1.508</v>
      </c>
      <c r="CD94" s="2">
        <f>CC95</f>
        <v>1.5002</v>
      </c>
      <c r="CE94" s="2">
        <v>1.5115000000000001</v>
      </c>
      <c r="CF94" s="2">
        <f>(CE94-CC94)*10000</f>
        <v>35.000000000000583</v>
      </c>
      <c r="CG94" s="2"/>
      <c r="CH94" s="21"/>
      <c r="CI94" s="3"/>
      <c r="CJ94" s="3"/>
      <c r="CK94" s="3"/>
      <c r="CL94" s="3"/>
      <c r="CR94" s="1" t="s">
        <v>318</v>
      </c>
      <c r="CS94" s="40">
        <v>122</v>
      </c>
      <c r="CT94" s="40">
        <v>1.6157999999999999</v>
      </c>
      <c r="CU94" s="40">
        <f>CT95</f>
        <v>1.6015999999999999</v>
      </c>
      <c r="CV94" s="40">
        <v>0</v>
      </c>
      <c r="CW94" s="40">
        <v>0</v>
      </c>
      <c r="CX94" s="41"/>
      <c r="CY94" s="36"/>
      <c r="CZ94" s="36"/>
      <c r="DA94" s="35"/>
      <c r="DB94" s="35"/>
      <c r="DC94" s="35"/>
      <c r="DE94" s="1" t="s">
        <v>319</v>
      </c>
      <c r="DF94" s="40">
        <v>58</v>
      </c>
      <c r="DG94" s="40">
        <v>1.6279999999999999</v>
      </c>
      <c r="DH94" s="40">
        <f>DG95</f>
        <v>1.6201999999999999</v>
      </c>
      <c r="DI94" s="40">
        <v>0</v>
      </c>
      <c r="DJ94" s="40">
        <v>0</v>
      </c>
      <c r="DK94" s="41">
        <v>0</v>
      </c>
      <c r="DL94" s="46">
        <v>0</v>
      </c>
      <c r="DM94" s="36" t="str">
        <f t="shared" si="3"/>
        <v>0,02</v>
      </c>
      <c r="DN94" s="45">
        <f t="shared" si="4"/>
        <v>0</v>
      </c>
      <c r="DO94" s="36">
        <f t="shared" si="5"/>
        <v>0</v>
      </c>
      <c r="DP94" s="45"/>
    </row>
    <row r="95" spans="1:120" ht="15.75" thickBot="1">
      <c r="A95" s="4" t="s">
        <v>322</v>
      </c>
      <c r="B95" s="5"/>
      <c r="C95" s="5"/>
      <c r="D95" s="5"/>
      <c r="E95" s="5"/>
      <c r="F95" s="5"/>
      <c r="G95" s="13"/>
      <c r="H95" s="21"/>
      <c r="I95" s="6"/>
      <c r="J95" s="6"/>
      <c r="K95" s="6"/>
      <c r="L95" s="6"/>
      <c r="M95" s="8"/>
      <c r="N95" s="4" t="s">
        <v>323</v>
      </c>
      <c r="O95" s="5"/>
      <c r="P95" s="5"/>
      <c r="Q95" s="5"/>
      <c r="R95" s="5"/>
      <c r="S95" s="5"/>
      <c r="T95" s="13"/>
      <c r="U95" s="21"/>
      <c r="V95" s="6"/>
      <c r="W95" s="6"/>
      <c r="X95" s="6"/>
      <c r="Y95" s="6"/>
      <c r="Z95" s="8"/>
      <c r="AA95" s="4"/>
      <c r="AB95" s="5"/>
      <c r="AC95" s="5"/>
      <c r="AD95" s="5"/>
      <c r="AE95" s="5"/>
      <c r="AF95" s="5"/>
      <c r="AG95" s="13"/>
      <c r="AH95" s="21"/>
      <c r="AI95" s="6"/>
      <c r="AJ95" s="6"/>
      <c r="AK95" s="6"/>
      <c r="AL95" s="6"/>
      <c r="AM95" s="8"/>
      <c r="AN95" s="4" t="s">
        <v>325</v>
      </c>
      <c r="AO95" s="5">
        <f>AO94</f>
        <v>66</v>
      </c>
      <c r="AP95" s="5">
        <f>AP94-(AO94/10000)-0.002</f>
        <v>1.4372</v>
      </c>
      <c r="AQ95" s="5">
        <f>AP94</f>
        <v>1.4458</v>
      </c>
      <c r="AR95" s="5">
        <v>1.4241999999999999</v>
      </c>
      <c r="AS95" s="5">
        <f>(AP95-AR95)*10000</f>
        <v>130.00000000000122</v>
      </c>
      <c r="AT95" s="13"/>
      <c r="AU95" s="21"/>
      <c r="AV95" s="6"/>
      <c r="AW95" s="6"/>
      <c r="AX95" s="6"/>
      <c r="AY95" s="6"/>
      <c r="AZ95" s="8"/>
      <c r="BA95" s="4" t="s">
        <v>326</v>
      </c>
      <c r="BB95" s="5">
        <f>BB94</f>
        <v>110</v>
      </c>
      <c r="BC95" s="5">
        <f>BC94-(BB94/10000)-0.002</f>
        <v>1.5152000000000001</v>
      </c>
      <c r="BD95" s="5">
        <f>BC94</f>
        <v>1.5282</v>
      </c>
      <c r="BE95" s="5">
        <v>0</v>
      </c>
      <c r="BF95" s="5">
        <v>0</v>
      </c>
      <c r="BG95" s="13"/>
      <c r="BH95" s="21"/>
      <c r="BI95" s="6"/>
      <c r="BJ95" s="6"/>
      <c r="BK95" s="6"/>
      <c r="BL95" s="6"/>
      <c r="BM95" s="8"/>
      <c r="BN95" s="4" t="s">
        <v>322</v>
      </c>
      <c r="BO95" s="5">
        <f>BO94</f>
        <v>80</v>
      </c>
      <c r="BP95" s="5">
        <f>BP94-(BO94/10000)-0.002</f>
        <v>1.4233</v>
      </c>
      <c r="BQ95" s="5">
        <f>BP94</f>
        <v>1.4333</v>
      </c>
      <c r="BR95" s="5">
        <f>BQ95</f>
        <v>1.4333</v>
      </c>
      <c r="BS95" s="5">
        <f>(BP95-BR95)*10000</f>
        <v>-100.00000000000009</v>
      </c>
      <c r="BT95" s="13"/>
      <c r="BU95" s="21"/>
      <c r="BV95" s="6"/>
      <c r="BW95" s="6"/>
      <c r="BX95" s="6"/>
      <c r="BY95" s="6"/>
      <c r="CA95" s="4" t="s">
        <v>477</v>
      </c>
      <c r="CB95" s="5">
        <f>CB94</f>
        <v>58</v>
      </c>
      <c r="CC95" s="5">
        <f>CC94-(CB94/10000)-0.002</f>
        <v>1.5002</v>
      </c>
      <c r="CD95" s="5">
        <f>CC94</f>
        <v>1.508</v>
      </c>
      <c r="CE95" s="5">
        <v>0</v>
      </c>
      <c r="CF95" s="5">
        <v>0</v>
      </c>
      <c r="CG95" s="5"/>
      <c r="CH95" s="21"/>
      <c r="CI95" s="6"/>
      <c r="CJ95" s="6"/>
      <c r="CK95" s="6"/>
      <c r="CL95" s="6"/>
      <c r="CR95" s="4" t="s">
        <v>323</v>
      </c>
      <c r="CS95" s="43">
        <f>CS94</f>
        <v>122</v>
      </c>
      <c r="CT95" s="43">
        <f>CT94-(CS94/10000)-0.002</f>
        <v>1.6015999999999999</v>
      </c>
      <c r="CU95" s="43">
        <f>CT94</f>
        <v>1.6157999999999999</v>
      </c>
      <c r="CV95" s="43">
        <v>1.5826</v>
      </c>
      <c r="CW95" s="43">
        <f>(CT95-CV95)*10000</f>
        <v>189.99999999999906</v>
      </c>
      <c r="CX95" s="41"/>
      <c r="CY95" s="36"/>
      <c r="CZ95" s="36"/>
      <c r="DA95" s="37"/>
      <c r="DB95" s="37"/>
      <c r="DC95" s="37"/>
      <c r="DE95" s="4" t="s">
        <v>324</v>
      </c>
      <c r="DF95" s="43">
        <f>DF94</f>
        <v>58</v>
      </c>
      <c r="DG95" s="43">
        <f>DG94-(DF94/10000)-0.002</f>
        <v>1.6201999999999999</v>
      </c>
      <c r="DH95" s="43">
        <f>DG94</f>
        <v>1.6279999999999999</v>
      </c>
      <c r="DI95" s="43">
        <v>1.6145</v>
      </c>
      <c r="DJ95" s="43">
        <f>(DG95-DI95)*10000</f>
        <v>56.999999999998167</v>
      </c>
      <c r="DK95" s="41">
        <v>65</v>
      </c>
      <c r="DL95" s="46">
        <f>DK95/(DF95+20)</f>
        <v>0.83333333333333337</v>
      </c>
      <c r="DM95" s="36" t="str">
        <f t="shared" si="3"/>
        <v>0,02</v>
      </c>
      <c r="DN95" s="45">
        <f t="shared" si="4"/>
        <v>0.7307692307692073</v>
      </c>
      <c r="DO95" s="36">
        <f t="shared" si="5"/>
        <v>11.399999999999634</v>
      </c>
      <c r="DP95" s="45"/>
    </row>
    <row r="96" spans="1:120" ht="15.75" thickBot="1">
      <c r="A96" s="1" t="s">
        <v>327</v>
      </c>
      <c r="B96" s="2"/>
      <c r="C96" s="2"/>
      <c r="D96" s="2"/>
      <c r="E96" s="2"/>
      <c r="F96" s="2"/>
      <c r="G96" s="13"/>
      <c r="H96" s="21"/>
      <c r="I96" s="3"/>
      <c r="J96" s="3"/>
      <c r="K96" s="3"/>
      <c r="L96" s="3"/>
      <c r="M96" s="8"/>
      <c r="N96" s="1" t="s">
        <v>520</v>
      </c>
      <c r="O96" s="2"/>
      <c r="P96" s="2"/>
      <c r="Q96" s="2"/>
      <c r="R96" s="2"/>
      <c r="S96" s="2"/>
      <c r="T96" s="2"/>
      <c r="U96" s="21"/>
      <c r="V96" s="3"/>
      <c r="W96" s="3"/>
      <c r="X96" s="3"/>
      <c r="Y96" s="3"/>
      <c r="Z96" s="8"/>
      <c r="AA96" s="1"/>
      <c r="AB96" s="2"/>
      <c r="AC96" s="2"/>
      <c r="AD96" s="2"/>
      <c r="AE96" s="2"/>
      <c r="AF96" s="2"/>
      <c r="AG96" s="2"/>
      <c r="AH96" s="21"/>
      <c r="AI96" s="3"/>
      <c r="AJ96" s="3"/>
      <c r="AK96" s="3"/>
      <c r="AL96" s="3"/>
      <c r="AM96" s="8"/>
      <c r="AN96" s="1" t="s">
        <v>575</v>
      </c>
      <c r="AO96" s="2">
        <v>120</v>
      </c>
      <c r="AP96" s="2">
        <v>1.4393</v>
      </c>
      <c r="AQ96" s="2">
        <f>AP97</f>
        <v>1.4253</v>
      </c>
      <c r="AR96" s="2">
        <v>1.4422999999999999</v>
      </c>
      <c r="AS96" s="2">
        <f>(AR96-AP96)*10000</f>
        <v>29.999999999998916</v>
      </c>
      <c r="AT96" s="2"/>
      <c r="AU96" s="21"/>
      <c r="AV96" s="3"/>
      <c r="AW96" s="3"/>
      <c r="AX96" s="3"/>
      <c r="AY96" s="3"/>
      <c r="AZ96" s="8"/>
      <c r="BA96" s="1" t="s">
        <v>607</v>
      </c>
      <c r="BB96" s="2">
        <v>96</v>
      </c>
      <c r="BC96" s="2">
        <v>1.5505</v>
      </c>
      <c r="BD96" s="2">
        <f>BC97</f>
        <v>1.5388999999999999</v>
      </c>
      <c r="BE96" s="2">
        <v>0</v>
      </c>
      <c r="BF96" s="2">
        <v>0</v>
      </c>
      <c r="BG96" s="2"/>
      <c r="BH96" s="21"/>
      <c r="BI96" s="3"/>
      <c r="BJ96" s="3"/>
      <c r="BK96" s="3"/>
      <c r="BL96" s="3"/>
      <c r="BM96" s="8"/>
      <c r="BN96" s="1" t="s">
        <v>327</v>
      </c>
      <c r="BO96" s="2">
        <v>100</v>
      </c>
      <c r="BP96" s="2">
        <v>1.4481999999999999</v>
      </c>
      <c r="BQ96" s="2">
        <f>BP97</f>
        <v>1.4361999999999999</v>
      </c>
      <c r="BR96" s="2">
        <v>1.4512</v>
      </c>
      <c r="BS96" s="2">
        <f>(BR96-BP96)*10000</f>
        <v>30.000000000001137</v>
      </c>
      <c r="BT96" s="13"/>
      <c r="BU96" s="21"/>
      <c r="BV96" s="3"/>
      <c r="BW96" s="3"/>
      <c r="BX96" s="3"/>
      <c r="BY96" s="3"/>
      <c r="CA96" s="1" t="s">
        <v>478</v>
      </c>
      <c r="CB96" s="2">
        <v>70</v>
      </c>
      <c r="CC96" s="2">
        <v>1.5185</v>
      </c>
      <c r="CD96" s="2">
        <f>CC97</f>
        <v>1.5095000000000001</v>
      </c>
      <c r="CE96" s="2">
        <f t="shared" si="6"/>
        <v>1.5095000000000001</v>
      </c>
      <c r="CF96" s="2">
        <f>(CE96-CC96)*10000</f>
        <v>-89.999999999998977</v>
      </c>
      <c r="CG96" s="2"/>
      <c r="CH96" s="21"/>
      <c r="CI96" s="3"/>
      <c r="CJ96" s="3"/>
      <c r="CK96" s="3"/>
      <c r="CL96" s="3"/>
      <c r="CR96" s="1" t="s">
        <v>520</v>
      </c>
      <c r="CS96" s="40">
        <v>58</v>
      </c>
      <c r="CT96" s="40">
        <v>1.5860000000000001</v>
      </c>
      <c r="CU96" s="40">
        <f>CT97</f>
        <v>1.5782</v>
      </c>
      <c r="CV96" s="40">
        <v>0</v>
      </c>
      <c r="CW96" s="40">
        <v>0</v>
      </c>
      <c r="CX96" s="41"/>
      <c r="CY96" s="36"/>
      <c r="CZ96" s="36"/>
      <c r="DA96" s="35"/>
      <c r="DB96" s="35"/>
      <c r="DC96" s="35"/>
      <c r="DE96" s="1" t="s">
        <v>546</v>
      </c>
      <c r="DF96" s="40">
        <v>58</v>
      </c>
      <c r="DG96" s="40">
        <v>1.6185</v>
      </c>
      <c r="DH96" s="40">
        <f>DG97</f>
        <v>1.6107</v>
      </c>
      <c r="DI96" s="40">
        <v>0</v>
      </c>
      <c r="DJ96" s="40">
        <v>0</v>
      </c>
      <c r="DK96" s="41">
        <v>0</v>
      </c>
      <c r="DL96" s="36">
        <v>0</v>
      </c>
      <c r="DM96" s="36" t="str">
        <f t="shared" si="3"/>
        <v>0,02</v>
      </c>
      <c r="DN96" s="45">
        <f t="shared" si="4"/>
        <v>0</v>
      </c>
      <c r="DO96" s="36">
        <f t="shared" si="5"/>
        <v>0</v>
      </c>
      <c r="DP96" s="45"/>
    </row>
    <row r="97" spans="1:120" ht="15.75" thickBot="1">
      <c r="A97" s="4" t="s">
        <v>328</v>
      </c>
      <c r="B97" s="5"/>
      <c r="C97" s="5"/>
      <c r="D97" s="5"/>
      <c r="E97" s="5"/>
      <c r="F97" s="5"/>
      <c r="G97" s="13"/>
      <c r="H97" s="21"/>
      <c r="I97" s="3"/>
      <c r="J97" s="3"/>
      <c r="K97" s="3"/>
      <c r="L97" s="3"/>
      <c r="M97" s="8"/>
      <c r="N97" s="4" t="s">
        <v>521</v>
      </c>
      <c r="O97" s="5"/>
      <c r="P97" s="5"/>
      <c r="Q97" s="5"/>
      <c r="R97" s="5"/>
      <c r="S97" s="5"/>
      <c r="T97" s="5"/>
      <c r="U97" s="21"/>
      <c r="V97" s="3"/>
      <c r="W97" s="3"/>
      <c r="X97" s="3"/>
      <c r="Y97" s="3"/>
      <c r="Z97" s="8"/>
      <c r="AA97" s="4"/>
      <c r="AB97" s="5"/>
      <c r="AC97" s="5"/>
      <c r="AD97" s="5"/>
      <c r="AE97" s="5"/>
      <c r="AF97" s="5"/>
      <c r="AG97" s="5"/>
      <c r="AH97" s="21"/>
      <c r="AI97" s="3"/>
      <c r="AJ97" s="3"/>
      <c r="AK97" s="3"/>
      <c r="AL97" s="3"/>
      <c r="AM97" s="8"/>
      <c r="AN97" s="4" t="s">
        <v>576</v>
      </c>
      <c r="AO97" s="5">
        <f>AO96</f>
        <v>120</v>
      </c>
      <c r="AP97" s="5">
        <f>AP96-(AO96/10000)-0.002</f>
        <v>1.4253</v>
      </c>
      <c r="AQ97" s="5">
        <f>AP96</f>
        <v>1.4393</v>
      </c>
      <c r="AR97" s="5">
        <v>0</v>
      </c>
      <c r="AS97" s="5">
        <v>0</v>
      </c>
      <c r="AT97" s="5"/>
      <c r="AU97" s="21"/>
      <c r="AV97" s="3"/>
      <c r="AW97" s="3"/>
      <c r="AX97" s="3"/>
      <c r="AY97" s="3"/>
      <c r="AZ97" s="8"/>
      <c r="BA97" s="4" t="s">
        <v>608</v>
      </c>
      <c r="BB97" s="5">
        <f>BB96</f>
        <v>96</v>
      </c>
      <c r="BC97" s="5">
        <f>BC96-(BB96/10000)-0.002</f>
        <v>1.5388999999999999</v>
      </c>
      <c r="BD97" s="5">
        <f>BC96</f>
        <v>1.5505</v>
      </c>
      <c r="BE97" s="5">
        <v>1.5239</v>
      </c>
      <c r="BF97" s="5">
        <f>(BC97-BE97)*10000</f>
        <v>149.99999999999903</v>
      </c>
      <c r="BG97" s="5"/>
      <c r="BH97" s="21"/>
      <c r="BI97" s="3"/>
      <c r="BJ97" s="3"/>
      <c r="BK97" s="3"/>
      <c r="BL97" s="3"/>
      <c r="BM97" s="8"/>
      <c r="BN97" s="4" t="s">
        <v>328</v>
      </c>
      <c r="BO97" s="5">
        <f>BO96</f>
        <v>100</v>
      </c>
      <c r="BP97" s="5">
        <f>BP96-(BO96/10000)-0.002</f>
        <v>1.4361999999999999</v>
      </c>
      <c r="BQ97" s="5">
        <f>BP96</f>
        <v>1.4481999999999999</v>
      </c>
      <c r="BR97" s="5">
        <f>BQ97</f>
        <v>1.4481999999999999</v>
      </c>
      <c r="BS97" s="5">
        <f>(BP97-BR97)*10000</f>
        <v>-120.00000000000011</v>
      </c>
      <c r="BT97" s="13"/>
      <c r="BU97" s="21"/>
      <c r="BV97" s="3"/>
      <c r="BW97" s="3"/>
      <c r="BX97" s="3"/>
      <c r="BY97" s="3"/>
      <c r="CA97" s="4" t="s">
        <v>479</v>
      </c>
      <c r="CB97" s="5">
        <f>CB96</f>
        <v>70</v>
      </c>
      <c r="CC97" s="5">
        <f>CC96-(CB96/10000)-0.002</f>
        <v>1.5095000000000001</v>
      </c>
      <c r="CD97" s="5">
        <f>CC96</f>
        <v>1.5185</v>
      </c>
      <c r="CE97" s="5">
        <f t="shared" si="6"/>
        <v>1.5185</v>
      </c>
      <c r="CF97" s="5">
        <f>(CC97-CE97)*10000</f>
        <v>-89.999999999998977</v>
      </c>
      <c r="CG97" s="5"/>
      <c r="CH97" s="21"/>
      <c r="CI97" s="3"/>
      <c r="CJ97" s="3"/>
      <c r="CK97" s="3"/>
      <c r="CL97" s="3"/>
      <c r="CR97" s="4" t="s">
        <v>521</v>
      </c>
      <c r="CS97" s="43">
        <f>CS96</f>
        <v>58</v>
      </c>
      <c r="CT97" s="43">
        <f>CT96-(CS96/10000)-0.002</f>
        <v>1.5782</v>
      </c>
      <c r="CU97" s="43">
        <f>CT96</f>
        <v>1.5860000000000001</v>
      </c>
      <c r="CV97" s="43">
        <v>1.5686</v>
      </c>
      <c r="CW97" s="43">
        <f>(CT97-CV97)*10000</f>
        <v>96.000000000000526</v>
      </c>
      <c r="CX97" s="41"/>
      <c r="CY97" s="36"/>
      <c r="CZ97" s="36"/>
      <c r="DA97" s="35"/>
      <c r="DB97" s="35"/>
      <c r="DC97" s="35"/>
      <c r="DE97" s="4" t="s">
        <v>547</v>
      </c>
      <c r="DF97" s="43">
        <f>DF96</f>
        <v>58</v>
      </c>
      <c r="DG97" s="43">
        <f>DG96-(DF96/10000)-0.002</f>
        <v>1.6107</v>
      </c>
      <c r="DH97" s="43">
        <f>DG96</f>
        <v>1.6185</v>
      </c>
      <c r="DI97" s="43">
        <v>1.6065</v>
      </c>
      <c r="DJ97" s="43">
        <f>(DG97-DI97)*10000</f>
        <v>41.999999999999815</v>
      </c>
      <c r="DK97" s="41">
        <v>115</v>
      </c>
      <c r="DL97" s="46">
        <f>DK97/(DF97+20)</f>
        <v>1.4743589743589745</v>
      </c>
      <c r="DM97" s="36" t="str">
        <f t="shared" si="3"/>
        <v>0,02</v>
      </c>
      <c r="DN97" s="45">
        <f t="shared" si="4"/>
        <v>0.5384615384615361</v>
      </c>
      <c r="DO97" s="36">
        <f t="shared" si="5"/>
        <v>8.3999999999999631</v>
      </c>
      <c r="DP97" s="45"/>
    </row>
    <row r="98" spans="1:120" ht="15.75" thickBot="1">
      <c r="A98" s="1" t="s">
        <v>329</v>
      </c>
      <c r="B98" s="2"/>
      <c r="C98" s="2"/>
      <c r="D98" s="2"/>
      <c r="E98" s="2"/>
      <c r="F98" s="2"/>
      <c r="G98" s="13"/>
      <c r="H98" s="21"/>
      <c r="I98" s="3"/>
      <c r="J98" s="3"/>
      <c r="K98" s="3"/>
      <c r="L98" s="3"/>
      <c r="M98" s="8"/>
      <c r="N98" s="1" t="s">
        <v>330</v>
      </c>
      <c r="O98" s="2"/>
      <c r="P98" s="2"/>
      <c r="Q98" s="2"/>
      <c r="R98" s="2"/>
      <c r="S98" s="2"/>
      <c r="T98" s="2"/>
      <c r="U98" s="21"/>
      <c r="V98" s="3"/>
      <c r="W98" s="3"/>
      <c r="X98" s="3"/>
      <c r="Y98" s="3"/>
      <c r="Z98" s="8"/>
      <c r="AA98" s="1"/>
      <c r="AB98" s="2"/>
      <c r="AC98" s="2"/>
      <c r="AD98" s="2"/>
      <c r="AE98" s="2"/>
      <c r="AF98" s="2"/>
      <c r="AG98" s="2"/>
      <c r="AH98" s="21"/>
      <c r="AI98" s="3"/>
      <c r="AJ98" s="3"/>
      <c r="AK98" s="3"/>
      <c r="AL98" s="3"/>
      <c r="AM98" s="8"/>
      <c r="AN98" s="1" t="s">
        <v>332</v>
      </c>
      <c r="AO98" s="2">
        <v>54</v>
      </c>
      <c r="AP98" s="2">
        <v>1.444</v>
      </c>
      <c r="AQ98" s="2">
        <f>AP99</f>
        <v>1.4365999999999999</v>
      </c>
      <c r="AR98" s="2">
        <f>AQ98</f>
        <v>1.4365999999999999</v>
      </c>
      <c r="AS98" s="2">
        <f>(AR98-AP98)*10000</f>
        <v>-74.000000000000739</v>
      </c>
      <c r="AT98" s="13"/>
      <c r="AU98" s="21"/>
      <c r="AV98" s="3"/>
      <c r="AW98" s="3"/>
      <c r="AX98" s="3"/>
      <c r="AY98" s="3"/>
      <c r="AZ98" s="8"/>
      <c r="BA98" s="1" t="s">
        <v>609</v>
      </c>
      <c r="BB98" s="2">
        <v>72</v>
      </c>
      <c r="BC98" s="2">
        <v>1.5295000000000001</v>
      </c>
      <c r="BD98" s="2">
        <f>BC99</f>
        <v>1.5203</v>
      </c>
      <c r="BE98" s="2">
        <v>0</v>
      </c>
      <c r="BF98" s="2">
        <v>0</v>
      </c>
      <c r="BG98" s="13"/>
      <c r="BH98" s="21"/>
      <c r="BI98" s="3"/>
      <c r="BJ98" s="3"/>
      <c r="BK98" s="3"/>
      <c r="BL98" s="3"/>
      <c r="BM98" s="8"/>
      <c r="BN98" s="1" t="s">
        <v>494</v>
      </c>
      <c r="BO98" s="2">
        <v>210</v>
      </c>
      <c r="BP98" s="2">
        <v>1.4495</v>
      </c>
      <c r="BQ98" s="2">
        <f>BP99</f>
        <v>1.4265000000000001</v>
      </c>
      <c r="BR98" s="2">
        <f>BQ98</f>
        <v>1.4265000000000001</v>
      </c>
      <c r="BS98" s="2">
        <f>(BR98-BP98)*10000</f>
        <v>-229.99999999999909</v>
      </c>
      <c r="BT98" s="2"/>
      <c r="BU98" s="21"/>
      <c r="BV98" s="3"/>
      <c r="BW98" s="3"/>
      <c r="BX98" s="3"/>
      <c r="BY98" s="3"/>
      <c r="CA98" s="1" t="s">
        <v>480</v>
      </c>
      <c r="CB98" s="2">
        <v>106</v>
      </c>
      <c r="CC98" s="2">
        <v>1.5202</v>
      </c>
      <c r="CD98" s="2">
        <f>CC99</f>
        <v>1.5076000000000001</v>
      </c>
      <c r="CE98" s="2">
        <v>1.5218</v>
      </c>
      <c r="CF98" s="2">
        <f>(CE98-CC98)*10000</f>
        <v>16.000000000000458</v>
      </c>
      <c r="CG98" s="2"/>
      <c r="CH98" s="21"/>
      <c r="CI98" s="3"/>
      <c r="CJ98" s="3"/>
      <c r="CK98" s="3"/>
      <c r="CL98" s="3"/>
      <c r="CR98" s="1" t="s">
        <v>330</v>
      </c>
      <c r="CS98" s="40">
        <v>76</v>
      </c>
      <c r="CT98" s="40">
        <v>1.5698000000000001</v>
      </c>
      <c r="CU98" s="40">
        <f>CT99</f>
        <v>1.5602</v>
      </c>
      <c r="CV98" s="40">
        <v>0</v>
      </c>
      <c r="CW98" s="40">
        <v>0</v>
      </c>
      <c r="CX98" s="41"/>
      <c r="CY98" s="36"/>
      <c r="CZ98" s="36"/>
      <c r="DA98" s="35"/>
      <c r="DB98" s="35"/>
      <c r="DC98" s="35"/>
      <c r="DE98" s="1" t="s">
        <v>331</v>
      </c>
      <c r="DF98" s="40">
        <v>58</v>
      </c>
      <c r="DG98" s="40">
        <v>1.6125</v>
      </c>
      <c r="DH98" s="40">
        <f>DG99</f>
        <v>1.6047</v>
      </c>
      <c r="DI98" s="40">
        <f>DG99</f>
        <v>1.6047</v>
      </c>
      <c r="DJ98" s="40">
        <f>(DI98-DG98)*10000</f>
        <v>-78.000000000000284</v>
      </c>
      <c r="DK98" s="41">
        <v>0</v>
      </c>
      <c r="DL98" s="36">
        <v>-1</v>
      </c>
      <c r="DM98" s="36" t="str">
        <f t="shared" si="3"/>
        <v>0,02</v>
      </c>
      <c r="DN98" s="45">
        <f t="shared" si="4"/>
        <v>-1.0000000000000036</v>
      </c>
      <c r="DO98" s="36">
        <f t="shared" si="5"/>
        <v>-15.600000000000058</v>
      </c>
      <c r="DP98" s="45"/>
    </row>
    <row r="99" spans="1:120" ht="15.75" thickBot="1">
      <c r="A99" s="4" t="s">
        <v>333</v>
      </c>
      <c r="B99" s="5"/>
      <c r="C99" s="5"/>
      <c r="D99" s="5"/>
      <c r="E99" s="5"/>
      <c r="F99" s="5"/>
      <c r="G99" s="13"/>
      <c r="H99" s="21"/>
      <c r="I99" s="6"/>
      <c r="J99" s="6"/>
      <c r="K99" s="6"/>
      <c r="L99" s="6"/>
      <c r="M99" s="8"/>
      <c r="N99" s="4" t="s">
        <v>334</v>
      </c>
      <c r="O99" s="5"/>
      <c r="P99" s="5"/>
      <c r="Q99" s="5"/>
      <c r="R99" s="5"/>
      <c r="S99" s="5"/>
      <c r="T99" s="5"/>
      <c r="U99" s="21"/>
      <c r="V99" s="6"/>
      <c r="W99" s="6"/>
      <c r="X99" s="6"/>
      <c r="Y99" s="6"/>
      <c r="Z99" s="8"/>
      <c r="AA99" s="4"/>
      <c r="AB99" s="5"/>
      <c r="AC99" s="5"/>
      <c r="AD99" s="5"/>
      <c r="AE99" s="5"/>
      <c r="AF99" s="5"/>
      <c r="AG99" s="5"/>
      <c r="AH99" s="21"/>
      <c r="AI99" s="6"/>
      <c r="AJ99" s="6"/>
      <c r="AK99" s="6"/>
      <c r="AL99" s="6"/>
      <c r="AM99" s="8"/>
      <c r="AN99" s="4" t="s">
        <v>336</v>
      </c>
      <c r="AO99" s="5">
        <f>AO98</f>
        <v>54</v>
      </c>
      <c r="AP99" s="5">
        <f>AP98-(AO98/10000)-0.002</f>
        <v>1.4365999999999999</v>
      </c>
      <c r="AQ99" s="5">
        <f>AP98</f>
        <v>1.444</v>
      </c>
      <c r="AR99" s="5">
        <v>1.4308000000000001</v>
      </c>
      <c r="AS99" s="5">
        <f>(AP99-AR99)*10000</f>
        <v>57.999999999998053</v>
      </c>
      <c r="AT99" s="13"/>
      <c r="AU99" s="21"/>
      <c r="AV99" s="6"/>
      <c r="AW99" s="6"/>
      <c r="AX99" s="6"/>
      <c r="AY99" s="6"/>
      <c r="AZ99" s="8"/>
      <c r="BA99" s="4" t="s">
        <v>610</v>
      </c>
      <c r="BB99" s="5">
        <f>BB98</f>
        <v>72</v>
      </c>
      <c r="BC99" s="5">
        <f>BC98-(BB98/10000)-0.002</f>
        <v>1.5203</v>
      </c>
      <c r="BD99" s="5">
        <f>BC98</f>
        <v>1.5295000000000001</v>
      </c>
      <c r="BE99" s="5">
        <v>1.5104</v>
      </c>
      <c r="BF99" s="5">
        <f>(BC99-BE99)*10000</f>
        <v>99.000000000000199</v>
      </c>
      <c r="BG99" s="13"/>
      <c r="BH99" s="21"/>
      <c r="BI99" s="6"/>
      <c r="BJ99" s="6"/>
      <c r="BK99" s="6"/>
      <c r="BL99" s="6"/>
      <c r="BM99" s="8"/>
      <c r="BN99" s="4" t="s">
        <v>495</v>
      </c>
      <c r="BO99" s="5">
        <f>BO98</f>
        <v>210</v>
      </c>
      <c r="BP99" s="5">
        <f>BP98-(BO98/10000)-0.002</f>
        <v>1.4265000000000001</v>
      </c>
      <c r="BQ99" s="5">
        <f>BP98</f>
        <v>1.4495</v>
      </c>
      <c r="BR99" s="5">
        <f>BQ99</f>
        <v>1.4495</v>
      </c>
      <c r="BS99" s="5">
        <f>(BP99-BR99)*10000</f>
        <v>-229.99999999999909</v>
      </c>
      <c r="BT99" s="5"/>
      <c r="BU99" s="21"/>
      <c r="BV99" s="6"/>
      <c r="BW99" s="6"/>
      <c r="BX99" s="6"/>
      <c r="BY99" s="6"/>
      <c r="CA99" s="4" t="s">
        <v>481</v>
      </c>
      <c r="CB99" s="5">
        <f>CB98</f>
        <v>106</v>
      </c>
      <c r="CC99" s="5">
        <f>CC98-(CB98/10000)-0.002</f>
        <v>1.5076000000000001</v>
      </c>
      <c r="CD99" s="5">
        <f>CC98</f>
        <v>1.5202</v>
      </c>
      <c r="CE99" s="5">
        <f t="shared" si="6"/>
        <v>1.5202</v>
      </c>
      <c r="CF99" s="5">
        <f>(CC99-CE99)*10000</f>
        <v>-125.99999999999945</v>
      </c>
      <c r="CG99" s="5"/>
      <c r="CH99" s="21"/>
      <c r="CI99" s="6"/>
      <c r="CJ99" s="6"/>
      <c r="CK99" s="6"/>
      <c r="CL99" s="6"/>
      <c r="CR99" s="4" t="s">
        <v>334</v>
      </c>
      <c r="CS99" s="43">
        <f>CS98</f>
        <v>76</v>
      </c>
      <c r="CT99" s="43">
        <f>CT98-(CS98/10000)-0.002</f>
        <v>1.5602</v>
      </c>
      <c r="CU99" s="43">
        <f>CT98</f>
        <v>1.5698000000000001</v>
      </c>
      <c r="CV99" s="43">
        <v>1.5565</v>
      </c>
      <c r="CW99" s="43">
        <f>(CT99-CV99)*10000</f>
        <v>37.000000000000369</v>
      </c>
      <c r="CX99" s="41"/>
      <c r="CY99" s="36"/>
      <c r="CZ99" s="36"/>
      <c r="DA99" s="37"/>
      <c r="DB99" s="37"/>
      <c r="DC99" s="37"/>
      <c r="DE99" s="4" t="s">
        <v>335</v>
      </c>
      <c r="DF99" s="43">
        <f>DF98</f>
        <v>58</v>
      </c>
      <c r="DG99" s="43">
        <f>DG98-(DF98/10000)-0.002</f>
        <v>1.6047</v>
      </c>
      <c r="DH99" s="43">
        <f>DG98</f>
        <v>1.6125</v>
      </c>
      <c r="DI99" s="43">
        <f>DH99</f>
        <v>1.6125</v>
      </c>
      <c r="DJ99" s="43">
        <f>(DG99-DI99)*10000</f>
        <v>-78.000000000000284</v>
      </c>
      <c r="DK99" s="41">
        <v>0</v>
      </c>
      <c r="DL99" s="36">
        <v>-1</v>
      </c>
      <c r="DM99" s="36" t="str">
        <f t="shared" si="3"/>
        <v>0,02</v>
      </c>
      <c r="DN99" s="45">
        <f t="shared" si="4"/>
        <v>-1.0000000000000036</v>
      </c>
      <c r="DO99" s="36">
        <f t="shared" si="5"/>
        <v>-15.600000000000058</v>
      </c>
      <c r="DP99" s="45"/>
    </row>
    <row r="100" spans="1:120" ht="15.75" thickBot="1">
      <c r="A100" s="1" t="s">
        <v>337</v>
      </c>
      <c r="B100" s="2"/>
      <c r="C100" s="2"/>
      <c r="D100" s="2"/>
      <c r="E100" s="2"/>
      <c r="F100" s="2"/>
      <c r="G100" s="13"/>
      <c r="H100" s="21"/>
      <c r="I100" s="3"/>
      <c r="J100" s="3"/>
      <c r="K100" s="3"/>
      <c r="L100" s="3"/>
      <c r="M100" s="8"/>
      <c r="N100" s="1" t="s">
        <v>338</v>
      </c>
      <c r="O100" s="2"/>
      <c r="P100" s="2"/>
      <c r="Q100" s="2"/>
      <c r="R100" s="2"/>
      <c r="S100" s="2"/>
      <c r="T100" s="13"/>
      <c r="U100" s="21"/>
      <c r="V100" s="3"/>
      <c r="W100" s="3"/>
      <c r="X100" s="3"/>
      <c r="Y100" s="3"/>
      <c r="Z100" s="8"/>
      <c r="AA100" s="1"/>
      <c r="AB100" s="2"/>
      <c r="AC100" s="2"/>
      <c r="AD100" s="2"/>
      <c r="AE100" s="2"/>
      <c r="AF100" s="2"/>
      <c r="AG100" s="13"/>
      <c r="AH100" s="21"/>
      <c r="AI100" s="3"/>
      <c r="AJ100" s="3"/>
      <c r="AK100" s="3"/>
      <c r="AL100" s="3"/>
      <c r="AM100" s="8"/>
      <c r="AN100" s="1" t="s">
        <v>340</v>
      </c>
      <c r="AO100" s="2">
        <v>78</v>
      </c>
      <c r="AP100" s="2">
        <v>1.4353</v>
      </c>
      <c r="AQ100" s="2">
        <f>AP101</f>
        <v>1.4255</v>
      </c>
      <c r="AR100" s="2">
        <f>AQ100</f>
        <v>1.4255</v>
      </c>
      <c r="AS100" s="2">
        <f>(AR100-AP100)*10000</f>
        <v>-98.000000000000313</v>
      </c>
      <c r="AT100" s="13"/>
      <c r="AU100" s="21"/>
      <c r="AV100" s="3"/>
      <c r="AW100" s="3"/>
      <c r="AX100" s="3"/>
      <c r="AY100" s="3"/>
      <c r="AZ100" s="8"/>
      <c r="BA100" s="1" t="s">
        <v>341</v>
      </c>
      <c r="BB100" s="2">
        <v>94</v>
      </c>
      <c r="BC100" s="2">
        <v>1.5144</v>
      </c>
      <c r="BD100" s="2">
        <f>BC101</f>
        <v>1.5029999999999999</v>
      </c>
      <c r="BE100" s="2">
        <v>0</v>
      </c>
      <c r="BF100" s="2">
        <v>0</v>
      </c>
      <c r="BG100" s="13"/>
      <c r="BH100" s="21"/>
      <c r="BI100" s="3"/>
      <c r="BJ100" s="3"/>
      <c r="BK100" s="3"/>
      <c r="BL100" s="3"/>
      <c r="BM100" s="8"/>
      <c r="BN100" s="1" t="s">
        <v>337</v>
      </c>
      <c r="BO100" s="2">
        <v>180</v>
      </c>
      <c r="BP100" s="2">
        <v>1.4375</v>
      </c>
      <c r="BQ100" s="2">
        <f>BP101</f>
        <v>1.4175</v>
      </c>
      <c r="BR100" s="2">
        <v>1.4429000000000001</v>
      </c>
      <c r="BS100" s="2">
        <f>(BR100-BP100)*10000</f>
        <v>54.000000000000711</v>
      </c>
      <c r="BT100" s="2"/>
      <c r="BU100" s="21"/>
      <c r="BV100" s="3"/>
      <c r="BW100" s="3"/>
      <c r="BX100" s="3"/>
      <c r="BY100" s="3"/>
      <c r="CA100" s="1" t="s">
        <v>482</v>
      </c>
      <c r="CB100" s="2">
        <v>115</v>
      </c>
      <c r="CC100" s="2">
        <v>1.5315000000000001</v>
      </c>
      <c r="CD100" s="2">
        <f>CC101</f>
        <v>1.518</v>
      </c>
      <c r="CE100" s="2">
        <v>1.5575000000000001</v>
      </c>
      <c r="CF100" s="2">
        <f>(CE100-CC100)*10000</f>
        <v>260.00000000000023</v>
      </c>
      <c r="CG100" s="2"/>
      <c r="CH100" s="21"/>
      <c r="CI100" s="3"/>
      <c r="CJ100" s="3"/>
      <c r="CK100" s="3"/>
      <c r="CL100" s="3"/>
      <c r="CR100" s="1" t="s">
        <v>338</v>
      </c>
      <c r="CS100" s="40">
        <v>148</v>
      </c>
      <c r="CT100" s="40">
        <v>1.5731999999999999</v>
      </c>
      <c r="CU100" s="40">
        <f>CT101</f>
        <v>1.5564</v>
      </c>
      <c r="CV100" s="40">
        <v>1.5669</v>
      </c>
      <c r="CW100" s="40">
        <f>(CV100-CT100)*10000</f>
        <v>-62.999999999999723</v>
      </c>
      <c r="CX100" s="41"/>
      <c r="CY100" s="36"/>
      <c r="CZ100" s="36"/>
      <c r="DA100" s="35"/>
      <c r="DB100" s="35"/>
      <c r="DC100" s="35"/>
      <c r="DE100" s="1" t="s">
        <v>339</v>
      </c>
      <c r="DF100" s="40">
        <v>66</v>
      </c>
      <c r="DG100" s="40">
        <v>1.6277999999999999</v>
      </c>
      <c r="DH100" s="40">
        <f>DG101</f>
        <v>1.6192</v>
      </c>
      <c r="DI100" s="40">
        <v>1.6232</v>
      </c>
      <c r="DJ100" s="40">
        <f>(DI100-DG100)*10000</f>
        <v>-45.999999999999375</v>
      </c>
      <c r="DK100" s="41">
        <v>0</v>
      </c>
      <c r="DL100" s="36">
        <v>-0.8</v>
      </c>
      <c r="DM100" s="36" t="str">
        <f t="shared" si="3"/>
        <v>0,02</v>
      </c>
      <c r="DN100" s="45">
        <f t="shared" si="4"/>
        <v>-0.53488372093022529</v>
      </c>
      <c r="DO100" s="36">
        <f t="shared" si="5"/>
        <v>-9.1999999999998749</v>
      </c>
      <c r="DP100" s="45"/>
    </row>
    <row r="101" spans="1:120" ht="15.75" thickBot="1">
      <c r="A101" s="4" t="s">
        <v>342</v>
      </c>
      <c r="B101" s="5"/>
      <c r="C101" s="5"/>
      <c r="D101" s="5"/>
      <c r="E101" s="5"/>
      <c r="F101" s="5"/>
      <c r="G101" s="13"/>
      <c r="H101" s="21"/>
      <c r="I101" s="6"/>
      <c r="J101" s="6"/>
      <c r="K101" s="6"/>
      <c r="L101" s="6"/>
      <c r="M101" s="8"/>
      <c r="N101" s="4" t="s">
        <v>343</v>
      </c>
      <c r="O101" s="5"/>
      <c r="P101" s="5"/>
      <c r="Q101" s="5"/>
      <c r="R101" s="5"/>
      <c r="S101" s="5"/>
      <c r="T101" s="13"/>
      <c r="U101" s="21"/>
      <c r="V101" s="6"/>
      <c r="W101" s="6"/>
      <c r="X101" s="6"/>
      <c r="Y101" s="6"/>
      <c r="Z101" s="8"/>
      <c r="AA101" s="4"/>
      <c r="AB101" s="5"/>
      <c r="AC101" s="5"/>
      <c r="AD101" s="5"/>
      <c r="AE101" s="5"/>
      <c r="AF101" s="5"/>
      <c r="AG101" s="13"/>
      <c r="AH101" s="21"/>
      <c r="AI101" s="6"/>
      <c r="AJ101" s="6"/>
      <c r="AK101" s="6"/>
      <c r="AL101" s="6"/>
      <c r="AM101" s="8"/>
      <c r="AN101" s="4" t="s">
        <v>345</v>
      </c>
      <c r="AO101" s="5">
        <f>AO100</f>
        <v>78</v>
      </c>
      <c r="AP101" s="5">
        <f>AP100-(AO100/10000)-0.002</f>
        <v>1.4255</v>
      </c>
      <c r="AQ101" s="5">
        <f>AP100</f>
        <v>1.4353</v>
      </c>
      <c r="AR101" s="5">
        <v>1.4292</v>
      </c>
      <c r="AS101" s="5">
        <f>(AP101-AR101)*10000</f>
        <v>-37.000000000000369</v>
      </c>
      <c r="AT101" s="13"/>
      <c r="AU101" s="21"/>
      <c r="AV101" s="6"/>
      <c r="AW101" s="6"/>
      <c r="AX101" s="6"/>
      <c r="AY101" s="6"/>
      <c r="AZ101" s="8"/>
      <c r="BA101" s="4" t="s">
        <v>346</v>
      </c>
      <c r="BB101" s="5">
        <f>BB100</f>
        <v>94</v>
      </c>
      <c r="BC101" s="5">
        <f>BC100-(BB100/10000)-0.002</f>
        <v>1.5029999999999999</v>
      </c>
      <c r="BD101" s="5">
        <f>BC100</f>
        <v>1.5144</v>
      </c>
      <c r="BE101" s="5">
        <v>1.4703999999999999</v>
      </c>
      <c r="BF101" s="5">
        <f>(BC101-BE101)*10000</f>
        <v>325.9999999999996</v>
      </c>
      <c r="BG101" s="13"/>
      <c r="BH101" s="21"/>
      <c r="BI101" s="6"/>
      <c r="BJ101" s="6"/>
      <c r="BK101" s="6"/>
      <c r="BL101" s="6"/>
      <c r="BM101" s="8"/>
      <c r="BN101" s="4" t="s">
        <v>342</v>
      </c>
      <c r="BO101" s="5">
        <f>BO100</f>
        <v>180</v>
      </c>
      <c r="BP101" s="5">
        <f>BP100-(BO100/10000)-0.002</f>
        <v>1.4175</v>
      </c>
      <c r="BQ101" s="5">
        <f>BP100</f>
        <v>1.4375</v>
      </c>
      <c r="BR101" s="5">
        <f>BQ101</f>
        <v>1.4375</v>
      </c>
      <c r="BS101" s="5">
        <f>(BP101-BR101)*10000</f>
        <v>-200.00000000000017</v>
      </c>
      <c r="BT101" s="5"/>
      <c r="BU101" s="21"/>
      <c r="BV101" s="6"/>
      <c r="BW101" s="6"/>
      <c r="BX101" s="6"/>
      <c r="BY101" s="6"/>
      <c r="CA101" s="4" t="s">
        <v>483</v>
      </c>
      <c r="CB101" s="5">
        <f>CB100</f>
        <v>115</v>
      </c>
      <c r="CC101" s="5">
        <f>CC100-(CB100/10000)-0.002</f>
        <v>1.518</v>
      </c>
      <c r="CD101" s="5">
        <f>CC100</f>
        <v>1.5315000000000001</v>
      </c>
      <c r="CE101" s="5">
        <v>0</v>
      </c>
      <c r="CF101" s="5">
        <v>0</v>
      </c>
      <c r="CG101" s="5"/>
      <c r="CH101" s="21"/>
      <c r="CI101" s="6"/>
      <c r="CJ101" s="6"/>
      <c r="CK101" s="6"/>
      <c r="CL101" s="6"/>
      <c r="CR101" s="4" t="s">
        <v>343</v>
      </c>
      <c r="CS101" s="43">
        <f>CS100</f>
        <v>148</v>
      </c>
      <c r="CT101" s="43">
        <f>CT100-(CS100/10000)-0.002</f>
        <v>1.5564</v>
      </c>
      <c r="CU101" s="43">
        <f>CT100</f>
        <v>1.5731999999999999</v>
      </c>
      <c r="CV101" s="43">
        <v>0</v>
      </c>
      <c r="CW101" s="43">
        <v>0</v>
      </c>
      <c r="CX101" s="41"/>
      <c r="CY101" s="36"/>
      <c r="CZ101" s="36"/>
      <c r="DA101" s="37"/>
      <c r="DB101" s="37"/>
      <c r="DC101" s="37"/>
      <c r="DE101" s="4" t="s">
        <v>344</v>
      </c>
      <c r="DF101" s="43">
        <f>DF100</f>
        <v>66</v>
      </c>
      <c r="DG101" s="43">
        <f>DG100-(DF100/10000)-0.002</f>
        <v>1.6192</v>
      </c>
      <c r="DH101" s="43">
        <f>DG100</f>
        <v>1.6277999999999999</v>
      </c>
      <c r="DI101" s="43">
        <f>DH101</f>
        <v>1.6277999999999999</v>
      </c>
      <c r="DJ101" s="43">
        <f>(DG101-DI101)*10000</f>
        <v>-85.999999999999403</v>
      </c>
      <c r="DK101" s="41">
        <v>0</v>
      </c>
      <c r="DL101" s="36">
        <v>0</v>
      </c>
      <c r="DM101" s="36" t="str">
        <f t="shared" si="3"/>
        <v>0,02</v>
      </c>
      <c r="DN101" s="45">
        <f t="shared" si="4"/>
        <v>-0.99999999999999301</v>
      </c>
      <c r="DO101" s="36">
        <f t="shared" si="5"/>
        <v>-17.199999999999882</v>
      </c>
      <c r="DP101" s="45"/>
    </row>
    <row r="102" spans="1:120" ht="15.75" thickBot="1">
      <c r="A102" s="1" t="s">
        <v>347</v>
      </c>
      <c r="B102" s="2"/>
      <c r="C102" s="2"/>
      <c r="D102" s="2"/>
      <c r="E102" s="2"/>
      <c r="F102" s="2"/>
      <c r="G102" s="2"/>
      <c r="H102" s="21"/>
      <c r="I102" s="3"/>
      <c r="J102" s="3"/>
      <c r="K102" s="3"/>
      <c r="L102" s="3"/>
      <c r="M102" s="8"/>
      <c r="N102" s="1" t="s">
        <v>348</v>
      </c>
      <c r="O102" s="2"/>
      <c r="P102" s="2"/>
      <c r="Q102" s="2"/>
      <c r="R102" s="2"/>
      <c r="S102" s="2"/>
      <c r="T102" s="13"/>
      <c r="U102" s="21"/>
      <c r="V102" s="3"/>
      <c r="W102" s="3"/>
      <c r="X102" s="3"/>
      <c r="Y102" s="3"/>
      <c r="Z102" s="8"/>
      <c r="AA102" s="1"/>
      <c r="AB102" s="2"/>
      <c r="AC102" s="2"/>
      <c r="AD102" s="2"/>
      <c r="AE102" s="2"/>
      <c r="AF102" s="2"/>
      <c r="AG102" s="13"/>
      <c r="AH102" s="21"/>
      <c r="AI102" s="3"/>
      <c r="AJ102" s="3"/>
      <c r="AK102" s="3"/>
      <c r="AL102" s="3"/>
      <c r="AM102" s="8"/>
      <c r="AN102" s="1" t="s">
        <v>350</v>
      </c>
      <c r="AO102" s="2">
        <v>220</v>
      </c>
      <c r="AP102" s="2">
        <v>1.4459</v>
      </c>
      <c r="AQ102" s="2">
        <f>AP103</f>
        <v>1.4218999999999999</v>
      </c>
      <c r="AR102" s="2">
        <v>1.4636</v>
      </c>
      <c r="AS102" s="2">
        <f>(AR102-AP102)*10000</f>
        <v>177.00000000000048</v>
      </c>
      <c r="AT102" s="2"/>
      <c r="AU102" s="21"/>
      <c r="AV102" s="3"/>
      <c r="AW102" s="3"/>
      <c r="AX102" s="3"/>
      <c r="AY102" s="3"/>
      <c r="AZ102" s="8"/>
      <c r="BA102" s="1" t="s">
        <v>351</v>
      </c>
      <c r="BB102" s="2">
        <v>120</v>
      </c>
      <c r="BC102" s="2">
        <v>1.4835</v>
      </c>
      <c r="BD102" s="2">
        <f>BC103</f>
        <v>1.4695</v>
      </c>
      <c r="BE102" s="2">
        <f>BD102</f>
        <v>1.4695</v>
      </c>
      <c r="BF102" s="2">
        <f>(BE102-BC102)*10000</f>
        <v>-140.00000000000011</v>
      </c>
      <c r="BG102" s="2"/>
      <c r="BH102" s="21"/>
      <c r="BI102" s="3"/>
      <c r="BJ102" s="3"/>
      <c r="BK102" s="3"/>
      <c r="BL102" s="3"/>
      <c r="BM102" s="8"/>
      <c r="BN102" s="1" t="s">
        <v>347</v>
      </c>
      <c r="BO102" s="2">
        <v>90</v>
      </c>
      <c r="BP102" s="2">
        <v>1.4499</v>
      </c>
      <c r="BQ102" s="2">
        <f>BP103</f>
        <v>1.4389000000000001</v>
      </c>
      <c r="BR102" s="2">
        <v>0</v>
      </c>
      <c r="BS102" s="2">
        <v>0</v>
      </c>
      <c r="BT102" s="2"/>
      <c r="BU102" s="21"/>
      <c r="BV102" s="3"/>
      <c r="BW102" s="3"/>
      <c r="BX102" s="3"/>
      <c r="BY102" s="3"/>
      <c r="CA102" s="1" t="s">
        <v>484</v>
      </c>
      <c r="CB102" s="2">
        <v>106</v>
      </c>
      <c r="CC102" s="2">
        <v>1.5618000000000001</v>
      </c>
      <c r="CD102" s="2">
        <f>CC103</f>
        <v>1.5492000000000001</v>
      </c>
      <c r="CE102" s="2">
        <v>1.5656000000000001</v>
      </c>
      <c r="CF102" s="2">
        <f>(CE102-CC102)*10000</f>
        <v>38.000000000000256</v>
      </c>
      <c r="CG102" s="2"/>
      <c r="CH102" s="21"/>
      <c r="CI102" s="3"/>
      <c r="CJ102" s="3"/>
      <c r="CK102" s="3"/>
      <c r="CL102" s="3"/>
      <c r="CR102" s="1" t="s">
        <v>348</v>
      </c>
      <c r="CS102" s="40">
        <v>68</v>
      </c>
      <c r="CT102" s="40">
        <v>1.5708</v>
      </c>
      <c r="CU102" s="40">
        <f>CT103</f>
        <v>1.5620000000000001</v>
      </c>
      <c r="CV102" s="40">
        <v>0</v>
      </c>
      <c r="CW102" s="40">
        <v>0</v>
      </c>
      <c r="CX102" s="41"/>
      <c r="CY102" s="36"/>
      <c r="CZ102" s="36"/>
      <c r="DA102" s="35"/>
      <c r="DB102" s="35"/>
      <c r="DC102" s="35"/>
      <c r="DE102" s="1" t="s">
        <v>349</v>
      </c>
      <c r="DF102" s="40">
        <v>56</v>
      </c>
      <c r="DG102" s="40">
        <v>1.6286</v>
      </c>
      <c r="DH102" s="40">
        <f>DG103</f>
        <v>1.621</v>
      </c>
      <c r="DI102" s="40">
        <f>DG103</f>
        <v>1.621</v>
      </c>
      <c r="DJ102" s="40">
        <f>(DI102-DG102)*10000</f>
        <v>-76.000000000000512</v>
      </c>
      <c r="DK102" s="41">
        <v>0</v>
      </c>
      <c r="DL102" s="36">
        <v>-1</v>
      </c>
      <c r="DM102" s="36" t="str">
        <f t="shared" si="3"/>
        <v>0,02</v>
      </c>
      <c r="DN102" s="45">
        <f t="shared" si="4"/>
        <v>-1.0000000000000067</v>
      </c>
      <c r="DO102" s="36">
        <f t="shared" si="5"/>
        <v>-15.200000000000102</v>
      </c>
      <c r="DP102" s="45"/>
    </row>
    <row r="103" spans="1:120" ht="15.75" thickBot="1">
      <c r="A103" s="4" t="s">
        <v>352</v>
      </c>
      <c r="B103" s="5"/>
      <c r="C103" s="5"/>
      <c r="D103" s="5"/>
      <c r="E103" s="5"/>
      <c r="F103" s="5"/>
      <c r="G103" s="5"/>
      <c r="H103" s="21"/>
      <c r="I103" s="6"/>
      <c r="J103" s="6"/>
      <c r="K103" s="6"/>
      <c r="L103" s="6"/>
      <c r="M103" s="8"/>
      <c r="N103" s="4" t="s">
        <v>353</v>
      </c>
      <c r="O103" s="5"/>
      <c r="P103" s="5"/>
      <c r="Q103" s="5"/>
      <c r="R103" s="5"/>
      <c r="S103" s="5"/>
      <c r="T103" s="13"/>
      <c r="U103" s="21"/>
      <c r="V103" s="6"/>
      <c r="W103" s="6"/>
      <c r="X103" s="6"/>
      <c r="Y103" s="6"/>
      <c r="Z103" s="8"/>
      <c r="AA103" s="4"/>
      <c r="AB103" s="5"/>
      <c r="AC103" s="5"/>
      <c r="AD103" s="5"/>
      <c r="AE103" s="5"/>
      <c r="AF103" s="5"/>
      <c r="AG103" s="13"/>
      <c r="AH103" s="21"/>
      <c r="AI103" s="6"/>
      <c r="AJ103" s="6"/>
      <c r="AK103" s="6"/>
      <c r="AL103" s="6"/>
      <c r="AM103" s="8"/>
      <c r="AN103" s="4" t="s">
        <v>355</v>
      </c>
      <c r="AO103" s="5">
        <f>AO102</f>
        <v>220</v>
      </c>
      <c r="AP103" s="5">
        <f>AP102-(AO102/10000)-0.002</f>
        <v>1.4218999999999999</v>
      </c>
      <c r="AQ103" s="5">
        <f>AP102</f>
        <v>1.4459</v>
      </c>
      <c r="AR103" s="5">
        <v>0</v>
      </c>
      <c r="AS103" s="5">
        <v>0</v>
      </c>
      <c r="AT103" s="5"/>
      <c r="AU103" s="21"/>
      <c r="AV103" s="6"/>
      <c r="AW103" s="6"/>
      <c r="AX103" s="6"/>
      <c r="AY103" s="6"/>
      <c r="AZ103" s="8"/>
      <c r="BA103" s="4" t="s">
        <v>356</v>
      </c>
      <c r="BB103" s="5">
        <f>BB102</f>
        <v>120</v>
      </c>
      <c r="BC103" s="5">
        <f>BC102-(BB102/10000)-0.002</f>
        <v>1.4695</v>
      </c>
      <c r="BD103" s="5">
        <f>BC102</f>
        <v>1.4835</v>
      </c>
      <c r="BE103" s="5">
        <v>1.472</v>
      </c>
      <c r="BF103" s="5">
        <f>(BC103-BE103)*10000</f>
        <v>-24.999999999999467</v>
      </c>
      <c r="BG103" s="5"/>
      <c r="BH103" s="21"/>
      <c r="BI103" s="6"/>
      <c r="BJ103" s="6"/>
      <c r="BK103" s="6"/>
      <c r="BL103" s="6"/>
      <c r="BM103" s="8"/>
      <c r="BN103" s="4" t="s">
        <v>352</v>
      </c>
      <c r="BO103" s="5">
        <f>BO102</f>
        <v>90</v>
      </c>
      <c r="BP103" s="5">
        <f>BP102-(BO102/10000)-0.002</f>
        <v>1.4389000000000001</v>
      </c>
      <c r="BQ103" s="5">
        <f>BP102</f>
        <v>1.4499</v>
      </c>
      <c r="BR103" s="5">
        <v>1.4241999999999999</v>
      </c>
      <c r="BS103" s="5">
        <f>(BP103-BR103)*10000</f>
        <v>147.00000000000156</v>
      </c>
      <c r="BT103" s="5"/>
      <c r="BU103" s="21"/>
      <c r="BV103" s="6"/>
      <c r="BW103" s="6"/>
      <c r="BX103" s="6"/>
      <c r="BY103" s="6"/>
      <c r="CA103" s="4" t="s">
        <v>485</v>
      </c>
      <c r="CB103" s="5">
        <f>CB102</f>
        <v>106</v>
      </c>
      <c r="CC103" s="5">
        <f>CC102-(CB102/10000)-0.002</f>
        <v>1.5492000000000001</v>
      </c>
      <c r="CD103" s="5">
        <f>CC102</f>
        <v>1.5618000000000001</v>
      </c>
      <c r="CE103" s="5">
        <f t="shared" si="6"/>
        <v>1.5618000000000001</v>
      </c>
      <c r="CF103" s="5">
        <f>(CC103-CE103)*10000</f>
        <v>-125.99999999999945</v>
      </c>
      <c r="CG103" s="5"/>
      <c r="CH103" s="21"/>
      <c r="CI103" s="6"/>
      <c r="CJ103" s="6"/>
      <c r="CK103" s="6"/>
      <c r="CL103" s="6"/>
      <c r="CR103" s="4" t="s">
        <v>353</v>
      </c>
      <c r="CS103" s="43">
        <f>CS102</f>
        <v>68</v>
      </c>
      <c r="CT103" s="43">
        <f>CT102-(CS102/10000)-0.002</f>
        <v>1.5620000000000001</v>
      </c>
      <c r="CU103" s="43">
        <f>CT102</f>
        <v>1.5708</v>
      </c>
      <c r="CV103" s="43">
        <v>1.5488</v>
      </c>
      <c r="CW103" s="43">
        <f>(CT103-CV103)*10000</f>
        <v>132.00000000000099</v>
      </c>
      <c r="CX103" s="41"/>
      <c r="CY103" s="36"/>
      <c r="CZ103" s="36"/>
      <c r="DA103" s="37"/>
      <c r="DB103" s="37"/>
      <c r="DC103" s="37"/>
      <c r="DE103" s="4" t="s">
        <v>354</v>
      </c>
      <c r="DF103" s="43">
        <f>DF102</f>
        <v>56</v>
      </c>
      <c r="DG103" s="43">
        <f>DG102-(DF102/10000)-0.002</f>
        <v>1.621</v>
      </c>
      <c r="DH103" s="43">
        <f>DG102</f>
        <v>1.6286</v>
      </c>
      <c r="DI103" s="43">
        <f>DH103</f>
        <v>1.6286</v>
      </c>
      <c r="DJ103" s="43">
        <f>(DG103-DI103)*10000</f>
        <v>-76.000000000000512</v>
      </c>
      <c r="DK103" s="41">
        <v>0</v>
      </c>
      <c r="DL103" s="36">
        <v>-1</v>
      </c>
      <c r="DM103" s="36" t="str">
        <f t="shared" si="3"/>
        <v>0,02</v>
      </c>
      <c r="DN103" s="45">
        <f t="shared" si="4"/>
        <v>-1.0000000000000067</v>
      </c>
      <c r="DO103" s="36">
        <f t="shared" si="5"/>
        <v>-15.200000000000102</v>
      </c>
      <c r="DP103" s="45"/>
    </row>
    <row r="104" spans="1:120" ht="15.75" thickBot="1">
      <c r="A104" s="1" t="s">
        <v>357</v>
      </c>
      <c r="B104" s="2"/>
      <c r="C104" s="2"/>
      <c r="D104" s="2"/>
      <c r="E104" s="2"/>
      <c r="F104" s="2"/>
      <c r="G104" s="2"/>
      <c r="H104" s="21"/>
      <c r="I104" s="3"/>
      <c r="J104" s="3"/>
      <c r="K104" s="3"/>
      <c r="L104" s="3"/>
      <c r="M104" s="8"/>
      <c r="N104" s="1" t="s">
        <v>522</v>
      </c>
      <c r="O104" s="2"/>
      <c r="P104" s="2"/>
      <c r="Q104" s="2"/>
      <c r="R104" s="2"/>
      <c r="S104" s="2"/>
      <c r="T104" s="2"/>
      <c r="U104" s="21"/>
      <c r="V104" s="3"/>
      <c r="W104" s="3"/>
      <c r="X104" s="3"/>
      <c r="Y104" s="3"/>
      <c r="Z104" s="8"/>
      <c r="AA104" s="1"/>
      <c r="AB104" s="2"/>
      <c r="AC104" s="2"/>
      <c r="AD104" s="2"/>
      <c r="AE104" s="2"/>
      <c r="AF104" s="2"/>
      <c r="AG104" s="13"/>
      <c r="AH104" s="21"/>
      <c r="AI104" s="3"/>
      <c r="AJ104" s="3"/>
      <c r="AK104" s="3"/>
      <c r="AL104" s="3"/>
      <c r="AM104" s="8"/>
      <c r="AN104" s="1" t="s">
        <v>577</v>
      </c>
      <c r="AO104" s="2">
        <v>133</v>
      </c>
      <c r="AP104" s="2">
        <v>1.4782999999999999</v>
      </c>
      <c r="AQ104" s="2">
        <f>AP105</f>
        <v>1.4629999999999999</v>
      </c>
      <c r="AR104" s="2">
        <v>1.4770000000000001</v>
      </c>
      <c r="AS104" s="2">
        <f>(AR104-AP104)*10000</f>
        <v>-12.999999999998568</v>
      </c>
      <c r="AT104" s="13"/>
      <c r="AU104" s="21"/>
      <c r="AV104" s="3"/>
      <c r="AW104" s="3"/>
      <c r="AX104" s="3"/>
      <c r="AY104" s="3"/>
      <c r="AZ104" s="8"/>
      <c r="BA104" s="1" t="s">
        <v>358</v>
      </c>
      <c r="BB104" s="2">
        <v>190</v>
      </c>
      <c r="BC104" s="2">
        <v>1.4764999999999999</v>
      </c>
      <c r="BD104" s="2">
        <f>BC105</f>
        <v>1.4555</v>
      </c>
      <c r="BE104" s="2">
        <v>1.4806999999999999</v>
      </c>
      <c r="BF104" s="2">
        <f>(BE104-BC104)*10000</f>
        <v>41.999999999999815</v>
      </c>
      <c r="BG104" s="2"/>
      <c r="BH104" s="21"/>
      <c r="BI104" s="3"/>
      <c r="BJ104" s="3"/>
      <c r="BK104" s="3"/>
      <c r="BL104" s="3"/>
      <c r="BM104" s="8"/>
      <c r="BN104" s="1" t="s">
        <v>357</v>
      </c>
      <c r="BO104" s="2">
        <v>175</v>
      </c>
      <c r="BP104" s="2">
        <v>1.4316</v>
      </c>
      <c r="BQ104" s="2">
        <f>BP105</f>
        <v>1.4120999999999999</v>
      </c>
      <c r="BR104" s="2">
        <v>1.4302999999999999</v>
      </c>
      <c r="BS104" s="2">
        <f>(BR104-BP104)*10000</f>
        <v>-13.000000000000789</v>
      </c>
      <c r="BT104" s="2"/>
      <c r="BU104" s="21"/>
      <c r="BV104" s="3"/>
      <c r="BW104" s="3"/>
      <c r="BX104" s="3"/>
      <c r="BY104" s="3"/>
      <c r="CA104" s="1" t="s">
        <v>486</v>
      </c>
      <c r="CB104" s="2">
        <v>88</v>
      </c>
      <c r="CC104" s="2">
        <v>1.5705</v>
      </c>
      <c r="CD104" s="2">
        <f>CC105</f>
        <v>1.5597000000000001</v>
      </c>
      <c r="CE104" s="2">
        <f t="shared" si="6"/>
        <v>1.5597000000000001</v>
      </c>
      <c r="CF104" s="2">
        <f>(CE104-CC104)*10000</f>
        <v>-107.9999999999992</v>
      </c>
      <c r="CG104" s="2"/>
      <c r="CH104" s="21"/>
      <c r="CI104" s="3"/>
      <c r="CJ104" s="3"/>
      <c r="CK104" s="3"/>
      <c r="CL104" s="3"/>
      <c r="CR104" s="1" t="s">
        <v>522</v>
      </c>
      <c r="CS104" s="40">
        <v>96</v>
      </c>
      <c r="CT104" s="40">
        <v>1.5449999999999999</v>
      </c>
      <c r="CU104" s="40">
        <f>CT105</f>
        <v>1.5333999999999999</v>
      </c>
      <c r="CV104" s="40">
        <v>1.579</v>
      </c>
      <c r="CW104" s="40">
        <f>(CV104-CT104)*10000</f>
        <v>340.00000000000028</v>
      </c>
      <c r="CX104" s="41"/>
      <c r="CY104" s="36"/>
      <c r="CZ104" s="36"/>
      <c r="DA104" s="35"/>
      <c r="DB104" s="35"/>
      <c r="DC104" s="35"/>
      <c r="DE104" s="1" t="s">
        <v>548</v>
      </c>
      <c r="DF104" s="40">
        <v>80</v>
      </c>
      <c r="DG104" s="40">
        <v>1.6302000000000001</v>
      </c>
      <c r="DH104" s="40">
        <f>DG105</f>
        <v>1.6202000000000001</v>
      </c>
      <c r="DI104" s="40">
        <v>0</v>
      </c>
      <c r="DJ104" s="40">
        <v>0</v>
      </c>
      <c r="DK104" s="41">
        <v>0</v>
      </c>
      <c r="DL104" s="36">
        <v>0</v>
      </c>
      <c r="DM104" s="36" t="str">
        <f t="shared" si="3"/>
        <v>0,02</v>
      </c>
      <c r="DN104" s="45">
        <f t="shared" si="4"/>
        <v>0</v>
      </c>
      <c r="DO104" s="36">
        <f t="shared" si="5"/>
        <v>0</v>
      </c>
      <c r="DP104" s="45"/>
    </row>
    <row r="105" spans="1:120" ht="15.75" thickBot="1">
      <c r="A105" s="4" t="s">
        <v>359</v>
      </c>
      <c r="B105" s="5"/>
      <c r="C105" s="5"/>
      <c r="D105" s="5"/>
      <c r="E105" s="5"/>
      <c r="F105" s="5"/>
      <c r="G105" s="5"/>
      <c r="H105" s="21"/>
      <c r="I105" s="6"/>
      <c r="J105" s="6"/>
      <c r="K105" s="6"/>
      <c r="L105" s="6"/>
      <c r="M105" s="8"/>
      <c r="N105" s="4" t="s">
        <v>523</v>
      </c>
      <c r="O105" s="5"/>
      <c r="P105" s="5"/>
      <c r="Q105" s="5"/>
      <c r="R105" s="5"/>
      <c r="S105" s="5"/>
      <c r="T105" s="5"/>
      <c r="U105" s="21"/>
      <c r="V105" s="6"/>
      <c r="W105" s="6"/>
      <c r="X105" s="6"/>
      <c r="Y105" s="6"/>
      <c r="Z105" s="8"/>
      <c r="AA105" s="4"/>
      <c r="AB105" s="5"/>
      <c r="AC105" s="5"/>
      <c r="AD105" s="5"/>
      <c r="AE105" s="5"/>
      <c r="AF105" s="5"/>
      <c r="AG105" s="13"/>
      <c r="AH105" s="21"/>
      <c r="AI105" s="6"/>
      <c r="AJ105" s="6"/>
      <c r="AK105" s="6"/>
      <c r="AL105" s="6"/>
      <c r="AM105" s="8"/>
      <c r="AN105" s="4" t="s">
        <v>578</v>
      </c>
      <c r="AO105" s="5">
        <f>AO104</f>
        <v>133</v>
      </c>
      <c r="AP105" s="5">
        <f>AP104-(AO104/10000)-0.002</f>
        <v>1.4629999999999999</v>
      </c>
      <c r="AQ105" s="5">
        <f>AP104</f>
        <v>1.4782999999999999</v>
      </c>
      <c r="AR105" s="5">
        <f>AQ105</f>
        <v>1.4782999999999999</v>
      </c>
      <c r="AS105" s="5">
        <f>(AP105-AR105)*10000</f>
        <v>-153.00000000000091</v>
      </c>
      <c r="AT105" s="13"/>
      <c r="AU105" s="21"/>
      <c r="AV105" s="6"/>
      <c r="AW105" s="6"/>
      <c r="AX105" s="6"/>
      <c r="AY105" s="6"/>
      <c r="AZ105" s="8"/>
      <c r="BA105" s="4" t="s">
        <v>360</v>
      </c>
      <c r="BB105" s="5">
        <f>BB104</f>
        <v>190</v>
      </c>
      <c r="BC105" s="5">
        <f>BC104-(BB104/10000)-0.002</f>
        <v>1.4555</v>
      </c>
      <c r="BD105" s="5">
        <f>BC104</f>
        <v>1.4764999999999999</v>
      </c>
      <c r="BE105" s="5">
        <f>BD105</f>
        <v>1.4764999999999999</v>
      </c>
      <c r="BF105" s="5">
        <f>(BC105-BE105)*10000</f>
        <v>-209.99999999999909</v>
      </c>
      <c r="BG105" s="5"/>
      <c r="BH105" s="21"/>
      <c r="BI105" s="6"/>
      <c r="BJ105" s="6"/>
      <c r="BK105" s="6"/>
      <c r="BL105" s="6"/>
      <c r="BM105" s="8"/>
      <c r="BN105" s="4" t="s">
        <v>359</v>
      </c>
      <c r="BO105" s="5">
        <f>BO104</f>
        <v>175</v>
      </c>
      <c r="BP105" s="5">
        <f>BP104-(BO104/10000)-0.002</f>
        <v>1.4120999999999999</v>
      </c>
      <c r="BQ105" s="5">
        <f>BP104</f>
        <v>1.4316</v>
      </c>
      <c r="BR105" s="5">
        <v>0</v>
      </c>
      <c r="BS105" s="5">
        <v>0</v>
      </c>
      <c r="BT105" s="5"/>
      <c r="BU105" s="21"/>
      <c r="BV105" s="6"/>
      <c r="BW105" s="6"/>
      <c r="BX105" s="6"/>
      <c r="BY105" s="6"/>
      <c r="CA105" s="4" t="s">
        <v>487</v>
      </c>
      <c r="CB105" s="5">
        <f>CB104</f>
        <v>88</v>
      </c>
      <c r="CC105" s="5">
        <f>CC104-(CB104/10000)-0.002</f>
        <v>1.5597000000000001</v>
      </c>
      <c r="CD105" s="5">
        <f>CC104</f>
        <v>1.5705</v>
      </c>
      <c r="CE105" s="5">
        <f t="shared" si="6"/>
        <v>1.5705</v>
      </c>
      <c r="CF105" s="5">
        <f>(CC105-CE105)*10000</f>
        <v>-107.9999999999992</v>
      </c>
      <c r="CG105" s="5"/>
      <c r="CH105" s="21"/>
      <c r="CI105" s="6"/>
      <c r="CJ105" s="6"/>
      <c r="CK105" s="6"/>
      <c r="CL105" s="6"/>
      <c r="CR105" s="4" t="s">
        <v>523</v>
      </c>
      <c r="CS105" s="43">
        <f>CS104</f>
        <v>96</v>
      </c>
      <c r="CT105" s="43">
        <f>CT104-(CS104/10000)-0.002</f>
        <v>1.5333999999999999</v>
      </c>
      <c r="CU105" s="43">
        <f>CT104</f>
        <v>1.5449999999999999</v>
      </c>
      <c r="CV105" s="43">
        <v>0</v>
      </c>
      <c r="CW105" s="43">
        <v>0</v>
      </c>
      <c r="CX105" s="41"/>
      <c r="CY105" s="36"/>
      <c r="CZ105" s="36"/>
      <c r="DA105" s="37"/>
      <c r="DB105" s="37"/>
      <c r="DC105" s="37"/>
      <c r="DE105" s="4" t="s">
        <v>677</v>
      </c>
      <c r="DF105" s="43">
        <f>DF104</f>
        <v>80</v>
      </c>
      <c r="DG105" s="43">
        <f>DG104-(DF104/10000)-0.002</f>
        <v>1.6202000000000001</v>
      </c>
      <c r="DH105" s="43">
        <f>DG104</f>
        <v>1.6302000000000001</v>
      </c>
      <c r="DI105" s="43">
        <v>1.6168</v>
      </c>
      <c r="DJ105" s="43">
        <f>(DG105-DI105)*10000</f>
        <v>34.000000000000696</v>
      </c>
      <c r="DK105" s="41">
        <v>0</v>
      </c>
      <c r="DL105" s="36">
        <v>0</v>
      </c>
      <c r="DM105" s="36" t="str">
        <f t="shared" si="3"/>
        <v>0,02</v>
      </c>
      <c r="DN105" s="45">
        <f t="shared" si="4"/>
        <v>0.34000000000000696</v>
      </c>
      <c r="DO105" s="36">
        <f t="shared" si="5"/>
        <v>6.8000000000001393</v>
      </c>
      <c r="DP105" s="45"/>
    </row>
    <row r="106" spans="1:120" ht="15.75" thickBot="1">
      <c r="A106" s="1" t="s">
        <v>361</v>
      </c>
      <c r="B106" s="2"/>
      <c r="C106" s="2"/>
      <c r="D106" s="2"/>
      <c r="E106" s="2"/>
      <c r="F106" s="2"/>
      <c r="G106" s="2"/>
      <c r="H106" s="21"/>
      <c r="I106" s="3"/>
      <c r="J106" s="3"/>
      <c r="K106" s="3"/>
      <c r="L106" s="3"/>
      <c r="M106" s="8"/>
      <c r="N106" s="1" t="s">
        <v>362</v>
      </c>
      <c r="O106" s="2"/>
      <c r="P106" s="2"/>
      <c r="Q106" s="2"/>
      <c r="R106" s="2"/>
      <c r="S106" s="2"/>
      <c r="T106" s="2"/>
      <c r="U106" s="21"/>
      <c r="V106" s="3"/>
      <c r="W106" s="3"/>
      <c r="X106" s="3"/>
      <c r="Y106" s="3"/>
      <c r="Z106" s="8"/>
      <c r="AA106" s="1"/>
      <c r="AB106" s="2"/>
      <c r="AC106" s="2"/>
      <c r="AD106" s="2"/>
      <c r="AE106" s="2"/>
      <c r="AF106" s="2"/>
      <c r="AG106" s="2"/>
      <c r="AH106" s="21"/>
      <c r="AI106" s="3"/>
      <c r="AJ106" s="3"/>
      <c r="AK106" s="3"/>
      <c r="AL106" s="3"/>
      <c r="AM106" s="8"/>
      <c r="AN106" s="1" t="s">
        <v>579</v>
      </c>
      <c r="AO106" s="2">
        <v>112</v>
      </c>
      <c r="AP106" s="2">
        <v>1.4867999999999999</v>
      </c>
      <c r="AQ106" s="2">
        <f>AP107</f>
        <v>1.4735999999999998</v>
      </c>
      <c r="AR106" s="2">
        <v>1.5105</v>
      </c>
      <c r="AS106" s="2">
        <f>(AR106-AP106)*10000</f>
        <v>237.00000000000054</v>
      </c>
      <c r="AT106" s="2"/>
      <c r="AU106" s="21"/>
      <c r="AV106" s="3"/>
      <c r="AW106" s="3"/>
      <c r="AX106" s="3"/>
      <c r="AY106" s="3"/>
      <c r="AZ106" s="8"/>
      <c r="BA106" s="1" t="s">
        <v>611</v>
      </c>
      <c r="BB106" s="2">
        <v>152</v>
      </c>
      <c r="BC106" s="2">
        <v>1.4952000000000001</v>
      </c>
      <c r="BD106" s="2">
        <f>BC107</f>
        <v>1.478</v>
      </c>
      <c r="BE106" s="2">
        <v>1.5282</v>
      </c>
      <c r="BF106" s="2">
        <f>(BE106-BC106)*10000</f>
        <v>329.9999999999992</v>
      </c>
      <c r="BG106" s="2"/>
      <c r="BH106" s="21"/>
      <c r="BI106" s="3"/>
      <c r="BJ106" s="3"/>
      <c r="BK106" s="3"/>
      <c r="BL106" s="3"/>
      <c r="BM106" s="17"/>
      <c r="BN106" s="1" t="s">
        <v>496</v>
      </c>
      <c r="BO106" s="2">
        <v>300</v>
      </c>
      <c r="BP106" s="2">
        <v>1.4443999999999999</v>
      </c>
      <c r="BQ106" s="2">
        <f>BP107</f>
        <v>1.4123999999999999</v>
      </c>
      <c r="BR106" s="2">
        <f>BQ106</f>
        <v>1.4123999999999999</v>
      </c>
      <c r="BS106" s="2">
        <f>(BR106-BP106)*10000</f>
        <v>-320.00000000000028</v>
      </c>
      <c r="BT106" s="2"/>
      <c r="BU106" s="21"/>
      <c r="BV106" s="3"/>
      <c r="BW106" s="3"/>
      <c r="BX106" s="3"/>
      <c r="BY106" s="3"/>
      <c r="CA106" s="1" t="s">
        <v>488</v>
      </c>
      <c r="CB106" s="2">
        <v>78</v>
      </c>
      <c r="CC106" s="2">
        <v>1.5645</v>
      </c>
      <c r="CD106" s="2">
        <f>CC107</f>
        <v>1.5547</v>
      </c>
      <c r="CE106" s="2">
        <v>1.5671999999999999</v>
      </c>
      <c r="CF106" s="2">
        <f>(CE106-CC106)*10000</f>
        <v>26.999999999999247</v>
      </c>
      <c r="CG106" s="2"/>
      <c r="CH106" s="21"/>
      <c r="CI106" s="3"/>
      <c r="CJ106" s="3"/>
      <c r="CK106" s="3"/>
      <c r="CL106" s="3"/>
      <c r="CR106" s="1" t="s">
        <v>362</v>
      </c>
      <c r="CS106" s="40">
        <v>96</v>
      </c>
      <c r="CT106" s="40">
        <v>1.5892999999999999</v>
      </c>
      <c r="CU106" s="40">
        <f>CT107</f>
        <v>1.5776999999999999</v>
      </c>
      <c r="CV106" s="40">
        <v>0</v>
      </c>
      <c r="CW106" s="40">
        <v>0</v>
      </c>
      <c r="CX106" s="41"/>
      <c r="CY106" s="36"/>
      <c r="CZ106" s="36"/>
      <c r="DA106" s="35"/>
      <c r="DB106" s="35"/>
      <c r="DC106" s="35"/>
      <c r="DE106" s="1" t="s">
        <v>549</v>
      </c>
      <c r="DF106" s="40">
        <v>67</v>
      </c>
      <c r="DG106" s="40">
        <v>1.6242000000000001</v>
      </c>
      <c r="DH106" s="40">
        <f>DG107</f>
        <v>1.6155000000000002</v>
      </c>
      <c r="DI106" s="40">
        <f>DG107</f>
        <v>1.6155000000000002</v>
      </c>
      <c r="DJ106" s="40">
        <f>(DI106-DG106)*10000</f>
        <v>-86.999999999999304</v>
      </c>
      <c r="DK106" s="41">
        <v>0</v>
      </c>
      <c r="DL106" s="36">
        <v>-1</v>
      </c>
      <c r="DM106" s="36" t="str">
        <f t="shared" si="3"/>
        <v>0,02</v>
      </c>
      <c r="DN106" s="45">
        <f t="shared" si="4"/>
        <v>-0.99999999999999201</v>
      </c>
      <c r="DO106" s="36">
        <f t="shared" si="5"/>
        <v>-17.39999999999986</v>
      </c>
      <c r="DP106" s="45"/>
    </row>
    <row r="107" spans="1:120" ht="15.75" thickBot="1">
      <c r="A107" s="4" t="s">
        <v>363</v>
      </c>
      <c r="B107" s="5"/>
      <c r="C107" s="5"/>
      <c r="D107" s="5"/>
      <c r="E107" s="5"/>
      <c r="F107" s="5"/>
      <c r="G107" s="5"/>
      <c r="H107" s="21"/>
      <c r="I107" s="3"/>
      <c r="J107" s="3"/>
      <c r="K107" s="3"/>
      <c r="L107" s="3"/>
      <c r="M107" s="8"/>
      <c r="N107" s="4" t="s">
        <v>364</v>
      </c>
      <c r="O107" s="5"/>
      <c r="P107" s="5"/>
      <c r="Q107" s="5"/>
      <c r="R107" s="5"/>
      <c r="S107" s="5"/>
      <c r="T107" s="5"/>
      <c r="U107" s="21"/>
      <c r="V107" s="3"/>
      <c r="W107" s="3"/>
      <c r="X107" s="3"/>
      <c r="Y107" s="3"/>
      <c r="Z107" s="8"/>
      <c r="AA107" s="4"/>
      <c r="AB107" s="5"/>
      <c r="AC107" s="5"/>
      <c r="AD107" s="5"/>
      <c r="AE107" s="5"/>
      <c r="AF107" s="5"/>
      <c r="AG107" s="5"/>
      <c r="AH107" s="21"/>
      <c r="AI107" s="3"/>
      <c r="AJ107" s="3"/>
      <c r="AK107" s="3"/>
      <c r="AL107" s="3"/>
      <c r="AM107" s="8"/>
      <c r="AN107" s="4" t="s">
        <v>580</v>
      </c>
      <c r="AO107" s="5">
        <f>AO106</f>
        <v>112</v>
      </c>
      <c r="AP107" s="5">
        <f>AP106-(AO106/10000)-0.002</f>
        <v>1.4735999999999998</v>
      </c>
      <c r="AQ107" s="5">
        <f>AP106</f>
        <v>1.4867999999999999</v>
      </c>
      <c r="AR107" s="5">
        <v>0</v>
      </c>
      <c r="AS107" s="5">
        <v>0</v>
      </c>
      <c r="AT107" s="5"/>
      <c r="AU107" s="21"/>
      <c r="AV107" s="3"/>
      <c r="AW107" s="3"/>
      <c r="AX107" s="3"/>
      <c r="AY107" s="3"/>
      <c r="AZ107" s="8"/>
      <c r="BA107" s="4" t="s">
        <v>612</v>
      </c>
      <c r="BB107" s="5">
        <f>BB106</f>
        <v>152</v>
      </c>
      <c r="BC107" s="5">
        <f>BC106-(BB106/10000)-0.002</f>
        <v>1.478</v>
      </c>
      <c r="BD107" s="5">
        <f>BC106</f>
        <v>1.4952000000000001</v>
      </c>
      <c r="BE107" s="5">
        <v>0</v>
      </c>
      <c r="BF107" s="5">
        <v>0</v>
      </c>
      <c r="BG107" s="5"/>
      <c r="BH107" s="21"/>
      <c r="BI107" s="3"/>
      <c r="BJ107" s="3"/>
      <c r="BK107" s="3"/>
      <c r="BL107" s="3"/>
      <c r="BM107" s="17"/>
      <c r="BN107" s="4" t="s">
        <v>497</v>
      </c>
      <c r="BO107" s="5">
        <f>BO106</f>
        <v>300</v>
      </c>
      <c r="BP107" s="5">
        <f>BP106-(BO106/10000)-0.002</f>
        <v>1.4123999999999999</v>
      </c>
      <c r="BQ107" s="5">
        <f>BP106</f>
        <v>1.4443999999999999</v>
      </c>
      <c r="BR107" s="5">
        <v>1.4177</v>
      </c>
      <c r="BS107" s="5">
        <f>(BP107-BR107)*10000</f>
        <v>-53.000000000000824</v>
      </c>
      <c r="BT107" s="5"/>
      <c r="BU107" s="21"/>
      <c r="BV107" s="3"/>
      <c r="BW107" s="3"/>
      <c r="BX107" s="3"/>
      <c r="BY107" s="3"/>
      <c r="CA107" s="4" t="s">
        <v>489</v>
      </c>
      <c r="CB107" s="5">
        <f>CB106</f>
        <v>78</v>
      </c>
      <c r="CC107" s="5">
        <f>CC106-(CB106/10000)-0.002</f>
        <v>1.5547</v>
      </c>
      <c r="CD107" s="5">
        <f>CC106</f>
        <v>1.5645</v>
      </c>
      <c r="CE107" s="5">
        <f t="shared" si="6"/>
        <v>1.5645</v>
      </c>
      <c r="CF107" s="5">
        <f>(CC107-CE107)*10000</f>
        <v>-98.000000000000313</v>
      </c>
      <c r="CG107" s="5"/>
      <c r="CH107" s="21"/>
      <c r="CI107" s="3"/>
      <c r="CJ107" s="3"/>
      <c r="CK107" s="3"/>
      <c r="CL107" s="3"/>
      <c r="CR107" s="4" t="s">
        <v>364</v>
      </c>
      <c r="CS107" s="43">
        <f>CS106</f>
        <v>96</v>
      </c>
      <c r="CT107" s="43">
        <f>CT106-(CS106/10000)-0.002</f>
        <v>1.5776999999999999</v>
      </c>
      <c r="CU107" s="43">
        <f>CT106</f>
        <v>1.5892999999999999</v>
      </c>
      <c r="CV107" s="43">
        <v>1.5751999999999999</v>
      </c>
      <c r="CW107" s="43">
        <f>(CT107-CV107)*10000</f>
        <v>24.999999999999467</v>
      </c>
      <c r="CX107" s="41"/>
      <c r="CY107" s="36"/>
      <c r="CZ107" s="36"/>
      <c r="DA107" s="35"/>
      <c r="DB107" s="35"/>
      <c r="DC107" s="35"/>
      <c r="DE107" s="4" t="s">
        <v>550</v>
      </c>
      <c r="DF107" s="43">
        <f>DF106</f>
        <v>67</v>
      </c>
      <c r="DG107" s="43">
        <f>DG106-(DF106/10000)-0.002</f>
        <v>1.6155000000000002</v>
      </c>
      <c r="DH107" s="43">
        <f>DG106</f>
        <v>1.6242000000000001</v>
      </c>
      <c r="DI107" s="43">
        <v>1.6166</v>
      </c>
      <c r="DJ107" s="43">
        <f>(DG107-DI107)*10000</f>
        <v>-10.999999999998789</v>
      </c>
      <c r="DK107" s="41">
        <v>0</v>
      </c>
      <c r="DL107" s="36">
        <v>0</v>
      </c>
      <c r="DM107" s="36" t="str">
        <f t="shared" si="3"/>
        <v>0,02</v>
      </c>
      <c r="DN107" s="45">
        <f t="shared" si="4"/>
        <v>-0.12643678160918148</v>
      </c>
      <c r="DO107" s="36">
        <f t="shared" si="5"/>
        <v>-2.1999999999997577</v>
      </c>
      <c r="DP107" s="45"/>
    </row>
    <row r="108" spans="1:120" ht="15.75" thickBot="1">
      <c r="A108" s="1" t="s">
        <v>365</v>
      </c>
      <c r="B108" s="2"/>
      <c r="C108" s="2"/>
      <c r="D108" s="2"/>
      <c r="E108" s="2"/>
      <c r="F108" s="2"/>
      <c r="G108" s="13"/>
      <c r="H108" s="21"/>
      <c r="I108" s="3"/>
      <c r="J108" s="3"/>
      <c r="K108" s="3"/>
      <c r="L108" s="3"/>
      <c r="M108" s="8"/>
      <c r="N108" s="1" t="s">
        <v>366</v>
      </c>
      <c r="O108" s="2"/>
      <c r="P108" s="2"/>
      <c r="Q108" s="2"/>
      <c r="R108" s="2"/>
      <c r="S108" s="2"/>
      <c r="T108" s="13"/>
      <c r="U108" s="21"/>
      <c r="V108" s="3"/>
      <c r="W108" s="3"/>
      <c r="X108" s="3"/>
      <c r="Y108" s="3"/>
      <c r="Z108" s="8"/>
      <c r="AA108" s="1"/>
      <c r="AB108" s="2"/>
      <c r="AC108" s="2"/>
      <c r="AD108" s="2"/>
      <c r="AE108" s="2"/>
      <c r="AF108" s="2"/>
      <c r="AG108" s="2"/>
      <c r="AH108" s="21"/>
      <c r="AI108" s="3"/>
      <c r="AJ108" s="3"/>
      <c r="AK108" s="3"/>
      <c r="AL108" s="3"/>
      <c r="AM108" s="8"/>
      <c r="AN108" s="1" t="s">
        <v>368</v>
      </c>
      <c r="AO108" s="2">
        <v>165</v>
      </c>
      <c r="AP108" s="2">
        <v>1.5196000000000001</v>
      </c>
      <c r="AQ108" s="2">
        <f>AP109</f>
        <v>1.5011000000000001</v>
      </c>
      <c r="AR108" s="2">
        <f>AQ108</f>
        <v>1.5011000000000001</v>
      </c>
      <c r="AS108" s="2">
        <f>(AR108-AP108)*10000</f>
        <v>-184.9999999999996</v>
      </c>
      <c r="AT108" s="13"/>
      <c r="AU108" s="21"/>
      <c r="AV108" s="3"/>
      <c r="AW108" s="3"/>
      <c r="AX108" s="3"/>
      <c r="AY108" s="3"/>
      <c r="AZ108" s="8"/>
      <c r="BA108" s="1" t="s">
        <v>369</v>
      </c>
      <c r="BB108" s="2">
        <v>178</v>
      </c>
      <c r="BC108" s="2">
        <v>1.5345</v>
      </c>
      <c r="BD108" s="2">
        <f>BC109</f>
        <v>1.5146999999999999</v>
      </c>
      <c r="BE108" s="2">
        <v>0</v>
      </c>
      <c r="BF108" s="2">
        <v>0</v>
      </c>
      <c r="BG108" s="2"/>
      <c r="BH108" s="21"/>
      <c r="BI108" s="3"/>
      <c r="BJ108" s="3"/>
      <c r="BK108" s="3"/>
      <c r="BL108" s="3"/>
      <c r="BM108" s="17"/>
      <c r="BN108" s="1" t="s">
        <v>365</v>
      </c>
      <c r="BO108" s="2">
        <v>72</v>
      </c>
      <c r="BP108" s="2">
        <v>1.4212</v>
      </c>
      <c r="BQ108" s="2">
        <f>BP109</f>
        <v>1.4119999999999999</v>
      </c>
      <c r="BR108" s="2">
        <f>BQ108</f>
        <v>1.4119999999999999</v>
      </c>
      <c r="BS108" s="2">
        <f>(BR108-BP108)*10000</f>
        <v>-92.000000000000966</v>
      </c>
      <c r="BT108" s="2"/>
      <c r="BU108" s="21"/>
      <c r="BV108" s="3"/>
      <c r="BW108" s="3"/>
      <c r="BX108" s="3"/>
      <c r="BY108" s="3"/>
      <c r="CA108" s="1" t="s">
        <v>490</v>
      </c>
      <c r="CB108" s="2">
        <v>62</v>
      </c>
      <c r="CC108" s="2">
        <v>1.5691999999999999</v>
      </c>
      <c r="CD108" s="2">
        <f>CC109</f>
        <v>1.5609999999999999</v>
      </c>
      <c r="CE108" s="2">
        <v>0</v>
      </c>
      <c r="CF108" s="2">
        <v>0</v>
      </c>
      <c r="CG108" s="2"/>
      <c r="CH108" s="21"/>
      <c r="CI108" s="3"/>
      <c r="CJ108" s="3"/>
      <c r="CK108" s="3"/>
      <c r="CL108" s="3"/>
      <c r="CR108" s="1" t="s">
        <v>366</v>
      </c>
      <c r="CS108" s="40">
        <v>72</v>
      </c>
      <c r="CT108" s="40">
        <v>1.583</v>
      </c>
      <c r="CU108" s="40">
        <f>CT109</f>
        <v>1.5737999999999999</v>
      </c>
      <c r="CV108" s="40">
        <v>1.6162000000000001</v>
      </c>
      <c r="CW108" s="40">
        <f>(CV108-CT108)*10000</f>
        <v>332.00000000000119</v>
      </c>
      <c r="CX108" s="41"/>
      <c r="CY108" s="36"/>
      <c r="CZ108" s="36"/>
      <c r="DA108" s="35"/>
      <c r="DB108" s="35"/>
      <c r="DC108" s="35"/>
      <c r="DE108" s="1" t="s">
        <v>367</v>
      </c>
      <c r="DF108" s="40">
        <v>72</v>
      </c>
      <c r="DG108" s="40">
        <v>1.6229</v>
      </c>
      <c r="DH108" s="40">
        <f>DG109</f>
        <v>1.6136999999999999</v>
      </c>
      <c r="DI108" s="40">
        <f>DG109</f>
        <v>1.6136999999999999</v>
      </c>
      <c r="DJ108" s="40">
        <f>(DI108-DG108)*10000</f>
        <v>-92.000000000000966</v>
      </c>
      <c r="DK108" s="41">
        <v>0</v>
      </c>
      <c r="DL108" s="36">
        <v>-1</v>
      </c>
      <c r="DM108" s="36" t="str">
        <f t="shared" si="3"/>
        <v>0,02</v>
      </c>
      <c r="DN108" s="45">
        <f t="shared" si="4"/>
        <v>-1.0000000000000104</v>
      </c>
      <c r="DO108" s="36">
        <f t="shared" si="5"/>
        <v>-18.400000000000194</v>
      </c>
      <c r="DP108" s="45"/>
    </row>
    <row r="109" spans="1:120" ht="15.75" thickBot="1">
      <c r="A109" s="4" t="s">
        <v>370</v>
      </c>
      <c r="B109" s="5"/>
      <c r="C109" s="5"/>
      <c r="D109" s="5"/>
      <c r="E109" s="5"/>
      <c r="F109" s="5"/>
      <c r="G109" s="13"/>
      <c r="H109" s="21"/>
      <c r="I109" s="3"/>
      <c r="J109" s="3"/>
      <c r="K109" s="3"/>
      <c r="L109" s="3"/>
      <c r="M109" s="8"/>
      <c r="N109" s="4" t="s">
        <v>371</v>
      </c>
      <c r="O109" s="5"/>
      <c r="P109" s="5"/>
      <c r="Q109" s="5"/>
      <c r="R109" s="5"/>
      <c r="S109" s="5"/>
      <c r="T109" s="13"/>
      <c r="U109" s="21"/>
      <c r="V109" s="3"/>
      <c r="W109" s="3"/>
      <c r="X109" s="3"/>
      <c r="Y109" s="3"/>
      <c r="Z109" s="8"/>
      <c r="AA109" s="4"/>
      <c r="AB109" s="5"/>
      <c r="AC109" s="5"/>
      <c r="AD109" s="5"/>
      <c r="AE109" s="5"/>
      <c r="AF109" s="5"/>
      <c r="AG109" s="5"/>
      <c r="AH109" s="21"/>
      <c r="AI109" s="3"/>
      <c r="AJ109" s="3"/>
      <c r="AK109" s="3"/>
      <c r="AL109" s="3"/>
      <c r="AM109" s="8"/>
      <c r="AN109" s="4" t="s">
        <v>373</v>
      </c>
      <c r="AO109" s="5">
        <f>AO108</f>
        <v>165</v>
      </c>
      <c r="AP109" s="5">
        <f>AP108-(AO108/10000)-0.002</f>
        <v>1.5011000000000001</v>
      </c>
      <c r="AQ109" s="5">
        <f>AP108</f>
        <v>1.5196000000000001</v>
      </c>
      <c r="AR109" s="5">
        <v>1.5032000000000001</v>
      </c>
      <c r="AS109" s="5">
        <f>(AP109-AR109)*10000</f>
        <v>-20.999999999999908</v>
      </c>
      <c r="AT109" s="13"/>
      <c r="AU109" s="21"/>
      <c r="AV109" s="3"/>
      <c r="AW109" s="3"/>
      <c r="AX109" s="3"/>
      <c r="AY109" s="3"/>
      <c r="AZ109" s="8"/>
      <c r="BA109" s="4" t="s">
        <v>374</v>
      </c>
      <c r="BB109" s="5">
        <f>BB108</f>
        <v>178</v>
      </c>
      <c r="BC109" s="5">
        <f>BC108-(BB108/10000)-0.002</f>
        <v>1.5146999999999999</v>
      </c>
      <c r="BD109" s="5">
        <f>BC108</f>
        <v>1.5345</v>
      </c>
      <c r="BE109" s="5">
        <v>1.5157</v>
      </c>
      <c r="BF109" s="5">
        <f>(BC109-BE109)*10000</f>
        <v>-10.000000000001119</v>
      </c>
      <c r="BG109" s="5"/>
      <c r="BH109" s="21"/>
      <c r="BI109" s="3"/>
      <c r="BJ109" s="3"/>
      <c r="BK109" s="3"/>
      <c r="BL109" s="3"/>
      <c r="BM109" s="17"/>
      <c r="BN109" s="4" t="s">
        <v>370</v>
      </c>
      <c r="BO109" s="5">
        <f>BO108</f>
        <v>72</v>
      </c>
      <c r="BP109" s="5">
        <f>BP108-(BO108/10000)-0.002</f>
        <v>1.4119999999999999</v>
      </c>
      <c r="BQ109" s="5">
        <f>BP108</f>
        <v>1.4212</v>
      </c>
      <c r="BR109" s="5">
        <f>BQ109</f>
        <v>1.4212</v>
      </c>
      <c r="BS109" s="5">
        <f>(BP109-BR109)*10000</f>
        <v>-92.000000000000966</v>
      </c>
      <c r="BT109" s="5"/>
      <c r="BU109" s="21"/>
      <c r="BV109" s="3"/>
      <c r="BW109" s="3"/>
      <c r="BX109" s="3"/>
      <c r="BY109" s="3"/>
      <c r="CA109" s="4" t="s">
        <v>491</v>
      </c>
      <c r="CB109" s="5">
        <f>CB108</f>
        <v>62</v>
      </c>
      <c r="CC109" s="5">
        <f>CC108-(CB108/10000)-0.002</f>
        <v>1.5609999999999999</v>
      </c>
      <c r="CD109" s="5">
        <f>CC108</f>
        <v>1.5691999999999999</v>
      </c>
      <c r="CE109" s="5">
        <v>1.5363</v>
      </c>
      <c r="CF109" s="5">
        <f>(CC109-CE109)*10000</f>
        <v>246.99999999999943</v>
      </c>
      <c r="CG109" s="5"/>
      <c r="CH109" s="21"/>
      <c r="CI109" s="3"/>
      <c r="CJ109" s="3"/>
      <c r="CK109" s="3"/>
      <c r="CL109" s="3"/>
      <c r="CR109" s="4" t="s">
        <v>371</v>
      </c>
      <c r="CS109" s="43">
        <f>CS108</f>
        <v>72</v>
      </c>
      <c r="CT109" s="43">
        <f>CT108-(CS108/10000)-0.002</f>
        <v>1.5737999999999999</v>
      </c>
      <c r="CU109" s="43">
        <f>CT108</f>
        <v>1.583</v>
      </c>
      <c r="CV109" s="43">
        <v>0</v>
      </c>
      <c r="CW109" s="43">
        <v>0</v>
      </c>
      <c r="CX109" s="41"/>
      <c r="CY109" s="36"/>
      <c r="CZ109" s="36"/>
      <c r="DA109" s="35"/>
      <c r="DB109" s="35"/>
      <c r="DC109" s="35"/>
      <c r="DE109" s="4" t="s">
        <v>372</v>
      </c>
      <c r="DF109" s="43">
        <f>DF108</f>
        <v>72</v>
      </c>
      <c r="DG109" s="43">
        <f>DG108-(DF108/10000)-0.002</f>
        <v>1.6136999999999999</v>
      </c>
      <c r="DH109" s="43">
        <f>DG108</f>
        <v>1.6229</v>
      </c>
      <c r="DI109" s="43">
        <v>1.6046</v>
      </c>
      <c r="DJ109" s="43">
        <f>(DG109-DI109)*10000</f>
        <v>90.999999999998863</v>
      </c>
      <c r="DK109" s="41">
        <v>95</v>
      </c>
      <c r="DL109" s="46">
        <f>DK109/(DF109+20)</f>
        <v>1.0326086956521738</v>
      </c>
      <c r="DM109" s="36" t="str">
        <f t="shared" si="3"/>
        <v>0,02</v>
      </c>
      <c r="DN109" s="45">
        <f t="shared" si="4"/>
        <v>0.98913043478259632</v>
      </c>
      <c r="DO109" s="36">
        <f t="shared" si="5"/>
        <v>18.199999999999772</v>
      </c>
      <c r="DP109" s="45"/>
    </row>
    <row r="110" spans="1:120" ht="15.75" thickBot="1">
      <c r="A110" s="1" t="s">
        <v>375</v>
      </c>
      <c r="B110" s="2"/>
      <c r="C110" s="2"/>
      <c r="D110" s="2"/>
      <c r="E110" s="2"/>
      <c r="F110" s="2"/>
      <c r="G110" s="2"/>
      <c r="H110" s="21"/>
      <c r="I110" s="3"/>
      <c r="J110" s="3"/>
      <c r="K110" s="3"/>
      <c r="L110" s="3"/>
      <c r="M110" s="8"/>
      <c r="N110" s="1" t="s">
        <v>376</v>
      </c>
      <c r="O110" s="2"/>
      <c r="P110" s="2"/>
      <c r="Q110" s="2"/>
      <c r="R110" s="2"/>
      <c r="S110" s="2"/>
      <c r="T110" s="2"/>
      <c r="U110" s="21"/>
      <c r="V110" s="3"/>
      <c r="W110" s="3"/>
      <c r="X110" s="3"/>
      <c r="Y110" s="3"/>
      <c r="Z110" s="8"/>
      <c r="AA110" s="1"/>
      <c r="AB110" s="2"/>
      <c r="AC110" s="2"/>
      <c r="AD110" s="2"/>
      <c r="AE110" s="2"/>
      <c r="AF110" s="2"/>
      <c r="AG110" s="13"/>
      <c r="AH110" s="21"/>
      <c r="AI110" s="3"/>
      <c r="AJ110" s="3"/>
      <c r="AK110" s="3"/>
      <c r="AL110" s="3"/>
      <c r="AM110" s="8"/>
      <c r="AN110" s="1" t="s">
        <v>377</v>
      </c>
      <c r="AO110" s="2">
        <v>90</v>
      </c>
      <c r="AP110" s="2">
        <v>1.508</v>
      </c>
      <c r="AQ110" s="2">
        <f>AP111</f>
        <v>1.4970000000000001</v>
      </c>
      <c r="AR110" s="2">
        <f>AQ110</f>
        <v>1.4970000000000001</v>
      </c>
      <c r="AS110" s="2">
        <f>(AR110-AP110)*10000</f>
        <v>-109.99999999999899</v>
      </c>
      <c r="AT110" s="13"/>
      <c r="AU110" s="21"/>
      <c r="AV110" s="3"/>
      <c r="AW110" s="3"/>
      <c r="AX110" s="3"/>
      <c r="AY110" s="3"/>
      <c r="AZ110" s="8"/>
      <c r="BA110" s="1" t="s">
        <v>378</v>
      </c>
      <c r="BB110" s="2">
        <v>138</v>
      </c>
      <c r="BC110" s="2">
        <v>1.5265</v>
      </c>
      <c r="BD110" s="2">
        <f>BC111</f>
        <v>1.5106999999999999</v>
      </c>
      <c r="BE110" s="2">
        <v>0</v>
      </c>
      <c r="BF110" s="2">
        <v>0</v>
      </c>
      <c r="BG110" s="13"/>
      <c r="BH110" s="21"/>
      <c r="BI110" s="3"/>
      <c r="BJ110" s="3"/>
      <c r="BK110" s="3"/>
      <c r="BL110" s="3"/>
      <c r="BM110" s="17"/>
      <c r="BN110" s="1" t="s">
        <v>375</v>
      </c>
      <c r="BO110" s="2">
        <v>100</v>
      </c>
      <c r="BP110" s="2">
        <v>1.4414</v>
      </c>
      <c r="BQ110" s="2">
        <f>BP111</f>
        <v>1.4294</v>
      </c>
      <c r="BR110" s="2">
        <v>1.4564999999999999</v>
      </c>
      <c r="BS110" s="2">
        <f>(BR110-BP110)*10000</f>
        <v>150.99999999999892</v>
      </c>
      <c r="BT110" s="2"/>
      <c r="BU110" s="21"/>
      <c r="BV110" s="3"/>
      <c r="BW110" s="3"/>
      <c r="BX110" s="3"/>
      <c r="BY110" s="3"/>
      <c r="CA110" s="1" t="s">
        <v>492</v>
      </c>
      <c r="CB110" s="2">
        <v>85</v>
      </c>
      <c r="CC110" s="2">
        <v>1.5435000000000001</v>
      </c>
      <c r="CD110" s="2">
        <f>CC111</f>
        <v>1.5330000000000001</v>
      </c>
      <c r="CE110" s="2">
        <f t="shared" ref="CE110" si="7">CD110</f>
        <v>1.5330000000000001</v>
      </c>
      <c r="CF110" s="2">
        <f>(CE110-CC110)*10000</f>
        <v>-104.99999999999955</v>
      </c>
      <c r="CG110" s="2"/>
      <c r="CH110" s="21"/>
      <c r="CI110" s="3"/>
      <c r="CJ110" s="3"/>
      <c r="CK110" s="3"/>
      <c r="CL110" s="3"/>
      <c r="CR110" s="1" t="s">
        <v>376</v>
      </c>
      <c r="CS110" s="40">
        <v>98</v>
      </c>
      <c r="CT110" s="40">
        <v>1.6212</v>
      </c>
      <c r="CU110" s="40">
        <f>CT111</f>
        <v>1.6093999999999999</v>
      </c>
      <c r="CV110" s="40">
        <f>CT111</f>
        <v>1.6093999999999999</v>
      </c>
      <c r="CW110" s="40">
        <f>(CV110-CT110)*10000</f>
        <v>-118.00000000000033</v>
      </c>
      <c r="CX110" s="41"/>
      <c r="CY110" s="36"/>
      <c r="CZ110" s="36"/>
      <c r="DA110" s="35"/>
      <c r="DB110" s="35"/>
      <c r="DC110" s="35"/>
      <c r="DE110" s="1"/>
      <c r="DF110" s="40"/>
      <c r="DG110" s="40"/>
      <c r="DH110" s="40"/>
      <c r="DI110" s="40"/>
      <c r="DJ110" s="40"/>
      <c r="DK110" s="41"/>
      <c r="DL110" s="36"/>
      <c r="DM110" s="36"/>
      <c r="DN110" s="35"/>
      <c r="DO110" s="36"/>
      <c r="DP110" s="45"/>
    </row>
    <row r="111" spans="1:120" ht="15.75" thickBot="1">
      <c r="A111" s="4" t="s">
        <v>379</v>
      </c>
      <c r="B111" s="5"/>
      <c r="C111" s="5"/>
      <c r="D111" s="5"/>
      <c r="E111" s="5"/>
      <c r="F111" s="5"/>
      <c r="G111" s="5"/>
      <c r="H111" s="21"/>
      <c r="I111" s="3"/>
      <c r="J111" s="3"/>
      <c r="K111" s="3"/>
      <c r="L111" s="3"/>
      <c r="M111" s="8"/>
      <c r="N111" s="4" t="s">
        <v>380</v>
      </c>
      <c r="O111" s="5"/>
      <c r="P111" s="5"/>
      <c r="Q111" s="5"/>
      <c r="R111" s="5"/>
      <c r="S111" s="5"/>
      <c r="T111" s="5"/>
      <c r="U111" s="21"/>
      <c r="V111" s="3"/>
      <c r="W111" s="3"/>
      <c r="X111" s="3"/>
      <c r="Y111" s="3"/>
      <c r="Z111" s="8"/>
      <c r="AA111" s="4"/>
      <c r="AB111" s="5"/>
      <c r="AC111" s="5"/>
      <c r="AD111" s="5"/>
      <c r="AE111" s="5"/>
      <c r="AF111" s="5"/>
      <c r="AG111" s="13"/>
      <c r="AH111" s="21"/>
      <c r="AI111" s="3"/>
      <c r="AJ111" s="3"/>
      <c r="AK111" s="3"/>
      <c r="AL111" s="3"/>
      <c r="AM111" s="8"/>
      <c r="AN111" s="4" t="s">
        <v>381</v>
      </c>
      <c r="AO111" s="5">
        <f>AO110</f>
        <v>90</v>
      </c>
      <c r="AP111" s="5">
        <f>AP110-(AO110/10000)-0.002</f>
        <v>1.4970000000000001</v>
      </c>
      <c r="AQ111" s="5">
        <f>AP110</f>
        <v>1.508</v>
      </c>
      <c r="AR111" s="5">
        <v>1.4941</v>
      </c>
      <c r="AS111" s="5">
        <f>(AP111-AR111)*10000</f>
        <v>29.000000000001247</v>
      </c>
      <c r="AT111" s="13"/>
      <c r="AU111" s="21"/>
      <c r="AV111" s="3"/>
      <c r="AW111" s="3"/>
      <c r="AX111" s="3"/>
      <c r="AY111" s="3"/>
      <c r="AZ111" s="8"/>
      <c r="BA111" s="4" t="s">
        <v>382</v>
      </c>
      <c r="BB111" s="5">
        <f>BB110</f>
        <v>138</v>
      </c>
      <c r="BC111" s="5">
        <f>BC110-(BB110/10000)-0.002</f>
        <v>1.5106999999999999</v>
      </c>
      <c r="BD111" s="5">
        <f>BC110</f>
        <v>1.5265</v>
      </c>
      <c r="BE111" s="5">
        <v>1.5123</v>
      </c>
      <c r="BF111" s="5">
        <f>(BC111-BE111)*10000</f>
        <v>-16.000000000000458</v>
      </c>
      <c r="BG111" s="13"/>
      <c r="BH111" s="21"/>
      <c r="BI111" s="3"/>
      <c r="BJ111" s="3"/>
      <c r="BK111" s="3"/>
      <c r="BL111" s="3"/>
      <c r="BM111" s="18"/>
      <c r="BN111" s="4" t="s">
        <v>379</v>
      </c>
      <c r="BO111" s="5">
        <f>BO110</f>
        <v>100</v>
      </c>
      <c r="BP111" s="5">
        <f>BP110-(BO110/10000)-0.002</f>
        <v>1.4294</v>
      </c>
      <c r="BQ111" s="5">
        <f>BP110</f>
        <v>1.4414</v>
      </c>
      <c r="BR111" s="5">
        <f>BQ111</f>
        <v>1.4414</v>
      </c>
      <c r="BS111" s="5">
        <f>(BP111-BR111)*10000</f>
        <v>-120.00000000000011</v>
      </c>
      <c r="BT111" s="5"/>
      <c r="BU111" s="21"/>
      <c r="BV111" s="3"/>
      <c r="BW111" s="3"/>
      <c r="BX111" s="3"/>
      <c r="BY111" s="3"/>
      <c r="CA111" s="4" t="s">
        <v>493</v>
      </c>
      <c r="CB111" s="5">
        <f>CB110</f>
        <v>85</v>
      </c>
      <c r="CC111" s="5">
        <f>CC110-(CB110/10000)-0.002</f>
        <v>1.5330000000000001</v>
      </c>
      <c r="CD111" s="5">
        <f>CC110</f>
        <v>1.5435000000000001</v>
      </c>
      <c r="CE111" s="5">
        <v>1.5375000000000001</v>
      </c>
      <c r="CF111" s="5">
        <f>(CC111-CE111)*10000</f>
        <v>-44.999999999999488</v>
      </c>
      <c r="CG111" s="5"/>
      <c r="CH111" s="21"/>
      <c r="CI111" s="20"/>
      <c r="CJ111" s="20"/>
      <c r="CK111" s="20"/>
      <c r="CL111" s="20"/>
      <c r="CR111" s="4" t="s">
        <v>380</v>
      </c>
      <c r="CS111" s="43">
        <f>CS110</f>
        <v>98</v>
      </c>
      <c r="CT111" s="43">
        <f>CT110-(CS110/10000)-0.002</f>
        <v>1.6093999999999999</v>
      </c>
      <c r="CU111" s="43">
        <f>CT110</f>
        <v>1.6212</v>
      </c>
      <c r="CV111" s="43">
        <f>CU111</f>
        <v>1.6212</v>
      </c>
      <c r="CW111" s="43">
        <f>(CT111-CV111)*10000</f>
        <v>-118.00000000000033</v>
      </c>
      <c r="CX111" s="41"/>
      <c r="CY111" s="36"/>
      <c r="CZ111" s="36"/>
      <c r="DA111" s="32"/>
      <c r="DB111" s="32"/>
      <c r="DC111" s="32"/>
      <c r="DE111" s="4"/>
      <c r="DF111" s="43"/>
      <c r="DG111" s="43"/>
      <c r="DH111" s="43"/>
      <c r="DI111" s="43"/>
      <c r="DJ111" s="43"/>
      <c r="DK111" s="41"/>
      <c r="DL111" s="36"/>
      <c r="DM111" s="36"/>
      <c r="DN111" s="37"/>
      <c r="DO111" s="36"/>
      <c r="DP111" s="45"/>
    </row>
    <row r="112" spans="1:120">
      <c r="DN112" s="44">
        <f>SUM(DN10:DN111)</f>
        <v>-14.150563720443674</v>
      </c>
      <c r="DO112" s="44">
        <f>SUM(DO10:DO111)</f>
        <v>-198.50000000000034</v>
      </c>
    </row>
    <row r="115" spans="92:92">
      <c r="CN115" t="s">
        <v>688</v>
      </c>
    </row>
    <row r="116" spans="92:92">
      <c r="CN116" t="s">
        <v>678</v>
      </c>
    </row>
    <row r="117" spans="92:92">
      <c r="CN117" t="s">
        <v>679</v>
      </c>
    </row>
    <row r="118" spans="92:92">
      <c r="CN118" t="s">
        <v>680</v>
      </c>
    </row>
    <row r="119" spans="92:92">
      <c r="CN119" t="s">
        <v>681</v>
      </c>
    </row>
    <row r="120" spans="92:92">
      <c r="CN120" t="s">
        <v>682</v>
      </c>
    </row>
    <row r="121" spans="92:92">
      <c r="CN121" t="s">
        <v>683</v>
      </c>
    </row>
    <row r="122" spans="92:92">
      <c r="CN122" t="s">
        <v>684</v>
      </c>
    </row>
    <row r="123" spans="92:92">
      <c r="CN123" t="s">
        <v>685</v>
      </c>
    </row>
    <row r="124" spans="92:92">
      <c r="CN124" t="s">
        <v>686</v>
      </c>
    </row>
    <row r="125" spans="92:92">
      <c r="CN125" t="s">
        <v>687</v>
      </c>
    </row>
  </sheetData>
  <mergeCells count="25">
    <mergeCell ref="DE6:DP6"/>
    <mergeCell ref="DE7:DP7"/>
    <mergeCell ref="CR6:DC6"/>
    <mergeCell ref="A7:L7"/>
    <mergeCell ref="N7:Y7"/>
    <mergeCell ref="AA7:AL7"/>
    <mergeCell ref="AN7:AY7"/>
    <mergeCell ref="BA7:BL7"/>
    <mergeCell ref="BN7:BY7"/>
    <mergeCell ref="CA7:CL7"/>
    <mergeCell ref="CR7:DC7"/>
    <mergeCell ref="CA5:CL5"/>
    <mergeCell ref="A6:L6"/>
    <mergeCell ref="N6:Y6"/>
    <mergeCell ref="AA6:AL6"/>
    <mergeCell ref="AN6:AY6"/>
    <mergeCell ref="BA6:BL6"/>
    <mergeCell ref="BN6:BY6"/>
    <mergeCell ref="CA6:CL6"/>
    <mergeCell ref="A5:L5"/>
    <mergeCell ref="N5:Y5"/>
    <mergeCell ref="AA5:AL5"/>
    <mergeCell ref="AN5:AY5"/>
    <mergeCell ref="BA5:BL5"/>
    <mergeCell ref="BN5:BY5"/>
  </mergeCells>
  <conditionalFormatting sqref="BO10:BO111 BB10:BB111 AO10:AO111 AB10:AB111 O10:O111 B10:B111">
    <cfRule type="cellIs" dxfId="473" priority="474" operator="greaterThan">
      <formula>300</formula>
    </cfRule>
  </conditionalFormatting>
  <conditionalFormatting sqref="H10:H111 U10:U111 AH10:AH111 AU10:AU111 BH10:BH111 BU10:BU111 CH10:CH111">
    <cfRule type="cellIs" dxfId="472" priority="473" operator="greaterThan">
      <formula>55</formula>
    </cfRule>
  </conditionalFormatting>
  <conditionalFormatting sqref="CB108:CB111">
    <cfRule type="cellIs" dxfId="471" priority="472" operator="greaterThan">
      <formula>299</formula>
    </cfRule>
  </conditionalFormatting>
  <conditionalFormatting sqref="N10:N111 AA10:AA111 AN10:AN111 BA10:BA111 BN10:BN111 CA10:CA111">
    <cfRule type="beginsWith" dxfId="470" priority="471" operator="beginsWith" text="31">
      <formula>LEFT(N10,2)="31"</formula>
    </cfRule>
  </conditionalFormatting>
  <conditionalFormatting sqref="CM10:CM42">
    <cfRule type="cellIs" dxfId="469" priority="470" operator="greaterThan">
      <formula>300</formula>
    </cfRule>
  </conditionalFormatting>
  <conditionalFormatting sqref="CS16:CS17">
    <cfRule type="cellIs" dxfId="468" priority="469" stopIfTrue="1" operator="greaterThan">
      <formula>700</formula>
    </cfRule>
  </conditionalFormatting>
  <conditionalFormatting sqref="CS18:CS19">
    <cfRule type="cellIs" dxfId="467" priority="468" stopIfTrue="1" operator="greaterThan">
      <formula>700</formula>
    </cfRule>
  </conditionalFormatting>
  <conditionalFormatting sqref="CS16:CS17">
    <cfRule type="cellIs" dxfId="466" priority="467" stopIfTrue="1" operator="greaterThan">
      <formula>700</formula>
    </cfRule>
  </conditionalFormatting>
  <conditionalFormatting sqref="CS16:CS17">
    <cfRule type="cellIs" dxfId="465" priority="466" stopIfTrue="1" operator="greaterThan">
      <formula>700</formula>
    </cfRule>
  </conditionalFormatting>
  <conditionalFormatting sqref="CS18:CS19">
    <cfRule type="cellIs" dxfId="464" priority="465" stopIfTrue="1" operator="greaterThan">
      <formula>700</formula>
    </cfRule>
  </conditionalFormatting>
  <conditionalFormatting sqref="CS18:CS19">
    <cfRule type="cellIs" dxfId="463" priority="464" stopIfTrue="1" operator="greaterThan">
      <formula>700</formula>
    </cfRule>
  </conditionalFormatting>
  <conditionalFormatting sqref="CS20:CS21">
    <cfRule type="cellIs" dxfId="462" priority="463" stopIfTrue="1" operator="greaterThan">
      <formula>700</formula>
    </cfRule>
  </conditionalFormatting>
  <conditionalFormatting sqref="CS22:CS23">
    <cfRule type="cellIs" dxfId="461" priority="462" stopIfTrue="1" operator="greaterThan">
      <formula>700</formula>
    </cfRule>
  </conditionalFormatting>
  <conditionalFormatting sqref="CS24:CS25">
    <cfRule type="cellIs" dxfId="460" priority="461" stopIfTrue="1" operator="greaterThan">
      <formula>700</formula>
    </cfRule>
  </conditionalFormatting>
  <conditionalFormatting sqref="CS26:CS27">
    <cfRule type="cellIs" dxfId="459" priority="460" stopIfTrue="1" operator="greaterThan">
      <formula>700</formula>
    </cfRule>
  </conditionalFormatting>
  <conditionalFormatting sqref="CS28:CS29">
    <cfRule type="cellIs" dxfId="458" priority="459" stopIfTrue="1" operator="greaterThan">
      <formula>700</formula>
    </cfRule>
  </conditionalFormatting>
  <conditionalFormatting sqref="CS20:CS21">
    <cfRule type="cellIs" dxfId="457" priority="458" stopIfTrue="1" operator="greaterThan">
      <formula>700</formula>
    </cfRule>
  </conditionalFormatting>
  <conditionalFormatting sqref="CS22:CS23">
    <cfRule type="cellIs" dxfId="456" priority="457" stopIfTrue="1" operator="greaterThan">
      <formula>700</formula>
    </cfRule>
  </conditionalFormatting>
  <conditionalFormatting sqref="CS22:CS23">
    <cfRule type="cellIs" dxfId="455" priority="456" stopIfTrue="1" operator="greaterThan">
      <formula>700</formula>
    </cfRule>
  </conditionalFormatting>
  <conditionalFormatting sqref="CS24:CS25">
    <cfRule type="cellIs" dxfId="454" priority="455" stopIfTrue="1" operator="greaterThan">
      <formula>700</formula>
    </cfRule>
  </conditionalFormatting>
  <conditionalFormatting sqref="CS24:CS25">
    <cfRule type="cellIs" dxfId="453" priority="454" stopIfTrue="1" operator="greaterThan">
      <formula>700</formula>
    </cfRule>
  </conditionalFormatting>
  <conditionalFormatting sqref="CS26:CS27">
    <cfRule type="cellIs" dxfId="452" priority="453" stopIfTrue="1" operator="greaterThan">
      <formula>700</formula>
    </cfRule>
  </conditionalFormatting>
  <conditionalFormatting sqref="CS26:CS27">
    <cfRule type="cellIs" dxfId="451" priority="452" stopIfTrue="1" operator="greaterThan">
      <formula>700</formula>
    </cfRule>
  </conditionalFormatting>
  <conditionalFormatting sqref="CS28:CS29">
    <cfRule type="cellIs" dxfId="450" priority="451" stopIfTrue="1" operator="greaterThan">
      <formula>700</formula>
    </cfRule>
  </conditionalFormatting>
  <conditionalFormatting sqref="CS28:CS29">
    <cfRule type="cellIs" dxfId="449" priority="450" stopIfTrue="1" operator="greaterThan">
      <formula>700</formula>
    </cfRule>
  </conditionalFormatting>
  <conditionalFormatting sqref="CS30:CS31">
    <cfRule type="cellIs" dxfId="448" priority="449" stopIfTrue="1" operator="greaterThan">
      <formula>700</formula>
    </cfRule>
  </conditionalFormatting>
  <conditionalFormatting sqref="CS32:CS33">
    <cfRule type="cellIs" dxfId="447" priority="448" stopIfTrue="1" operator="greaterThan">
      <formula>700</formula>
    </cfRule>
  </conditionalFormatting>
  <conditionalFormatting sqref="CS30:CS31">
    <cfRule type="cellIs" dxfId="446" priority="447" stopIfTrue="1" operator="greaterThan">
      <formula>700</formula>
    </cfRule>
  </conditionalFormatting>
  <conditionalFormatting sqref="CS30:CS31">
    <cfRule type="cellIs" dxfId="445" priority="446" stopIfTrue="1" operator="greaterThan">
      <formula>700</formula>
    </cfRule>
  </conditionalFormatting>
  <conditionalFormatting sqref="CS32:CS33">
    <cfRule type="cellIs" dxfId="444" priority="445" stopIfTrue="1" operator="greaterThan">
      <formula>700</formula>
    </cfRule>
  </conditionalFormatting>
  <conditionalFormatting sqref="CS32:CS33">
    <cfRule type="cellIs" dxfId="443" priority="444" stopIfTrue="1" operator="greaterThan">
      <formula>700</formula>
    </cfRule>
  </conditionalFormatting>
  <conditionalFormatting sqref="CS16:CS17">
    <cfRule type="cellIs" dxfId="442" priority="443" stopIfTrue="1" operator="greaterThan">
      <formula>700</formula>
    </cfRule>
  </conditionalFormatting>
  <conditionalFormatting sqref="CS16:CS17">
    <cfRule type="cellIs" dxfId="441" priority="442" stopIfTrue="1" operator="greaterThan">
      <formula>700</formula>
    </cfRule>
  </conditionalFormatting>
  <conditionalFormatting sqref="CS18:CS19">
    <cfRule type="cellIs" dxfId="440" priority="441" stopIfTrue="1" operator="greaterThan">
      <formula>700</formula>
    </cfRule>
  </conditionalFormatting>
  <conditionalFormatting sqref="CS16:CS17">
    <cfRule type="cellIs" dxfId="439" priority="440" stopIfTrue="1" operator="greaterThan">
      <formula>700</formula>
    </cfRule>
  </conditionalFormatting>
  <conditionalFormatting sqref="CS16:CS17">
    <cfRule type="cellIs" dxfId="438" priority="439" stopIfTrue="1" operator="greaterThan">
      <formula>700</formula>
    </cfRule>
  </conditionalFormatting>
  <conditionalFormatting sqref="CS18:CS19">
    <cfRule type="cellIs" dxfId="437" priority="438" stopIfTrue="1" operator="greaterThan">
      <formula>700</formula>
    </cfRule>
  </conditionalFormatting>
  <conditionalFormatting sqref="CS18:CS19">
    <cfRule type="cellIs" dxfId="436" priority="437" stopIfTrue="1" operator="greaterThan">
      <formula>700</formula>
    </cfRule>
  </conditionalFormatting>
  <conditionalFormatting sqref="CS16:CS17">
    <cfRule type="cellIs" dxfId="435" priority="436" stopIfTrue="1" operator="greaterThan">
      <formula>700</formula>
    </cfRule>
  </conditionalFormatting>
  <conditionalFormatting sqref="CS16:CS17">
    <cfRule type="cellIs" dxfId="434" priority="435" stopIfTrue="1" operator="greaterThan">
      <formula>700</formula>
    </cfRule>
  </conditionalFormatting>
  <conditionalFormatting sqref="CS16:CS17">
    <cfRule type="cellIs" dxfId="433" priority="434" stopIfTrue="1" operator="greaterThan">
      <formula>700</formula>
    </cfRule>
  </conditionalFormatting>
  <conditionalFormatting sqref="CS18:CS19">
    <cfRule type="cellIs" dxfId="432" priority="433" stopIfTrue="1" operator="greaterThan">
      <formula>700</formula>
    </cfRule>
  </conditionalFormatting>
  <conditionalFormatting sqref="CS18:CS19">
    <cfRule type="cellIs" dxfId="431" priority="432" stopIfTrue="1" operator="greaterThan">
      <formula>700</formula>
    </cfRule>
  </conditionalFormatting>
  <conditionalFormatting sqref="CS18:CS19">
    <cfRule type="cellIs" dxfId="430" priority="431" stopIfTrue="1" operator="greaterThan">
      <formula>700</formula>
    </cfRule>
  </conditionalFormatting>
  <conditionalFormatting sqref="CS20:CS21">
    <cfRule type="cellIs" dxfId="429" priority="430" stopIfTrue="1" operator="greaterThan">
      <formula>700</formula>
    </cfRule>
  </conditionalFormatting>
  <conditionalFormatting sqref="CS22:CS23">
    <cfRule type="cellIs" dxfId="428" priority="429" stopIfTrue="1" operator="greaterThan">
      <formula>700</formula>
    </cfRule>
  </conditionalFormatting>
  <conditionalFormatting sqref="CS24:CS25">
    <cfRule type="cellIs" dxfId="427" priority="428" stopIfTrue="1" operator="greaterThan">
      <formula>700</formula>
    </cfRule>
  </conditionalFormatting>
  <conditionalFormatting sqref="CS26:CS27">
    <cfRule type="cellIs" dxfId="426" priority="427" stopIfTrue="1" operator="greaterThan">
      <formula>700</formula>
    </cfRule>
  </conditionalFormatting>
  <conditionalFormatting sqref="CS20:CS21">
    <cfRule type="cellIs" dxfId="425" priority="426" stopIfTrue="1" operator="greaterThan">
      <formula>700</formula>
    </cfRule>
  </conditionalFormatting>
  <conditionalFormatting sqref="CS22:CS23">
    <cfRule type="cellIs" dxfId="424" priority="425" stopIfTrue="1" operator="greaterThan">
      <formula>700</formula>
    </cfRule>
  </conditionalFormatting>
  <conditionalFormatting sqref="CS24:CS25">
    <cfRule type="cellIs" dxfId="423" priority="424" stopIfTrue="1" operator="greaterThan">
      <formula>700</formula>
    </cfRule>
  </conditionalFormatting>
  <conditionalFormatting sqref="CS26:CS27">
    <cfRule type="cellIs" dxfId="422" priority="423" stopIfTrue="1" operator="greaterThan">
      <formula>700</formula>
    </cfRule>
  </conditionalFormatting>
  <conditionalFormatting sqref="CS28:CS29">
    <cfRule type="cellIs" dxfId="421" priority="422" stopIfTrue="1" operator="greaterThan">
      <formula>700</formula>
    </cfRule>
  </conditionalFormatting>
  <conditionalFormatting sqref="CS20:CS21">
    <cfRule type="cellIs" dxfId="420" priority="421" stopIfTrue="1" operator="greaterThan">
      <formula>700</formula>
    </cfRule>
  </conditionalFormatting>
  <conditionalFormatting sqref="CS22:CS23">
    <cfRule type="cellIs" dxfId="419" priority="420" stopIfTrue="1" operator="greaterThan">
      <formula>700</formula>
    </cfRule>
  </conditionalFormatting>
  <conditionalFormatting sqref="CS22:CS23">
    <cfRule type="cellIs" dxfId="418" priority="419" stopIfTrue="1" operator="greaterThan">
      <formula>700</formula>
    </cfRule>
  </conditionalFormatting>
  <conditionalFormatting sqref="CS24:CS25">
    <cfRule type="cellIs" dxfId="417" priority="418" stopIfTrue="1" operator="greaterThan">
      <formula>700</formula>
    </cfRule>
  </conditionalFormatting>
  <conditionalFormatting sqref="CS24:CS25">
    <cfRule type="cellIs" dxfId="416" priority="417" stopIfTrue="1" operator="greaterThan">
      <formula>700</formula>
    </cfRule>
  </conditionalFormatting>
  <conditionalFormatting sqref="CS26:CS27">
    <cfRule type="cellIs" dxfId="415" priority="416" stopIfTrue="1" operator="greaterThan">
      <formula>700</formula>
    </cfRule>
  </conditionalFormatting>
  <conditionalFormatting sqref="CS26:CS27">
    <cfRule type="cellIs" dxfId="414" priority="415" stopIfTrue="1" operator="greaterThan">
      <formula>700</formula>
    </cfRule>
  </conditionalFormatting>
  <conditionalFormatting sqref="CS28:CS29">
    <cfRule type="cellIs" dxfId="413" priority="414" stopIfTrue="1" operator="greaterThan">
      <formula>700</formula>
    </cfRule>
  </conditionalFormatting>
  <conditionalFormatting sqref="CS28:CS29">
    <cfRule type="cellIs" dxfId="412" priority="413" stopIfTrue="1" operator="greaterThan">
      <formula>700</formula>
    </cfRule>
  </conditionalFormatting>
  <conditionalFormatting sqref="CS22:CS23">
    <cfRule type="cellIs" dxfId="411" priority="412" stopIfTrue="1" operator="greaterThan">
      <formula>700</formula>
    </cfRule>
  </conditionalFormatting>
  <conditionalFormatting sqref="CS22:CS23">
    <cfRule type="cellIs" dxfId="410" priority="411" stopIfTrue="1" operator="greaterThan">
      <formula>700</formula>
    </cfRule>
  </conditionalFormatting>
  <conditionalFormatting sqref="CS22:CS23">
    <cfRule type="cellIs" dxfId="409" priority="410" stopIfTrue="1" operator="greaterThan">
      <formula>700</formula>
    </cfRule>
  </conditionalFormatting>
  <conditionalFormatting sqref="CS24:CS25">
    <cfRule type="cellIs" dxfId="408" priority="409" stopIfTrue="1" operator="greaterThan">
      <formula>700</formula>
    </cfRule>
  </conditionalFormatting>
  <conditionalFormatting sqref="CS24:CS25">
    <cfRule type="cellIs" dxfId="407" priority="408" stopIfTrue="1" operator="greaterThan">
      <formula>700</formula>
    </cfRule>
  </conditionalFormatting>
  <conditionalFormatting sqref="CS24:CS25">
    <cfRule type="cellIs" dxfId="406" priority="407" stopIfTrue="1" operator="greaterThan">
      <formula>700</formula>
    </cfRule>
  </conditionalFormatting>
  <conditionalFormatting sqref="CS26:CS27">
    <cfRule type="cellIs" dxfId="405" priority="406" stopIfTrue="1" operator="greaterThan">
      <formula>700</formula>
    </cfRule>
  </conditionalFormatting>
  <conditionalFormatting sqref="CS26:CS27">
    <cfRule type="cellIs" dxfId="404" priority="405" stopIfTrue="1" operator="greaterThan">
      <formula>700</formula>
    </cfRule>
  </conditionalFormatting>
  <conditionalFormatting sqref="CS26:CS27">
    <cfRule type="cellIs" dxfId="403" priority="404" stopIfTrue="1" operator="greaterThan">
      <formula>700</formula>
    </cfRule>
  </conditionalFormatting>
  <conditionalFormatting sqref="CS28:CS29">
    <cfRule type="cellIs" dxfId="402" priority="403" stopIfTrue="1" operator="greaterThan">
      <formula>700</formula>
    </cfRule>
  </conditionalFormatting>
  <conditionalFormatting sqref="CS28:CS29">
    <cfRule type="cellIs" dxfId="401" priority="402" stopIfTrue="1" operator="greaterThan">
      <formula>700</formula>
    </cfRule>
  </conditionalFormatting>
  <conditionalFormatting sqref="CS28:CS29">
    <cfRule type="cellIs" dxfId="400" priority="401" stopIfTrue="1" operator="greaterThan">
      <formula>700</formula>
    </cfRule>
  </conditionalFormatting>
  <conditionalFormatting sqref="CS30:CS31">
    <cfRule type="cellIs" dxfId="399" priority="400" stopIfTrue="1" operator="greaterThan">
      <formula>700</formula>
    </cfRule>
  </conditionalFormatting>
  <conditionalFormatting sqref="CS32:CS33">
    <cfRule type="cellIs" dxfId="398" priority="399" stopIfTrue="1" operator="greaterThan">
      <formula>700</formula>
    </cfRule>
  </conditionalFormatting>
  <conditionalFormatting sqref="CS30:CS31">
    <cfRule type="cellIs" dxfId="397" priority="398" stopIfTrue="1" operator="greaterThan">
      <formula>700</formula>
    </cfRule>
  </conditionalFormatting>
  <conditionalFormatting sqref="CS30:CS31">
    <cfRule type="cellIs" dxfId="396" priority="397" stopIfTrue="1" operator="greaterThan">
      <formula>700</formula>
    </cfRule>
  </conditionalFormatting>
  <conditionalFormatting sqref="CS32:CS33">
    <cfRule type="cellIs" dxfId="395" priority="396" stopIfTrue="1" operator="greaterThan">
      <formula>700</formula>
    </cfRule>
  </conditionalFormatting>
  <conditionalFormatting sqref="CS32:CS33">
    <cfRule type="cellIs" dxfId="394" priority="395" stopIfTrue="1" operator="greaterThan">
      <formula>700</formula>
    </cfRule>
  </conditionalFormatting>
  <conditionalFormatting sqref="CS30:CS31">
    <cfRule type="cellIs" dxfId="393" priority="394" stopIfTrue="1" operator="greaterThan">
      <formula>700</formula>
    </cfRule>
  </conditionalFormatting>
  <conditionalFormatting sqref="CS30:CS31">
    <cfRule type="cellIs" dxfId="392" priority="393" stopIfTrue="1" operator="greaterThan">
      <formula>700</formula>
    </cfRule>
  </conditionalFormatting>
  <conditionalFormatting sqref="CS32:CS33">
    <cfRule type="cellIs" dxfId="391" priority="392" stopIfTrue="1" operator="greaterThan">
      <formula>700</formula>
    </cfRule>
  </conditionalFormatting>
  <conditionalFormatting sqref="CS30:CS31">
    <cfRule type="cellIs" dxfId="390" priority="391" stopIfTrue="1" operator="greaterThan">
      <formula>700</formula>
    </cfRule>
  </conditionalFormatting>
  <conditionalFormatting sqref="CS30:CS31">
    <cfRule type="cellIs" dxfId="389" priority="390" stopIfTrue="1" operator="greaterThan">
      <formula>700</formula>
    </cfRule>
  </conditionalFormatting>
  <conditionalFormatting sqref="CS32:CS33">
    <cfRule type="cellIs" dxfId="388" priority="389" stopIfTrue="1" operator="greaterThan">
      <formula>700</formula>
    </cfRule>
  </conditionalFormatting>
  <conditionalFormatting sqref="CS32:CS33">
    <cfRule type="cellIs" dxfId="387" priority="388" stopIfTrue="1" operator="greaterThan">
      <formula>700</formula>
    </cfRule>
  </conditionalFormatting>
  <conditionalFormatting sqref="CS30:CS31">
    <cfRule type="cellIs" dxfId="386" priority="387" stopIfTrue="1" operator="greaterThan">
      <formula>700</formula>
    </cfRule>
  </conditionalFormatting>
  <conditionalFormatting sqref="CS30:CS31">
    <cfRule type="cellIs" dxfId="385" priority="386" stopIfTrue="1" operator="greaterThan">
      <formula>700</formula>
    </cfRule>
  </conditionalFormatting>
  <conditionalFormatting sqref="CS30:CS31">
    <cfRule type="cellIs" dxfId="384" priority="385" stopIfTrue="1" operator="greaterThan">
      <formula>700</formula>
    </cfRule>
  </conditionalFormatting>
  <conditionalFormatting sqref="CS32:CS33">
    <cfRule type="cellIs" dxfId="383" priority="384" stopIfTrue="1" operator="greaterThan">
      <formula>700</formula>
    </cfRule>
  </conditionalFormatting>
  <conditionalFormatting sqref="CS32:CS33">
    <cfRule type="cellIs" dxfId="382" priority="383" stopIfTrue="1" operator="greaterThan">
      <formula>700</formula>
    </cfRule>
  </conditionalFormatting>
  <conditionalFormatting sqref="CS32:CS33">
    <cfRule type="cellIs" dxfId="381" priority="382" stopIfTrue="1" operator="greaterThan">
      <formula>700</formula>
    </cfRule>
  </conditionalFormatting>
  <conditionalFormatting sqref="CS34:CS57">
    <cfRule type="cellIs" dxfId="380" priority="381" stopIfTrue="1" operator="greaterThan">
      <formula>500</formula>
    </cfRule>
  </conditionalFormatting>
  <conditionalFormatting sqref="CS34:CS35">
    <cfRule type="cellIs" dxfId="379" priority="380" stopIfTrue="1" operator="greaterThan">
      <formula>700</formula>
    </cfRule>
  </conditionalFormatting>
  <conditionalFormatting sqref="CS36:CS37">
    <cfRule type="cellIs" dxfId="378" priority="379" stopIfTrue="1" operator="greaterThan">
      <formula>700</formula>
    </cfRule>
  </conditionalFormatting>
  <conditionalFormatting sqref="CS38:CS39">
    <cfRule type="cellIs" dxfId="377" priority="378" stopIfTrue="1" operator="greaterThan">
      <formula>700</formula>
    </cfRule>
  </conditionalFormatting>
  <conditionalFormatting sqref="CS40:CS41">
    <cfRule type="cellIs" dxfId="376" priority="377" stopIfTrue="1" operator="greaterThan">
      <formula>700</formula>
    </cfRule>
  </conditionalFormatting>
  <conditionalFormatting sqref="CS42:CS43">
    <cfRule type="cellIs" dxfId="375" priority="376" stopIfTrue="1" operator="greaterThan">
      <formula>700</formula>
    </cfRule>
  </conditionalFormatting>
  <conditionalFormatting sqref="CS34:CS35">
    <cfRule type="cellIs" dxfId="374" priority="375" stopIfTrue="1" operator="greaterThan">
      <formula>700</formula>
    </cfRule>
  </conditionalFormatting>
  <conditionalFormatting sqref="CS36:CS37">
    <cfRule type="cellIs" dxfId="373" priority="374" stopIfTrue="1" operator="greaterThan">
      <formula>700</formula>
    </cfRule>
  </conditionalFormatting>
  <conditionalFormatting sqref="CS36:CS37">
    <cfRule type="cellIs" dxfId="372" priority="373" stopIfTrue="1" operator="greaterThan">
      <formula>700</formula>
    </cfRule>
  </conditionalFormatting>
  <conditionalFormatting sqref="CS38:CS39">
    <cfRule type="cellIs" dxfId="371" priority="372" stopIfTrue="1" operator="greaterThan">
      <formula>700</formula>
    </cfRule>
  </conditionalFormatting>
  <conditionalFormatting sqref="CS38:CS39">
    <cfRule type="cellIs" dxfId="370" priority="371" stopIfTrue="1" operator="greaterThan">
      <formula>700</formula>
    </cfRule>
  </conditionalFormatting>
  <conditionalFormatting sqref="CS40:CS41">
    <cfRule type="cellIs" dxfId="369" priority="370" stopIfTrue="1" operator="greaterThan">
      <formula>700</formula>
    </cfRule>
  </conditionalFormatting>
  <conditionalFormatting sqref="CS40:CS41">
    <cfRule type="cellIs" dxfId="368" priority="369" stopIfTrue="1" operator="greaterThan">
      <formula>700</formula>
    </cfRule>
  </conditionalFormatting>
  <conditionalFormatting sqref="CS42:CS43">
    <cfRule type="cellIs" dxfId="367" priority="368" stopIfTrue="1" operator="greaterThan">
      <formula>700</formula>
    </cfRule>
  </conditionalFormatting>
  <conditionalFormatting sqref="CS42:CS43">
    <cfRule type="cellIs" dxfId="366" priority="367" stopIfTrue="1" operator="greaterThan">
      <formula>700</formula>
    </cfRule>
  </conditionalFormatting>
  <conditionalFormatting sqref="CS44:CS45">
    <cfRule type="cellIs" dxfId="365" priority="366" stopIfTrue="1" operator="greaterThan">
      <formula>700</formula>
    </cfRule>
  </conditionalFormatting>
  <conditionalFormatting sqref="CS46:CS47">
    <cfRule type="cellIs" dxfId="364" priority="365" stopIfTrue="1" operator="greaterThan">
      <formula>700</formula>
    </cfRule>
  </conditionalFormatting>
  <conditionalFormatting sqref="CS48:CS49">
    <cfRule type="cellIs" dxfId="363" priority="364" stopIfTrue="1" operator="greaterThan">
      <formula>700</formula>
    </cfRule>
  </conditionalFormatting>
  <conditionalFormatting sqref="CS50:CS51">
    <cfRule type="cellIs" dxfId="362" priority="363" stopIfTrue="1" operator="greaterThan">
      <formula>700</formula>
    </cfRule>
  </conditionalFormatting>
  <conditionalFormatting sqref="CS52:CS53">
    <cfRule type="cellIs" dxfId="361" priority="362" stopIfTrue="1" operator="greaterThan">
      <formula>700</formula>
    </cfRule>
  </conditionalFormatting>
  <conditionalFormatting sqref="CS44:CS45">
    <cfRule type="cellIs" dxfId="360" priority="361" stopIfTrue="1" operator="greaterThan">
      <formula>700</formula>
    </cfRule>
  </conditionalFormatting>
  <conditionalFormatting sqref="CS46:CS47">
    <cfRule type="cellIs" dxfId="359" priority="360" stopIfTrue="1" operator="greaterThan">
      <formula>700</formula>
    </cfRule>
  </conditionalFormatting>
  <conditionalFormatting sqref="CS46:CS47">
    <cfRule type="cellIs" dxfId="358" priority="359" stopIfTrue="1" operator="greaterThan">
      <formula>700</formula>
    </cfRule>
  </conditionalFormatting>
  <conditionalFormatting sqref="CS48:CS49">
    <cfRule type="cellIs" dxfId="357" priority="358" stopIfTrue="1" operator="greaterThan">
      <formula>700</formula>
    </cfRule>
  </conditionalFormatting>
  <conditionalFormatting sqref="CS48:CS49">
    <cfRule type="cellIs" dxfId="356" priority="357" stopIfTrue="1" operator="greaterThan">
      <formula>700</formula>
    </cfRule>
  </conditionalFormatting>
  <conditionalFormatting sqref="CS50:CS51">
    <cfRule type="cellIs" dxfId="355" priority="356" stopIfTrue="1" operator="greaterThan">
      <formula>700</formula>
    </cfRule>
  </conditionalFormatting>
  <conditionalFormatting sqref="CS50:CS51">
    <cfRule type="cellIs" dxfId="354" priority="355" stopIfTrue="1" operator="greaterThan">
      <formula>700</formula>
    </cfRule>
  </conditionalFormatting>
  <conditionalFormatting sqref="CS52:CS53">
    <cfRule type="cellIs" dxfId="353" priority="354" stopIfTrue="1" operator="greaterThan">
      <formula>700</formula>
    </cfRule>
  </conditionalFormatting>
  <conditionalFormatting sqref="CS52:CS53">
    <cfRule type="cellIs" dxfId="352" priority="353" stopIfTrue="1" operator="greaterThan">
      <formula>700</formula>
    </cfRule>
  </conditionalFormatting>
  <conditionalFormatting sqref="CS54:CS55">
    <cfRule type="cellIs" dxfId="351" priority="352" stopIfTrue="1" operator="greaterThan">
      <formula>700</formula>
    </cfRule>
  </conditionalFormatting>
  <conditionalFormatting sqref="CS56:CS57">
    <cfRule type="cellIs" dxfId="350" priority="351" stopIfTrue="1" operator="greaterThan">
      <formula>700</formula>
    </cfRule>
  </conditionalFormatting>
  <conditionalFormatting sqref="CS54:CS55">
    <cfRule type="cellIs" dxfId="349" priority="350" stopIfTrue="1" operator="greaterThan">
      <formula>700</formula>
    </cfRule>
  </conditionalFormatting>
  <conditionalFormatting sqref="CS54:CS55">
    <cfRule type="cellIs" dxfId="348" priority="349" stopIfTrue="1" operator="greaterThan">
      <formula>700</formula>
    </cfRule>
  </conditionalFormatting>
  <conditionalFormatting sqref="CS56:CS57">
    <cfRule type="cellIs" dxfId="347" priority="348" stopIfTrue="1" operator="greaterThan">
      <formula>700</formula>
    </cfRule>
  </conditionalFormatting>
  <conditionalFormatting sqref="CS56:CS57">
    <cfRule type="cellIs" dxfId="346" priority="347" stopIfTrue="1" operator="greaterThan">
      <formula>700</formula>
    </cfRule>
  </conditionalFormatting>
  <conditionalFormatting sqref="CS34:CS35">
    <cfRule type="cellIs" dxfId="345" priority="346" stopIfTrue="1" operator="greaterThan">
      <formula>700</formula>
    </cfRule>
  </conditionalFormatting>
  <conditionalFormatting sqref="CS36:CS37">
    <cfRule type="cellIs" dxfId="344" priority="345" stopIfTrue="1" operator="greaterThan">
      <formula>700</formula>
    </cfRule>
  </conditionalFormatting>
  <conditionalFormatting sqref="CS38:CS39">
    <cfRule type="cellIs" dxfId="343" priority="344" stopIfTrue="1" operator="greaterThan">
      <formula>700</formula>
    </cfRule>
  </conditionalFormatting>
  <conditionalFormatting sqref="CS40:CS41">
    <cfRule type="cellIs" dxfId="342" priority="343" stopIfTrue="1" operator="greaterThan">
      <formula>700</formula>
    </cfRule>
  </conditionalFormatting>
  <conditionalFormatting sqref="CS34:CS35">
    <cfRule type="cellIs" dxfId="341" priority="342" stopIfTrue="1" operator="greaterThan">
      <formula>700</formula>
    </cfRule>
  </conditionalFormatting>
  <conditionalFormatting sqref="CS36:CS37">
    <cfRule type="cellIs" dxfId="340" priority="341" stopIfTrue="1" operator="greaterThan">
      <formula>700</formula>
    </cfRule>
  </conditionalFormatting>
  <conditionalFormatting sqref="CS38:CS39">
    <cfRule type="cellIs" dxfId="339" priority="340" stopIfTrue="1" operator="greaterThan">
      <formula>700</formula>
    </cfRule>
  </conditionalFormatting>
  <conditionalFormatting sqref="CS40:CS41">
    <cfRule type="cellIs" dxfId="338" priority="339" stopIfTrue="1" operator="greaterThan">
      <formula>700</formula>
    </cfRule>
  </conditionalFormatting>
  <conditionalFormatting sqref="CS42:CS43">
    <cfRule type="cellIs" dxfId="337" priority="338" stopIfTrue="1" operator="greaterThan">
      <formula>700</formula>
    </cfRule>
  </conditionalFormatting>
  <conditionalFormatting sqref="CS34:CS35">
    <cfRule type="cellIs" dxfId="336" priority="337" stopIfTrue="1" operator="greaterThan">
      <formula>700</formula>
    </cfRule>
  </conditionalFormatting>
  <conditionalFormatting sqref="CS36:CS37">
    <cfRule type="cellIs" dxfId="335" priority="336" stopIfTrue="1" operator="greaterThan">
      <formula>700</formula>
    </cfRule>
  </conditionalFormatting>
  <conditionalFormatting sqref="CS36:CS37">
    <cfRule type="cellIs" dxfId="334" priority="335" stopIfTrue="1" operator="greaterThan">
      <formula>700</formula>
    </cfRule>
  </conditionalFormatting>
  <conditionalFormatting sqref="CS38:CS39">
    <cfRule type="cellIs" dxfId="333" priority="334" stopIfTrue="1" operator="greaterThan">
      <formula>700</formula>
    </cfRule>
  </conditionalFormatting>
  <conditionalFormatting sqref="CS38:CS39">
    <cfRule type="cellIs" dxfId="332" priority="333" stopIfTrue="1" operator="greaterThan">
      <formula>700</formula>
    </cfRule>
  </conditionalFormatting>
  <conditionalFormatting sqref="CS40:CS41">
    <cfRule type="cellIs" dxfId="331" priority="332" stopIfTrue="1" operator="greaterThan">
      <formula>700</formula>
    </cfRule>
  </conditionalFormatting>
  <conditionalFormatting sqref="CS40:CS41">
    <cfRule type="cellIs" dxfId="330" priority="331" stopIfTrue="1" operator="greaterThan">
      <formula>700</formula>
    </cfRule>
  </conditionalFormatting>
  <conditionalFormatting sqref="CS42:CS43">
    <cfRule type="cellIs" dxfId="329" priority="330" stopIfTrue="1" operator="greaterThan">
      <formula>700</formula>
    </cfRule>
  </conditionalFormatting>
  <conditionalFormatting sqref="CS42:CS43">
    <cfRule type="cellIs" dxfId="328" priority="329" stopIfTrue="1" operator="greaterThan">
      <formula>700</formula>
    </cfRule>
  </conditionalFormatting>
  <conditionalFormatting sqref="CS36:CS37">
    <cfRule type="cellIs" dxfId="327" priority="328" stopIfTrue="1" operator="greaterThan">
      <formula>700</formula>
    </cfRule>
  </conditionalFormatting>
  <conditionalFormatting sqref="CS36:CS37">
    <cfRule type="cellIs" dxfId="326" priority="327" stopIfTrue="1" operator="greaterThan">
      <formula>700</formula>
    </cfRule>
  </conditionalFormatting>
  <conditionalFormatting sqref="CS36:CS37">
    <cfRule type="cellIs" dxfId="325" priority="326" stopIfTrue="1" operator="greaterThan">
      <formula>700</formula>
    </cfRule>
  </conditionalFormatting>
  <conditionalFormatting sqref="CS38:CS39">
    <cfRule type="cellIs" dxfId="324" priority="325" stopIfTrue="1" operator="greaterThan">
      <formula>700</formula>
    </cfRule>
  </conditionalFormatting>
  <conditionalFormatting sqref="CS38:CS39">
    <cfRule type="cellIs" dxfId="323" priority="324" stopIfTrue="1" operator="greaterThan">
      <formula>700</formula>
    </cfRule>
  </conditionalFormatting>
  <conditionalFormatting sqref="CS38:CS39">
    <cfRule type="cellIs" dxfId="322" priority="323" stopIfTrue="1" operator="greaterThan">
      <formula>700</formula>
    </cfRule>
  </conditionalFormatting>
  <conditionalFormatting sqref="CS40:CS41">
    <cfRule type="cellIs" dxfId="321" priority="322" stopIfTrue="1" operator="greaterThan">
      <formula>700</formula>
    </cfRule>
  </conditionalFormatting>
  <conditionalFormatting sqref="CS40:CS41">
    <cfRule type="cellIs" dxfId="320" priority="321" stopIfTrue="1" operator="greaterThan">
      <formula>700</formula>
    </cfRule>
  </conditionalFormatting>
  <conditionalFormatting sqref="CS40:CS41">
    <cfRule type="cellIs" dxfId="319" priority="320" stopIfTrue="1" operator="greaterThan">
      <formula>700</formula>
    </cfRule>
  </conditionalFormatting>
  <conditionalFormatting sqref="CS42:CS43">
    <cfRule type="cellIs" dxfId="318" priority="319" stopIfTrue="1" operator="greaterThan">
      <formula>700</formula>
    </cfRule>
  </conditionalFormatting>
  <conditionalFormatting sqref="CS42:CS43">
    <cfRule type="cellIs" dxfId="317" priority="318" stopIfTrue="1" operator="greaterThan">
      <formula>700</formula>
    </cfRule>
  </conditionalFormatting>
  <conditionalFormatting sqref="CS42:CS43">
    <cfRule type="cellIs" dxfId="316" priority="317" stopIfTrue="1" operator="greaterThan">
      <formula>700</formula>
    </cfRule>
  </conditionalFormatting>
  <conditionalFormatting sqref="CS44:CS45">
    <cfRule type="cellIs" dxfId="315" priority="316" stopIfTrue="1" operator="greaterThan">
      <formula>700</formula>
    </cfRule>
  </conditionalFormatting>
  <conditionalFormatting sqref="CS46:CS47">
    <cfRule type="cellIs" dxfId="314" priority="315" stopIfTrue="1" operator="greaterThan">
      <formula>700</formula>
    </cfRule>
  </conditionalFormatting>
  <conditionalFormatting sqref="CS48:CS49">
    <cfRule type="cellIs" dxfId="313" priority="314" stopIfTrue="1" operator="greaterThan">
      <formula>700</formula>
    </cfRule>
  </conditionalFormatting>
  <conditionalFormatting sqref="CS50:CS51">
    <cfRule type="cellIs" dxfId="312" priority="313" stopIfTrue="1" operator="greaterThan">
      <formula>700</formula>
    </cfRule>
  </conditionalFormatting>
  <conditionalFormatting sqref="CS44:CS45">
    <cfRule type="cellIs" dxfId="311" priority="312" stopIfTrue="1" operator="greaterThan">
      <formula>700</formula>
    </cfRule>
  </conditionalFormatting>
  <conditionalFormatting sqref="CS46:CS47">
    <cfRule type="cellIs" dxfId="310" priority="311" stopIfTrue="1" operator="greaterThan">
      <formula>700</formula>
    </cfRule>
  </conditionalFormatting>
  <conditionalFormatting sqref="CS48:CS49">
    <cfRule type="cellIs" dxfId="309" priority="310" stopIfTrue="1" operator="greaterThan">
      <formula>700</formula>
    </cfRule>
  </conditionalFormatting>
  <conditionalFormatting sqref="CS50:CS51">
    <cfRule type="cellIs" dxfId="308" priority="309" stopIfTrue="1" operator="greaterThan">
      <formula>700</formula>
    </cfRule>
  </conditionalFormatting>
  <conditionalFormatting sqref="CS52:CS53">
    <cfRule type="cellIs" dxfId="307" priority="308" stopIfTrue="1" operator="greaterThan">
      <formula>700</formula>
    </cfRule>
  </conditionalFormatting>
  <conditionalFormatting sqref="CS44:CS45">
    <cfRule type="cellIs" dxfId="306" priority="307" stopIfTrue="1" operator="greaterThan">
      <formula>700</formula>
    </cfRule>
  </conditionalFormatting>
  <conditionalFormatting sqref="CS46:CS47">
    <cfRule type="cellIs" dxfId="305" priority="306" stopIfTrue="1" operator="greaterThan">
      <formula>700</formula>
    </cfRule>
  </conditionalFormatting>
  <conditionalFormatting sqref="CS46:CS47">
    <cfRule type="cellIs" dxfId="304" priority="305" stopIfTrue="1" operator="greaterThan">
      <formula>700</formula>
    </cfRule>
  </conditionalFormatting>
  <conditionalFormatting sqref="CS48:CS49">
    <cfRule type="cellIs" dxfId="303" priority="304" stopIfTrue="1" operator="greaterThan">
      <formula>700</formula>
    </cfRule>
  </conditionalFormatting>
  <conditionalFormatting sqref="CS48:CS49">
    <cfRule type="cellIs" dxfId="302" priority="303" stopIfTrue="1" operator="greaterThan">
      <formula>700</formula>
    </cfRule>
  </conditionalFormatting>
  <conditionalFormatting sqref="CS50:CS51">
    <cfRule type="cellIs" dxfId="301" priority="302" stopIfTrue="1" operator="greaterThan">
      <formula>700</formula>
    </cfRule>
  </conditionalFormatting>
  <conditionalFormatting sqref="CS50:CS51">
    <cfRule type="cellIs" dxfId="300" priority="301" stopIfTrue="1" operator="greaterThan">
      <formula>700</formula>
    </cfRule>
  </conditionalFormatting>
  <conditionalFormatting sqref="CS52:CS53">
    <cfRule type="cellIs" dxfId="299" priority="300" stopIfTrue="1" operator="greaterThan">
      <formula>700</formula>
    </cfRule>
  </conditionalFormatting>
  <conditionalFormatting sqref="CS52:CS53">
    <cfRule type="cellIs" dxfId="298" priority="299" stopIfTrue="1" operator="greaterThan">
      <formula>700</formula>
    </cfRule>
  </conditionalFormatting>
  <conditionalFormatting sqref="CS46:CS47">
    <cfRule type="cellIs" dxfId="297" priority="298" stopIfTrue="1" operator="greaterThan">
      <formula>700</formula>
    </cfRule>
  </conditionalFormatting>
  <conditionalFormatting sqref="CS46:CS47">
    <cfRule type="cellIs" dxfId="296" priority="297" stopIfTrue="1" operator="greaterThan">
      <formula>700</formula>
    </cfRule>
  </conditionalFormatting>
  <conditionalFormatting sqref="CS46:CS47">
    <cfRule type="cellIs" dxfId="295" priority="296" stopIfTrue="1" operator="greaterThan">
      <formula>700</formula>
    </cfRule>
  </conditionalFormatting>
  <conditionalFormatting sqref="CS48:CS49">
    <cfRule type="cellIs" dxfId="294" priority="295" stopIfTrue="1" operator="greaterThan">
      <formula>700</formula>
    </cfRule>
  </conditionalFormatting>
  <conditionalFormatting sqref="CS48:CS49">
    <cfRule type="cellIs" dxfId="293" priority="294" stopIfTrue="1" operator="greaterThan">
      <formula>700</formula>
    </cfRule>
  </conditionalFormatting>
  <conditionalFormatting sqref="CS48:CS49">
    <cfRule type="cellIs" dxfId="292" priority="293" stopIfTrue="1" operator="greaterThan">
      <formula>700</formula>
    </cfRule>
  </conditionalFormatting>
  <conditionalFormatting sqref="CS50:CS51">
    <cfRule type="cellIs" dxfId="291" priority="292" stopIfTrue="1" operator="greaterThan">
      <formula>700</formula>
    </cfRule>
  </conditionalFormatting>
  <conditionalFormatting sqref="CS50:CS51">
    <cfRule type="cellIs" dxfId="290" priority="291" stopIfTrue="1" operator="greaterThan">
      <formula>700</formula>
    </cfRule>
  </conditionalFormatting>
  <conditionalFormatting sqref="CS50:CS51">
    <cfRule type="cellIs" dxfId="289" priority="290" stopIfTrue="1" operator="greaterThan">
      <formula>700</formula>
    </cfRule>
  </conditionalFormatting>
  <conditionalFormatting sqref="CS52:CS53">
    <cfRule type="cellIs" dxfId="288" priority="289" stopIfTrue="1" operator="greaterThan">
      <formula>700</formula>
    </cfRule>
  </conditionalFormatting>
  <conditionalFormatting sqref="CS52:CS53">
    <cfRule type="cellIs" dxfId="287" priority="288" stopIfTrue="1" operator="greaterThan">
      <formula>700</formula>
    </cfRule>
  </conditionalFormatting>
  <conditionalFormatting sqref="CS52:CS53">
    <cfRule type="cellIs" dxfId="286" priority="287" stopIfTrue="1" operator="greaterThan">
      <formula>700</formula>
    </cfRule>
  </conditionalFormatting>
  <conditionalFormatting sqref="CS54:CS55">
    <cfRule type="cellIs" dxfId="285" priority="286" stopIfTrue="1" operator="greaterThan">
      <formula>700</formula>
    </cfRule>
  </conditionalFormatting>
  <conditionalFormatting sqref="CS56:CS57">
    <cfRule type="cellIs" dxfId="284" priority="285" stopIfTrue="1" operator="greaterThan">
      <formula>700</formula>
    </cfRule>
  </conditionalFormatting>
  <conditionalFormatting sqref="CS54:CS55">
    <cfRule type="cellIs" dxfId="283" priority="284" stopIfTrue="1" operator="greaterThan">
      <formula>700</formula>
    </cfRule>
  </conditionalFormatting>
  <conditionalFormatting sqref="CS54:CS55">
    <cfRule type="cellIs" dxfId="282" priority="283" stopIfTrue="1" operator="greaterThan">
      <formula>700</formula>
    </cfRule>
  </conditionalFormatting>
  <conditionalFormatting sqref="CS56:CS57">
    <cfRule type="cellIs" dxfId="281" priority="282" stopIfTrue="1" operator="greaterThan">
      <formula>700</formula>
    </cfRule>
  </conditionalFormatting>
  <conditionalFormatting sqref="CS56:CS57">
    <cfRule type="cellIs" dxfId="280" priority="281" stopIfTrue="1" operator="greaterThan">
      <formula>700</formula>
    </cfRule>
  </conditionalFormatting>
  <conditionalFormatting sqref="CS54:CS55">
    <cfRule type="cellIs" dxfId="279" priority="280" stopIfTrue="1" operator="greaterThan">
      <formula>700</formula>
    </cfRule>
  </conditionalFormatting>
  <conditionalFormatting sqref="CS54:CS55">
    <cfRule type="cellIs" dxfId="278" priority="279" stopIfTrue="1" operator="greaterThan">
      <formula>700</formula>
    </cfRule>
  </conditionalFormatting>
  <conditionalFormatting sqref="CS56:CS57">
    <cfRule type="cellIs" dxfId="277" priority="278" stopIfTrue="1" operator="greaterThan">
      <formula>700</formula>
    </cfRule>
  </conditionalFormatting>
  <conditionalFormatting sqref="CS54:CS55">
    <cfRule type="cellIs" dxfId="276" priority="277" stopIfTrue="1" operator="greaterThan">
      <formula>700</formula>
    </cfRule>
  </conditionalFormatting>
  <conditionalFormatting sqref="CS54:CS55">
    <cfRule type="cellIs" dxfId="275" priority="276" stopIfTrue="1" operator="greaterThan">
      <formula>700</formula>
    </cfRule>
  </conditionalFormatting>
  <conditionalFormatting sqref="CS56:CS57">
    <cfRule type="cellIs" dxfId="274" priority="275" stopIfTrue="1" operator="greaterThan">
      <formula>700</formula>
    </cfRule>
  </conditionalFormatting>
  <conditionalFormatting sqref="CS56:CS57">
    <cfRule type="cellIs" dxfId="273" priority="274" stopIfTrue="1" operator="greaterThan">
      <formula>700</formula>
    </cfRule>
  </conditionalFormatting>
  <conditionalFormatting sqref="CS54:CS55">
    <cfRule type="cellIs" dxfId="272" priority="273" stopIfTrue="1" operator="greaterThan">
      <formula>700</formula>
    </cfRule>
  </conditionalFormatting>
  <conditionalFormatting sqref="CS54:CS55">
    <cfRule type="cellIs" dxfId="271" priority="272" stopIfTrue="1" operator="greaterThan">
      <formula>700</formula>
    </cfRule>
  </conditionalFormatting>
  <conditionalFormatting sqref="CS54:CS55">
    <cfRule type="cellIs" dxfId="270" priority="271" stopIfTrue="1" operator="greaterThan">
      <formula>700</formula>
    </cfRule>
  </conditionalFormatting>
  <conditionalFormatting sqref="CS56:CS57">
    <cfRule type="cellIs" dxfId="269" priority="270" stopIfTrue="1" operator="greaterThan">
      <formula>700</formula>
    </cfRule>
  </conditionalFormatting>
  <conditionalFormatting sqref="CS56:CS57">
    <cfRule type="cellIs" dxfId="268" priority="269" stopIfTrue="1" operator="greaterThan">
      <formula>700</formula>
    </cfRule>
  </conditionalFormatting>
  <conditionalFormatting sqref="CS56:CS57">
    <cfRule type="cellIs" dxfId="267" priority="268" stopIfTrue="1" operator="greaterThan">
      <formula>700</formula>
    </cfRule>
  </conditionalFormatting>
  <conditionalFormatting sqref="CS58:CS81">
    <cfRule type="cellIs" dxfId="266" priority="267" stopIfTrue="1" operator="greaterThan">
      <formula>500</formula>
    </cfRule>
  </conditionalFormatting>
  <conditionalFormatting sqref="CS58:CS59">
    <cfRule type="cellIs" dxfId="265" priority="266" stopIfTrue="1" operator="greaterThan">
      <formula>700</formula>
    </cfRule>
  </conditionalFormatting>
  <conditionalFormatting sqref="CS60:CS61">
    <cfRule type="cellIs" dxfId="264" priority="265" stopIfTrue="1" operator="greaterThan">
      <formula>700</formula>
    </cfRule>
  </conditionalFormatting>
  <conditionalFormatting sqref="CS62:CS63">
    <cfRule type="cellIs" dxfId="263" priority="264" stopIfTrue="1" operator="greaterThan">
      <formula>700</formula>
    </cfRule>
  </conditionalFormatting>
  <conditionalFormatting sqref="CS64:CS65">
    <cfRule type="cellIs" dxfId="262" priority="263" stopIfTrue="1" operator="greaterThan">
      <formula>700</formula>
    </cfRule>
  </conditionalFormatting>
  <conditionalFormatting sqref="CS66:CS67">
    <cfRule type="cellIs" dxfId="261" priority="262" stopIfTrue="1" operator="greaterThan">
      <formula>700</formula>
    </cfRule>
  </conditionalFormatting>
  <conditionalFormatting sqref="CS58:CS59">
    <cfRule type="cellIs" dxfId="260" priority="261" stopIfTrue="1" operator="greaterThan">
      <formula>700</formula>
    </cfRule>
  </conditionalFormatting>
  <conditionalFormatting sqref="CS60:CS61">
    <cfRule type="cellIs" dxfId="259" priority="260" stopIfTrue="1" operator="greaterThan">
      <formula>700</formula>
    </cfRule>
  </conditionalFormatting>
  <conditionalFormatting sqref="CS60:CS61">
    <cfRule type="cellIs" dxfId="258" priority="259" stopIfTrue="1" operator="greaterThan">
      <formula>700</formula>
    </cfRule>
  </conditionalFormatting>
  <conditionalFormatting sqref="CS62:CS63">
    <cfRule type="cellIs" dxfId="257" priority="258" stopIfTrue="1" operator="greaterThan">
      <formula>700</formula>
    </cfRule>
  </conditionalFormatting>
  <conditionalFormatting sqref="CS62:CS63">
    <cfRule type="cellIs" dxfId="256" priority="257" stopIfTrue="1" operator="greaterThan">
      <formula>700</formula>
    </cfRule>
  </conditionalFormatting>
  <conditionalFormatting sqref="CS64:CS65">
    <cfRule type="cellIs" dxfId="255" priority="256" stopIfTrue="1" operator="greaterThan">
      <formula>700</formula>
    </cfRule>
  </conditionalFormatting>
  <conditionalFormatting sqref="CS64:CS65">
    <cfRule type="cellIs" dxfId="254" priority="255" stopIfTrue="1" operator="greaterThan">
      <formula>700</formula>
    </cfRule>
  </conditionalFormatting>
  <conditionalFormatting sqref="CS66:CS67">
    <cfRule type="cellIs" dxfId="253" priority="254" stopIfTrue="1" operator="greaterThan">
      <formula>700</formula>
    </cfRule>
  </conditionalFormatting>
  <conditionalFormatting sqref="CS66:CS67">
    <cfRule type="cellIs" dxfId="252" priority="253" stopIfTrue="1" operator="greaterThan">
      <formula>700</formula>
    </cfRule>
  </conditionalFormatting>
  <conditionalFormatting sqref="CS68:CS69">
    <cfRule type="cellIs" dxfId="251" priority="252" stopIfTrue="1" operator="greaterThan">
      <formula>700</formula>
    </cfRule>
  </conditionalFormatting>
  <conditionalFormatting sqref="CS70:CS71">
    <cfRule type="cellIs" dxfId="250" priority="251" stopIfTrue="1" operator="greaterThan">
      <formula>700</formula>
    </cfRule>
  </conditionalFormatting>
  <conditionalFormatting sqref="CS72:CS73">
    <cfRule type="cellIs" dxfId="249" priority="250" stopIfTrue="1" operator="greaterThan">
      <formula>700</formula>
    </cfRule>
  </conditionalFormatting>
  <conditionalFormatting sqref="CS74:CS75">
    <cfRule type="cellIs" dxfId="248" priority="249" stopIfTrue="1" operator="greaterThan">
      <formula>700</formula>
    </cfRule>
  </conditionalFormatting>
  <conditionalFormatting sqref="CS76:CS77">
    <cfRule type="cellIs" dxfId="247" priority="248" stopIfTrue="1" operator="greaterThan">
      <formula>700</formula>
    </cfRule>
  </conditionalFormatting>
  <conditionalFormatting sqref="CS68:CS69">
    <cfRule type="cellIs" dxfId="246" priority="247" stopIfTrue="1" operator="greaterThan">
      <formula>700</formula>
    </cfRule>
  </conditionalFormatting>
  <conditionalFormatting sqref="CS70:CS71">
    <cfRule type="cellIs" dxfId="245" priority="246" stopIfTrue="1" operator="greaterThan">
      <formula>700</formula>
    </cfRule>
  </conditionalFormatting>
  <conditionalFormatting sqref="CS70:CS71">
    <cfRule type="cellIs" dxfId="244" priority="245" stopIfTrue="1" operator="greaterThan">
      <formula>700</formula>
    </cfRule>
  </conditionalFormatting>
  <conditionalFormatting sqref="CS72:CS73">
    <cfRule type="cellIs" dxfId="243" priority="244" stopIfTrue="1" operator="greaterThan">
      <formula>700</formula>
    </cfRule>
  </conditionalFormatting>
  <conditionalFormatting sqref="CS72:CS73">
    <cfRule type="cellIs" dxfId="242" priority="243" stopIfTrue="1" operator="greaterThan">
      <formula>700</formula>
    </cfRule>
  </conditionalFormatting>
  <conditionalFormatting sqref="CS74:CS75">
    <cfRule type="cellIs" dxfId="241" priority="242" stopIfTrue="1" operator="greaterThan">
      <formula>700</formula>
    </cfRule>
  </conditionalFormatting>
  <conditionalFormatting sqref="CS74:CS75">
    <cfRule type="cellIs" dxfId="240" priority="241" stopIfTrue="1" operator="greaterThan">
      <formula>700</formula>
    </cfRule>
  </conditionalFormatting>
  <conditionalFormatting sqref="CS76:CS77">
    <cfRule type="cellIs" dxfId="239" priority="240" stopIfTrue="1" operator="greaterThan">
      <formula>700</formula>
    </cfRule>
  </conditionalFormatting>
  <conditionalFormatting sqref="CS76:CS77">
    <cfRule type="cellIs" dxfId="238" priority="239" stopIfTrue="1" operator="greaterThan">
      <formula>700</formula>
    </cfRule>
  </conditionalFormatting>
  <conditionalFormatting sqref="CS78:CS79">
    <cfRule type="cellIs" dxfId="237" priority="238" stopIfTrue="1" operator="greaterThan">
      <formula>700</formula>
    </cfRule>
  </conditionalFormatting>
  <conditionalFormatting sqref="CS80:CS81">
    <cfRule type="cellIs" dxfId="236" priority="237" stopIfTrue="1" operator="greaterThan">
      <formula>700</formula>
    </cfRule>
  </conditionalFormatting>
  <conditionalFormatting sqref="CS78:CS79">
    <cfRule type="cellIs" dxfId="235" priority="236" stopIfTrue="1" operator="greaterThan">
      <formula>700</formula>
    </cfRule>
  </conditionalFormatting>
  <conditionalFormatting sqref="CS78:CS79">
    <cfRule type="cellIs" dxfId="234" priority="235" stopIfTrue="1" operator="greaterThan">
      <formula>700</formula>
    </cfRule>
  </conditionalFormatting>
  <conditionalFormatting sqref="CS80:CS81">
    <cfRule type="cellIs" dxfId="233" priority="234" stopIfTrue="1" operator="greaterThan">
      <formula>700</formula>
    </cfRule>
  </conditionalFormatting>
  <conditionalFormatting sqref="CS80:CS81">
    <cfRule type="cellIs" dxfId="232" priority="233" stopIfTrue="1" operator="greaterThan">
      <formula>700</formula>
    </cfRule>
  </conditionalFormatting>
  <conditionalFormatting sqref="CS58:CS59">
    <cfRule type="cellIs" dxfId="231" priority="232" stopIfTrue="1" operator="greaterThan">
      <formula>700</formula>
    </cfRule>
  </conditionalFormatting>
  <conditionalFormatting sqref="CS60:CS61">
    <cfRule type="cellIs" dxfId="230" priority="231" stopIfTrue="1" operator="greaterThan">
      <formula>700</formula>
    </cfRule>
  </conditionalFormatting>
  <conditionalFormatting sqref="CS62:CS63">
    <cfRule type="cellIs" dxfId="229" priority="230" stopIfTrue="1" operator="greaterThan">
      <formula>700</formula>
    </cfRule>
  </conditionalFormatting>
  <conditionalFormatting sqref="CS64:CS65">
    <cfRule type="cellIs" dxfId="228" priority="229" stopIfTrue="1" operator="greaterThan">
      <formula>700</formula>
    </cfRule>
  </conditionalFormatting>
  <conditionalFormatting sqref="CS58:CS59">
    <cfRule type="cellIs" dxfId="227" priority="228" stopIfTrue="1" operator="greaterThan">
      <formula>700</formula>
    </cfRule>
  </conditionalFormatting>
  <conditionalFormatting sqref="CS60:CS61">
    <cfRule type="cellIs" dxfId="226" priority="227" stopIfTrue="1" operator="greaterThan">
      <formula>700</formula>
    </cfRule>
  </conditionalFormatting>
  <conditionalFormatting sqref="CS62:CS63">
    <cfRule type="cellIs" dxfId="225" priority="226" stopIfTrue="1" operator="greaterThan">
      <formula>700</formula>
    </cfRule>
  </conditionalFormatting>
  <conditionalFormatting sqref="CS64:CS65">
    <cfRule type="cellIs" dxfId="224" priority="225" stopIfTrue="1" operator="greaterThan">
      <formula>700</formula>
    </cfRule>
  </conditionalFormatting>
  <conditionalFormatting sqref="CS66:CS67">
    <cfRule type="cellIs" dxfId="223" priority="224" stopIfTrue="1" operator="greaterThan">
      <formula>700</formula>
    </cfRule>
  </conditionalFormatting>
  <conditionalFormatting sqref="CS58:CS59">
    <cfRule type="cellIs" dxfId="222" priority="223" stopIfTrue="1" operator="greaterThan">
      <formula>700</formula>
    </cfRule>
  </conditionalFormatting>
  <conditionalFormatting sqref="CS60:CS61">
    <cfRule type="cellIs" dxfId="221" priority="222" stopIfTrue="1" operator="greaterThan">
      <formula>700</formula>
    </cfRule>
  </conditionalFormatting>
  <conditionalFormatting sqref="CS60:CS61">
    <cfRule type="cellIs" dxfId="220" priority="221" stopIfTrue="1" operator="greaterThan">
      <formula>700</formula>
    </cfRule>
  </conditionalFormatting>
  <conditionalFormatting sqref="CS62:CS63">
    <cfRule type="cellIs" dxfId="219" priority="220" stopIfTrue="1" operator="greaterThan">
      <formula>700</formula>
    </cfRule>
  </conditionalFormatting>
  <conditionalFormatting sqref="CS62:CS63">
    <cfRule type="cellIs" dxfId="218" priority="219" stopIfTrue="1" operator="greaterThan">
      <formula>700</formula>
    </cfRule>
  </conditionalFormatting>
  <conditionalFormatting sqref="CS64:CS65">
    <cfRule type="cellIs" dxfId="217" priority="218" stopIfTrue="1" operator="greaterThan">
      <formula>700</formula>
    </cfRule>
  </conditionalFormatting>
  <conditionalFormatting sqref="CS64:CS65">
    <cfRule type="cellIs" dxfId="216" priority="217" stopIfTrue="1" operator="greaterThan">
      <formula>700</formula>
    </cfRule>
  </conditionalFormatting>
  <conditionalFormatting sqref="CS66:CS67">
    <cfRule type="cellIs" dxfId="215" priority="216" stopIfTrue="1" operator="greaterThan">
      <formula>700</formula>
    </cfRule>
  </conditionalFormatting>
  <conditionalFormatting sqref="CS66:CS67">
    <cfRule type="cellIs" dxfId="214" priority="215" stopIfTrue="1" operator="greaterThan">
      <formula>700</formula>
    </cfRule>
  </conditionalFormatting>
  <conditionalFormatting sqref="CS60:CS61">
    <cfRule type="cellIs" dxfId="213" priority="214" stopIfTrue="1" operator="greaterThan">
      <formula>700</formula>
    </cfRule>
  </conditionalFormatting>
  <conditionalFormatting sqref="CS60:CS61">
    <cfRule type="cellIs" dxfId="212" priority="213" stopIfTrue="1" operator="greaterThan">
      <formula>700</formula>
    </cfRule>
  </conditionalFormatting>
  <conditionalFormatting sqref="CS60:CS61">
    <cfRule type="cellIs" dxfId="211" priority="212" stopIfTrue="1" operator="greaterThan">
      <formula>700</formula>
    </cfRule>
  </conditionalFormatting>
  <conditionalFormatting sqref="CS62:CS63">
    <cfRule type="cellIs" dxfId="210" priority="211" stopIfTrue="1" operator="greaterThan">
      <formula>700</formula>
    </cfRule>
  </conditionalFormatting>
  <conditionalFormatting sqref="CS62:CS63">
    <cfRule type="cellIs" dxfId="209" priority="210" stopIfTrue="1" operator="greaterThan">
      <formula>700</formula>
    </cfRule>
  </conditionalFormatting>
  <conditionalFormatting sqref="CS62:CS63">
    <cfRule type="cellIs" dxfId="208" priority="209" stopIfTrue="1" operator="greaterThan">
      <formula>700</formula>
    </cfRule>
  </conditionalFormatting>
  <conditionalFormatting sqref="CS64:CS65">
    <cfRule type="cellIs" dxfId="207" priority="208" stopIfTrue="1" operator="greaterThan">
      <formula>700</formula>
    </cfRule>
  </conditionalFormatting>
  <conditionalFormatting sqref="CS64:CS65">
    <cfRule type="cellIs" dxfId="206" priority="207" stopIfTrue="1" operator="greaterThan">
      <formula>700</formula>
    </cfRule>
  </conditionalFormatting>
  <conditionalFormatting sqref="CS64:CS65">
    <cfRule type="cellIs" dxfId="205" priority="206" stopIfTrue="1" operator="greaterThan">
      <formula>700</formula>
    </cfRule>
  </conditionalFormatting>
  <conditionalFormatting sqref="CS66:CS67">
    <cfRule type="cellIs" dxfId="204" priority="205" stopIfTrue="1" operator="greaterThan">
      <formula>700</formula>
    </cfRule>
  </conditionalFormatting>
  <conditionalFormatting sqref="CS66:CS67">
    <cfRule type="cellIs" dxfId="203" priority="204" stopIfTrue="1" operator="greaterThan">
      <formula>700</formula>
    </cfRule>
  </conditionalFormatting>
  <conditionalFormatting sqref="CS66:CS67">
    <cfRule type="cellIs" dxfId="202" priority="203" stopIfTrue="1" operator="greaterThan">
      <formula>700</formula>
    </cfRule>
  </conditionalFormatting>
  <conditionalFormatting sqref="CS68:CS69">
    <cfRule type="cellIs" dxfId="201" priority="202" stopIfTrue="1" operator="greaterThan">
      <formula>700</formula>
    </cfRule>
  </conditionalFormatting>
  <conditionalFormatting sqref="CS70:CS71">
    <cfRule type="cellIs" dxfId="200" priority="201" stopIfTrue="1" operator="greaterThan">
      <formula>700</formula>
    </cfRule>
  </conditionalFormatting>
  <conditionalFormatting sqref="CS72:CS73">
    <cfRule type="cellIs" dxfId="199" priority="200" stopIfTrue="1" operator="greaterThan">
      <formula>700</formula>
    </cfRule>
  </conditionalFormatting>
  <conditionalFormatting sqref="CS74:CS75">
    <cfRule type="cellIs" dxfId="198" priority="199" stopIfTrue="1" operator="greaterThan">
      <formula>700</formula>
    </cfRule>
  </conditionalFormatting>
  <conditionalFormatting sqref="CS68:CS69">
    <cfRule type="cellIs" dxfId="197" priority="198" stopIfTrue="1" operator="greaterThan">
      <formula>700</formula>
    </cfRule>
  </conditionalFormatting>
  <conditionalFormatting sqref="CS70:CS71">
    <cfRule type="cellIs" dxfId="196" priority="197" stopIfTrue="1" operator="greaterThan">
      <formula>700</formula>
    </cfRule>
  </conditionalFormatting>
  <conditionalFormatting sqref="CS72:CS73">
    <cfRule type="cellIs" dxfId="195" priority="196" stopIfTrue="1" operator="greaterThan">
      <formula>700</formula>
    </cfRule>
  </conditionalFormatting>
  <conditionalFormatting sqref="CS74:CS75">
    <cfRule type="cellIs" dxfId="194" priority="195" stopIfTrue="1" operator="greaterThan">
      <formula>700</formula>
    </cfRule>
  </conditionalFormatting>
  <conditionalFormatting sqref="CS76:CS77">
    <cfRule type="cellIs" dxfId="193" priority="194" stopIfTrue="1" operator="greaterThan">
      <formula>700</formula>
    </cfRule>
  </conditionalFormatting>
  <conditionalFormatting sqref="CS68:CS69">
    <cfRule type="cellIs" dxfId="192" priority="193" stopIfTrue="1" operator="greaterThan">
      <formula>700</formula>
    </cfRule>
  </conditionalFormatting>
  <conditionalFormatting sqref="CS70:CS71">
    <cfRule type="cellIs" dxfId="191" priority="192" stopIfTrue="1" operator="greaterThan">
      <formula>700</formula>
    </cfRule>
  </conditionalFormatting>
  <conditionalFormatting sqref="CS70:CS71">
    <cfRule type="cellIs" dxfId="190" priority="191" stopIfTrue="1" operator="greaterThan">
      <formula>700</formula>
    </cfRule>
  </conditionalFormatting>
  <conditionalFormatting sqref="CS72:CS73">
    <cfRule type="cellIs" dxfId="189" priority="190" stopIfTrue="1" operator="greaterThan">
      <formula>700</formula>
    </cfRule>
  </conditionalFormatting>
  <conditionalFormatting sqref="CS72:CS73">
    <cfRule type="cellIs" dxfId="188" priority="189" stopIfTrue="1" operator="greaterThan">
      <formula>700</formula>
    </cfRule>
  </conditionalFormatting>
  <conditionalFormatting sqref="CS74:CS75">
    <cfRule type="cellIs" dxfId="187" priority="188" stopIfTrue="1" operator="greaterThan">
      <formula>700</formula>
    </cfRule>
  </conditionalFormatting>
  <conditionalFormatting sqref="CS74:CS75">
    <cfRule type="cellIs" dxfId="186" priority="187" stopIfTrue="1" operator="greaterThan">
      <formula>700</formula>
    </cfRule>
  </conditionalFormatting>
  <conditionalFormatting sqref="CS76:CS77">
    <cfRule type="cellIs" dxfId="185" priority="186" stopIfTrue="1" operator="greaterThan">
      <formula>700</formula>
    </cfRule>
  </conditionalFormatting>
  <conditionalFormatting sqref="CS76:CS77">
    <cfRule type="cellIs" dxfId="184" priority="185" stopIfTrue="1" operator="greaterThan">
      <formula>700</formula>
    </cfRule>
  </conditionalFormatting>
  <conditionalFormatting sqref="CS70:CS71">
    <cfRule type="cellIs" dxfId="183" priority="184" stopIfTrue="1" operator="greaterThan">
      <formula>700</formula>
    </cfRule>
  </conditionalFormatting>
  <conditionalFormatting sqref="CS70:CS71">
    <cfRule type="cellIs" dxfId="182" priority="183" stopIfTrue="1" operator="greaterThan">
      <formula>700</formula>
    </cfRule>
  </conditionalFormatting>
  <conditionalFormatting sqref="CS70:CS71">
    <cfRule type="cellIs" dxfId="181" priority="182" stopIfTrue="1" operator="greaterThan">
      <formula>700</formula>
    </cfRule>
  </conditionalFormatting>
  <conditionalFormatting sqref="CS72:CS73">
    <cfRule type="cellIs" dxfId="180" priority="181" stopIfTrue="1" operator="greaterThan">
      <formula>700</formula>
    </cfRule>
  </conditionalFormatting>
  <conditionalFormatting sqref="CS72:CS73">
    <cfRule type="cellIs" dxfId="179" priority="180" stopIfTrue="1" operator="greaterThan">
      <formula>700</formula>
    </cfRule>
  </conditionalFormatting>
  <conditionalFormatting sqref="CS72:CS73">
    <cfRule type="cellIs" dxfId="178" priority="179" stopIfTrue="1" operator="greaterThan">
      <formula>700</formula>
    </cfRule>
  </conditionalFormatting>
  <conditionalFormatting sqref="CS74:CS75">
    <cfRule type="cellIs" dxfId="177" priority="178" stopIfTrue="1" operator="greaterThan">
      <formula>700</formula>
    </cfRule>
  </conditionalFormatting>
  <conditionalFormatting sqref="CS74:CS75">
    <cfRule type="cellIs" dxfId="176" priority="177" stopIfTrue="1" operator="greaterThan">
      <formula>700</formula>
    </cfRule>
  </conditionalFormatting>
  <conditionalFormatting sqref="CS74:CS75">
    <cfRule type="cellIs" dxfId="175" priority="176" stopIfTrue="1" operator="greaterThan">
      <formula>700</formula>
    </cfRule>
  </conditionalFormatting>
  <conditionalFormatting sqref="CS76:CS77">
    <cfRule type="cellIs" dxfId="174" priority="175" stopIfTrue="1" operator="greaterThan">
      <formula>700</formula>
    </cfRule>
  </conditionalFormatting>
  <conditionalFormatting sqref="CS76:CS77">
    <cfRule type="cellIs" dxfId="173" priority="174" stopIfTrue="1" operator="greaterThan">
      <formula>700</formula>
    </cfRule>
  </conditionalFormatting>
  <conditionalFormatting sqref="CS76:CS77">
    <cfRule type="cellIs" dxfId="172" priority="173" stopIfTrue="1" operator="greaterThan">
      <formula>700</formula>
    </cfRule>
  </conditionalFormatting>
  <conditionalFormatting sqref="CS78:CS79">
    <cfRule type="cellIs" dxfId="171" priority="172" stopIfTrue="1" operator="greaterThan">
      <formula>700</formula>
    </cfRule>
  </conditionalFormatting>
  <conditionalFormatting sqref="CS80:CS81">
    <cfRule type="cellIs" dxfId="170" priority="171" stopIfTrue="1" operator="greaterThan">
      <formula>700</formula>
    </cfRule>
  </conditionalFormatting>
  <conditionalFormatting sqref="CS78:CS79">
    <cfRule type="cellIs" dxfId="169" priority="170" stopIfTrue="1" operator="greaterThan">
      <formula>700</formula>
    </cfRule>
  </conditionalFormatting>
  <conditionalFormatting sqref="CS78:CS79">
    <cfRule type="cellIs" dxfId="168" priority="169" stopIfTrue="1" operator="greaterThan">
      <formula>700</formula>
    </cfRule>
  </conditionalFormatting>
  <conditionalFormatting sqref="CS80:CS81">
    <cfRule type="cellIs" dxfId="167" priority="168" stopIfTrue="1" operator="greaterThan">
      <formula>700</formula>
    </cfRule>
  </conditionalFormatting>
  <conditionalFormatting sqref="CS80:CS81">
    <cfRule type="cellIs" dxfId="166" priority="167" stopIfTrue="1" operator="greaterThan">
      <formula>700</formula>
    </cfRule>
  </conditionalFormatting>
  <conditionalFormatting sqref="CS78:CS79">
    <cfRule type="cellIs" dxfId="165" priority="166" stopIfTrue="1" operator="greaterThan">
      <formula>700</formula>
    </cfRule>
  </conditionalFormatting>
  <conditionalFormatting sqref="CS78:CS79">
    <cfRule type="cellIs" dxfId="164" priority="165" stopIfTrue="1" operator="greaterThan">
      <formula>700</formula>
    </cfRule>
  </conditionalFormatting>
  <conditionalFormatting sqref="CS80:CS81">
    <cfRule type="cellIs" dxfId="163" priority="164" stopIfTrue="1" operator="greaterThan">
      <formula>700</formula>
    </cfRule>
  </conditionalFormatting>
  <conditionalFormatting sqref="CS78:CS79">
    <cfRule type="cellIs" dxfId="162" priority="163" stopIfTrue="1" operator="greaterThan">
      <formula>700</formula>
    </cfRule>
  </conditionalFormatting>
  <conditionalFormatting sqref="CS78:CS79">
    <cfRule type="cellIs" dxfId="161" priority="162" stopIfTrue="1" operator="greaterThan">
      <formula>700</formula>
    </cfRule>
  </conditionalFormatting>
  <conditionalFormatting sqref="CS80:CS81">
    <cfRule type="cellIs" dxfId="160" priority="161" stopIfTrue="1" operator="greaterThan">
      <formula>700</formula>
    </cfRule>
  </conditionalFormatting>
  <conditionalFormatting sqref="CS80:CS81">
    <cfRule type="cellIs" dxfId="159" priority="160" stopIfTrue="1" operator="greaterThan">
      <formula>700</formula>
    </cfRule>
  </conditionalFormatting>
  <conditionalFormatting sqref="CS78:CS79">
    <cfRule type="cellIs" dxfId="158" priority="159" stopIfTrue="1" operator="greaterThan">
      <formula>700</formula>
    </cfRule>
  </conditionalFormatting>
  <conditionalFormatting sqref="CS78:CS79">
    <cfRule type="cellIs" dxfId="157" priority="158" stopIfTrue="1" operator="greaterThan">
      <formula>700</formula>
    </cfRule>
  </conditionalFormatting>
  <conditionalFormatting sqref="CS78:CS79">
    <cfRule type="cellIs" dxfId="156" priority="157" stopIfTrue="1" operator="greaterThan">
      <formula>700</formula>
    </cfRule>
  </conditionalFormatting>
  <conditionalFormatting sqref="CS80:CS81">
    <cfRule type="cellIs" dxfId="155" priority="156" stopIfTrue="1" operator="greaterThan">
      <formula>700</formula>
    </cfRule>
  </conditionalFormatting>
  <conditionalFormatting sqref="CS80:CS81">
    <cfRule type="cellIs" dxfId="154" priority="155" stopIfTrue="1" operator="greaterThan">
      <formula>700</formula>
    </cfRule>
  </conditionalFormatting>
  <conditionalFormatting sqref="CS80:CS81">
    <cfRule type="cellIs" dxfId="153" priority="154" stopIfTrue="1" operator="greaterThan">
      <formula>700</formula>
    </cfRule>
  </conditionalFormatting>
  <conditionalFormatting sqref="CS82:CS105">
    <cfRule type="cellIs" dxfId="152" priority="153" stopIfTrue="1" operator="greaterThan">
      <formula>500</formula>
    </cfRule>
  </conditionalFormatting>
  <conditionalFormatting sqref="CS82:CS83">
    <cfRule type="cellIs" dxfId="151" priority="152" stopIfTrue="1" operator="greaterThan">
      <formula>700</formula>
    </cfRule>
  </conditionalFormatting>
  <conditionalFormatting sqref="CS84:CS85">
    <cfRule type="cellIs" dxfId="150" priority="151" stopIfTrue="1" operator="greaterThan">
      <formula>700</formula>
    </cfRule>
  </conditionalFormatting>
  <conditionalFormatting sqref="CS86:CS87">
    <cfRule type="cellIs" dxfId="149" priority="150" stopIfTrue="1" operator="greaterThan">
      <formula>700</formula>
    </cfRule>
  </conditionalFormatting>
  <conditionalFormatting sqref="CS88:CS89">
    <cfRule type="cellIs" dxfId="148" priority="149" stopIfTrue="1" operator="greaterThan">
      <formula>700</formula>
    </cfRule>
  </conditionalFormatting>
  <conditionalFormatting sqref="CS90:CS91">
    <cfRule type="cellIs" dxfId="147" priority="148" stopIfTrue="1" operator="greaterThan">
      <formula>700</formula>
    </cfRule>
  </conditionalFormatting>
  <conditionalFormatting sqref="CS82:CS83">
    <cfRule type="cellIs" dxfId="146" priority="147" stopIfTrue="1" operator="greaterThan">
      <formula>700</formula>
    </cfRule>
  </conditionalFormatting>
  <conditionalFormatting sqref="CS84:CS85">
    <cfRule type="cellIs" dxfId="145" priority="146" stopIfTrue="1" operator="greaterThan">
      <formula>700</formula>
    </cfRule>
  </conditionalFormatting>
  <conditionalFormatting sqref="CS84:CS85">
    <cfRule type="cellIs" dxfId="144" priority="145" stopIfTrue="1" operator="greaterThan">
      <formula>700</formula>
    </cfRule>
  </conditionalFormatting>
  <conditionalFormatting sqref="CS86:CS87">
    <cfRule type="cellIs" dxfId="143" priority="144" stopIfTrue="1" operator="greaterThan">
      <formula>700</formula>
    </cfRule>
  </conditionalFormatting>
  <conditionalFormatting sqref="CS86:CS87">
    <cfRule type="cellIs" dxfId="142" priority="143" stopIfTrue="1" operator="greaterThan">
      <formula>700</formula>
    </cfRule>
  </conditionalFormatting>
  <conditionalFormatting sqref="CS88:CS89">
    <cfRule type="cellIs" dxfId="141" priority="142" stopIfTrue="1" operator="greaterThan">
      <formula>700</formula>
    </cfRule>
  </conditionalFormatting>
  <conditionalFormatting sqref="CS88:CS89">
    <cfRule type="cellIs" dxfId="140" priority="141" stopIfTrue="1" operator="greaterThan">
      <formula>700</formula>
    </cfRule>
  </conditionalFormatting>
  <conditionalFormatting sqref="CS90:CS91">
    <cfRule type="cellIs" dxfId="139" priority="140" stopIfTrue="1" operator="greaterThan">
      <formula>700</formula>
    </cfRule>
  </conditionalFormatting>
  <conditionalFormatting sqref="CS90:CS91">
    <cfRule type="cellIs" dxfId="138" priority="139" stopIfTrue="1" operator="greaterThan">
      <formula>700</formula>
    </cfRule>
  </conditionalFormatting>
  <conditionalFormatting sqref="CS92:CS93">
    <cfRule type="cellIs" dxfId="137" priority="138" stopIfTrue="1" operator="greaterThan">
      <formula>700</formula>
    </cfRule>
  </conditionalFormatting>
  <conditionalFormatting sqref="CS94:CS95">
    <cfRule type="cellIs" dxfId="136" priority="137" stopIfTrue="1" operator="greaterThan">
      <formula>700</formula>
    </cfRule>
  </conditionalFormatting>
  <conditionalFormatting sqref="CS96:CS97">
    <cfRule type="cellIs" dxfId="135" priority="136" stopIfTrue="1" operator="greaterThan">
      <formula>700</formula>
    </cfRule>
  </conditionalFormatting>
  <conditionalFormatting sqref="CS98:CS99">
    <cfRule type="cellIs" dxfId="134" priority="135" stopIfTrue="1" operator="greaterThan">
      <formula>700</formula>
    </cfRule>
  </conditionalFormatting>
  <conditionalFormatting sqref="CS100:CS101">
    <cfRule type="cellIs" dxfId="133" priority="134" stopIfTrue="1" operator="greaterThan">
      <formula>700</formula>
    </cfRule>
  </conditionalFormatting>
  <conditionalFormatting sqref="CS92:CS93">
    <cfRule type="cellIs" dxfId="132" priority="133" stopIfTrue="1" operator="greaterThan">
      <formula>700</formula>
    </cfRule>
  </conditionalFormatting>
  <conditionalFormatting sqref="CS94:CS95">
    <cfRule type="cellIs" dxfId="131" priority="132" stopIfTrue="1" operator="greaterThan">
      <formula>700</formula>
    </cfRule>
  </conditionalFormatting>
  <conditionalFormatting sqref="CS94:CS95">
    <cfRule type="cellIs" dxfId="130" priority="131" stopIfTrue="1" operator="greaterThan">
      <formula>700</formula>
    </cfRule>
  </conditionalFormatting>
  <conditionalFormatting sqref="CS96:CS97">
    <cfRule type="cellIs" dxfId="129" priority="130" stopIfTrue="1" operator="greaterThan">
      <formula>700</formula>
    </cfRule>
  </conditionalFormatting>
  <conditionalFormatting sqref="CS96:CS97">
    <cfRule type="cellIs" dxfId="128" priority="129" stopIfTrue="1" operator="greaterThan">
      <formula>700</formula>
    </cfRule>
  </conditionalFormatting>
  <conditionalFormatting sqref="CS98:CS99">
    <cfRule type="cellIs" dxfId="127" priority="128" stopIfTrue="1" operator="greaterThan">
      <formula>700</formula>
    </cfRule>
  </conditionalFormatting>
  <conditionalFormatting sqref="CS98:CS99">
    <cfRule type="cellIs" dxfId="126" priority="127" stopIfTrue="1" operator="greaterThan">
      <formula>700</formula>
    </cfRule>
  </conditionalFormatting>
  <conditionalFormatting sqref="CS100:CS101">
    <cfRule type="cellIs" dxfId="125" priority="126" stopIfTrue="1" operator="greaterThan">
      <formula>700</formula>
    </cfRule>
  </conditionalFormatting>
  <conditionalFormatting sqref="CS100:CS101">
    <cfRule type="cellIs" dxfId="124" priority="125" stopIfTrue="1" operator="greaterThan">
      <formula>700</formula>
    </cfRule>
  </conditionalFormatting>
  <conditionalFormatting sqref="CS102:CS103">
    <cfRule type="cellIs" dxfId="123" priority="124" stopIfTrue="1" operator="greaterThan">
      <formula>700</formula>
    </cfRule>
  </conditionalFormatting>
  <conditionalFormatting sqref="CS104:CS105">
    <cfRule type="cellIs" dxfId="122" priority="123" stopIfTrue="1" operator="greaterThan">
      <formula>700</formula>
    </cfRule>
  </conditionalFormatting>
  <conditionalFormatting sqref="CS102:CS103">
    <cfRule type="cellIs" dxfId="121" priority="122" stopIfTrue="1" operator="greaterThan">
      <formula>700</formula>
    </cfRule>
  </conditionalFormatting>
  <conditionalFormatting sqref="CS102:CS103">
    <cfRule type="cellIs" dxfId="120" priority="121" stopIfTrue="1" operator="greaterThan">
      <formula>700</formula>
    </cfRule>
  </conditionalFormatting>
  <conditionalFormatting sqref="CS104:CS105">
    <cfRule type="cellIs" dxfId="119" priority="120" stopIfTrue="1" operator="greaterThan">
      <formula>700</formula>
    </cfRule>
  </conditionalFormatting>
  <conditionalFormatting sqref="CS104:CS105">
    <cfRule type="cellIs" dxfId="118" priority="119" stopIfTrue="1" operator="greaterThan">
      <formula>700</formula>
    </cfRule>
  </conditionalFormatting>
  <conditionalFormatting sqref="CS82:CS83">
    <cfRule type="cellIs" dxfId="117" priority="118" stopIfTrue="1" operator="greaterThan">
      <formula>700</formula>
    </cfRule>
  </conditionalFormatting>
  <conditionalFormatting sqref="CS84:CS85">
    <cfRule type="cellIs" dxfId="116" priority="117" stopIfTrue="1" operator="greaterThan">
      <formula>700</formula>
    </cfRule>
  </conditionalFormatting>
  <conditionalFormatting sqref="CS86:CS87">
    <cfRule type="cellIs" dxfId="115" priority="116" stopIfTrue="1" operator="greaterThan">
      <formula>700</formula>
    </cfRule>
  </conditionalFormatting>
  <conditionalFormatting sqref="CS88:CS89">
    <cfRule type="cellIs" dxfId="114" priority="115" stopIfTrue="1" operator="greaterThan">
      <formula>700</formula>
    </cfRule>
  </conditionalFormatting>
  <conditionalFormatting sqref="CS82:CS83">
    <cfRule type="cellIs" dxfId="113" priority="114" stopIfTrue="1" operator="greaterThan">
      <formula>700</formula>
    </cfRule>
  </conditionalFormatting>
  <conditionalFormatting sqref="CS84:CS85">
    <cfRule type="cellIs" dxfId="112" priority="113" stopIfTrue="1" operator="greaterThan">
      <formula>700</formula>
    </cfRule>
  </conditionalFormatting>
  <conditionalFormatting sqref="CS86:CS87">
    <cfRule type="cellIs" dxfId="111" priority="112" stopIfTrue="1" operator="greaterThan">
      <formula>700</formula>
    </cfRule>
  </conditionalFormatting>
  <conditionalFormatting sqref="CS88:CS89">
    <cfRule type="cellIs" dxfId="110" priority="111" stopIfTrue="1" operator="greaterThan">
      <formula>700</formula>
    </cfRule>
  </conditionalFormatting>
  <conditionalFormatting sqref="CS90:CS91">
    <cfRule type="cellIs" dxfId="109" priority="110" stopIfTrue="1" operator="greaterThan">
      <formula>700</formula>
    </cfRule>
  </conditionalFormatting>
  <conditionalFormatting sqref="CS82:CS83">
    <cfRule type="cellIs" dxfId="108" priority="109" stopIfTrue="1" operator="greaterThan">
      <formula>700</formula>
    </cfRule>
  </conditionalFormatting>
  <conditionalFormatting sqref="CS84:CS85">
    <cfRule type="cellIs" dxfId="107" priority="108" stopIfTrue="1" operator="greaterThan">
      <formula>700</formula>
    </cfRule>
  </conditionalFormatting>
  <conditionalFormatting sqref="CS84:CS85">
    <cfRule type="cellIs" dxfId="106" priority="107" stopIfTrue="1" operator="greaterThan">
      <formula>700</formula>
    </cfRule>
  </conditionalFormatting>
  <conditionalFormatting sqref="CS86:CS87">
    <cfRule type="cellIs" dxfId="105" priority="106" stopIfTrue="1" operator="greaterThan">
      <formula>700</formula>
    </cfRule>
  </conditionalFormatting>
  <conditionalFormatting sqref="CS86:CS87">
    <cfRule type="cellIs" dxfId="104" priority="105" stopIfTrue="1" operator="greaterThan">
      <formula>700</formula>
    </cfRule>
  </conditionalFormatting>
  <conditionalFormatting sqref="CS88:CS89">
    <cfRule type="cellIs" dxfId="103" priority="104" stopIfTrue="1" operator="greaterThan">
      <formula>700</formula>
    </cfRule>
  </conditionalFormatting>
  <conditionalFormatting sqref="CS88:CS89">
    <cfRule type="cellIs" dxfId="102" priority="103" stopIfTrue="1" operator="greaterThan">
      <formula>700</formula>
    </cfRule>
  </conditionalFormatting>
  <conditionalFormatting sqref="CS90:CS91">
    <cfRule type="cellIs" dxfId="101" priority="102" stopIfTrue="1" operator="greaterThan">
      <formula>700</formula>
    </cfRule>
  </conditionalFormatting>
  <conditionalFormatting sqref="CS90:CS91">
    <cfRule type="cellIs" dxfId="100" priority="101" stopIfTrue="1" operator="greaterThan">
      <formula>700</formula>
    </cfRule>
  </conditionalFormatting>
  <conditionalFormatting sqref="CS84:CS85">
    <cfRule type="cellIs" dxfId="99" priority="100" stopIfTrue="1" operator="greaterThan">
      <formula>700</formula>
    </cfRule>
  </conditionalFormatting>
  <conditionalFormatting sqref="CS84:CS85">
    <cfRule type="cellIs" dxfId="98" priority="99" stopIfTrue="1" operator="greaterThan">
      <formula>700</formula>
    </cfRule>
  </conditionalFormatting>
  <conditionalFormatting sqref="CS84:CS85">
    <cfRule type="cellIs" dxfId="97" priority="98" stopIfTrue="1" operator="greaterThan">
      <formula>700</formula>
    </cfRule>
  </conditionalFormatting>
  <conditionalFormatting sqref="CS86:CS87">
    <cfRule type="cellIs" dxfId="96" priority="97" stopIfTrue="1" operator="greaterThan">
      <formula>700</formula>
    </cfRule>
  </conditionalFormatting>
  <conditionalFormatting sqref="CS86:CS87">
    <cfRule type="cellIs" dxfId="95" priority="96" stopIfTrue="1" operator="greaterThan">
      <formula>700</formula>
    </cfRule>
  </conditionalFormatting>
  <conditionalFormatting sqref="CS86:CS87">
    <cfRule type="cellIs" dxfId="94" priority="95" stopIfTrue="1" operator="greaterThan">
      <formula>700</formula>
    </cfRule>
  </conditionalFormatting>
  <conditionalFormatting sqref="CS88:CS89">
    <cfRule type="cellIs" dxfId="93" priority="94" stopIfTrue="1" operator="greaterThan">
      <formula>700</formula>
    </cfRule>
  </conditionalFormatting>
  <conditionalFormatting sqref="CS88:CS89">
    <cfRule type="cellIs" dxfId="92" priority="93" stopIfTrue="1" operator="greaterThan">
      <formula>700</formula>
    </cfRule>
  </conditionalFormatting>
  <conditionalFormatting sqref="CS88:CS89">
    <cfRule type="cellIs" dxfId="91" priority="92" stopIfTrue="1" operator="greaterThan">
      <formula>700</formula>
    </cfRule>
  </conditionalFormatting>
  <conditionalFormatting sqref="CS90:CS91">
    <cfRule type="cellIs" dxfId="90" priority="91" stopIfTrue="1" operator="greaterThan">
      <formula>700</formula>
    </cfRule>
  </conditionalFormatting>
  <conditionalFormatting sqref="CS90:CS91">
    <cfRule type="cellIs" dxfId="89" priority="90" stopIfTrue="1" operator="greaterThan">
      <formula>700</formula>
    </cfRule>
  </conditionalFormatting>
  <conditionalFormatting sqref="CS90:CS91">
    <cfRule type="cellIs" dxfId="88" priority="89" stopIfTrue="1" operator="greaterThan">
      <formula>700</formula>
    </cfRule>
  </conditionalFormatting>
  <conditionalFormatting sqref="CS92:CS93">
    <cfRule type="cellIs" dxfId="87" priority="88" stopIfTrue="1" operator="greaterThan">
      <formula>700</formula>
    </cfRule>
  </conditionalFormatting>
  <conditionalFormatting sqref="CS94:CS95">
    <cfRule type="cellIs" dxfId="86" priority="87" stopIfTrue="1" operator="greaterThan">
      <formula>700</formula>
    </cfRule>
  </conditionalFormatting>
  <conditionalFormatting sqref="CS96:CS97">
    <cfRule type="cellIs" dxfId="85" priority="86" stopIfTrue="1" operator="greaterThan">
      <formula>700</formula>
    </cfRule>
  </conditionalFormatting>
  <conditionalFormatting sqref="CS98:CS99">
    <cfRule type="cellIs" dxfId="84" priority="85" stopIfTrue="1" operator="greaterThan">
      <formula>700</formula>
    </cfRule>
  </conditionalFormatting>
  <conditionalFormatting sqref="CS92:CS93">
    <cfRule type="cellIs" dxfId="83" priority="84" stopIfTrue="1" operator="greaterThan">
      <formula>700</formula>
    </cfRule>
  </conditionalFormatting>
  <conditionalFormatting sqref="CS94:CS95">
    <cfRule type="cellIs" dxfId="82" priority="83" stopIfTrue="1" operator="greaterThan">
      <formula>700</formula>
    </cfRule>
  </conditionalFormatting>
  <conditionalFormatting sqref="CS96:CS97">
    <cfRule type="cellIs" dxfId="81" priority="82" stopIfTrue="1" operator="greaterThan">
      <formula>700</formula>
    </cfRule>
  </conditionalFormatting>
  <conditionalFormatting sqref="CS98:CS99">
    <cfRule type="cellIs" dxfId="80" priority="81" stopIfTrue="1" operator="greaterThan">
      <formula>700</formula>
    </cfRule>
  </conditionalFormatting>
  <conditionalFormatting sqref="CS100:CS101">
    <cfRule type="cellIs" dxfId="79" priority="80" stopIfTrue="1" operator="greaterThan">
      <formula>700</formula>
    </cfRule>
  </conditionalFormatting>
  <conditionalFormatting sqref="CS92:CS93">
    <cfRule type="cellIs" dxfId="78" priority="79" stopIfTrue="1" operator="greaterThan">
      <formula>700</formula>
    </cfRule>
  </conditionalFormatting>
  <conditionalFormatting sqref="CS94:CS95">
    <cfRule type="cellIs" dxfId="77" priority="78" stopIfTrue="1" operator="greaterThan">
      <formula>700</formula>
    </cfRule>
  </conditionalFormatting>
  <conditionalFormatting sqref="CS94:CS95">
    <cfRule type="cellIs" dxfId="76" priority="77" stopIfTrue="1" operator="greaterThan">
      <formula>700</formula>
    </cfRule>
  </conditionalFormatting>
  <conditionalFormatting sqref="CS96:CS97">
    <cfRule type="cellIs" dxfId="75" priority="76" stopIfTrue="1" operator="greaterThan">
      <formula>700</formula>
    </cfRule>
  </conditionalFormatting>
  <conditionalFormatting sqref="CS96:CS97">
    <cfRule type="cellIs" dxfId="74" priority="75" stopIfTrue="1" operator="greaterThan">
      <formula>700</formula>
    </cfRule>
  </conditionalFormatting>
  <conditionalFormatting sqref="CS98:CS99">
    <cfRule type="cellIs" dxfId="73" priority="74" stopIfTrue="1" operator="greaterThan">
      <formula>700</formula>
    </cfRule>
  </conditionalFormatting>
  <conditionalFormatting sqref="CS98:CS99">
    <cfRule type="cellIs" dxfId="72" priority="73" stopIfTrue="1" operator="greaterThan">
      <formula>700</formula>
    </cfRule>
  </conditionalFormatting>
  <conditionalFormatting sqref="CS100:CS101">
    <cfRule type="cellIs" dxfId="71" priority="72" stopIfTrue="1" operator="greaterThan">
      <formula>700</formula>
    </cfRule>
  </conditionalFormatting>
  <conditionalFormatting sqref="CS100:CS101">
    <cfRule type="cellIs" dxfId="70" priority="71" stopIfTrue="1" operator="greaterThan">
      <formula>700</formula>
    </cfRule>
  </conditionalFormatting>
  <conditionalFormatting sqref="CS94:CS95">
    <cfRule type="cellIs" dxfId="69" priority="70" stopIfTrue="1" operator="greaterThan">
      <formula>700</formula>
    </cfRule>
  </conditionalFormatting>
  <conditionalFormatting sqref="CS94:CS95">
    <cfRule type="cellIs" dxfId="68" priority="69" stopIfTrue="1" operator="greaterThan">
      <formula>700</formula>
    </cfRule>
  </conditionalFormatting>
  <conditionalFormatting sqref="CS94:CS95">
    <cfRule type="cellIs" dxfId="67" priority="68" stopIfTrue="1" operator="greaterThan">
      <formula>700</formula>
    </cfRule>
  </conditionalFormatting>
  <conditionalFormatting sqref="CS96:CS97">
    <cfRule type="cellIs" dxfId="66" priority="67" stopIfTrue="1" operator="greaterThan">
      <formula>700</formula>
    </cfRule>
  </conditionalFormatting>
  <conditionalFormatting sqref="CS96:CS97">
    <cfRule type="cellIs" dxfId="65" priority="66" stopIfTrue="1" operator="greaterThan">
      <formula>700</formula>
    </cfRule>
  </conditionalFormatting>
  <conditionalFormatting sqref="CS96:CS97">
    <cfRule type="cellIs" dxfId="64" priority="65" stopIfTrue="1" operator="greaterThan">
      <formula>700</formula>
    </cfRule>
  </conditionalFormatting>
  <conditionalFormatting sqref="CS98:CS99">
    <cfRule type="cellIs" dxfId="63" priority="64" stopIfTrue="1" operator="greaterThan">
      <formula>700</formula>
    </cfRule>
  </conditionalFormatting>
  <conditionalFormatting sqref="CS98:CS99">
    <cfRule type="cellIs" dxfId="62" priority="63" stopIfTrue="1" operator="greaterThan">
      <formula>700</formula>
    </cfRule>
  </conditionalFormatting>
  <conditionalFormatting sqref="CS98:CS99">
    <cfRule type="cellIs" dxfId="61" priority="62" stopIfTrue="1" operator="greaterThan">
      <formula>700</formula>
    </cfRule>
  </conditionalFormatting>
  <conditionalFormatting sqref="CS100:CS101">
    <cfRule type="cellIs" dxfId="60" priority="61" stopIfTrue="1" operator="greaterThan">
      <formula>700</formula>
    </cfRule>
  </conditionalFormatting>
  <conditionalFormatting sqref="CS100:CS101">
    <cfRule type="cellIs" dxfId="59" priority="60" stopIfTrue="1" operator="greaterThan">
      <formula>700</formula>
    </cfRule>
  </conditionalFormatting>
  <conditionalFormatting sqref="CS100:CS101">
    <cfRule type="cellIs" dxfId="58" priority="59" stopIfTrue="1" operator="greaterThan">
      <formula>700</formula>
    </cfRule>
  </conditionalFormatting>
  <conditionalFormatting sqref="CS102:CS103">
    <cfRule type="cellIs" dxfId="57" priority="58" stopIfTrue="1" operator="greaterThan">
      <formula>700</formula>
    </cfRule>
  </conditionalFormatting>
  <conditionalFormatting sqref="CS104:CS105">
    <cfRule type="cellIs" dxfId="56" priority="57" stopIfTrue="1" operator="greaterThan">
      <formula>700</formula>
    </cfRule>
  </conditionalFormatting>
  <conditionalFormatting sqref="CS102:CS103">
    <cfRule type="cellIs" dxfId="55" priority="56" stopIfTrue="1" operator="greaterThan">
      <formula>700</formula>
    </cfRule>
  </conditionalFormatting>
  <conditionalFormatting sqref="CS102:CS103">
    <cfRule type="cellIs" dxfId="54" priority="55" stopIfTrue="1" operator="greaterThan">
      <formula>700</formula>
    </cfRule>
  </conditionalFormatting>
  <conditionalFormatting sqref="CS104:CS105">
    <cfRule type="cellIs" dxfId="53" priority="54" stopIfTrue="1" operator="greaterThan">
      <formula>700</formula>
    </cfRule>
  </conditionalFormatting>
  <conditionalFormatting sqref="CS104:CS105">
    <cfRule type="cellIs" dxfId="52" priority="53" stopIfTrue="1" operator="greaterThan">
      <formula>700</formula>
    </cfRule>
  </conditionalFormatting>
  <conditionalFormatting sqref="CS102:CS103">
    <cfRule type="cellIs" dxfId="51" priority="52" stopIfTrue="1" operator="greaterThan">
      <formula>700</formula>
    </cfRule>
  </conditionalFormatting>
  <conditionalFormatting sqref="CS102:CS103">
    <cfRule type="cellIs" dxfId="50" priority="51" stopIfTrue="1" operator="greaterThan">
      <formula>700</formula>
    </cfRule>
  </conditionalFormatting>
  <conditionalFormatting sqref="CS104:CS105">
    <cfRule type="cellIs" dxfId="49" priority="50" stopIfTrue="1" operator="greaterThan">
      <formula>700</formula>
    </cfRule>
  </conditionalFormatting>
  <conditionalFormatting sqref="CS102:CS103">
    <cfRule type="cellIs" dxfId="48" priority="49" stopIfTrue="1" operator="greaterThan">
      <formula>700</formula>
    </cfRule>
  </conditionalFormatting>
  <conditionalFormatting sqref="CS102:CS103">
    <cfRule type="cellIs" dxfId="47" priority="48" stopIfTrue="1" operator="greaterThan">
      <formula>700</formula>
    </cfRule>
  </conditionalFormatting>
  <conditionalFormatting sqref="CS104:CS105">
    <cfRule type="cellIs" dxfId="46" priority="47" stopIfTrue="1" operator="greaterThan">
      <formula>700</formula>
    </cfRule>
  </conditionalFormatting>
  <conditionalFormatting sqref="CS104:CS105">
    <cfRule type="cellIs" dxfId="45" priority="46" stopIfTrue="1" operator="greaterThan">
      <formula>700</formula>
    </cfRule>
  </conditionalFormatting>
  <conditionalFormatting sqref="CS102:CS103">
    <cfRule type="cellIs" dxfId="44" priority="45" stopIfTrue="1" operator="greaterThan">
      <formula>700</formula>
    </cfRule>
  </conditionalFormatting>
  <conditionalFormatting sqref="CS102:CS103">
    <cfRule type="cellIs" dxfId="43" priority="44" stopIfTrue="1" operator="greaterThan">
      <formula>700</formula>
    </cfRule>
  </conditionalFormatting>
  <conditionalFormatting sqref="CS102:CS103">
    <cfRule type="cellIs" dxfId="42" priority="43" stopIfTrue="1" operator="greaterThan">
      <formula>700</formula>
    </cfRule>
  </conditionalFormatting>
  <conditionalFormatting sqref="CS104:CS105">
    <cfRule type="cellIs" dxfId="41" priority="42" stopIfTrue="1" operator="greaterThan">
      <formula>700</formula>
    </cfRule>
  </conditionalFormatting>
  <conditionalFormatting sqref="CS104:CS105">
    <cfRule type="cellIs" dxfId="40" priority="41" stopIfTrue="1" operator="greaterThan">
      <formula>700</formula>
    </cfRule>
  </conditionalFormatting>
  <conditionalFormatting sqref="CS104:CS105">
    <cfRule type="cellIs" dxfId="39" priority="40" stopIfTrue="1" operator="greaterThan">
      <formula>700</formula>
    </cfRule>
  </conditionalFormatting>
  <conditionalFormatting sqref="CS106:CS111">
    <cfRule type="cellIs" dxfId="38" priority="39" stopIfTrue="1" operator="greaterThan">
      <formula>500</formula>
    </cfRule>
  </conditionalFormatting>
  <conditionalFormatting sqref="CS106:CS107">
    <cfRule type="cellIs" dxfId="37" priority="38" stopIfTrue="1" operator="greaterThan">
      <formula>700</formula>
    </cfRule>
  </conditionalFormatting>
  <conditionalFormatting sqref="CS106:CS107">
    <cfRule type="cellIs" dxfId="36" priority="37" stopIfTrue="1" operator="greaterThan">
      <formula>700</formula>
    </cfRule>
  </conditionalFormatting>
  <conditionalFormatting sqref="CS106:CS107">
    <cfRule type="cellIs" dxfId="35" priority="36" stopIfTrue="1" operator="greaterThan">
      <formula>700</formula>
    </cfRule>
  </conditionalFormatting>
  <conditionalFormatting sqref="CS108:CS109">
    <cfRule type="cellIs" dxfId="34" priority="35" stopIfTrue="1" operator="greaterThan">
      <formula>700</formula>
    </cfRule>
  </conditionalFormatting>
  <conditionalFormatting sqref="CS110:CS111">
    <cfRule type="cellIs" dxfId="33" priority="34" stopIfTrue="1" operator="greaterThan">
      <formula>700</formula>
    </cfRule>
  </conditionalFormatting>
  <conditionalFormatting sqref="CS108:CS109">
    <cfRule type="cellIs" dxfId="32" priority="33" stopIfTrue="1" operator="greaterThan">
      <formula>700</formula>
    </cfRule>
  </conditionalFormatting>
  <conditionalFormatting sqref="CS108:CS109">
    <cfRule type="cellIs" dxfId="31" priority="32" stopIfTrue="1" operator="greaterThan">
      <formula>700</formula>
    </cfRule>
  </conditionalFormatting>
  <conditionalFormatting sqref="CS110:CS111">
    <cfRule type="cellIs" dxfId="30" priority="31" stopIfTrue="1" operator="greaterThan">
      <formula>700</formula>
    </cfRule>
  </conditionalFormatting>
  <conditionalFormatting sqref="CS110:CS111">
    <cfRule type="cellIs" dxfId="29" priority="30" stopIfTrue="1" operator="greaterThan">
      <formula>700</formula>
    </cfRule>
  </conditionalFormatting>
  <conditionalFormatting sqref="CS106:CS107">
    <cfRule type="cellIs" dxfId="28" priority="29" stopIfTrue="1" operator="greaterThan">
      <formula>700</formula>
    </cfRule>
  </conditionalFormatting>
  <conditionalFormatting sqref="CS106:CS107">
    <cfRule type="cellIs" dxfId="27" priority="28" stopIfTrue="1" operator="greaterThan">
      <formula>700</formula>
    </cfRule>
  </conditionalFormatting>
  <conditionalFormatting sqref="CS106:CS107">
    <cfRule type="cellIs" dxfId="26" priority="27" stopIfTrue="1" operator="greaterThan">
      <formula>700</formula>
    </cfRule>
  </conditionalFormatting>
  <conditionalFormatting sqref="CS106:CS107">
    <cfRule type="cellIs" dxfId="25" priority="26" stopIfTrue="1" operator="greaterThan">
      <formula>700</formula>
    </cfRule>
  </conditionalFormatting>
  <conditionalFormatting sqref="CS106:CS107">
    <cfRule type="cellIs" dxfId="24" priority="25" stopIfTrue="1" operator="greaterThan">
      <formula>700</formula>
    </cfRule>
  </conditionalFormatting>
  <conditionalFormatting sqref="CS106:CS107">
    <cfRule type="cellIs" dxfId="23" priority="24" stopIfTrue="1" operator="greaterThan">
      <formula>700</formula>
    </cfRule>
  </conditionalFormatting>
  <conditionalFormatting sqref="CS108:CS109">
    <cfRule type="cellIs" dxfId="22" priority="23" stopIfTrue="1" operator="greaterThan">
      <formula>700</formula>
    </cfRule>
  </conditionalFormatting>
  <conditionalFormatting sqref="CS110:CS111">
    <cfRule type="cellIs" dxfId="21" priority="22" stopIfTrue="1" operator="greaterThan">
      <formula>700</formula>
    </cfRule>
  </conditionalFormatting>
  <conditionalFormatting sqref="CS108:CS109">
    <cfRule type="cellIs" dxfId="20" priority="21" stopIfTrue="1" operator="greaterThan">
      <formula>700</formula>
    </cfRule>
  </conditionalFormatting>
  <conditionalFormatting sqref="CS108:CS109">
    <cfRule type="cellIs" dxfId="19" priority="20" stopIfTrue="1" operator="greaterThan">
      <formula>700</formula>
    </cfRule>
  </conditionalFormatting>
  <conditionalFormatting sqref="CS110:CS111">
    <cfRule type="cellIs" dxfId="18" priority="19" stopIfTrue="1" operator="greaterThan">
      <formula>700</formula>
    </cfRule>
  </conditionalFormatting>
  <conditionalFormatting sqref="CS110:CS111">
    <cfRule type="cellIs" dxfId="17" priority="18" stopIfTrue="1" operator="greaterThan">
      <formula>700</formula>
    </cfRule>
  </conditionalFormatting>
  <conditionalFormatting sqref="CS108:CS109">
    <cfRule type="cellIs" dxfId="16" priority="17" stopIfTrue="1" operator="greaterThan">
      <formula>700</formula>
    </cfRule>
  </conditionalFormatting>
  <conditionalFormatting sqref="CS108:CS109">
    <cfRule type="cellIs" dxfId="15" priority="16" stopIfTrue="1" operator="greaterThan">
      <formula>700</formula>
    </cfRule>
  </conditionalFormatting>
  <conditionalFormatting sqref="CS110:CS111">
    <cfRule type="cellIs" dxfId="14" priority="15" stopIfTrue="1" operator="greaterThan">
      <formula>700</formula>
    </cfRule>
  </conditionalFormatting>
  <conditionalFormatting sqref="CS108:CS109">
    <cfRule type="cellIs" dxfId="13" priority="14" stopIfTrue="1" operator="greaterThan">
      <formula>700</formula>
    </cfRule>
  </conditionalFormatting>
  <conditionalFormatting sqref="CS108:CS109">
    <cfRule type="cellIs" dxfId="12" priority="13" stopIfTrue="1" operator="greaterThan">
      <formula>700</formula>
    </cfRule>
  </conditionalFormatting>
  <conditionalFormatting sqref="CS110:CS111">
    <cfRule type="cellIs" dxfId="11" priority="12" stopIfTrue="1" operator="greaterThan">
      <formula>700</formula>
    </cfRule>
  </conditionalFormatting>
  <conditionalFormatting sqref="CS110:CS111">
    <cfRule type="cellIs" dxfId="10" priority="11" stopIfTrue="1" operator="greaterThan">
      <formula>700</formula>
    </cfRule>
  </conditionalFormatting>
  <conditionalFormatting sqref="CS108:CS109">
    <cfRule type="cellIs" dxfId="9" priority="10" stopIfTrue="1" operator="greaterThan">
      <formula>700</formula>
    </cfRule>
  </conditionalFormatting>
  <conditionalFormatting sqref="CS108:CS109">
    <cfRule type="cellIs" dxfId="8" priority="9" stopIfTrue="1" operator="greaterThan">
      <formula>700</formula>
    </cfRule>
  </conditionalFormatting>
  <conditionalFormatting sqref="CS108:CS109">
    <cfRule type="cellIs" dxfId="7" priority="8" stopIfTrue="1" operator="greaterThan">
      <formula>700</formula>
    </cfRule>
  </conditionalFormatting>
  <conditionalFormatting sqref="CS110:CS111">
    <cfRule type="cellIs" dxfId="6" priority="7" stopIfTrue="1" operator="greaterThan">
      <formula>700</formula>
    </cfRule>
  </conditionalFormatting>
  <conditionalFormatting sqref="CS110:CS111">
    <cfRule type="cellIs" dxfId="5" priority="6" stopIfTrue="1" operator="greaterThan">
      <formula>700</formula>
    </cfRule>
  </conditionalFormatting>
  <conditionalFormatting sqref="CS110:CS111">
    <cfRule type="cellIs" dxfId="4" priority="5" stopIfTrue="1" operator="greaterThan">
      <formula>700</formula>
    </cfRule>
  </conditionalFormatting>
  <conditionalFormatting sqref="CR10:CR111">
    <cfRule type="beginsWith" dxfId="3" priority="4" operator="beginsWith" text="31">
      <formula>LEFT(CR10,2)="31"</formula>
    </cfRule>
  </conditionalFormatting>
  <conditionalFormatting sqref="CS10:CS111">
    <cfRule type="cellIs" dxfId="2" priority="3" operator="greaterThan">
      <formula>300</formula>
    </cfRule>
  </conditionalFormatting>
  <conditionalFormatting sqref="DF10:DF111">
    <cfRule type="cellIs" dxfId="1" priority="2" stopIfTrue="1" operator="between">
      <formula>50</formula>
      <formula>59</formula>
    </cfRule>
  </conditionalFormatting>
  <conditionalFormatting sqref="DE10:DE111">
    <cfRule type="expression" dxfId="0" priority="1" stopIfTrue="1">
      <formula>LEFT(DE10,2)="31"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2020</vt:lpstr>
    </vt:vector>
  </TitlesOfParts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2016-05-19T18:38:00Z</dcterms:created>
  <dcterms:modified xsi:type="dcterms:W3CDTF">2020-03-10T19:22:10Z</dcterms:modified>
  <cp:category/>
  <cp:contentStatus/>
</cp:coreProperties>
</file>