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14.xml" ContentType="application/vnd.openxmlformats-officedocument.spreadsheetml.worksheet+xml"/>
  <Override PartName="/xl/customProperty7.bin" ContentType="application/vnd.openxmlformats-officedocument.spreadsheetml.customProperty"/>
  <Override PartName="/xl/pivotTables/pivotTable3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 hidePivotFieldList="1" showPivotChartFilter="1" defaultThemeVersion="124226"/>
  <bookViews>
    <workbookView xWindow="0" yWindow="0" windowWidth="23040" windowHeight="9195" tabRatio="949" firstSheet="7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Анализ результатов" sheetId="28" r:id="rId12"/>
    <sheet name="DetailedStatement" sheetId="19" r:id="rId13"/>
    <sheet name="Сетки_DetailedStatement" sheetId="25" r:id="rId14"/>
    <sheet name="StrategyTester" sheetId="21" r:id="rId15"/>
    <sheet name="Сетки_StrategyTester" sheetId="24" r:id="rId16"/>
    <sheet name="StatementMyfxbook" sheetId="23" r:id="rId17"/>
    <sheet name="Сетки_StatementMyfxbook" sheetId="26" r:id="rId18"/>
    <sheet name="Temp" sheetId="22" r:id="rId19"/>
  </sheets>
  <functionGroups/>
  <definedNames>
    <definedName name="_xlnm._FilterDatabase" localSheetId="12" hidden="1">DetailedStatement!$A$1:$R$1</definedName>
    <definedName name="_xlnm._FilterDatabase" localSheetId="16" hidden="1">StatementMyfxbook!$A$1:$R$1</definedName>
    <definedName name="_xlnm._FilterDatabase" localSheetId="14" hidden="1">StrategyTester!$A$1:$S$4429</definedName>
    <definedName name="_xlnm._FilterDatabase" localSheetId="18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терминала'!$A$1:$O$2842</definedName>
    <definedName name="_xlnm._FilterDatabase" localSheetId="13" hidden="1">Сетки_DetailedStatement!$A$1:$O$1</definedName>
    <definedName name="_xlnm._FilterDatabase" localSheetId="17" hidden="1">Сетки_StatementMyfxbook!$A$1:$O$1</definedName>
    <definedName name="_xlnm._FilterDatabase" localSheetId="15" hidden="1">Сетки_StrategyTester!$A$1:$O$93</definedName>
  </definedNames>
  <calcPr calcId="124519"/>
  <pivotCaches>
    <pivotCache cacheId="10" r:id="rId20"/>
    <pivotCache cacheId="13" r:id="rId21"/>
    <pivotCache cacheId="16" r:id="rId22"/>
    <pivotCache cacheId="20" r:id="rId23"/>
  </pivotCaches>
</workbook>
</file>

<file path=xl/calcChain.xml><?xml version="1.0" encoding="utf-8"?>
<calcChain xmlns="http://schemas.openxmlformats.org/spreadsheetml/2006/main">
  <c r="D2" i="17"/>
  <c r="D3"/>
  <c r="D4"/>
  <c r="D5"/>
  <c r="D6"/>
  <c r="D7"/>
  <c r="D8"/>
  <c r="D9"/>
  <c r="D10"/>
  <c r="D11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42"/>
  <c r="D44"/>
  <c r="D56"/>
  <c r="D57"/>
  <c r="D65"/>
  <c r="D75"/>
  <c r="D77"/>
  <c r="D89"/>
  <c r="D90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N10" i="10" l="1"/>
  <c r="BM47" l="1"/>
  <c r="BM48"/>
  <c r="BM49"/>
  <c r="BM50"/>
  <c r="BM51"/>
  <c r="BM46"/>
  <c r="BB52"/>
  <c r="BC52"/>
  <c r="BD52"/>
  <c r="BE52"/>
  <c r="BF52"/>
  <c r="BG52"/>
  <c r="BH52"/>
  <c r="BI52"/>
  <c r="BJ52"/>
  <c r="BK52"/>
  <c r="BL52"/>
  <c r="BA52"/>
  <c r="AL52"/>
  <c r="AM52"/>
  <c r="AN52"/>
  <c r="AO52"/>
  <c r="AP52"/>
  <c r="AQ52"/>
  <c r="AR52"/>
  <c r="AS52"/>
  <c r="AT52"/>
  <c r="AU52"/>
  <c r="AV52"/>
  <c r="AK52"/>
  <c r="AX47"/>
  <c r="AX48"/>
  <c r="AX49"/>
  <c r="AX50"/>
  <c r="AX51"/>
  <c r="AX46"/>
  <c r="AW47"/>
  <c r="AW48"/>
  <c r="AW49"/>
  <c r="AW50"/>
  <c r="AW51"/>
  <c r="AW46"/>
  <c r="AX52" l="1"/>
  <c r="BM52"/>
  <c r="AW52"/>
  <c r="D292" i="17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"/>
  <c r="F10" i="10" l="1"/>
  <c r="J9"/>
  <c r="B13"/>
  <c r="B12"/>
  <c r="B10"/>
  <c r="B9"/>
  <c r="B8"/>
  <c r="B7"/>
  <c r="B6"/>
  <c r="K13" i="8"/>
  <c r="K12"/>
  <c r="K10"/>
  <c r="K9"/>
  <c r="K8"/>
  <c r="K7"/>
  <c r="K6"/>
  <c r="K2"/>
  <c r="H13"/>
  <c r="H12"/>
  <c r="H10"/>
  <c r="H9"/>
  <c r="H8"/>
  <c r="H7"/>
  <c r="H6"/>
  <c r="H2"/>
  <c r="E13"/>
  <c r="E12"/>
  <c r="E10"/>
  <c r="E9"/>
  <c r="E8"/>
  <c r="E7"/>
  <c r="E6"/>
  <c r="E2"/>
  <c r="B12"/>
  <c r="B9"/>
  <c r="B6"/>
  <c r="B6" i="5"/>
  <c r="B8" i="8" l="1"/>
  <c r="N15" i="5"/>
  <c r="J15"/>
  <c r="F15"/>
  <c r="B15"/>
  <c r="F15" i="10"/>
  <c r="N8" i="5"/>
  <c r="J8"/>
  <c r="F8"/>
  <c r="B8"/>
  <c r="F8" i="10"/>
  <c r="J8"/>
  <c r="N8" i="1"/>
  <c r="J8"/>
  <c r="F8"/>
  <c r="B8"/>
  <c r="J15" i="10" l="1"/>
  <c r="N15" i="1"/>
  <c r="J15"/>
  <c r="F15"/>
  <c r="B15"/>
  <c r="J13" i="10" l="1"/>
  <c r="J12"/>
  <c r="J10"/>
  <c r="J7"/>
  <c r="J6"/>
  <c r="N13" i="1"/>
  <c r="N12"/>
  <c r="N10"/>
  <c r="N9"/>
  <c r="N7"/>
  <c r="N6"/>
  <c r="J13"/>
  <c r="J12"/>
  <c r="J10"/>
  <c r="J9"/>
  <c r="J7"/>
  <c r="J6"/>
  <c r="F13"/>
  <c r="F12"/>
  <c r="F10"/>
  <c r="F9"/>
  <c r="F7"/>
  <c r="F6"/>
  <c r="B12" l="1"/>
  <c r="B9"/>
  <c r="B6"/>
  <c r="F7" i="10"/>
  <c r="F6"/>
  <c r="F12"/>
  <c r="F9"/>
  <c r="F13"/>
  <c r="N13" i="5"/>
  <c r="N12"/>
  <c r="N10"/>
  <c r="N9"/>
  <c r="N7"/>
  <c r="N6"/>
  <c r="N2"/>
  <c r="J13"/>
  <c r="J12"/>
  <c r="J10"/>
  <c r="J9"/>
  <c r="J7"/>
  <c r="J6"/>
  <c r="J2"/>
  <c r="F13"/>
  <c r="F12"/>
  <c r="F10"/>
  <c r="F9"/>
  <c r="F7"/>
  <c r="F6"/>
  <c r="F2"/>
  <c r="B12"/>
  <c r="B9"/>
  <c r="B13"/>
  <c r="B10"/>
  <c r="B7"/>
  <c r="B2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31" l="1"/>
  <c r="AY31"/>
  <c r="BD31"/>
  <c r="BE24"/>
  <c r="AZ24"/>
  <c r="BJ24"/>
  <c r="BD22"/>
  <c r="AY22"/>
  <c r="BI22"/>
  <c r="AZ34"/>
  <c r="BE34"/>
  <c r="BJ34"/>
  <c r="AZ32"/>
  <c r="BJ32"/>
  <c r="BE32"/>
  <c r="BJ39"/>
  <c r="BE39"/>
  <c r="AZ39"/>
  <c r="AZ31"/>
  <c r="BJ31"/>
  <c r="BE31"/>
  <c r="AZ26"/>
  <c r="BJ26"/>
  <c r="BE26"/>
  <c r="BI30"/>
  <c r="AY30"/>
  <c r="BD30"/>
  <c r="AZ23"/>
  <c r="BJ23"/>
  <c r="BE23"/>
  <c r="AY37"/>
  <c r="BI37"/>
  <c r="BD37"/>
  <c r="AY29"/>
  <c r="BI29"/>
  <c r="BD29"/>
  <c r="BJ38"/>
  <c r="BE38"/>
  <c r="AZ38"/>
  <c r="BJ30"/>
  <c r="BE30"/>
  <c r="AZ30"/>
  <c r="AZ22"/>
  <c r="BJ22"/>
  <c r="BE22"/>
  <c r="BI33"/>
  <c r="BD33"/>
  <c r="AY33"/>
  <c r="BI39"/>
  <c r="AY39"/>
  <c r="BD39"/>
  <c r="AY38"/>
  <c r="BD38"/>
  <c r="BI38"/>
  <c r="BI28"/>
  <c r="BD28"/>
  <c r="AY28"/>
  <c r="BJ21"/>
  <c r="BE21"/>
  <c r="AZ21"/>
  <c r="BJ29"/>
  <c r="BE29"/>
  <c r="AZ29"/>
  <c r="BD20"/>
  <c r="AY20"/>
  <c r="BI20"/>
  <c r="AY35"/>
  <c r="BI35"/>
  <c r="BD35"/>
  <c r="AY27"/>
  <c r="BI27"/>
  <c r="BD27"/>
  <c r="AZ36"/>
  <c r="BJ36"/>
  <c r="BE36"/>
  <c r="BE28"/>
  <c r="AZ28"/>
  <c r="BJ28"/>
  <c r="BI25"/>
  <c r="BD25"/>
  <c r="AY25"/>
  <c r="BE20"/>
  <c r="BJ20"/>
  <c r="AZ20"/>
  <c r="BI36"/>
  <c r="BD36"/>
  <c r="AY36"/>
  <c r="BJ37"/>
  <c r="BE37"/>
  <c r="AZ37"/>
  <c r="BD23"/>
  <c r="AY23"/>
  <c r="BI23"/>
  <c r="BI34"/>
  <c r="BD34"/>
  <c r="AY34"/>
  <c r="AY26"/>
  <c r="BI26"/>
  <c r="BD26"/>
  <c r="BE35"/>
  <c r="AZ35"/>
  <c r="BJ35"/>
  <c r="AZ27"/>
  <c r="BE27"/>
  <c r="BJ27"/>
  <c r="AY21"/>
  <c r="BD21"/>
  <c r="BI21"/>
  <c r="BI32"/>
  <c r="AY32"/>
  <c r="BD32"/>
  <c r="AY24"/>
  <c r="BD24"/>
  <c r="BI24"/>
  <c r="BJ33"/>
  <c r="AZ33"/>
  <c r="BE33"/>
  <c r="BE25"/>
  <c r="BJ25"/>
  <c r="AZ25"/>
  <c r="AS23"/>
  <c r="BK23"/>
  <c r="BF23"/>
  <c r="BA23"/>
  <c r="AS38"/>
  <c r="BK38"/>
  <c r="BF38"/>
  <c r="BA38"/>
  <c r="AS20"/>
  <c r="BK20"/>
  <c r="BF20"/>
  <c r="BA20"/>
  <c r="AS22"/>
  <c r="BK22"/>
  <c r="BF22"/>
  <c r="BA22"/>
  <c r="BK39"/>
  <c r="BF39"/>
  <c r="BA39"/>
  <c r="BK37"/>
  <c r="BF37"/>
  <c r="BA37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BL38"/>
  <c r="BG38"/>
  <c r="BB38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BM38"/>
  <c r="BH38"/>
  <c r="BC38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BL37"/>
  <c r="BG37"/>
  <c r="BB37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BM39"/>
  <c r="BH39"/>
  <c r="BC39"/>
  <c r="BM37"/>
  <c r="BH37"/>
  <c r="BC37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T39"/>
  <c r="AT37"/>
  <c r="AT35"/>
  <c r="AT33"/>
  <c r="AT31"/>
  <c r="AT29"/>
  <c r="AU38"/>
  <c r="AU36"/>
  <c r="AU34"/>
  <c r="AU32"/>
  <c r="AU30"/>
  <c r="C45" l="1"/>
  <c r="Y60" i="15" l="1"/>
  <c r="Y31"/>
  <c r="X60"/>
  <c r="Z60" s="1"/>
  <c r="D43" i="17" s="1"/>
  <c r="X31" i="15"/>
  <c r="Z31" s="1"/>
  <c r="D76" i="17" s="1"/>
  <c r="T4" i="15"/>
  <c r="T23"/>
  <c r="K65" i="10"/>
  <c r="K46"/>
  <c r="L5" i="15" l="1"/>
  <c r="L9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D64" i="17" s="1"/>
  <c r="X58" i="15"/>
  <c r="Z58" s="1"/>
  <c r="D63" i="17" s="1"/>
  <c r="X57" i="15"/>
  <c r="Z57" s="1"/>
  <c r="D60" i="17" s="1"/>
  <c r="X56" i="15"/>
  <c r="Z56" s="1"/>
  <c r="D62" i="17" s="1"/>
  <c r="X55" i="15"/>
  <c r="Z55" s="1"/>
  <c r="D61" i="17" s="1"/>
  <c r="X54" i="15"/>
  <c r="Z54" s="1"/>
  <c r="D59" i="17" s="1"/>
  <c r="X53" i="15"/>
  <c r="Z53" s="1"/>
  <c r="D58" i="17" s="1"/>
  <c r="X52" i="15"/>
  <c r="Z52" s="1"/>
  <c r="D51" i="17" s="1"/>
  <c r="X51" i="15"/>
  <c r="Z51" s="1"/>
  <c r="D54" i="17" s="1"/>
  <c r="X50" i="15"/>
  <c r="Z50" s="1"/>
  <c r="D47" i="17" s="1"/>
  <c r="X49" i="15"/>
  <c r="Z49" s="1"/>
  <c r="D50" i="17" s="1"/>
  <c r="X48" i="15"/>
  <c r="Z48" s="1"/>
  <c r="D48" i="17" s="1"/>
  <c r="X47" i="15"/>
  <c r="Z47" s="1"/>
  <c r="D49" i="17" s="1"/>
  <c r="X46" i="15"/>
  <c r="Z46" s="1"/>
  <c r="D53" i="17" s="1"/>
  <c r="X45" i="15"/>
  <c r="Z45" s="1"/>
  <c r="D52" i="17" s="1"/>
  <c r="X44" i="15"/>
  <c r="Z44" s="1"/>
  <c r="D46" i="17" s="1"/>
  <c r="X43" i="15"/>
  <c r="Z43" s="1"/>
  <c r="D45" i="17" s="1"/>
  <c r="X42" i="15"/>
  <c r="Z42" s="1"/>
  <c r="D33" i="17" s="1"/>
  <c r="X41" i="15"/>
  <c r="Z41" s="1"/>
  <c r="D55" i="17" s="1"/>
  <c r="X40" i="15"/>
  <c r="Z40" s="1"/>
  <c r="D41" i="17" s="1"/>
  <c r="X39" i="15"/>
  <c r="Z39" s="1"/>
  <c r="D38" i="17" s="1"/>
  <c r="X38" i="15"/>
  <c r="Z38" s="1"/>
  <c r="D37" i="17" s="1"/>
  <c r="X37" i="15"/>
  <c r="Z37" s="1"/>
  <c r="D36" i="17" s="1"/>
  <c r="X36" i="15"/>
  <c r="Z36" s="1"/>
  <c r="D34" i="17" s="1"/>
  <c r="X35" i="15"/>
  <c r="Z35" s="1"/>
  <c r="D35" i="17" s="1"/>
  <c r="X34" i="15"/>
  <c r="Z34" s="1"/>
  <c r="D40" i="17" s="1"/>
  <c r="X33" i="15"/>
  <c r="Z33" s="1"/>
  <c r="D39" i="17" s="1"/>
  <c r="X32" i="15"/>
  <c r="X30"/>
  <c r="Z30" s="1"/>
  <c r="D97" i="17" s="1"/>
  <c r="X29" i="15"/>
  <c r="Z29" s="1"/>
  <c r="D96" i="17" s="1"/>
  <c r="X28" i="15"/>
  <c r="Z28" s="1"/>
  <c r="D93" i="17" s="1"/>
  <c r="X27" i="15"/>
  <c r="Z27" s="1"/>
  <c r="D95" i="17" s="1"/>
  <c r="X26" i="15"/>
  <c r="Z26" s="1"/>
  <c r="D94" i="17" s="1"/>
  <c r="X25" i="15"/>
  <c r="Z25" s="1"/>
  <c r="D92" i="17" s="1"/>
  <c r="X24" i="15"/>
  <c r="Z24" s="1"/>
  <c r="D91" i="17" s="1"/>
  <c r="X23" i="15"/>
  <c r="Z23" s="1"/>
  <c r="D84" i="17" s="1"/>
  <c r="X22" i="15"/>
  <c r="Z22" s="1"/>
  <c r="D87" i="17" s="1"/>
  <c r="X21" i="15"/>
  <c r="Z21" s="1"/>
  <c r="D80" i="17" s="1"/>
  <c r="X20" i="15"/>
  <c r="Z20" s="1"/>
  <c r="D83" i="17" s="1"/>
  <c r="X19" i="15"/>
  <c r="Z19" s="1"/>
  <c r="D81" i="17" s="1"/>
  <c r="X18" i="15"/>
  <c r="Z18" s="1"/>
  <c r="D82" i="17" s="1"/>
  <c r="X17" i="15"/>
  <c r="Z17" s="1"/>
  <c r="D86" i="17" s="1"/>
  <c r="X16" i="15"/>
  <c r="Z16" s="1"/>
  <c r="D85" i="17" s="1"/>
  <c r="X15" i="15"/>
  <c r="Z15" s="1"/>
  <c r="D79" i="17" s="1"/>
  <c r="X14" i="15"/>
  <c r="Z14" s="1"/>
  <c r="D78" i="17" s="1"/>
  <c r="X13" i="15"/>
  <c r="Z13" s="1"/>
  <c r="D66" i="17" s="1"/>
  <c r="X12" i="15"/>
  <c r="Z12" s="1"/>
  <c r="D88" i="17" s="1"/>
  <c r="X11" i="15"/>
  <c r="Z11" s="1"/>
  <c r="D74" i="17" s="1"/>
  <c r="X10" i="15"/>
  <c r="Z10" s="1"/>
  <c r="D71" i="17" s="1"/>
  <c r="X9" i="15"/>
  <c r="Z9" s="1"/>
  <c r="D70" i="17" s="1"/>
  <c r="X8" i="15"/>
  <c r="Z8" s="1"/>
  <c r="D69" i="17" s="1"/>
  <c r="X7" i="15"/>
  <c r="Z7" s="1"/>
  <c r="D67" i="17" s="1"/>
  <c r="X6" i="15"/>
  <c r="Z6" s="1"/>
  <c r="D68" i="17" s="1"/>
  <c r="X5" i="15"/>
  <c r="Z5" s="1"/>
  <c r="D73" i="17" s="1"/>
  <c r="X4" i="15"/>
  <c r="Z4" s="1"/>
  <c r="D72" i="17" s="1"/>
  <c r="T38" i="15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C61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Y32" i="15" l="1"/>
  <c r="Z32"/>
  <c r="D12" i="17" s="1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AN42" l="1"/>
  <c r="AM42"/>
  <c r="AO42"/>
  <c r="AP42"/>
  <c r="AQ42"/>
  <c r="AJ42"/>
  <c r="AR42"/>
  <c r="AK42"/>
  <c r="AL42"/>
  <c r="AV38" l="1"/>
  <c r="AW37"/>
  <c r="AX39"/>
  <c r="AV39"/>
  <c r="AW36"/>
  <c r="AX38"/>
  <c r="AW38"/>
  <c r="AV34"/>
  <c r="AV37"/>
  <c r="AX37"/>
  <c r="AV35"/>
  <c r="AW35"/>
  <c r="AX36"/>
  <c r="AV36"/>
  <c r="AX35"/>
  <c r="AW34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2"/>
  <c r="B2"/>
  <c r="B8" i="4"/>
  <c r="J8"/>
  <c r="B16"/>
  <c r="N2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N16" i="1"/>
  <c r="N4"/>
  <c r="N3"/>
  <c r="N2"/>
  <c r="J16"/>
  <c r="J4"/>
  <c r="J3"/>
  <c r="J2"/>
  <c r="F16"/>
  <c r="F4"/>
  <c r="F3"/>
  <c r="F2"/>
  <c r="B16"/>
  <c r="B13"/>
  <c r="B10"/>
  <c r="B7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0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I21" i="10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2" i="8"/>
  <c r="B13"/>
  <c r="B10"/>
  <c r="B7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4"/>
  <c r="J3"/>
  <c r="J2"/>
  <c r="J16" i="4"/>
  <c r="J10"/>
  <c r="B10"/>
  <c r="J15"/>
  <c r="J9"/>
  <c r="J7"/>
  <c r="J6"/>
  <c r="J3"/>
  <c r="J2"/>
  <c r="B7"/>
  <c r="B15"/>
  <c r="B9"/>
  <c r="B6"/>
  <c r="B3"/>
  <c r="B2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C20"/>
  <c r="C31"/>
  <c r="C32"/>
  <c r="C33"/>
  <c r="C34"/>
  <c r="C35"/>
  <c r="C36"/>
  <c r="C37"/>
  <c r="C38"/>
  <c r="C39"/>
  <c r="P20" i="5"/>
  <c r="L20"/>
  <c r="H20"/>
  <c r="D20"/>
  <c r="J21" i="10" l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0"/>
  <c r="Q20" s="1"/>
  <c r="O24" i="1"/>
  <c r="O22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L21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F29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W2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L22" i="4"/>
  <c r="P21" i="1"/>
  <c r="K21" i="10" l="1"/>
  <c r="O21" s="1"/>
  <c r="M21" s="1"/>
  <c r="N21" s="1"/>
  <c r="P21"/>
  <c r="Q21" s="1"/>
  <c r="P22" i="1"/>
  <c r="P23" s="1"/>
  <c r="P24" s="1"/>
  <c r="P25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2" i="5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C24" i="10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W21" i="10" l="1"/>
  <c r="AG21" s="1"/>
  <c r="K22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R21"/>
  <c r="T21" s="1"/>
  <c r="U21" s="1"/>
  <c r="C25"/>
  <c r="N28" i="1"/>
  <c r="O27"/>
  <c r="K23" i="10" l="1"/>
  <c r="O23" s="1"/>
  <c r="M23" s="1"/>
  <c r="N23" s="1"/>
  <c r="W22"/>
  <c r="AG22" s="1"/>
  <c r="X21"/>
  <c r="AA21" s="1"/>
  <c r="AF21"/>
  <c r="P27" i="1"/>
  <c r="P23" i="10"/>
  <c r="Q23" s="1"/>
  <c r="S21"/>
  <c r="O28" i="1"/>
  <c r="N29"/>
  <c r="C26" i="10"/>
  <c r="R22"/>
  <c r="P28" i="1" l="1"/>
  <c r="W23" i="10"/>
  <c r="AG23" s="1"/>
  <c r="K24"/>
  <c r="W24" s="1"/>
  <c r="AG24" s="1"/>
  <c r="X22"/>
  <c r="Z22" s="1"/>
  <c r="AB22" s="1"/>
  <c r="AC22" s="1"/>
  <c r="AF22"/>
  <c r="Z21"/>
  <c r="AB21" s="1"/>
  <c r="AC21" s="1"/>
  <c r="P24"/>
  <c r="R23"/>
  <c r="T23" s="1"/>
  <c r="U23" s="1"/>
  <c r="N30" i="1"/>
  <c r="O29"/>
  <c r="P29" s="1"/>
  <c r="T22" i="10"/>
  <c r="U22" s="1"/>
  <c r="S22"/>
  <c r="C27"/>
  <c r="O24" l="1"/>
  <c r="M24" s="1"/>
  <c r="N24" s="1"/>
  <c r="AF23"/>
  <c r="X23"/>
  <c r="AA23" s="1"/>
  <c r="K25"/>
  <c r="W25" s="1"/>
  <c r="AG25" s="1"/>
  <c r="P25"/>
  <c r="Q25" s="1"/>
  <c r="AA22"/>
  <c r="Q24"/>
  <c r="S23"/>
  <c r="AF24"/>
  <c r="X24"/>
  <c r="Z24" s="1"/>
  <c r="C28"/>
  <c r="N31" i="1"/>
  <c r="O30"/>
  <c r="P30" s="1"/>
  <c r="AB24" i="10" l="1"/>
  <c r="AC24" s="1"/>
  <c r="R24"/>
  <c r="T24" s="1"/>
  <c r="U24" s="1"/>
  <c r="K26"/>
  <c r="O26" s="1"/>
  <c r="M26" s="1"/>
  <c r="N26" s="1"/>
  <c r="P26"/>
  <c r="O25"/>
  <c r="M25" s="1"/>
  <c r="N25" s="1"/>
  <c r="Z23"/>
  <c r="AB23" s="1"/>
  <c r="AC23" s="1"/>
  <c r="X25"/>
  <c r="AA25" s="1"/>
  <c r="AA24"/>
  <c r="AF25"/>
  <c r="N32" i="1"/>
  <c r="O31"/>
  <c r="P31" s="1"/>
  <c r="C29" i="10"/>
  <c r="K27" l="1"/>
  <c r="K28" s="1"/>
  <c r="S24"/>
  <c r="P27"/>
  <c r="W26"/>
  <c r="AG26" s="1"/>
  <c r="R25"/>
  <c r="S25" s="1"/>
  <c r="Q26"/>
  <c r="Z25"/>
  <c r="AB25" s="1"/>
  <c r="AC25" s="1"/>
  <c r="N33" i="1"/>
  <c r="O32"/>
  <c r="P32" s="1"/>
  <c r="R26" i="10"/>
  <c r="C30"/>
  <c r="AF26" l="1"/>
  <c r="O27"/>
  <c r="M27" s="1"/>
  <c r="N27" s="1"/>
  <c r="W27"/>
  <c r="AG27" s="1"/>
  <c r="P28"/>
  <c r="Q28" s="1"/>
  <c r="X26"/>
  <c r="AA26" s="1"/>
  <c r="Q27"/>
  <c r="T25"/>
  <c r="U25" s="1"/>
  <c r="S26"/>
  <c r="T26"/>
  <c r="U26" s="1"/>
  <c r="K29"/>
  <c r="O28"/>
  <c r="M28" s="1"/>
  <c r="N28" s="1"/>
  <c r="W28"/>
  <c r="AG28" s="1"/>
  <c r="C31"/>
  <c r="N34" i="1"/>
  <c r="O33"/>
  <c r="P33" s="1"/>
  <c r="R27" i="10" l="1"/>
  <c r="T27" s="1"/>
  <c r="U27" s="1"/>
  <c r="AF27"/>
  <c r="X27"/>
  <c r="Z27" s="1"/>
  <c r="AB27" s="1"/>
  <c r="AC27" s="1"/>
  <c r="P29"/>
  <c r="Q29" s="1"/>
  <c r="Z26"/>
  <c r="AB26" s="1"/>
  <c r="AC26" s="1"/>
  <c r="AF28"/>
  <c r="X28"/>
  <c r="AA28" s="1"/>
  <c r="K30"/>
  <c r="O29"/>
  <c r="M29" s="1"/>
  <c r="N29" s="1"/>
  <c r="W29"/>
  <c r="AG29" s="1"/>
  <c r="O34" i="1"/>
  <c r="P34" s="1"/>
  <c r="N35"/>
  <c r="R28" i="10"/>
  <c r="C32"/>
  <c r="S27" l="1"/>
  <c r="AA27"/>
  <c r="P30"/>
  <c r="Q30" s="1"/>
  <c r="Z28"/>
  <c r="AB28" s="1"/>
  <c r="AC28" s="1"/>
  <c r="C33"/>
  <c r="S28"/>
  <c r="T28"/>
  <c r="U28" s="1"/>
  <c r="AF29"/>
  <c r="N36" i="1"/>
  <c r="O35"/>
  <c r="P35" s="1"/>
  <c r="W30" i="10"/>
  <c r="AG30" s="1"/>
  <c r="K31"/>
  <c r="O30"/>
  <c r="M30" s="1"/>
  <c r="N30" s="1"/>
  <c r="R29"/>
  <c r="X29"/>
  <c r="P31" l="1"/>
  <c r="P32" s="1"/>
  <c r="R30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C34"/>
  <c r="Z29"/>
  <c r="AB29" s="1"/>
  <c r="AC29" s="1"/>
  <c r="AA29"/>
  <c r="Q31" l="1"/>
  <c r="X3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<sst xmlns="http://schemas.openxmlformats.org/spreadsheetml/2006/main" count="12442" uniqueCount="2116">
  <si>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</si>
  <si>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</si>
  <si>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</si>
  <si>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</si>
  <si>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</si>
  <si>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</si>
  <si>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</si>
  <si>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</si>
  <si>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</si>
  <si>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</si>
  <si>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</si>
  <si>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</si>
  <si>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</si>
  <si>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</si>
  <si>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</si>
  <si>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</si>
  <si>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</si>
  <si>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</si>
  <si>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</si>
  <si>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</si>
  <si>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</si>
  <si>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</si>
  <si>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</si>
  <si>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</si>
  <si>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</si>
  <si>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</si>
  <si>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</si>
  <si>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</si>
  <si>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</si>
  <si>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</si>
  <si>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</si>
  <si>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</si>
  <si>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</si>
  <si>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</si>
  <si>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</si>
  <si>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</si>
  <si>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</si>
  <si>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</si>
  <si>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</si>
  <si>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</si>
  <si>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</si>
  <si>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</si>
  <si>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</si>
  <si>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</si>
  <si>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</si>
  <si>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</si>
  <si>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</si>
  <si>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</si>
  <si>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</si>
  <si>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</si>
  <si>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</si>
  <si>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</si>
  <si>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</si>
  <si>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</si>
  <si>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</si>
  <si>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</si>
  <si>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</si>
  <si>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</si>
  <si>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</si>
  <si>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</si>
  <si>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</si>
  <si>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</si>
  <si>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</si>
  <si>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</si>
  <si>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</si>
  <si>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</si>
  <si>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</si>
  <si>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</si>
  <si>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</si>
  <si>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</si>
  <si>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</si>
  <si>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</si>
  <si>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</si>
  <si>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</si>
  <si>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</si>
  <si>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</si>
  <si>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</si>
  <si>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</si>
  <si>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</si>
  <si>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</si>
  <si>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</si>
  <si>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</si>
  <si>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</si>
  <si>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</si>
  <si>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</si>
  <si>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</si>
  <si>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</si>
  <si>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</si>
  <si>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</si>
  <si>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</si>
  <si>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</si>
  <si>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</si>
  <si>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</si>
  <si>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</si>
  <si>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</si>
  <si>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</si>
  <si>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</si>
  <si>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</si>
  <si>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</si>
  <si>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</si>
  <si>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</si>
  <si>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</si>
  <si>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</si>
  <si>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</si>
  <si>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</si>
  <si>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</si>
  <si>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</si>
  <si>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</si>
  <si>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</si>
  <si>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</si>
  <si>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</si>
  <si>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</si>
  <si>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</si>
  <si>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</si>
  <si>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</si>
  <si>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</si>
  <si>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</si>
  <si>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</si>
  <si>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</si>
  <si>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</si>
  <si>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</si>
  <si>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</si>
  <si>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</si>
  <si>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</si>
  <si>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</si>
  <si>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</si>
  <si>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</si>
  <si>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</si>
  <si>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</si>
  <si>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</si>
  <si>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</si>
  <si>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</si>
  <si>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</si>
  <si>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</si>
  <si>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</si>
  <si>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</si>
  <si>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</si>
  <si>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</si>
  <si>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</si>
  <si>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</si>
  <si>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</si>
  <si>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</si>
  <si>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</si>
  <si>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</si>
  <si>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</si>
  <si>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</si>
  <si>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</si>
  <si>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</si>
  <si>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</si>
  <si>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</si>
  <si>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</si>
  <si>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</si>
  <si>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</si>
  <si>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</si>
  <si>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</si>
  <si>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</si>
  <si>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</si>
  <si>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</si>
  <si>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</si>
  <si>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</si>
  <si>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</si>
  <si>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</si>
  <si>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</si>
  <si>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</si>
  <si>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</si>
  <si>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</si>
  <si>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</si>
  <si>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</si>
  <si>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</si>
  <si>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</si>
  <si>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</si>
  <si>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</si>
  <si>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</si>
  <si>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</si>
  <si>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</si>
  <si>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</si>
  <si>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</si>
  <si>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</si>
  <si>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</si>
  <si>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</si>
  <si>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</si>
  <si>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</si>
  <si>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</si>
  <si>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</si>
  <si>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</si>
  <si>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</si>
  <si>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</si>
  <si>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</si>
  <si>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</si>
  <si>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</si>
  <si>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</si>
  <si>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</si>
  <si>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S_TakeProffit_Level2=0</t>
  </si>
  <si>
    <t>S_TakeProffit_Level2FixPips=0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</si>
  <si>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</si>
  <si>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</si>
  <si>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</si>
  <si>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</si>
  <si>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</si>
  <si>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</si>
  <si>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</si>
  <si>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</si>
  <si>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</si>
  <si>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</si>
  <si>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</si>
  <si>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</si>
  <si>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TradeStartMinute=0</t>
  </si>
  <si>
    <t>TradeEndDay=6</t>
  </si>
  <si>
    <t>S_MinLot=0.01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</si>
  <si>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</si>
  <si>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</si>
  <si>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</si>
  <si>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</si>
  <si>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</si>
  <si>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</si>
  <si>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</si>
  <si>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</si>
  <si>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</si>
  <si>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</si>
  <si>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</si>
  <si>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</si>
  <si>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</si>
  <si>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</si>
  <si>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</si>
  <si>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</si>
  <si>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</si>
  <si>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</si>
  <si>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</si>
  <si>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</si>
  <si>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</si>
  <si>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</si>
  <si>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</si>
  <si>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</si>
  <si>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</si>
  <si>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</si>
  <si>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</si>
  <si>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</si>
  <si>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</si>
  <si>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</si>
  <si>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</si>
  <si>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</si>
  <si>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</si>
  <si>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</si>
  <si>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</si>
  <si>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</si>
  <si>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</si>
  <si>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</si>
  <si>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</si>
  <si>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</si>
  <si>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</si>
  <si>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</si>
  <si>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</si>
  <si>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</si>
  <si>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</si>
  <si>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</si>
  <si>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</si>
  <si>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</si>
  <si>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</si>
  <si>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</si>
  <si>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</si>
  <si>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</si>
  <si>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</si>
  <si>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</si>
  <si>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</si>
  <si>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</si>
  <si>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</si>
  <si>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</si>
  <si>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</si>
  <si>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</si>
  <si>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</si>
  <si>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</si>
  <si>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</si>
  <si>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</si>
  <si>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</si>
  <si>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</si>
  <si>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</si>
  <si>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</si>
  <si>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</si>
  <si>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</si>
  <si>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</si>
  <si>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</si>
  <si>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MaxSpread=3</t>
  </si>
  <si>
    <t>S_Grid3=0</t>
  </si>
  <si>
    <t>S_Grid3Add=0</t>
  </si>
  <si>
    <t>S_GridStop=0</t>
  </si>
  <si>
    <t>S_MultStop=0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</si>
  <si>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</si>
  <si>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</si>
  <si>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</si>
  <si>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</si>
  <si>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</si>
  <si>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</si>
  <si>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</si>
  <si>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</si>
  <si>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</si>
  <si>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</si>
  <si>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</si>
  <si>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</si>
  <si>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</si>
  <si>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</si>
  <si>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</si>
  <si>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</si>
  <si>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</si>
  <si>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</si>
  <si>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</si>
  <si>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</si>
  <si>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</si>
  <si>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</si>
  <si>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</si>
  <si>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</si>
  <si>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</si>
  <si>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</si>
  <si>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</si>
  <si>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</si>
  <si>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</si>
  <si>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</si>
  <si>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</si>
  <si>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</si>
  <si>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</si>
  <si>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</si>
  <si>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</si>
  <si>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</si>
  <si>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</si>
  <si>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</si>
  <si>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</si>
  <si>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main_settings_1_43_1065_23_34_12_04_2017=Общие настройки и управление торгами</t>
  </si>
  <si>
    <t>ReflectSellSettingsToBuy=1</t>
  </si>
  <si>
    <t>filters_part_1_43_1065_23_34_12_04_2017=Фильтры спрэда и одновременно торгуемых пар и валют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</si>
  <si>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</si>
  <si>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</si>
  <si>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</si>
  <si>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</si>
  <si>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S_GridLevel=0</t>
  </si>
  <si>
    <t>S_GridStep_AddPips=0</t>
  </si>
  <si>
    <t>S_GridStep_Level2=0</t>
  </si>
  <si>
    <t>S_GridStep_Level2_AddPips=0</t>
  </si>
  <si>
    <t>sell_lot_settings_1_43_1065_23_34_12_04_2017=SELL сетки - min ордер и множители лота всех колен</t>
  </si>
  <si>
    <t>S_CurrencyForMinLot=0</t>
  </si>
  <si>
    <t>S_Mult3=0</t>
  </si>
  <si>
    <t>S_Mult3Add=0</t>
  </si>
  <si>
    <t>sell_tp_settings_1_43_1065_23_34_12_04_2017=SELL сетки: настройки TP (чистая прибыль) ==&gt; [уровень_БУ]+ТР</t>
  </si>
  <si>
    <t>S_TakeProffitType=0</t>
  </si>
  <si>
    <t>buy_step_settings_1_43_1065_23_34_12_04_2017=BUY сетки - настройки шагов, количества колен и длины</t>
  </si>
  <si>
    <t>buy_lot_settings_1_43_1065_23_34_12_04_2017=BUY сетки - min ордер и множители лота всех колен</t>
  </si>
  <si>
    <t>B_CurrencyForMinLot=0</t>
  </si>
  <si>
    <t>B_MultLevel2=0</t>
  </si>
  <si>
    <t>B_MultCorr=0</t>
  </si>
  <si>
    <t>B_MultLevel3=0</t>
  </si>
  <si>
    <t>B_Mult3=0</t>
  </si>
  <si>
    <t>B_Mult3Add=0</t>
  </si>
  <si>
    <t>buy_tp_settings_1_43_1065_23_34_12_04_2017=BUY сетки: настройки TP (прибыль) ==&gt; [уровень_БУ]+ТР</t>
  </si>
  <si>
    <t>without_indicator_settings_1_43_1065_23_34_12_04_2017=Настройки параметров и фильтров безиндикаторного входа</t>
  </si>
  <si>
    <t>CandlesToOpen1Order=3</t>
  </si>
  <si>
    <t>ReversSignalToOpen1Order=0</t>
  </si>
  <si>
    <t>gap_settings_1_43_1065_23_34_12_04_2017=Настройки блока выявления и обработки гэпов</t>
  </si>
  <si>
    <t>B_GapMinPips=10</t>
  </si>
  <si>
    <t>vol_filter_settings_1_43_1065_23_34_12_04_2017=Фильтр - Запрет открывать ордера, если импульс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</si>
  <si>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</si>
  <si>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</si>
  <si>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TradeEndHour=12</t>
  </si>
  <si>
    <t>TradeEndMinute=0</t>
  </si>
  <si>
    <t>sheduler_new_positio_pause_settings_1_43_1065_23_34_12_04_2017=№2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</si>
  <si>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</si>
  <si>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</si>
  <si>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</si>
  <si>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</si>
  <si>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</si>
  <si>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</si>
  <si>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</si>
  <si>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</si>
  <si>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</si>
  <si>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</si>
  <si>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</si>
  <si>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</si>
  <si>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</si>
  <si>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</si>
  <si>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</si>
  <si>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</si>
  <si>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</si>
  <si>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</si>
  <si>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</si>
  <si>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</si>
  <si>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sheduler_trade_day_settings_1_43_1065_23_34_12_04_2017=№3 Ежедневно: можно открывать 1-е ордера сеток - 10 интервалов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</si>
  <si>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</si>
  <si>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</si>
  <si>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</si>
  <si>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</si>
  <si>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</si>
  <si>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</si>
  <si>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</si>
  <si>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</si>
  <si>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</si>
  <si>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</si>
  <si>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</si>
  <si>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</si>
  <si>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</si>
  <si>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</si>
  <si>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</si>
  <si>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</si>
  <si>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</si>
  <si>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</si>
  <si>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</si>
  <si>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</si>
  <si>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</si>
  <si>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</si>
  <si>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</si>
  <si>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</si>
  <si>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</si>
  <si>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</si>
  <si>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</si>
  <si>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</si>
  <si>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</si>
  <si>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</si>
  <si>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</si>
  <si>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</si>
  <si>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</si>
  <si>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</si>
  <si>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</si>
  <si>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</si>
  <si>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</si>
  <si>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</si>
  <si>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</si>
  <si>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</si>
  <si>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</si>
  <si>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</si>
  <si>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</si>
  <si>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</si>
  <si>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</si>
  <si>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</si>
  <si>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</si>
  <si>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</si>
  <si>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</si>
  <si>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</si>
  <si>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</si>
  <si>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</si>
  <si>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</si>
  <si>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</si>
  <si>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</si>
  <si>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</si>
  <si>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</si>
  <si>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</si>
  <si>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</si>
  <si>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</si>
  <si>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</si>
  <si>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</si>
  <si>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</si>
  <si>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</si>
  <si>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</si>
  <si>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</si>
  <si>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</si>
  <si>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</si>
  <si>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</si>
  <si>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</si>
  <si>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</si>
  <si>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</si>
  <si>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</si>
  <si>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</si>
  <si>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</si>
  <si>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</si>
  <si>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</si>
  <si>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</si>
  <si>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</si>
  <si>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</si>
  <si>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</si>
  <si>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</si>
  <si>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</si>
  <si>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</si>
  <si>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</si>
  <si>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</si>
  <si>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</si>
  <si>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</si>
  <si>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</si>
  <si>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</si>
  <si>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</si>
  <si>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</si>
  <si>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</si>
  <si>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</si>
  <si>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</si>
  <si>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</si>
  <si>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</si>
  <si>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</si>
  <si>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</si>
  <si>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</si>
  <si>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</si>
  <si>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</si>
  <si>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</si>
  <si>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</si>
  <si>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</si>
  <si>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</si>
  <si>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</si>
  <si>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</si>
  <si>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</si>
  <si>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</si>
  <si>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</si>
  <si>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</si>
  <si>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</si>
  <si>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</si>
  <si>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</si>
  <si>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</si>
  <si>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</si>
  <si>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</si>
  <si>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</si>
  <si>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</si>
  <si>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</si>
  <si>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</si>
  <si>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</si>
  <si>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</si>
  <si>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</si>
  <si>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</si>
  <si>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</si>
  <si>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</si>
  <si>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</si>
  <si>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</si>
  <si>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</si>
  <si>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</si>
  <si>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</si>
  <si>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</si>
  <si>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</si>
  <si>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</si>
  <si>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</si>
  <si>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</si>
  <si>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</si>
  <si>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</si>
  <si>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</si>
  <si>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</si>
  <si>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</si>
  <si>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</si>
  <si>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</si>
  <si>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</si>
  <si>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</si>
  <si>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</si>
  <si>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</si>
  <si>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</si>
  <si>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</si>
  <si>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</si>
  <si>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</si>
  <si>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</si>
  <si>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</si>
  <si>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</si>
  <si>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</si>
  <si>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</si>
  <si>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</si>
  <si>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</si>
  <si>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</si>
  <si>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</si>
  <si>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</si>
  <si>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</si>
  <si>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</si>
  <si>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</si>
  <si>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</si>
  <si>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</si>
  <si>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</si>
  <si>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</si>
  <si>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</si>
  <si>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</si>
  <si>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</si>
  <si>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</si>
  <si>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</si>
  <si>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</si>
  <si>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</si>
  <si>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</si>
  <si>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</si>
  <si>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</si>
  <si>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</si>
  <si>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</si>
  <si>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</si>
  <si>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</si>
  <si>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</si>
  <si>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</si>
  <si>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</si>
  <si>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</si>
  <si>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</si>
  <si>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</si>
  <si>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</si>
  <si>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</si>
  <si>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</si>
  <si>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</si>
  <si>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</si>
  <si>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</si>
  <si>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</si>
  <si>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</si>
  <si>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</si>
  <si>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</si>
  <si>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</si>
  <si>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</si>
  <si>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</si>
  <si>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</si>
  <si>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</si>
  <si>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</si>
  <si>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</si>
  <si>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</si>
  <si>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</si>
  <si>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</si>
  <si>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</si>
  <si>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</si>
  <si>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</si>
  <si>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</si>
  <si>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</si>
  <si>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</si>
  <si>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</si>
  <si>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</si>
  <si>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</si>
  <si>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</si>
  <si>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</si>
  <si>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</si>
  <si>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</si>
  <si>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</si>
  <si>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</si>
  <si>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</si>
  <si>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</si>
  <si>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</si>
  <si>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</si>
  <si>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</si>
  <si>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</si>
  <si>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</si>
  <si>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</si>
  <si>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</si>
  <si>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</si>
  <si>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</si>
  <si>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</si>
  <si>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</si>
  <si>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</si>
  <si>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</si>
  <si>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</si>
  <si>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</si>
  <si>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</si>
  <si>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</si>
  <si>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</si>
  <si>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</si>
  <si>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</si>
  <si>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</si>
  <si>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</si>
  <si>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</si>
  <si>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</si>
  <si>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</si>
  <si>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</si>
  <si>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</si>
  <si>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</si>
  <si>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</si>
  <si>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</si>
  <si>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</si>
  <si>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</si>
  <si>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</si>
  <si>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</si>
  <si>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</si>
  <si>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</si>
  <si>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</si>
  <si>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</si>
  <si>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</si>
  <si>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</si>
  <si>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</si>
  <si>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</si>
  <si>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</si>
  <si>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</si>
  <si>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</si>
  <si>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</si>
  <si>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</si>
  <si>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</si>
  <si>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</si>
  <si>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</si>
  <si>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</si>
  <si>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</si>
  <si>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</si>
  <si>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</si>
  <si>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</si>
  <si>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</si>
  <si>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</si>
  <si>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</si>
  <si>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</si>
  <si>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</si>
  <si>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</si>
  <si>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</si>
  <si>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</si>
  <si>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</si>
  <si>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</si>
  <si>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</si>
  <si>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</si>
  <si>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</si>
  <si>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</si>
  <si>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</si>
  <si>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</si>
  <si>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</si>
  <si>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</si>
  <si>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</si>
  <si>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</si>
  <si>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</si>
  <si>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</si>
  <si>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</si>
  <si>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</si>
  <si>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</si>
  <si>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</si>
  <si>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</si>
  <si>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</si>
  <si>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</si>
  <si>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</si>
  <si>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</si>
  <si>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</si>
  <si>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</si>
  <si>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</si>
  <si>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</si>
  <si>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</si>
  <si>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</si>
  <si>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</si>
  <si>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</si>
  <si>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</si>
  <si>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</si>
  <si>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</si>
  <si>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</si>
  <si>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</si>
  <si>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</si>
  <si>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</si>
  <si>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</si>
  <si>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</si>
  <si>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</si>
  <si>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</si>
  <si>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</si>
  <si>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</si>
  <si>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</si>
  <si>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</si>
  <si>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</si>
  <si>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</si>
  <si>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</si>
  <si>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</si>
  <si>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</si>
  <si>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</si>
  <si>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</si>
  <si>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</si>
  <si>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</si>
  <si>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</si>
  <si>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</si>
  <si>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</si>
  <si>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</si>
  <si>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</si>
  <si>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</si>
  <si>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</si>
  <si>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</si>
  <si>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</si>
  <si>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</si>
  <si>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</si>
  <si>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</si>
  <si>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</si>
  <si>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</si>
  <si>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</si>
  <si>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</si>
  <si>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</si>
  <si>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</si>
  <si>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</si>
  <si>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</si>
  <si>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</si>
  <si>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</si>
  <si>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</si>
  <si>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</si>
  <si>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</si>
  <si>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</si>
  <si>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</si>
  <si>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</si>
  <si>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</si>
  <si>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</si>
  <si>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</si>
  <si>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</si>
  <si>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</si>
  <si>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</si>
  <si>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</si>
  <si>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</si>
  <si>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</si>
  <si>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</si>
  <si>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</si>
  <si>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</si>
  <si>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</si>
  <si>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</si>
  <si>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</si>
  <si>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</si>
  <si>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</si>
  <si>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</si>
  <si>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</si>
  <si>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</si>
  <si>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</si>
  <si>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</si>
  <si>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</si>
  <si>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</si>
  <si>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</si>
  <si>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</si>
  <si>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</si>
  <si>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</si>
  <si>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</si>
  <si>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</si>
  <si>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</si>
  <si>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</si>
  <si>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</si>
  <si>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</si>
  <si>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</si>
  <si>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</si>
  <si>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</si>
  <si>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</si>
  <si>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</si>
  <si>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</si>
  <si>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</si>
  <si>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</si>
  <si>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</si>
  <si>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</si>
  <si>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</si>
  <si>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</si>
  <si>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</si>
  <si>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</si>
  <si>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</si>
  <si>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</si>
  <si>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</si>
  <si>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</si>
  <si>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</si>
  <si>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</si>
  <si>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</si>
  <si>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</si>
  <si>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</si>
  <si>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</si>
  <si>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</si>
  <si>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</si>
  <si>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</si>
  <si>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</si>
  <si>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</si>
  <si>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</si>
  <si>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</si>
  <si>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</si>
  <si>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</si>
  <si>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</si>
  <si>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</si>
  <si>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</si>
  <si>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</si>
  <si>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</si>
  <si>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</si>
  <si>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</si>
  <si>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</si>
  <si>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</si>
  <si>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</si>
  <si>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</si>
  <si>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</si>
  <si>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</si>
  <si>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</si>
  <si>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</si>
  <si>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</si>
  <si>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</si>
  <si>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</si>
  <si>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</si>
  <si>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</si>
  <si>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</si>
  <si>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</si>
  <si>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</si>
  <si>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</si>
  <si>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</si>
  <si>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</si>
  <si>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</si>
  <si>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</si>
  <si>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</si>
  <si>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</si>
  <si>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</si>
  <si>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</si>
  <si>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</si>
  <si>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</si>
  <si>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</si>
  <si>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</si>
  <si>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</si>
  <si>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</si>
  <si>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</si>
  <si>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</si>
  <si>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</si>
  <si>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</si>
  <si>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</si>
  <si>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</si>
  <si>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</si>
  <si>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</si>
  <si>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</si>
  <si>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</si>
  <si>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</si>
  <si>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</si>
  <si>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</si>
  <si>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</si>
  <si>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</si>
  <si>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</si>
  <si>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</si>
  <si>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</si>
  <si>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</si>
  <si>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</si>
  <si>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</si>
  <si>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</si>
  <si>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</si>
  <si>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</si>
  <si>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</si>
  <si>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</si>
  <si>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</si>
  <si>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</si>
  <si>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</si>
  <si>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</si>
  <si>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</si>
  <si>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</si>
  <si>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</si>
  <si>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</si>
  <si>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</si>
  <si>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</si>
  <si>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</si>
  <si>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</si>
  <si>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</si>
  <si>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</si>
  <si>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</si>
  <si>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</si>
  <si>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</si>
  <si>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</si>
  <si>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</si>
  <si>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</si>
  <si>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</si>
  <si>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</si>
  <si>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</si>
  <si>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</si>
  <si>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</si>
  <si>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</si>
  <si>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</si>
  <si>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</si>
  <si>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</si>
  <si>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</si>
  <si>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</si>
  <si>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</si>
  <si>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</si>
  <si>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</si>
  <si>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</si>
  <si>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</si>
  <si>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</si>
  <si>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</si>
  <si>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</si>
  <si>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</si>
  <si>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</si>
  <si>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</si>
  <si>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</si>
  <si>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</si>
  <si>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</si>
  <si>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</si>
  <si>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</si>
  <si>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</si>
  <si>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</si>
  <si>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</si>
  <si>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</si>
  <si>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</si>
  <si>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</si>
  <si>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</si>
  <si>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</si>
  <si>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</si>
  <si>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</si>
  <si>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</si>
  <si>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</si>
  <si>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</si>
  <si>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</si>
  <si>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</si>
  <si>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</si>
  <si>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</si>
  <si>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</si>
  <si>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</si>
  <si>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</si>
  <si>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</si>
  <si>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</si>
  <si>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</si>
  <si>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</si>
  <si>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</si>
  <si>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</si>
  <si>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</si>
  <si>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</si>
  <si>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</si>
  <si>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</si>
  <si>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</si>
  <si>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</si>
  <si>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</si>
  <si>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</si>
  <si>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</si>
  <si>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</si>
  <si>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</si>
  <si>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</si>
  <si>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</si>
  <si>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</si>
  <si>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</si>
  <si>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</si>
  <si>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</si>
  <si>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</si>
  <si>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</si>
  <si>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</si>
  <si>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</si>
  <si>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</si>
  <si>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</si>
  <si>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</si>
  <si>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</si>
  <si>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</si>
  <si>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</si>
  <si>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</si>
  <si>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</si>
  <si>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</si>
  <si>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</si>
  <si>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</si>
  <si>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</si>
  <si>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</si>
  <si>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</si>
  <si>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</si>
  <si>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</si>
  <si>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</si>
  <si>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</si>
  <si>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</si>
  <si>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</si>
  <si>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</si>
  <si>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</si>
  <si>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</si>
  <si>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</si>
  <si>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</si>
  <si>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</si>
  <si>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</si>
  <si>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</si>
  <si>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</si>
  <si>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</si>
  <si>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</si>
  <si>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</si>
  <si>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</si>
  <si>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</si>
  <si>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</si>
  <si>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</si>
  <si>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</si>
  <si>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</si>
  <si>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</si>
  <si>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</si>
  <si>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</si>
  <si>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</si>
  <si>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</si>
  <si>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</si>
  <si>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</si>
  <si>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</si>
  <si>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</si>
  <si>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</si>
  <si>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</si>
  <si>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</si>
  <si>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</si>
  <si>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</si>
  <si>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</si>
  <si>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</si>
  <si>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</si>
  <si>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</si>
  <si>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</si>
  <si>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</si>
  <si>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</si>
  <si>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</si>
  <si>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</si>
  <si>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</si>
  <si>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</si>
  <si>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</si>
  <si>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</si>
  <si>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</si>
  <si>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</si>
  <si>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</si>
  <si>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</si>
  <si>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</si>
  <si>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</si>
  <si>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</si>
  <si>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</si>
  <si>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</si>
  <si>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</si>
  <si>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</si>
  <si>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</si>
  <si>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</si>
  <si>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</si>
  <si>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</si>
  <si>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</si>
  <si>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</si>
  <si>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</si>
  <si>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</si>
  <si>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</si>
  <si>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</si>
  <si>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</si>
  <si>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</si>
  <si>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</si>
  <si>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</si>
  <si>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</si>
  <si>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</si>
  <si>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</si>
  <si>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</si>
  <si>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</si>
  <si>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</si>
  <si>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</si>
  <si>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</si>
  <si>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</si>
  <si>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</si>
  <si>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</si>
  <si>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</si>
  <si>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</si>
  <si>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</si>
  <si>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</si>
  <si>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</si>
  <si>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</si>
  <si>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</si>
  <si>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</si>
  <si>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</si>
  <si>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</si>
  <si>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</si>
  <si>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</si>
  <si>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</si>
  <si>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</si>
  <si>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</si>
  <si>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</si>
  <si>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</si>
  <si>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</si>
  <si>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</si>
  <si>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</si>
  <si>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</si>
  <si>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</si>
  <si>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</si>
  <si>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</si>
  <si>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</si>
  <si>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</si>
  <si>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</si>
  <si>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</si>
  <si>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</si>
  <si>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</si>
  <si>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</si>
  <si>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</si>
  <si>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</si>
  <si>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</si>
  <si>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</si>
  <si>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</si>
  <si>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</si>
  <si>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</si>
  <si>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</si>
  <si>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</si>
  <si>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</si>
  <si>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</si>
  <si>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</si>
  <si>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</si>
  <si>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</si>
  <si>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</si>
  <si>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</si>
  <si>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</si>
  <si>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</si>
  <si>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</si>
  <si>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</si>
  <si>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</si>
  <si>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</si>
  <si>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</si>
  <si>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</si>
  <si>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</si>
  <si>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</si>
  <si>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</si>
  <si>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</si>
  <si>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</si>
  <si>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</si>
  <si>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</si>
  <si>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</si>
  <si>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</si>
  <si>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</si>
  <si>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</si>
  <si>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</si>
  <si>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</si>
  <si>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</si>
  <si>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</si>
  <si>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</si>
  <si>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</si>
  <si>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</si>
  <si>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</si>
  <si>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</si>
  <si>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</si>
  <si>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</si>
  <si>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</si>
  <si>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</si>
  <si>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</si>
  <si>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</si>
  <si>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</si>
  <si>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</si>
  <si>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</si>
  <si>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</si>
  <si>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</si>
  <si>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</si>
  <si>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</si>
  <si>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</si>
  <si>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</si>
  <si>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</si>
  <si>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</si>
  <si>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</si>
  <si>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</si>
  <si>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</si>
  <si>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</si>
  <si>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</si>
  <si>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</si>
  <si>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</si>
  <si>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</si>
  <si>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</si>
  <si>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</si>
  <si>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</si>
  <si>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</si>
  <si>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</si>
  <si>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</si>
  <si>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</si>
  <si>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</si>
  <si>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</si>
  <si>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</si>
  <si>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</si>
  <si>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</si>
  <si>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</si>
  <si>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</si>
  <si>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</si>
  <si>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</si>
  <si>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</si>
  <si>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</si>
  <si>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</si>
  <si>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</si>
  <si>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</si>
  <si>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</si>
  <si>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</si>
  <si>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</si>
  <si>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</si>
  <si>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</si>
  <si>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</si>
  <si>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</si>
  <si>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</si>
  <si>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</si>
  <si>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</si>
  <si>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</si>
  <si>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</si>
  <si>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</si>
  <si>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</si>
  <si>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</si>
  <si>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</si>
  <si>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</si>
  <si>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</si>
  <si>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</si>
  <si>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</si>
  <si>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</si>
  <si>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</si>
  <si>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</si>
  <si>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</si>
  <si>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</si>
  <si>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</si>
  <si>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</si>
  <si>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</si>
  <si>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</si>
  <si>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</si>
  <si>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</si>
  <si>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</si>
  <si>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</si>
  <si>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</si>
  <si>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</si>
  <si>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</si>
  <si>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</si>
  <si>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</si>
  <si>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</si>
  <si>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</si>
  <si>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</si>
  <si>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</si>
  <si>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</si>
  <si>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</si>
  <si>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</si>
  <si>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</si>
  <si>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</si>
  <si>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</si>
  <si>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</si>
  <si>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</si>
  <si>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</si>
  <si>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</si>
  <si>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</si>
  <si>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</si>
  <si>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</si>
  <si>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</si>
  <si>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</si>
  <si>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</si>
  <si>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</si>
  <si>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</si>
  <si>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</si>
  <si>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</si>
  <si>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</si>
  <si>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</si>
  <si>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</si>
  <si>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</si>
  <si>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</si>
  <si>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</si>
  <si>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</si>
  <si>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</si>
  <si>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</si>
  <si>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</si>
  <si>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</si>
  <si>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</si>
  <si>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</si>
  <si>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</si>
  <si>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</si>
  <si>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</si>
  <si>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</si>
  <si>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</si>
  <si>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</si>
  <si>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</si>
  <si>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</si>
  <si>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</si>
  <si>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</si>
  <si>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</si>
  <si>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</si>
  <si>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</si>
  <si>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</si>
  <si>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</si>
  <si>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</si>
  <si>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</si>
  <si>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</si>
  <si>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</si>
  <si>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</si>
  <si>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</si>
  <si>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</si>
  <si>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</si>
  <si>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</si>
  <si>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</si>
  <si>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</si>
  <si>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</si>
  <si>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</si>
  <si>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</si>
  <si>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</si>
  <si>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</si>
  <si>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</si>
  <si>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</si>
  <si>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</si>
  <si>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</si>
  <si>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</si>
  <si>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</si>
  <si>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</si>
  <si>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</si>
  <si>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</si>
  <si>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</si>
  <si>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</si>
  <si>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</si>
  <si>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</si>
  <si>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</si>
  <si>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</si>
  <si>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</si>
  <si>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</si>
  <si>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</si>
  <si>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</si>
  <si>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</si>
  <si>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</si>
  <si>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</si>
  <si>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</si>
  <si>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</si>
  <si>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</si>
  <si>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</si>
  <si>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</si>
  <si>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</si>
  <si>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</si>
  <si>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</si>
  <si>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</si>
  <si>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</si>
  <si>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</si>
  <si>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</si>
  <si>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</si>
  <si>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</si>
  <si>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</si>
  <si>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</si>
  <si>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</si>
  <si>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</si>
  <si>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</si>
  <si>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</si>
  <si>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</si>
  <si>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</si>
  <si>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</si>
  <si>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</si>
  <si>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</si>
  <si>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</si>
  <si>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</si>
  <si>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</si>
  <si>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</si>
  <si>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</si>
  <si>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</si>
  <si>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</si>
  <si>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</si>
  <si>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</si>
  <si>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</si>
  <si>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</si>
  <si>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</si>
  <si>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</si>
  <si>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</si>
  <si>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</si>
  <si>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</si>
  <si>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</si>
  <si>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</si>
  <si>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</si>
  <si>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</si>
  <si>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</si>
  <si>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</si>
  <si>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</si>
  <si>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</si>
  <si>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</si>
  <si>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</si>
  <si>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</si>
  <si>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</si>
  <si>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</si>
  <si>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</si>
  <si>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</si>
  <si>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</si>
  <si>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</si>
  <si>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</si>
  <si>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</si>
  <si>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</si>
  <si>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</si>
  <si>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</si>
  <si>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</si>
  <si>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</si>
  <si>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</si>
  <si>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</si>
  <si>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</si>
  <si>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</si>
  <si>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</si>
  <si>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</si>
  <si>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</si>
  <si>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</si>
  <si>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</si>
  <si>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</si>
  <si>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</si>
  <si>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</si>
  <si>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</si>
  <si>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</si>
  <si>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</si>
  <si>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</si>
  <si>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</si>
  <si>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</si>
  <si>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</si>
  <si>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</si>
  <si>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</si>
  <si>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</si>
  <si>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</si>
  <si>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</si>
  <si>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</si>
  <si>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</si>
  <si>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</si>
  <si>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</si>
  <si>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</si>
  <si>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</si>
  <si>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</si>
  <si>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</si>
  <si>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</si>
  <si>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</si>
  <si>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</si>
  <si>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</si>
  <si>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</si>
  <si>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</si>
  <si>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</si>
  <si>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</si>
  <si>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</si>
  <si>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</si>
  <si>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</si>
  <si>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</si>
  <si>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</si>
  <si>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</si>
  <si>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</si>
  <si>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</si>
  <si>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</si>
  <si>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</si>
  <si>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</si>
  <si>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</si>
  <si>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</si>
  <si>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</si>
  <si>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</si>
  <si>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</si>
  <si>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</si>
  <si>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</si>
  <si>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</si>
  <si>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</si>
  <si>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</si>
  <si>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</si>
  <si>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</si>
  <si>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</si>
  <si>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</si>
  <si>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</si>
  <si>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</si>
  <si>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</si>
  <si>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</si>
  <si>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</si>
  <si>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</si>
  <si>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</si>
  <si>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</si>
  <si>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</si>
  <si>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</si>
  <si>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</si>
  <si>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</si>
  <si>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</si>
  <si>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</si>
  <si>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</si>
  <si>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</si>
  <si>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</si>
  <si>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</si>
  <si>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</si>
  <si>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</si>
  <si>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</si>
  <si>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</si>
  <si>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</si>
  <si>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</si>
  <si>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</si>
  <si>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</si>
  <si>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</si>
  <si>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</si>
  <si>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</si>
  <si>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</si>
  <si>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</si>
  <si>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</si>
  <si>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</si>
  <si>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</si>
  <si>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</si>
  <si>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</si>
  <si>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</si>
  <si>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</si>
  <si>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</si>
  <si>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</si>
  <si>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</si>
  <si>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</si>
  <si>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</si>
  <si>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</si>
  <si>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</si>
  <si>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</si>
  <si>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</si>
  <si>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</si>
  <si>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</si>
  <si>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</si>
  <si>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</si>
  <si>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</si>
  <si>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</si>
  <si>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</si>
  <si>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</si>
  <si>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</si>
  <si>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</si>
  <si>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</si>
  <si>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</si>
  <si>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</si>
  <si>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</si>
  <si>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</si>
  <si>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</si>
  <si>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</si>
  <si>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</si>
  <si>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</si>
  <si>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</si>
  <si>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</si>
  <si>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</si>
  <si>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</si>
  <si>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</si>
  <si>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</si>
  <si>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</si>
  <si>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</si>
  <si>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</si>
  <si>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</si>
  <si>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</si>
  <si>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</si>
  <si>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</si>
  <si>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</si>
  <si>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</si>
  <si>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</si>
  <si>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</si>
  <si>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</si>
  <si>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</si>
  <si>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</si>
  <si>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</si>
  <si>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</si>
  <si>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</si>
  <si>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</si>
  <si>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</si>
  <si>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</si>
  <si>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</si>
  <si>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</si>
  <si>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</si>
  <si>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</si>
  <si>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</si>
  <si>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</si>
  <si>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</si>
  <si>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</si>
  <si>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</si>
  <si>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</si>
  <si>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</si>
  <si>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</si>
  <si>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</si>
  <si>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</si>
  <si>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</si>
  <si>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</si>
  <si>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</si>
  <si>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</si>
  <si>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</si>
  <si>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</si>
  <si>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</si>
  <si>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</si>
  <si>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</si>
  <si>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</si>
  <si>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</si>
  <si>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</si>
  <si>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</si>
  <si>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</si>
  <si>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</si>
  <si>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</si>
  <si>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</si>
  <si>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</si>
  <si>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</si>
  <si>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</si>
  <si>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</si>
  <si>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</si>
  <si>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</si>
  <si>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</si>
  <si>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</si>
  <si>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</si>
  <si>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</si>
  <si>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</si>
  <si>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</si>
  <si>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</si>
  <si>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</si>
  <si>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</si>
  <si>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</si>
  <si>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</si>
  <si>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</si>
  <si>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</si>
  <si>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</si>
  <si>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</si>
  <si>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</si>
  <si>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</si>
  <si>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</si>
  <si>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</si>
  <si>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</si>
  <si>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</si>
  <si>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</si>
  <si>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</si>
  <si>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</si>
  <si>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</si>
  <si>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</si>
  <si>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</si>
  <si>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</si>
  <si>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</si>
  <si>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</si>
  <si>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</si>
  <si>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</si>
  <si>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</si>
  <si>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</si>
  <si>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</si>
  <si>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</si>
  <si>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</si>
  <si>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</si>
  <si>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</si>
  <si>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</si>
  <si>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</si>
  <si>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</si>
  <si>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</si>
  <si>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</si>
  <si>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</si>
  <si>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</si>
  <si>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</si>
  <si>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</si>
  <si>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</si>
  <si>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</si>
  <si>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</si>
  <si>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</si>
  <si>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</si>
  <si>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</si>
  <si>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</si>
  <si>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</si>
  <si>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</si>
  <si>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</si>
  <si>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</si>
  <si>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</si>
  <si>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</si>
  <si>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</si>
  <si>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</si>
  <si>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</si>
  <si>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</si>
  <si>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</si>
  <si>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</si>
  <si>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</si>
  <si>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</si>
  <si>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</si>
  <si>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</si>
  <si>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</si>
  <si>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</si>
  <si>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</si>
  <si>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</si>
  <si>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</si>
  <si>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</si>
  <si>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</si>
  <si>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</si>
  <si>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</si>
  <si>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</si>
  <si>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</si>
  <si>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</si>
  <si>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</si>
  <si>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</si>
  <si>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</si>
  <si>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</si>
  <si>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</si>
  <si>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</si>
  <si>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</si>
  <si>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</si>
  <si>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</si>
  <si>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</si>
  <si>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</si>
  <si>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</si>
  <si>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</si>
  <si>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</si>
  <si>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</si>
  <si>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</si>
  <si>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</si>
  <si>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</si>
  <si>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</si>
  <si>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</si>
  <si>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</si>
  <si>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</si>
  <si>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</si>
  <si>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</si>
  <si>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</si>
  <si>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</si>
  <si>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</si>
  <si>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</si>
  <si>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</si>
  <si>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</si>
  <si>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</si>
  <si>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</si>
  <si>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</si>
  <si>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</si>
  <si>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</si>
  <si>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</si>
  <si>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</si>
  <si>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</si>
  <si>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</si>
  <si>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</si>
  <si>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</si>
  <si>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</si>
  <si>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</si>
  <si>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</si>
  <si>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</si>
  <si>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</si>
  <si>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</si>
  <si>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</si>
  <si>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</si>
  <si>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</si>
  <si>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</si>
  <si>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</si>
  <si>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</si>
  <si>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</si>
  <si>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</si>
  <si>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</si>
  <si>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</si>
  <si>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</si>
  <si>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</si>
  <si>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</si>
  <si>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</si>
  <si>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</si>
  <si>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</si>
  <si>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</si>
  <si>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</si>
  <si>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</si>
  <si>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</si>
  <si>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</si>
  <si>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</si>
  <si>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</si>
  <si>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</si>
  <si>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</si>
  <si>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</si>
  <si>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</si>
  <si>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</si>
  <si>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</si>
  <si>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</si>
  <si>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</si>
  <si>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</si>
  <si>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</si>
  <si>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</si>
  <si>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</si>
  <si>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</si>
  <si>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</si>
  <si>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</si>
  <si>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</si>
  <si>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</si>
  <si>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</si>
  <si>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</si>
  <si>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</si>
  <si>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</si>
  <si>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</si>
  <si>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</si>
  <si>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</si>
  <si>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</si>
  <si>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</si>
  <si>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</si>
  <si>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</si>
  <si>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</si>
  <si>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</si>
  <si>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</si>
  <si>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</si>
  <si>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</si>
  <si>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</si>
  <si>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</si>
  <si>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</si>
  <si>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</si>
  <si>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</si>
  <si>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</si>
  <si>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</si>
  <si>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</si>
  <si>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</si>
  <si>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</si>
  <si>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</si>
  <si>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</si>
  <si>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</si>
  <si>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</si>
  <si>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</si>
  <si>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</si>
  <si>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</si>
  <si>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</si>
  <si>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</si>
  <si>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</si>
  <si>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</si>
  <si>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</si>
  <si>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</si>
  <si>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</si>
  <si>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</si>
  <si>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</si>
  <si>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</si>
  <si>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</si>
  <si>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</si>
  <si>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</si>
  <si>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</si>
  <si>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</si>
  <si>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</si>
  <si>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</si>
  <si>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</si>
  <si>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</si>
  <si>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</si>
  <si>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</si>
  <si>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</si>
  <si>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</si>
  <si>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</si>
  <si>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</si>
  <si>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</si>
  <si>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</si>
  <si>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</si>
  <si>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</si>
  <si>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</si>
  <si>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</si>
  <si>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</si>
  <si>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</si>
  <si>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</si>
  <si>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</si>
  <si>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</si>
  <si>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</si>
  <si>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</si>
  <si>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</si>
  <si>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</si>
  <si>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</si>
  <si>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</si>
  <si>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</si>
  <si>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</si>
  <si>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</si>
  <si>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</si>
  <si>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</si>
  <si>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</si>
  <si>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</si>
  <si>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</si>
  <si>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</si>
  <si>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</si>
  <si>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</si>
  <si>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</si>
  <si>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</si>
  <si>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</si>
  <si>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</si>
  <si>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</si>
  <si>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</si>
  <si>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</si>
  <si>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</si>
  <si>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</si>
  <si>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</si>
  <si>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</si>
  <si>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</si>
  <si>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</si>
  <si>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</si>
  <si>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</si>
  <si>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</si>
  <si>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</si>
  <si>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</si>
  <si>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</si>
  <si>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</si>
  <si>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</si>
  <si>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</si>
  <si>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</si>
  <si>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</si>
  <si>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</si>
  <si>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</si>
  <si>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</si>
  <si>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</si>
  <si>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</si>
  <si>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</si>
  <si>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</si>
  <si>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</si>
  <si>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</si>
  <si>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</si>
  <si>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</si>
  <si>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</si>
  <si>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</si>
  <si>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</si>
  <si>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</si>
  <si>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</si>
  <si>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</si>
  <si>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</si>
  <si>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</si>
  <si>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</si>
  <si>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</si>
  <si>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</si>
  <si>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</si>
  <si>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</si>
  <si>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</si>
  <si>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</si>
  <si>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</si>
  <si>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</si>
  <si>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</si>
  <si>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</si>
  <si>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</si>
  <si>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</si>
  <si>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</si>
  <si>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</si>
  <si>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</si>
  <si>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</si>
  <si>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</si>
  <si>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</si>
  <si>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</si>
  <si>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</si>
  <si>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</si>
  <si>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</si>
  <si>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</si>
  <si>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</si>
  <si>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</si>
  <si>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</si>
  <si>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</si>
  <si>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</si>
  <si>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</si>
  <si>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</si>
  <si>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</si>
  <si>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</si>
  <si>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</si>
  <si>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</si>
  <si>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</si>
  <si>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</si>
  <si>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</si>
  <si>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</si>
  <si>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</si>
  <si>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</si>
  <si>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</si>
  <si>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</si>
  <si>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</si>
  <si>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</si>
  <si>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</si>
  <si>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</si>
  <si>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</si>
  <si>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</si>
  <si>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</si>
  <si>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</si>
  <si>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</si>
  <si>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</si>
  <si>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</si>
  <si>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</si>
  <si>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</si>
  <si>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</si>
  <si>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</si>
  <si>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</si>
  <si>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</si>
  <si>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</si>
  <si>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</si>
  <si>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</si>
  <si>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</si>
  <si>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</si>
  <si>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</si>
  <si>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</si>
  <si>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</si>
  <si>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</si>
  <si>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</si>
  <si>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</si>
  <si>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</si>
  <si>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</si>
  <si>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</si>
  <si>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</si>
  <si>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</si>
  <si>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</si>
  <si>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</si>
  <si>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</si>
  <si>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</si>
  <si>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</si>
  <si>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</si>
  <si>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</si>
  <si>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</si>
  <si>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</si>
  <si>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</si>
  <si>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</si>
  <si>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</si>
  <si>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</si>
  <si>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</si>
  <si>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</si>
  <si>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</si>
  <si>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</si>
  <si>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</si>
  <si>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</si>
  <si>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</si>
  <si>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</si>
  <si>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</si>
  <si>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</si>
  <si>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</si>
  <si>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</si>
  <si>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</si>
  <si>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S_TakeProffitType</t>
  </si>
  <si>
    <t>B_TakeProffitType</t>
  </si>
  <si>
    <t>OpenFirstOrderTF</t>
  </si>
  <si>
    <t>GapControl</t>
  </si>
  <si>
    <t>Статистика сеток отчета тестера стратегий MT4</t>
  </si>
  <si>
    <t xml:space="preserve"> - </t>
  </si>
  <si>
    <t>Чистая прибыль пары</t>
  </si>
  <si>
    <t>Рентабельность (месяц)</t>
  </si>
  <si>
    <t>(год)</t>
  </si>
  <si>
    <t>К</t>
  </si>
  <si>
    <t>modify</t>
  </si>
  <si>
    <t>Прибыль,$</t>
  </si>
  <si>
    <t>Итог</t>
  </si>
  <si>
    <t>Данные</t>
  </si>
  <si>
    <t>Прибыль Buy,$</t>
  </si>
  <si>
    <t>Прибыль Sell,$</t>
  </si>
  <si>
    <t>янв</t>
  </si>
  <si>
    <t>фев</t>
  </si>
  <si>
    <t>мар</t>
  </si>
  <si>
    <t>Sell+Buy %</t>
  </si>
  <si>
    <t>Sell %</t>
  </si>
  <si>
    <t>Buy %</t>
  </si>
  <si>
    <t>Количество сеток</t>
  </si>
  <si>
    <t>2020</t>
  </si>
  <si>
    <t>main_settings_1_43_1065_23_34_12_04_2017</t>
  </si>
  <si>
    <t>filters_part_1_43_1065_23_34_12_04_2017</t>
  </si>
  <si>
    <t>trade_control_by_drawdown_1_43_1065_23_34_12_04_2017</t>
  </si>
  <si>
    <t>sell_step_settings_1_43_1065_23_34_12_04_2017</t>
  </si>
  <si>
    <t>sell_lot_settings_1_43_1065_23_34_12_04_2017</t>
  </si>
  <si>
    <t>sell_tp_settings_1_43_1065_23_34_12_04_2017</t>
  </si>
  <si>
    <t>SELL сетки: настройки TP (чистая прибыль) ==&gt; [уровень_БУ]+ТР</t>
  </si>
  <si>
    <t>buy_step_settings_1_43_1065_23_34_12_04_2017</t>
  </si>
  <si>
    <t>buy_lot_settings_1_43_1065_23_34_12_04_2017</t>
  </si>
  <si>
    <t>buy_tp_settings_1_43_1065_23_34_12_04_2017</t>
  </si>
  <si>
    <t>BUY сетки: настройки TP (прибыль) ==&gt; [уровень_БУ]+ТР</t>
  </si>
  <si>
    <t>without_indicator_settings_1_43_1065_23_34_12_04_2017</t>
  </si>
  <si>
    <t>gap_settings_1_43_1065_23_34_12_04_2017</t>
  </si>
  <si>
    <t>MagicNumber=16112</t>
  </si>
  <si>
    <t>AddComment=1611EURUSD</t>
  </si>
  <si>
    <t>MaxSpreadStopTradingTimining=30</t>
  </si>
  <si>
    <t>CloseAllOrders_ByDrawdownMoney=2050</t>
  </si>
  <si>
    <t>CloseAllOrders_ByDrawdown_StopTrade=1</t>
  </si>
  <si>
    <t>S_MaxOpenOrders=10</t>
  </si>
  <si>
    <t>S_GridStep=35</t>
  </si>
  <si>
    <t>S_Mult=1.4</t>
  </si>
  <si>
    <t>S_MultStart=2</t>
  </si>
  <si>
    <t>S_MultLevel2=4</t>
  </si>
  <si>
    <t>S_MultCorr=0.025</t>
  </si>
  <si>
    <t>S_MultLevel3=8</t>
  </si>
  <si>
    <t>S_MultСorrLevel3=0.5</t>
  </si>
  <si>
    <t>S_TakeProffit=12</t>
  </si>
  <si>
    <t>S_TakeProffit_Level1=4</t>
  </si>
  <si>
    <t>S_TakeProffit_Level1Corr=1</t>
  </si>
  <si>
    <t>S_TakeProffit_Level1_5=8</t>
  </si>
  <si>
    <t>S_TakeProffit_Level1_5Corr=-2</t>
  </si>
  <si>
    <t>B_MaxOpenOrders=0</t>
  </si>
  <si>
    <t>B_GridStep=0</t>
  </si>
  <si>
    <t>B_GridLevel=0</t>
  </si>
  <si>
    <t>B_GridStep_AddPips=0</t>
  </si>
  <si>
    <t>B_GridStep_Level2=0</t>
  </si>
  <si>
    <t>B_GridStep_Level2_AddPips=0</t>
  </si>
  <si>
    <t>B_CalcLotType=1</t>
  </si>
  <si>
    <t>B_MinLot=0</t>
  </si>
  <si>
    <t>B_Mult=0</t>
  </si>
  <si>
    <t>B_MultStart=0</t>
  </si>
  <si>
    <t>B_MultСorrLevel3=0</t>
  </si>
  <si>
    <t>B_TakeProffit=0</t>
  </si>
  <si>
    <t>B_TakeProffit_Level1=0</t>
  </si>
  <si>
    <t>B_TakeProffit_Level1Corr=0</t>
  </si>
  <si>
    <t>B_TakeProffit_Level1_5=0</t>
  </si>
  <si>
    <t>B_TakeProffit_Level1_5Corr=0</t>
  </si>
  <si>
    <t>OpenFirstOrderTF=1</t>
  </si>
  <si>
    <t>CandlesToOpen1Order_MinPips=4</t>
  </si>
  <si>
    <t>CandlesToOpen1Order_MaxPips=18</t>
  </si>
  <si>
    <t>S_GapMinPips=25</t>
  </si>
  <si>
    <t>VolCandleTF=5</t>
  </si>
  <si>
    <t>VolCandleMaxSize=15</t>
  </si>
  <si>
    <t>VolStopTradeTimining=60</t>
  </si>
  <si>
    <t>TradeStartDay=0</t>
  </si>
  <si>
    <t>TradeStartHour=0</t>
  </si>
  <si>
    <t>IntraDay1StartHour=0</t>
  </si>
  <si>
    <t>IntraDay1StartMinute=0</t>
  </si>
  <si>
    <t>IntraDay1EndHour=0</t>
  </si>
  <si>
    <t>IntraDay1EndMinute=0</t>
  </si>
  <si>
    <t>FinalGridDate=1924819200</t>
  </si>
  <si>
    <t>1 Час (H1)</t>
  </si>
  <si>
    <t>Ostap.Bender EURUSD Short v3.1 Tuned Alpari ECN Altegron</t>
  </si>
  <si>
    <t/>
  </si>
  <si>
    <t>Indicators_settings_1_43_1065_23_34_12_04_2017</t>
  </si>
  <si>
    <t>Фильтры, ИНДИКАТОРНЫЙ вход Первым и/или Последующими ордерами</t>
  </si>
  <si>
    <t>Use_trend_indicator_settings1_1_43_1065_23_34_12_04_2017</t>
  </si>
  <si>
    <t>Параметры трендового фильтра.</t>
  </si>
  <si>
    <t>use_ADX_for1Order</t>
  </si>
  <si>
    <t>AdxTimeFrame1</t>
  </si>
  <si>
    <t>AdxPeriod1</t>
  </si>
  <si>
    <t>AdxLevel1</t>
  </si>
  <si>
    <t>use_ADX_ds1</t>
  </si>
  <si>
    <t>use_ADX_p3_1</t>
  </si>
  <si>
    <t>Use_ADX_indicator_settings_1_43_1065_23_34_12_04_2017</t>
  </si>
  <si>
    <t>0 - не использовать, хх - номер колена, -хх - реверс и номер колена</t>
  </si>
  <si>
    <t>use_ADX_for_next_Order</t>
  </si>
  <si>
    <t>AdxTimeFrame</t>
  </si>
  <si>
    <t>AdxPeriod</t>
  </si>
  <si>
    <t>AdxLevel</t>
  </si>
  <si>
    <t>use_ADX_ds</t>
  </si>
  <si>
    <t>use_ADX_p3</t>
  </si>
  <si>
    <t>Use_imp_indicator_settings1_1_43_1065_23_34_12_04_2017</t>
  </si>
  <si>
    <t>Параметры импульсного фильтра.</t>
  </si>
  <si>
    <t>use_imp_for1Order</t>
  </si>
  <si>
    <t>imp_indi_1order</t>
  </si>
  <si>
    <t>ImpTimeFrame1</t>
  </si>
  <si>
    <t>ImpPeriod1</t>
  </si>
  <si>
    <t>LGCoeff1</t>
  </si>
  <si>
    <t>ImpLevel1</t>
  </si>
  <si>
    <t>use_imp_indicator_settings_1_43_1065_23_34_12_04_2017</t>
  </si>
  <si>
    <t>use_imp_for_next_Order</t>
  </si>
  <si>
    <t>imp_indi_next_order</t>
  </si>
  <si>
    <t>ImpTimeFrame</t>
  </si>
  <si>
    <t>ImpPeriod</t>
  </si>
  <si>
    <t>LGCoeff</t>
  </si>
  <si>
    <t>ImpLevel</t>
  </si>
  <si>
    <t>StrategyTester.EURUSD15012020-24042020.htm</t>
  </si>
  <si>
    <t>strategytester.eurusd15012020-24042020.htm.set</t>
  </si>
  <si>
    <t>close at stop</t>
  </si>
  <si>
    <t>Прибыль в $ за месяц (депо 270)</t>
  </si>
</sst>
</file>

<file path=xl/styles.xml><?xml version="1.0" encoding="utf-8"?>
<styleSheet xmlns="http://schemas.openxmlformats.org/spreadsheetml/2006/main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7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0" fontId="104" fillId="0" borderId="0" applyNumberForma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8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4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6" fillId="15" borderId="0" xfId="0" applyFont="1" applyFill="1" applyAlignment="1">
      <alignment horizontal="center" wrapText="1"/>
    </xf>
    <xf numFmtId="22" fontId="86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6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7" fillId="16" borderId="3" xfId="0" applyNumberFormat="1" applyFont="1" applyFill="1" applyBorder="1" applyAlignment="1" applyProtection="1">
      <alignment horizontal="center"/>
    </xf>
    <xf numFmtId="1" fontId="17" fillId="14" borderId="3" xfId="0" applyNumberFormat="1" applyFont="1" applyFill="1" applyBorder="1" applyAlignment="1" applyProtection="1">
      <alignment horizontal="center"/>
    </xf>
    <xf numFmtId="0" fontId="10" fillId="16" borderId="10" xfId="0" applyFont="1" applyFill="1" applyBorder="1" applyAlignment="1" applyProtection="1">
      <alignment horizontal="center" vertical="center" wrapText="1"/>
    </xf>
    <xf numFmtId="0" fontId="7" fillId="16" borderId="16" xfId="0" applyFont="1" applyFill="1" applyBorder="1" applyProtection="1"/>
    <xf numFmtId="1" fontId="17" fillId="16" borderId="22" xfId="0" applyNumberFormat="1" applyFont="1" applyFill="1" applyBorder="1" applyAlignment="1" applyProtection="1">
      <alignment horizontal="center"/>
    </xf>
    <xf numFmtId="1" fontId="17" fillId="16" borderId="23" xfId="0" applyNumberFormat="1" applyFont="1" applyFill="1" applyBorder="1" applyAlignment="1" applyProtection="1">
      <alignment horizontal="center"/>
    </xf>
    <xf numFmtId="0" fontId="26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7" fillId="16" borderId="8" xfId="0" applyNumberFormat="1" applyFont="1" applyFill="1" applyBorder="1" applyAlignment="1" applyProtection="1">
      <alignment horizontal="center"/>
    </xf>
    <xf numFmtId="1" fontId="17" fillId="14" borderId="22" xfId="0" applyNumberFormat="1" applyFont="1" applyFill="1" applyBorder="1" applyAlignment="1" applyProtection="1">
      <alignment horizontal="center"/>
    </xf>
    <xf numFmtId="1" fontId="17" fillId="16" borderId="26" xfId="0" applyNumberFormat="1" applyFont="1" applyFill="1" applyBorder="1" applyAlignment="1" applyProtection="1">
      <alignment horizontal="center"/>
    </xf>
    <xf numFmtId="1" fontId="17" fillId="16" borderId="38" xfId="0" applyNumberFormat="1" applyFont="1" applyFill="1" applyBorder="1" applyAlignment="1" applyProtection="1">
      <alignment horizontal="center"/>
    </xf>
    <xf numFmtId="0" fontId="59" fillId="0" borderId="0" xfId="0" applyFont="1" applyAlignment="1" applyProtection="1">
      <alignment horizontal="center"/>
    </xf>
    <xf numFmtId="0" fontId="89" fillId="0" borderId="0" xfId="0" applyFont="1" applyProtection="1"/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Alignment="1" applyProtection="1">
      <alignment horizontal="center"/>
    </xf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/>
    <xf numFmtId="0" fontId="96" fillId="0" borderId="0" xfId="0" applyFont="1" applyProtection="1"/>
    <xf numFmtId="0" fontId="0" fillId="0" borderId="0" xfId="0" applyFill="1" applyProtection="1">
      <protection locked="0"/>
    </xf>
    <xf numFmtId="0" fontId="87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41" fillId="0" borderId="0" xfId="0" applyFont="1" applyFill="1" applyProtection="1">
      <protection locked="0"/>
    </xf>
    <xf numFmtId="0" fontId="52" fillId="0" borderId="0" xfId="0" applyFont="1" applyAlignment="1" applyProtection="1">
      <alignment horizontal="left"/>
      <protection locked="0"/>
    </xf>
    <xf numFmtId="0" fontId="80" fillId="0" borderId="0" xfId="0" applyFont="1" applyFill="1" applyProtection="1">
      <protection locked="0"/>
    </xf>
    <xf numFmtId="3" fontId="34" fillId="0" borderId="0" xfId="0" applyNumberFormat="1" applyFont="1" applyFill="1" applyAlignment="1" applyProtection="1">
      <protection locked="0"/>
    </xf>
    <xf numFmtId="0" fontId="43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6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4" fillId="0" borderId="17" xfId="2" applyNumberFormat="1" applyFill="1" applyBorder="1" applyAlignment="1" applyProtection="1">
      <alignment horizontal="right" vertical="center" indent="1"/>
    </xf>
    <xf numFmtId="1" fontId="4" fillId="0" borderId="18" xfId="2" applyNumberFormat="1" applyFill="1" applyBorder="1" applyAlignment="1" applyProtection="1">
      <alignment horizontal="right" vertical="center" indent="1"/>
    </xf>
    <xf numFmtId="1" fontId="4" fillId="0" borderId="19" xfId="2" applyNumberFormat="1" applyFill="1" applyBorder="1" applyAlignment="1" applyProtection="1">
      <alignment horizontal="right" vertical="center" indent="1"/>
    </xf>
    <xf numFmtId="168" fontId="4" fillId="0" borderId="17" xfId="2" applyNumberFormat="1" applyFill="1" applyBorder="1" applyAlignment="1" applyProtection="1">
      <alignment horizontal="right" vertical="center" indent="1"/>
    </xf>
    <xf numFmtId="168" fontId="4" fillId="0" borderId="18" xfId="2" applyNumberFormat="1" applyFill="1" applyBorder="1" applyAlignment="1" applyProtection="1">
      <alignment horizontal="right" vertical="center" indent="1"/>
    </xf>
    <xf numFmtId="168" fontId="4" fillId="0" borderId="19" xfId="2" applyNumberFormat="1" applyFill="1" applyBorder="1" applyAlignment="1" applyProtection="1">
      <alignment horizontal="right" vertical="center" indent="1"/>
    </xf>
    <xf numFmtId="176" fontId="4" fillId="0" borderId="17" xfId="1" applyNumberFormat="1" applyFont="1" applyFill="1" applyBorder="1" applyAlignment="1" applyProtection="1">
      <alignment horizontal="center" vertical="center"/>
    </xf>
    <xf numFmtId="176" fontId="4" fillId="0" borderId="18" xfId="1" applyNumberFormat="1" applyFont="1" applyFill="1" applyBorder="1" applyAlignment="1" applyProtection="1">
      <alignment horizontal="center" vertical="center"/>
    </xf>
    <xf numFmtId="176" fontId="4" fillId="0" borderId="19" xfId="1" applyNumberFormat="1" applyFont="1" applyFill="1" applyBorder="1" applyAlignment="1" applyProtection="1">
      <alignment horizontal="center" vertical="center"/>
    </xf>
    <xf numFmtId="175" fontId="4" fillId="0" borderId="17" xfId="2" applyNumberFormat="1" applyFill="1" applyBorder="1" applyAlignment="1" applyProtection="1">
      <alignment horizontal="right" vertical="center"/>
    </xf>
    <xf numFmtId="175" fontId="4" fillId="0" borderId="19" xfId="2" applyNumberFormat="1" applyFill="1" applyBorder="1" applyAlignment="1" applyProtection="1">
      <alignment horizontal="right" vertical="center"/>
    </xf>
    <xf numFmtId="175" fontId="4" fillId="0" borderId="17" xfId="2" applyNumberFormat="1" applyFill="1" applyBorder="1" applyAlignment="1" applyProtection="1">
      <alignment horizontal="right" vertical="center" indent="1"/>
    </xf>
    <xf numFmtId="175" fontId="4" fillId="0" borderId="18" xfId="2" applyNumberFormat="1" applyFill="1" applyBorder="1" applyAlignment="1" applyProtection="1">
      <alignment horizontal="right" vertical="center" indent="1"/>
    </xf>
    <xf numFmtId="175" fontId="4" fillId="0" borderId="19" xfId="2" applyNumberFormat="1" applyFill="1" applyBorder="1" applyAlignment="1" applyProtection="1">
      <alignment horizontal="right" vertical="center" indent="1"/>
    </xf>
    <xf numFmtId="1" fontId="4" fillId="0" borderId="1" xfId="2" applyNumberFormat="1" applyFill="1" applyBorder="1" applyAlignment="1" applyProtection="1">
      <alignment horizontal="right" vertical="center" indent="1"/>
    </xf>
    <xf numFmtId="1" fontId="4" fillId="0" borderId="5" xfId="2" applyNumberFormat="1" applyFill="1" applyBorder="1" applyAlignment="1" applyProtection="1">
      <alignment horizontal="right" vertical="center" indent="1"/>
    </xf>
    <xf numFmtId="1" fontId="4" fillId="0" borderId="2" xfId="2" applyNumberFormat="1" applyFill="1" applyBorder="1" applyAlignment="1" applyProtection="1">
      <alignment horizontal="right" vertical="center" indent="1"/>
    </xf>
    <xf numFmtId="168" fontId="4" fillId="0" borderId="1" xfId="2" applyNumberFormat="1" applyFill="1" applyBorder="1" applyAlignment="1" applyProtection="1">
      <alignment horizontal="right" vertical="center" indent="1"/>
    </xf>
    <xf numFmtId="168" fontId="4" fillId="0" borderId="5" xfId="2" applyNumberFormat="1" applyFill="1" applyBorder="1" applyAlignment="1" applyProtection="1">
      <alignment horizontal="right" vertical="center" indent="1"/>
    </xf>
    <xf numFmtId="168" fontId="4" fillId="0" borderId="2" xfId="2" applyNumberFormat="1" applyFill="1" applyBorder="1" applyAlignment="1" applyProtection="1">
      <alignment horizontal="right" vertical="center" indent="1"/>
    </xf>
    <xf numFmtId="176" fontId="4" fillId="0" borderId="1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2" xfId="1" applyNumberFormat="1" applyFont="1" applyFill="1" applyBorder="1" applyAlignment="1" applyProtection="1">
      <alignment horizontal="center" vertical="center"/>
    </xf>
    <xf numFmtId="175" fontId="4" fillId="0" borderId="1" xfId="2" applyNumberFormat="1" applyFill="1" applyBorder="1" applyAlignment="1" applyProtection="1">
      <alignment horizontal="right" vertical="center" indent="1"/>
    </xf>
    <xf numFmtId="175" fontId="4" fillId="0" borderId="5" xfId="2" applyNumberFormat="1" applyFill="1" applyBorder="1" applyAlignment="1" applyProtection="1">
      <alignment horizontal="right" vertical="center" indent="1"/>
    </xf>
    <xf numFmtId="175" fontId="4" fillId="0" borderId="2" xfId="2" applyNumberFormat="1" applyFill="1" applyBorder="1" applyAlignment="1" applyProtection="1">
      <alignment horizontal="right" vertical="center" indent="1"/>
    </xf>
    <xf numFmtId="1" fontId="4" fillId="14" borderId="4" xfId="2" applyNumberFormat="1" applyFill="1" applyBorder="1" applyAlignment="1" applyProtection="1">
      <alignment horizontal="right" vertical="center" indent="1"/>
    </xf>
    <xf numFmtId="1" fontId="4" fillId="14" borderId="5" xfId="2" applyNumberFormat="1" applyFill="1" applyBorder="1" applyAlignment="1" applyProtection="1">
      <alignment horizontal="right" vertical="center" indent="1"/>
    </xf>
    <xf numFmtId="1" fontId="4" fillId="14" borderId="2" xfId="2" applyNumberFormat="1" applyFill="1" applyBorder="1" applyAlignment="1" applyProtection="1">
      <alignment horizontal="right" vertical="center" indent="1"/>
    </xf>
    <xf numFmtId="168" fontId="4" fillId="14" borderId="4" xfId="2" applyNumberFormat="1" applyFill="1" applyBorder="1" applyAlignment="1" applyProtection="1">
      <alignment horizontal="right" vertical="center" indent="1"/>
    </xf>
    <xf numFmtId="168" fontId="4" fillId="14" borderId="5" xfId="2" applyNumberFormat="1" applyFill="1" applyBorder="1" applyAlignment="1" applyProtection="1">
      <alignment horizontal="right" vertical="center" indent="1"/>
    </xf>
    <xf numFmtId="168" fontId="4" fillId="14" borderId="2" xfId="2" applyNumberFormat="1" applyFill="1" applyBorder="1" applyAlignment="1" applyProtection="1">
      <alignment horizontal="right" vertical="center" indent="1"/>
    </xf>
    <xf numFmtId="176" fontId="4" fillId="14" borderId="4" xfId="1" applyNumberFormat="1" applyFont="1" applyFill="1" applyBorder="1" applyAlignment="1" applyProtection="1">
      <alignment horizontal="center" vertical="center"/>
    </xf>
    <xf numFmtId="176" fontId="4" fillId="14" borderId="5" xfId="1" applyNumberFormat="1" applyFont="1" applyFill="1" applyBorder="1" applyAlignment="1" applyProtection="1">
      <alignment horizontal="center" vertical="center"/>
    </xf>
    <xf numFmtId="176" fontId="4" fillId="14" borderId="39" xfId="1" applyNumberFormat="1" applyFont="1" applyFill="1" applyBorder="1" applyAlignment="1" applyProtection="1">
      <alignment horizontal="center" vertical="center"/>
    </xf>
    <xf numFmtId="1" fontId="4" fillId="14" borderId="39" xfId="2" applyNumberFormat="1" applyFill="1" applyBorder="1" applyAlignment="1" applyProtection="1">
      <alignment horizontal="right" vertical="center" indent="1"/>
    </xf>
    <xf numFmtId="175" fontId="4" fillId="14" borderId="4" xfId="2" applyNumberFormat="1" applyFill="1" applyBorder="1" applyAlignment="1" applyProtection="1">
      <alignment horizontal="right" vertical="center" indent="1"/>
    </xf>
    <xf numFmtId="175" fontId="4" fillId="14" borderId="5" xfId="2" applyNumberFormat="1" applyFill="1" applyBorder="1" applyAlignment="1" applyProtection="1">
      <alignment horizontal="right" vertical="center" indent="1"/>
    </xf>
    <xf numFmtId="175" fontId="4" fillId="14" borderId="2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8" fillId="0" borderId="0" xfId="0" applyFont="1" applyAlignment="1" applyProtection="1">
      <alignment horizontal="right"/>
    </xf>
    <xf numFmtId="1" fontId="26" fillId="0" borderId="11" xfId="0" applyNumberFormat="1" applyFont="1" applyFill="1" applyBorder="1" applyAlignment="1" applyProtection="1">
      <alignment horizontal="right" vertical="center" indent="1"/>
    </xf>
    <xf numFmtId="1" fontId="26" fillId="0" borderId="12" xfId="0" applyNumberFormat="1" applyFont="1" applyFill="1" applyBorder="1" applyAlignment="1" applyProtection="1">
      <alignment horizontal="right" vertical="center" indent="1"/>
    </xf>
    <xf numFmtId="1" fontId="26" fillId="0" borderId="13" xfId="0" applyNumberFormat="1" applyFont="1" applyFill="1" applyBorder="1" applyAlignment="1" applyProtection="1">
      <alignment horizontal="right" vertical="center" indent="1"/>
    </xf>
    <xf numFmtId="168" fontId="26" fillId="0" borderId="11" xfId="0" applyNumberFormat="1" applyFont="1" applyFill="1" applyBorder="1" applyAlignment="1" applyProtection="1">
      <alignment horizontal="center" vertical="center"/>
    </xf>
    <xf numFmtId="168" fontId="26" fillId="0" borderId="12" xfId="0" applyNumberFormat="1" applyFont="1" applyFill="1" applyBorder="1" applyAlignment="1" applyProtection="1">
      <alignment horizontal="center" vertical="center"/>
    </xf>
    <xf numFmtId="168" fontId="26" fillId="0" borderId="13" xfId="0" applyNumberFormat="1" applyFont="1" applyFill="1" applyBorder="1" applyAlignment="1" applyProtection="1">
      <alignment horizontal="center" vertical="center"/>
    </xf>
    <xf numFmtId="3" fontId="26" fillId="0" borderId="11" xfId="0" applyNumberFormat="1" applyFont="1" applyFill="1" applyBorder="1" applyAlignment="1" applyProtection="1">
      <alignment horizontal="center" vertical="center"/>
    </xf>
    <xf numFmtId="3" fontId="26" fillId="0" borderId="12" xfId="0" applyNumberFormat="1" applyFont="1" applyFill="1" applyBorder="1" applyAlignment="1" applyProtection="1">
      <alignment horizontal="center" vertical="center"/>
    </xf>
    <xf numFmtId="3" fontId="26" fillId="0" borderId="13" xfId="0" applyNumberFormat="1" applyFont="1" applyFill="1" applyBorder="1" applyAlignment="1" applyProtection="1">
      <alignment horizontal="center" vertical="center"/>
    </xf>
    <xf numFmtId="0" fontId="81" fillId="0" borderId="0" xfId="2" applyNumberFormat="1" applyFont="1" applyProtection="1">
      <protection locked="0"/>
    </xf>
    <xf numFmtId="1" fontId="14" fillId="4" borderId="0" xfId="0" applyNumberFormat="1" applyFont="1" applyFill="1" applyBorder="1" applyProtection="1">
      <protection locked="0"/>
    </xf>
    <xf numFmtId="1" fontId="14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8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60" fillId="0" borderId="0" xfId="0" applyFont="1" applyProtection="1">
      <protection locked="0"/>
    </xf>
    <xf numFmtId="0" fontId="60" fillId="0" borderId="0" xfId="0" applyFont="1" applyAlignment="1" applyProtection="1">
      <alignment horizontal="center"/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14" fillId="4" borderId="0" xfId="0" applyFont="1" applyFill="1" applyBorder="1" applyProtection="1">
      <protection locked="0"/>
    </xf>
    <xf numFmtId="0" fontId="82" fillId="0" borderId="0" xfId="0" applyFont="1" applyProtection="1"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0" fontId="14" fillId="3" borderId="0" xfId="0" applyFont="1" applyFill="1" applyBorder="1" applyProtection="1">
      <protection locked="0"/>
    </xf>
    <xf numFmtId="0" fontId="17" fillId="0" borderId="0" xfId="0" applyFont="1" applyProtection="1">
      <protection locked="0"/>
    </xf>
    <xf numFmtId="2" fontId="36" fillId="0" borderId="0" xfId="0" applyNumberFormat="1" applyFont="1" applyProtection="1">
      <protection locked="0"/>
    </xf>
    <xf numFmtId="0" fontId="14" fillId="4" borderId="0" xfId="0" applyFont="1" applyFill="1" applyProtection="1">
      <protection locked="0"/>
    </xf>
    <xf numFmtId="0" fontId="14" fillId="3" borderId="0" xfId="0" applyFont="1" applyFill="1" applyProtection="1">
      <protection locked="0"/>
    </xf>
    <xf numFmtId="0" fontId="64" fillId="0" borderId="0" xfId="0" applyFont="1" applyProtection="1">
      <protection locked="0"/>
    </xf>
    <xf numFmtId="0" fontId="16" fillId="4" borderId="0" xfId="0" applyFont="1" applyFill="1" applyProtection="1">
      <protection locked="0"/>
    </xf>
    <xf numFmtId="0" fontId="16" fillId="3" borderId="0" xfId="0" applyFont="1" applyFill="1" applyProtection="1">
      <protection locked="0"/>
    </xf>
    <xf numFmtId="171" fontId="16" fillId="4" borderId="0" xfId="0" applyNumberFormat="1" applyFont="1" applyFill="1" applyProtection="1">
      <protection locked="0"/>
    </xf>
    <xf numFmtId="0" fontId="76" fillId="0" borderId="0" xfId="0" applyFont="1" applyProtection="1">
      <protection locked="0"/>
    </xf>
    <xf numFmtId="171" fontId="16" fillId="3" borderId="0" xfId="0" applyNumberFormat="1" applyFont="1" applyFill="1" applyProtection="1">
      <protection locked="0"/>
    </xf>
    <xf numFmtId="0" fontId="59" fillId="0" borderId="0" xfId="0" applyFont="1" applyProtection="1">
      <protection locked="0"/>
    </xf>
    <xf numFmtId="2" fontId="11" fillId="0" borderId="0" xfId="0" applyNumberFormat="1" applyFont="1" applyProtection="1">
      <protection locked="0"/>
    </xf>
    <xf numFmtId="2" fontId="15" fillId="0" borderId="0" xfId="0" applyNumberFormat="1" applyFont="1" applyProtection="1">
      <protection locked="0"/>
    </xf>
    <xf numFmtId="0" fontId="59" fillId="0" borderId="0" xfId="0" applyFont="1" applyAlignment="1" applyProtection="1">
      <alignment horizontal="left"/>
      <protection locked="0"/>
    </xf>
    <xf numFmtId="0" fontId="71" fillId="0" borderId="0" xfId="0" applyFont="1" applyProtection="1">
      <protection locked="0"/>
    </xf>
    <xf numFmtId="0" fontId="74" fillId="4" borderId="0" xfId="0" applyFont="1" applyFill="1" applyProtection="1">
      <protection locked="0"/>
    </xf>
    <xf numFmtId="0" fontId="74" fillId="3" borderId="0" xfId="0" applyFont="1" applyFill="1" applyProtection="1">
      <protection locked="0"/>
    </xf>
    <xf numFmtId="171" fontId="74" fillId="4" borderId="0" xfId="0" applyNumberFormat="1" applyFont="1" applyFill="1" applyProtection="1">
      <protection locked="0"/>
    </xf>
    <xf numFmtId="171" fontId="74" fillId="3" borderId="0" xfId="0" applyNumberFormat="1" applyFont="1" applyFill="1" applyProtection="1">
      <protection locked="0"/>
    </xf>
    <xf numFmtId="171" fontId="73" fillId="0" borderId="0" xfId="0" applyNumberFormat="1" applyFont="1" applyFill="1" applyAlignment="1" applyProtection="1">
      <alignment horizontal="center"/>
      <protection locked="0"/>
    </xf>
    <xf numFmtId="165" fontId="69" fillId="0" borderId="0" xfId="0" applyNumberFormat="1" applyFont="1" applyFill="1" applyAlignment="1" applyProtection="1">
      <alignment horizontal="center"/>
      <protection locked="0"/>
    </xf>
    <xf numFmtId="0" fontId="68" fillId="0" borderId="0" xfId="0" applyFont="1" applyProtection="1">
      <protection locked="0"/>
    </xf>
    <xf numFmtId="171" fontId="56" fillId="3" borderId="0" xfId="0" applyNumberFormat="1" applyFont="1" applyFill="1" applyProtection="1">
      <protection locked="0"/>
    </xf>
    <xf numFmtId="0" fontId="32" fillId="0" borderId="0" xfId="0" applyFont="1" applyProtection="1">
      <protection locked="0"/>
    </xf>
    <xf numFmtId="171" fontId="35" fillId="0" borderId="0" xfId="0" applyNumberFormat="1" applyFont="1" applyFill="1" applyAlignment="1" applyProtection="1">
      <alignment horizontal="center"/>
      <protection locked="0"/>
    </xf>
    <xf numFmtId="171" fontId="33" fillId="4" borderId="0" xfId="0" applyNumberFormat="1" applyFont="1" applyFill="1" applyProtection="1">
      <protection locked="0"/>
    </xf>
    <xf numFmtId="171" fontId="33" fillId="3" borderId="0" xfId="0" applyNumberFormat="1" applyFont="1" applyFill="1" applyProtection="1">
      <protection locked="0"/>
    </xf>
    <xf numFmtId="165" fontId="32" fillId="0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>
      <protection locked="0"/>
    </xf>
    <xf numFmtId="0" fontId="79" fillId="0" borderId="0" xfId="2" applyNumberFormat="1" applyFont="1" applyProtection="1">
      <protection locked="0"/>
    </xf>
    <xf numFmtId="0" fontId="58" fillId="0" borderId="0" xfId="0" applyFont="1" applyProtection="1">
      <protection locked="0"/>
    </xf>
    <xf numFmtId="171" fontId="9" fillId="0" borderId="0" xfId="0" applyNumberFormat="1" applyFont="1" applyFill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63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2" fillId="0" borderId="0" xfId="0" applyFont="1"/>
    <xf numFmtId="10" fontId="102" fillId="0" borderId="0" xfId="0" applyNumberFormat="1" applyFont="1"/>
    <xf numFmtId="2" fontId="102" fillId="0" borderId="0" xfId="0" applyNumberFormat="1" applyFont="1"/>
    <xf numFmtId="14" fontId="0" fillId="0" borderId="0" xfId="0" applyNumberFormat="1"/>
    <xf numFmtId="0" fontId="101" fillId="17" borderId="40" xfId="4" applyFont="1" applyFill="1" applyBorder="1" applyAlignment="1">
      <alignment horizontal="center" vertical="center"/>
    </xf>
    <xf numFmtId="0" fontId="41" fillId="0" borderId="0" xfId="0" applyFont="1" applyFill="1" applyAlignment="1" applyProtection="1">
      <alignment horizontal="center" vertical="center"/>
      <protection locked="0"/>
    </xf>
    <xf numFmtId="14" fontId="26" fillId="0" borderId="0" xfId="0" applyNumberFormat="1" applyFont="1" applyFill="1" applyProtection="1">
      <protection locked="0"/>
    </xf>
    <xf numFmtId="14" fontId="26" fillId="0" borderId="0" xfId="0" applyNumberFormat="1" applyFont="1" applyFill="1" applyAlignment="1" applyProtection="1">
      <protection locked="0"/>
    </xf>
    <xf numFmtId="14" fontId="101" fillId="17" borderId="40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4" fillId="20" borderId="17" xfId="0" applyNumberFormat="1" applyFont="1" applyFill="1" applyBorder="1" applyAlignment="1">
      <alignment horizontal="right" vertical="center" indent="1"/>
    </xf>
    <xf numFmtId="1" fontId="14" fillId="20" borderId="18" xfId="0" applyNumberFormat="1" applyFont="1" applyFill="1" applyBorder="1" applyAlignment="1">
      <alignment horizontal="right" vertical="center" indent="1"/>
    </xf>
    <xf numFmtId="1" fontId="14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4" fillId="20" borderId="1" xfId="0" applyNumberFormat="1" applyFont="1" applyFill="1" applyBorder="1" applyAlignment="1">
      <alignment horizontal="right" vertical="center" indent="1"/>
    </xf>
    <xf numFmtId="1" fontId="14" fillId="20" borderId="5" xfId="0" applyNumberFormat="1" applyFont="1" applyFill="1" applyBorder="1" applyAlignment="1">
      <alignment horizontal="right" vertical="center" indent="1"/>
    </xf>
    <xf numFmtId="1" fontId="14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4" fillId="20" borderId="47" xfId="0" applyNumberFormat="1" applyFont="1" applyFill="1" applyBorder="1" applyAlignment="1">
      <alignment horizontal="right" vertical="center" indent="1"/>
    </xf>
    <xf numFmtId="1" fontId="14" fillId="20" borderId="40" xfId="0" applyNumberFormat="1" applyFont="1" applyFill="1" applyBorder="1" applyAlignment="1">
      <alignment horizontal="right" vertical="center" indent="1"/>
    </xf>
    <xf numFmtId="1" fontId="14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6" fillId="20" borderId="36" xfId="0" applyFont="1" applyFill="1" applyBorder="1"/>
    <xf numFmtId="0" fontId="49" fillId="0" borderId="0" xfId="0" applyFont="1" applyFill="1" applyAlignment="1">
      <alignment horizontal="center"/>
    </xf>
    <xf numFmtId="0" fontId="34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6" fillId="0" borderId="13" xfId="0" applyFont="1" applyBorder="1" applyAlignment="1" applyProtection="1">
      <alignment horizontal="center" vertic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0" fontId="41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4" fillId="0" borderId="0" xfId="0" applyNumberFormat="1" applyFont="1" applyFill="1" applyProtection="1">
      <protection locked="0"/>
    </xf>
    <xf numFmtId="1" fontId="14" fillId="20" borderId="10" xfId="0" applyNumberFormat="1" applyFont="1" applyFill="1" applyBorder="1" applyAlignment="1">
      <alignment horizontal="right" vertical="center" indent="1"/>
    </xf>
    <xf numFmtId="0" fontId="80" fillId="0" borderId="0" xfId="0" applyFont="1" applyProtection="1"/>
    <xf numFmtId="176" fontId="43" fillId="0" borderId="0" xfId="1" applyNumberFormat="1" applyFont="1" applyFill="1" applyProtection="1">
      <protection locked="0"/>
    </xf>
    <xf numFmtId="9" fontId="43" fillId="0" borderId="0" xfId="1" applyNumberFormat="1" applyFont="1" applyFill="1" applyProtection="1">
      <protection locked="0"/>
    </xf>
    <xf numFmtId="2" fontId="34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7" fillId="0" borderId="0" xfId="2" applyNumberFormat="1" applyFont="1" applyFill="1" applyProtection="1">
      <protection locked="0"/>
    </xf>
    <xf numFmtId="0" fontId="5" fillId="0" borderId="0" xfId="0" applyFont="1" applyFill="1" applyProtection="1">
      <protection locked="0"/>
    </xf>
    <xf numFmtId="171" fontId="14" fillId="0" borderId="0" xfId="0" applyNumberFormat="1" applyFont="1" applyFill="1" applyAlignment="1" applyProtection="1">
      <alignment horizontal="center"/>
      <protection locked="0"/>
    </xf>
    <xf numFmtId="1" fontId="108" fillId="20" borderId="11" xfId="0" applyNumberFormat="1" applyFont="1" applyFill="1" applyBorder="1" applyAlignment="1">
      <alignment horizontal="right" vertical="center" indent="1"/>
    </xf>
    <xf numFmtId="1" fontId="108" fillId="20" borderId="10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/>
    </xf>
    <xf numFmtId="1" fontId="108" fillId="20" borderId="15" xfId="0" applyNumberFormat="1" applyFont="1" applyFill="1" applyBorder="1" applyAlignment="1">
      <alignment horizontal="right" vertical="center" indent="1"/>
    </xf>
    <xf numFmtId="1" fontId="108" fillId="20" borderId="12" xfId="0" applyNumberFormat="1" applyFont="1" applyFill="1" applyBorder="1" applyAlignment="1">
      <alignment horizontal="right" vertical="center" indent="1"/>
    </xf>
    <xf numFmtId="1" fontId="4" fillId="14" borderId="17" xfId="2" applyNumberFormat="1" applyFill="1" applyBorder="1" applyAlignment="1" applyProtection="1">
      <alignment horizontal="right" vertical="center" indent="1"/>
    </xf>
    <xf numFmtId="1" fontId="4" fillId="14" borderId="19" xfId="2" applyNumberFormat="1" applyFill="1" applyBorder="1" applyAlignment="1" applyProtection="1">
      <alignment horizontal="right" vertical="center" indent="1"/>
    </xf>
    <xf numFmtId="175" fontId="4" fillId="14" borderId="17" xfId="2" applyNumberFormat="1" applyFill="1" applyBorder="1" applyAlignment="1" applyProtection="1">
      <alignment horizontal="right" vertical="center"/>
    </xf>
    <xf numFmtId="175" fontId="4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49" xfId="0" pivotButton="1" applyBorder="1"/>
    <xf numFmtId="177" fontId="0" fillId="0" borderId="49" xfId="0" applyNumberFormat="1" applyBorder="1"/>
    <xf numFmtId="177" fontId="0" fillId="0" borderId="54" xfId="0" applyNumberFormat="1" applyBorder="1"/>
    <xf numFmtId="0" fontId="0" fillId="0" borderId="57" xfId="0" applyBorder="1"/>
    <xf numFmtId="0" fontId="0" fillId="0" borderId="5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54" xfId="0" applyBorder="1"/>
    <xf numFmtId="0" fontId="0" fillId="0" borderId="56" xfId="0" applyBorder="1"/>
    <xf numFmtId="10" fontId="0" fillId="0" borderId="57" xfId="0" applyNumberFormat="1" applyBorder="1"/>
    <xf numFmtId="10" fontId="0" fillId="0" borderId="58" xfId="0" applyNumberFormat="1" applyBorder="1"/>
    <xf numFmtId="10" fontId="0" fillId="0" borderId="59" xfId="0" applyNumberFormat="1" applyBorder="1"/>
    <xf numFmtId="0" fontId="0" fillId="0" borderId="60" xfId="0" applyNumberFormat="1" applyBorder="1"/>
    <xf numFmtId="0" fontId="0" fillId="0" borderId="61" xfId="0" applyBorder="1"/>
    <xf numFmtId="0" fontId="0" fillId="0" borderId="49" xfId="0" applyNumberFormat="1" applyBorder="1"/>
    <xf numFmtId="0" fontId="0" fillId="0" borderId="61" xfId="0" applyNumberFormat="1" applyBorder="1"/>
    <xf numFmtId="0" fontId="0" fillId="0" borderId="54" xfId="0" applyNumberFormat="1" applyBorder="1"/>
    <xf numFmtId="0" fontId="0" fillId="0" borderId="55" xfId="0" applyNumberFormat="1" applyBorder="1"/>
    <xf numFmtId="0" fontId="0" fillId="0" borderId="62" xfId="0" applyNumberFormat="1" applyBorder="1"/>
    <xf numFmtId="0" fontId="0" fillId="0" borderId="55" xfId="0" applyBorder="1"/>
    <xf numFmtId="0" fontId="0" fillId="0" borderId="63" xfId="0" applyBorder="1"/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103" fillId="17" borderId="5" xfId="0" applyFont="1" applyFill="1" applyBorder="1" applyAlignment="1">
      <alignment horizontal="left" vertical="center"/>
    </xf>
    <xf numFmtId="0" fontId="101" fillId="17" borderId="5" xfId="4" applyFont="1" applyFill="1" applyBorder="1" applyAlignment="1">
      <alignment horizontal="left" vertical="center"/>
    </xf>
    <xf numFmtId="0" fontId="101" fillId="19" borderId="40" xfId="4" applyFont="1" applyFill="1" applyBorder="1" applyAlignment="1">
      <alignment horizontal="left" vertical="center"/>
    </xf>
    <xf numFmtId="0" fontId="104" fillId="17" borderId="40" xfId="9" applyFill="1" applyBorder="1" applyAlignment="1">
      <alignment horizontal="left" vertical="center"/>
    </xf>
    <xf numFmtId="0" fontId="101" fillId="17" borderId="5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center" vertical="center"/>
    </xf>
    <xf numFmtId="0" fontId="103" fillId="17" borderId="40" xfId="0" applyFont="1" applyFill="1" applyBorder="1" applyAlignment="1">
      <alignment horizontal="center" vertical="center"/>
    </xf>
    <xf numFmtId="0" fontId="101" fillId="18" borderId="40" xfId="4" applyFont="1" applyFill="1" applyBorder="1" applyAlignment="1">
      <alignment horizontal="left" vertical="center"/>
    </xf>
    <xf numFmtId="0" fontId="103" fillId="17" borderId="5" xfId="5" applyFont="1" applyFill="1" applyBorder="1" applyAlignment="1">
      <alignment horizontal="left" vertical="center"/>
    </xf>
    <xf numFmtId="0" fontId="103" fillId="17" borderId="40" xfId="5" applyFont="1" applyFill="1" applyBorder="1" applyAlignment="1">
      <alignment horizontal="left" vertical="center"/>
    </xf>
    <xf numFmtId="2" fontId="101" fillId="17" borderId="5" xfId="4" applyNumberFormat="1" applyFont="1" applyFill="1" applyBorder="1" applyAlignment="1">
      <alignment horizontal="center" vertical="center"/>
    </xf>
    <xf numFmtId="2" fontId="101" fillId="17" borderId="40" xfId="4" applyNumberFormat="1" applyFont="1" applyFill="1" applyBorder="1" applyAlignment="1">
      <alignment horizontal="center" vertical="center"/>
    </xf>
    <xf numFmtId="0" fontId="101" fillId="17" borderId="39" xfId="4" applyFont="1" applyFill="1" applyBorder="1" applyAlignment="1">
      <alignment horizontal="center" vertical="center"/>
    </xf>
    <xf numFmtId="0" fontId="101" fillId="17" borderId="4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left" vertical="center"/>
    </xf>
    <xf numFmtId="10" fontId="101" fillId="17" borderId="5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26" fillId="20" borderId="29" xfId="0" applyFont="1" applyFill="1" applyBorder="1" applyAlignment="1">
      <alignment horizontal="center" vertical="center" wrapText="1"/>
    </xf>
    <xf numFmtId="0" fontId="26" fillId="20" borderId="28" xfId="0" applyFont="1" applyFill="1" applyBorder="1" applyAlignment="1">
      <alignment horizontal="center" vertical="center" wrapText="1"/>
    </xf>
    <xf numFmtId="0" fontId="34" fillId="20" borderId="41" xfId="0" applyFont="1" applyFill="1" applyBorder="1" applyAlignment="1">
      <alignment horizontal="center"/>
    </xf>
    <xf numFmtId="0" fontId="34" fillId="20" borderId="42" xfId="0" applyFont="1" applyFill="1" applyBorder="1" applyAlignment="1">
      <alignment horizontal="center"/>
    </xf>
    <xf numFmtId="0" fontId="34" fillId="20" borderId="43" xfId="0" applyFont="1" applyFill="1" applyBorder="1" applyAlignment="1">
      <alignment horizontal="center"/>
    </xf>
    <xf numFmtId="0" fontId="34" fillId="20" borderId="41" xfId="0" applyFont="1" applyFill="1" applyBorder="1" applyAlignment="1">
      <alignment horizontal="center" vertical="center"/>
    </xf>
    <xf numFmtId="0" fontId="34" fillId="20" borderId="23" xfId="0" applyFont="1" applyFill="1" applyBorder="1" applyAlignment="1">
      <alignment horizontal="center" vertical="center"/>
    </xf>
    <xf numFmtId="0" fontId="27" fillId="0" borderId="0" xfId="0" applyFont="1" applyAlignment="1" applyProtection="1">
      <alignment horizontal="center" wrapText="1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6" fillId="0" borderId="11" xfId="0" applyFont="1" applyFill="1" applyBorder="1" applyAlignment="1" applyProtection="1">
      <alignment horizontal="center" vertical="center" wrapText="1"/>
    </xf>
    <xf numFmtId="0" fontId="26" fillId="0" borderId="12" xfId="0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</cellXfs>
  <cellStyles count="17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3" xfId="8"/>
    <cellStyle name="Обычный 2 3 2" xfId="15"/>
    <cellStyle name="Обычный 2 4" xfId="3"/>
    <cellStyle name="Обычный 2 4 2" xfId="12"/>
    <cellStyle name="Обычный 2 5" xfId="10"/>
    <cellStyle name="Обычный 2 5 2" xfId="16"/>
    <cellStyle name="Обычный 2 6" xfId="11"/>
    <cellStyle name="Обычный 3" xfId="5"/>
    <cellStyle name="Обычный 4" xfId="4"/>
    <cellStyle name="Обычный 4 2" xfId="13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4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3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[Ostap.Bender EURUSD Short v3.1 Tuned Alpari ECN Altegron (c).xlsm]Анализ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результатов'!$R$3:$T$11</c:f>
              <c:multiLvlStrCache>
                <c:ptCount val="9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результатов'!$U$3:$U$11</c:f>
              <c:numCache>
                <c:formatCode>General</c:formatCode>
                <c:ptCount val="9"/>
                <c:pt idx="0">
                  <c:v>6.280000000000002</c:v>
                </c:pt>
                <c:pt idx="1">
                  <c:v>0</c:v>
                </c:pt>
                <c:pt idx="2">
                  <c:v>6.280000000000002</c:v>
                </c:pt>
                <c:pt idx="3">
                  <c:v>6.080000000000001</c:v>
                </c:pt>
                <c:pt idx="4">
                  <c:v>0</c:v>
                </c:pt>
                <c:pt idx="5">
                  <c:v>6.080000000000001</c:v>
                </c:pt>
                <c:pt idx="6">
                  <c:v>7.3700000000000019</c:v>
                </c:pt>
                <c:pt idx="7">
                  <c:v>0</c:v>
                </c:pt>
                <c:pt idx="8">
                  <c:v>7.3700000000000019</c:v>
                </c:pt>
              </c:numCache>
            </c:numRef>
          </c:val>
        </c:ser>
        <c:axId val="87957504"/>
        <c:axId val="87959040"/>
      </c:barChart>
      <c:catAx>
        <c:axId val="87957504"/>
        <c:scaling>
          <c:orientation val="minMax"/>
        </c:scaling>
        <c:axPos val="b"/>
        <c:tickLblPos val="nextTo"/>
        <c:crossAx val="87959040"/>
        <c:crosses val="autoZero"/>
        <c:auto val="1"/>
        <c:lblAlgn val="ctr"/>
        <c:lblOffset val="100"/>
      </c:catAx>
      <c:valAx>
        <c:axId val="87959040"/>
        <c:scaling>
          <c:orientation val="minMax"/>
        </c:scaling>
        <c:axPos val="l"/>
        <c:majorGridlines/>
        <c:numFmt formatCode="General" sourceLinked="1"/>
        <c:tickLblPos val="nextTo"/>
        <c:crossAx val="8795750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[Ostap.Bender EURUSD Short v3.1 Tuned Alpari ECN Altegron (c).xlsm]Анализ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numFmt formatCode="#,000%" sourceLinked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Lbls>
            <c:numFmt formatCode="#,000%" sourceLinked="0"/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результатов'!$W$3:$Y$11</c:f>
              <c:multiLvlStrCache>
                <c:ptCount val="9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результатов'!$Z$3:$Z$11</c:f>
              <c:numCache>
                <c:formatCode>0.00%</c:formatCode>
                <c:ptCount val="9"/>
                <c:pt idx="0">
                  <c:v>2.3259259259259254E-2</c:v>
                </c:pt>
                <c:pt idx="1">
                  <c:v>2.3259259259259254E-2</c:v>
                </c:pt>
                <c:pt idx="2">
                  <c:v>0</c:v>
                </c:pt>
                <c:pt idx="3">
                  <c:v>2.2518518518518518E-2</c:v>
                </c:pt>
                <c:pt idx="4">
                  <c:v>2.2518518518518518E-2</c:v>
                </c:pt>
                <c:pt idx="5">
                  <c:v>0</c:v>
                </c:pt>
                <c:pt idx="6">
                  <c:v>2.7296296296296291E-2</c:v>
                </c:pt>
                <c:pt idx="7">
                  <c:v>2.7296296296296291E-2</c:v>
                </c:pt>
                <c:pt idx="8">
                  <c:v>0</c:v>
                </c:pt>
              </c:numCache>
            </c:numRef>
          </c:val>
        </c:ser>
        <c:axId val="261340160"/>
        <c:axId val="261534464"/>
      </c:barChart>
      <c:catAx>
        <c:axId val="261340160"/>
        <c:scaling>
          <c:orientation val="minMax"/>
        </c:scaling>
        <c:axPos val="b"/>
        <c:tickLblPos val="nextTo"/>
        <c:crossAx val="261534464"/>
        <c:crosses val="autoZero"/>
        <c:auto val="1"/>
        <c:lblAlgn val="ctr"/>
        <c:lblOffset val="100"/>
      </c:catAx>
      <c:valAx>
        <c:axId val="261534464"/>
        <c:scaling>
          <c:orientation val="minMax"/>
        </c:scaling>
        <c:axPos val="l"/>
        <c:majorGridlines/>
        <c:numFmt formatCode="#,000%" sourceLinked="0"/>
        <c:tickLblPos val="nextTo"/>
        <c:crossAx val="26134016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4"/>
  <c:pivotSource>
    <c:name>[Ostap.Bender EURUSD Short v3.1 Tuned Alpari ECN Altegron (c).xlsm]Анализ результатов!PivotTableChartLegSizeByMonth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bar"/>
        <c:grouping val="stacked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cat>
            <c:multiLvlStrRef>
              <c:f>'Анализ результатов'!$AB$4:$AC$7</c:f>
              <c:multiLvlStrCache>
                <c:ptCount val="3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результатов'!$AD$4:$AD$7</c:f>
              <c:numCache>
                <c:formatCode>General</c:formatCode>
                <c:ptCount val="3"/>
                <c:pt idx="0">
                  <c:v>8</c:v>
                </c:pt>
                <c:pt idx="1">
                  <c:v>13</c:v>
                </c:pt>
                <c:pt idx="2">
                  <c:v>19</c:v>
                </c:pt>
              </c:numCache>
            </c:numRef>
          </c:val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cat>
            <c:multiLvlStrRef>
              <c:f>'Анализ результатов'!$AB$4:$AC$7</c:f>
              <c:multiLvlStrCache>
                <c:ptCount val="3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результатов'!$AE$4:$AE$7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cat>
            <c:multiLvlStrRef>
              <c:f>'Анализ результатов'!$AB$4:$AC$7</c:f>
              <c:multiLvlStrCache>
                <c:ptCount val="3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результатов'!$AF$4:$AF$7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overlap val="100"/>
        <c:axId val="257136896"/>
        <c:axId val="257179648"/>
      </c:barChart>
      <c:catAx>
        <c:axId val="257136896"/>
        <c:scaling>
          <c:orientation val="minMax"/>
        </c:scaling>
        <c:axPos val="l"/>
        <c:tickLblPos val="nextTo"/>
        <c:crossAx val="257179648"/>
        <c:crosses val="autoZero"/>
        <c:auto val="1"/>
        <c:lblAlgn val="ctr"/>
        <c:lblOffset val="100"/>
      </c:catAx>
      <c:valAx>
        <c:axId val="257179648"/>
        <c:scaling>
          <c:orientation val="minMax"/>
        </c:scaling>
        <c:axPos val="b"/>
        <c:majorGridlines/>
        <c:numFmt formatCode="General" sourceLinked="1"/>
        <c:tickLblPos val="nextTo"/>
        <c:crossAx val="2571368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F:\Tests_and_sets\Altegron\OstapBender_set_mod_by_Altegron\StrategyTester.EURUSD15012020-24042020.gif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76200</xdr:colOff>
      <xdr:row>10</xdr:row>
      <xdr:rowOff>127000</xdr:rowOff>
    </xdr:to>
    <xdr:pic>
      <xdr:nvPicPr>
        <xdr:cNvPr id="4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6098500" y="165100"/>
          <a:ext cx="7810500" cy="1905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8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9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10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tilann" refreshedDate="43954.486632638887" createdVersion="3" refreshedVersion="3" minRefreshableVersion="3" recordCount="57">
  <cacheSource type="worksheet">
    <worksheetSource ref="A1:O58" sheet="Данные из терминала"/>
  </cacheSource>
  <cacheFields count="15">
    <cacheField name="№№ сетки" numFmtId="0">
      <sharedItems containsSemiMixedTypes="0" containsString="0" containsNumber="1" containsInteger="1" minValue="1" maxValue="57"/>
    </cacheField>
    <cacheField name="Тип" numFmtId="0">
      <sharedItems count="1">
        <s v="sell"/>
      </sharedItems>
    </cacheField>
    <cacheField name="Кол-во колен" numFmtId="0">
      <sharedItems containsSemiMixedTypes="0" containsString="0" containsNumber="1" containsInteger="1" minValue="1" maxValue="3" count="3">
        <n v="2"/>
        <n v="1"/>
        <n v="3"/>
      </sharedItems>
    </cacheField>
    <cacheField name="Максимальный лот" numFmtId="0">
      <sharedItems containsSemiMixedTypes="0" containsString="0" containsNumber="1" minValue="0.01" maxValue="0.03"/>
    </cacheField>
    <cacheField name="Общая лотность" numFmtId="0">
      <sharedItems containsSemiMixedTypes="0" containsString="0" containsNumber="1" minValue="0.01" maxValue="0.06"/>
    </cacheField>
    <cacheField name="Дата открытия" numFmtId="177">
      <sharedItems containsSemiMixedTypes="0" containsNonDate="0" containsDate="1" containsString="0" minDate="2020-01-16T22:45:00" maxDate="2020-03-25T20:01:00"/>
    </cacheField>
    <cacheField name="Цена открытия" numFmtId="0">
      <sharedItems containsSemiMixedTypes="0" containsString="0" containsNumber="1" minValue="1.07012" maxValue="1.14707"/>
    </cacheField>
    <cacheField name="Дальний ордер дата" numFmtId="177">
      <sharedItems containsSemiMixedTypes="0" containsNonDate="0" containsDate="1" containsString="0" minDate="2020-01-17T04:31:00" maxDate="2020-03-25T20:01:00"/>
    </cacheField>
    <cacheField name="Дальний ордер цена" numFmtId="0">
      <sharedItems containsSemiMixedTypes="0" containsString="0" containsNumber="1" minValue="1.07012" maxValue="1.14707"/>
    </cacheField>
    <cacheField name="Дата закрытия" numFmtId="177">
      <sharedItems containsSemiMixedTypes="0" containsNonDate="0" containsDate="1" containsString="0" minDate="2020-01-17T04:58:00" maxDate="2020-03-25T20:01:00"/>
    </cacheField>
    <cacheField name="Цена закрытия" numFmtId="0">
      <sharedItems containsSemiMixedTypes="0" containsString="0" containsNumber="1" minValue="1.06982" maxValue="1.1467700000000001"/>
    </cacheField>
    <cacheField name="Размер сетки пипс " numFmtId="0">
      <sharedItems containsSemiMixedTypes="0" containsString="0" containsNumber="1" minValue="0" maxValue="16.800000000001091"/>
    </cacheField>
    <cacheField name="Пипсов до TP" numFmtId="0">
      <sharedItems containsSemiMixedTypes="0" containsString="0" containsNumber="1" minValue="2.999999999998181" maxValue="8.8000000000010914"/>
    </cacheField>
    <cacheField name="Прибыль" numFmtId="0">
      <sharedItems containsSemiMixedTypes="0" containsString="0" containsNumber="1" minValue="0.19" maxValue="1.1799999999999997"/>
    </cacheField>
    <cacheField name="Время сетки" numFmtId="175">
      <sharedItems containsSemiMixedTypes="0" containsNonDate="0" containsDate="1" containsString="0" minDate="1899-12-30T00:00:00" maxDate="1899-12-30T07:48: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tilann" refreshedDate="43954.486654976849" createdVersion="2" refreshedVersion="3" recordCount="57">
  <cacheSource type="worksheet">
    <worksheetSource ref="J1:Q58" sheet="Данные из терминала"/>
  </cacheSource>
  <cacheFields count="9">
    <cacheField name="Дата закрытия" numFmtId="177">
      <sharedItems containsSemiMixedTypes="0" containsNonDate="0" containsDate="1" containsString="0" minDate="2020-01-17T04:58:00" maxDate="2020-03-25T20:01:00" count="51">
        <d v="2020-01-17T04:58:00"/>
        <d v="2020-01-21T02:36:00"/>
        <d v="2020-01-23T02:54:00"/>
        <d v="2020-01-24T02:23:00"/>
        <d v="2020-01-24T22:19:00"/>
        <d v="2020-01-28T04:03:00"/>
        <d v="2020-01-29T03:40:00"/>
        <d v="2020-01-29T22:00:00"/>
        <d v="2020-01-29T22:10:00"/>
        <d v="2020-01-29T22:30:00"/>
        <d v="2020-01-30T08:33:00"/>
        <d v="2020-01-30T20:30:00"/>
        <d v="2020-01-30T22:59:00"/>
        <d v="2020-01-31T01:56:00"/>
        <d v="2020-02-03T00:35:00"/>
        <d v="2020-02-06T22:56:00"/>
        <d v="2020-02-07T02:04:00"/>
        <d v="2020-02-11T20:07:00"/>
        <d v="2020-02-12T02:10:00"/>
        <d v="2020-02-12T23:42:00"/>
        <d v="2020-02-14T20:30:00"/>
        <d v="2020-02-14T21:31:00"/>
        <d v="2020-02-19T21:54:00"/>
        <d v="2020-02-20T03:33:00"/>
        <d v="2020-02-24T20:24:00"/>
        <d v="2020-02-24T20:45:00"/>
        <d v="2020-02-25T20:08:00"/>
        <d v="2020-02-25T20:13:00"/>
        <d v="2020-02-25T20:34:00"/>
        <d v="2020-02-27T20:56:00"/>
        <d v="2020-02-27T23:15:00"/>
        <d v="2020-02-28T03:00:00"/>
        <d v="2020-03-02T01:45:00"/>
        <d v="2020-03-02T20:04:00"/>
        <d v="2020-03-02T20:06:00"/>
        <d v="2020-03-02T20:38:00"/>
        <d v="2020-03-03T21:00:00"/>
        <d v="2020-03-03T21:11:00"/>
        <d v="2020-03-05T20:02:00"/>
        <d v="2020-03-05T20:04:00"/>
        <d v="2020-03-05T20:35:00"/>
        <d v="2020-03-05T20:48:00"/>
        <d v="2020-03-09T20:01:00"/>
        <d v="2020-03-09T20:02:00"/>
        <d v="2020-03-18T22:00:00"/>
        <d v="2020-03-18T22:01:00"/>
        <d v="2020-03-18T23:18:00"/>
        <d v="2020-03-18T23:25:00"/>
        <d v="2020-03-18T23:39:00"/>
        <d v="2020-03-23T00:44:00"/>
        <d v="2020-03-25T20:01:00"/>
      </sharedItems>
      <fieldGroup par="8" base="0">
        <rangePr groupBy="months" startDate="2020-01-17T04:58:00" endDate="2020-03-25T20:01:00"/>
        <groupItems count="14">
          <s v="&lt;17.01.2020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5.03.2020"/>
        </groupItems>
      </fieldGroup>
    </cacheField>
    <cacheField name="Цена закрытия" numFmtId="0">
      <sharedItems containsSemiMixedTypes="0" containsString="0" containsNumber="1" minValue="1.06982" maxValue="1.1467700000000001"/>
    </cacheField>
    <cacheField name="Размер сетки пипс " numFmtId="0">
      <sharedItems containsSemiMixedTypes="0" containsString="0" containsNumber="1" minValue="0" maxValue="16.800000000001091"/>
    </cacheField>
    <cacheField name="Пипсов до TP" numFmtId="0">
      <sharedItems containsSemiMixedTypes="0" containsString="0" containsNumber="1" minValue="2.999999999998181" maxValue="8.8000000000010914"/>
    </cacheField>
    <cacheField name="Прибыль" numFmtId="0">
      <sharedItems containsSemiMixedTypes="0" containsString="0" containsNumber="1" minValue="0.19" maxValue="1.1799999999999997"/>
    </cacheField>
    <cacheField name="Время сетки" numFmtId="175">
      <sharedItems containsSemiMixedTypes="0" containsNonDate="0" containsDate="1" containsString="0" minDate="1899-12-30T00:00:00" maxDate="1899-12-30T07:48:00"/>
    </cacheField>
    <cacheField name="Profit Sell" numFmtId="2">
      <sharedItems containsSemiMixedTypes="0" containsString="0" containsNumber="1" minValue="0.19" maxValue="1.1799999999999997"/>
    </cacheField>
    <cacheField name="Profit Buy" numFmtId="2">
      <sharedItems containsSemiMixedTypes="0" containsString="0" containsNumber="1" containsInteger="1" minValue="0" maxValue="0"/>
    </cacheField>
    <cacheField name="Годы" numFmtId="0" databaseField="0">
      <fieldGroup base="0">
        <rangePr groupBy="years" startDate="2020-01-17T04:58:00" endDate="2020-03-25T20:01:00"/>
        <groupItems count="3">
          <s v="&lt;17.01.2020"/>
          <s v="2020"/>
          <s v="&gt;25.03.2020"/>
        </groupItems>
      </fieldGroup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tilann" refreshedDate="43954.486661689814" createdVersion="2" refreshedVersion="3" recordCount="57">
  <cacheSource type="worksheet">
    <worksheetSource ref="J1:R58" sheet="Данные из терминала"/>
  </cacheSource>
  <cacheFields count="10">
    <cacheField name="Дата закрытия" numFmtId="177">
      <sharedItems containsSemiMixedTypes="0" containsNonDate="0" containsDate="1" containsString="0" minDate="2020-01-17T04:58:00" maxDate="2020-03-25T20:01:00" count="51">
        <d v="2020-01-17T04:58:00"/>
        <d v="2020-01-21T02:36:00"/>
        <d v="2020-01-23T02:54:00"/>
        <d v="2020-01-24T02:23:00"/>
        <d v="2020-01-24T22:19:00"/>
        <d v="2020-01-28T04:03:00"/>
        <d v="2020-01-29T03:40:00"/>
        <d v="2020-01-29T22:00:00"/>
        <d v="2020-01-29T22:10:00"/>
        <d v="2020-01-29T22:30:00"/>
        <d v="2020-01-30T08:33:00"/>
        <d v="2020-01-30T20:30:00"/>
        <d v="2020-01-30T22:59:00"/>
        <d v="2020-01-31T01:56:00"/>
        <d v="2020-02-03T00:35:00"/>
        <d v="2020-02-06T22:56:00"/>
        <d v="2020-02-07T02:04:00"/>
        <d v="2020-02-11T20:07:00"/>
        <d v="2020-02-12T02:10:00"/>
        <d v="2020-02-12T23:42:00"/>
        <d v="2020-02-14T20:30:00"/>
        <d v="2020-02-14T21:31:00"/>
        <d v="2020-02-19T21:54:00"/>
        <d v="2020-02-20T03:33:00"/>
        <d v="2020-02-24T20:24:00"/>
        <d v="2020-02-24T20:45:00"/>
        <d v="2020-02-25T20:08:00"/>
        <d v="2020-02-25T20:13:00"/>
        <d v="2020-02-25T20:34:00"/>
        <d v="2020-02-27T20:56:00"/>
        <d v="2020-02-27T23:15:00"/>
        <d v="2020-02-28T03:00:00"/>
        <d v="2020-03-02T01:45:00"/>
        <d v="2020-03-02T20:04:00"/>
        <d v="2020-03-02T20:06:00"/>
        <d v="2020-03-02T20:38:00"/>
        <d v="2020-03-03T21:00:00"/>
        <d v="2020-03-03T21:11:00"/>
        <d v="2020-03-05T20:02:00"/>
        <d v="2020-03-05T20:04:00"/>
        <d v="2020-03-05T20:35:00"/>
        <d v="2020-03-05T20:48:00"/>
        <d v="2020-03-09T20:01:00"/>
        <d v="2020-03-09T20:02:00"/>
        <d v="2020-03-18T22:00:00"/>
        <d v="2020-03-18T22:01:00"/>
        <d v="2020-03-18T23:18:00"/>
        <d v="2020-03-18T23:25:00"/>
        <d v="2020-03-18T23:39:00"/>
        <d v="2020-03-23T00:44:00"/>
        <d v="2020-03-25T20:01:00"/>
      </sharedItems>
      <fieldGroup par="9" base="0">
        <rangePr groupBy="months" startDate="2020-01-17T04:58:00" endDate="2020-03-25T20:01:00"/>
        <groupItems count="14">
          <s v="&lt;17.01.2020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5.03.2020"/>
        </groupItems>
      </fieldGroup>
    </cacheField>
    <cacheField name="Цена закрытия" numFmtId="0">
      <sharedItems containsSemiMixedTypes="0" containsString="0" containsNumber="1" minValue="1.06982" maxValue="1.1467700000000001"/>
    </cacheField>
    <cacheField name="Размер сетки пипс " numFmtId="0">
      <sharedItems containsSemiMixedTypes="0" containsString="0" containsNumber="1" minValue="0" maxValue="16.800000000001091"/>
    </cacheField>
    <cacheField name="Пипсов до TP" numFmtId="0">
      <sharedItems containsSemiMixedTypes="0" containsString="0" containsNumber="1" minValue="2.999999999998181" maxValue="8.8000000000010914"/>
    </cacheField>
    <cacheField name="Прибыль" numFmtId="0">
      <sharedItems containsSemiMixedTypes="0" containsString="0" containsNumber="1" minValue="0.19" maxValue="1.1799999999999997"/>
    </cacheField>
    <cacheField name="Время сетки" numFmtId="175">
      <sharedItems containsSemiMixedTypes="0" containsNonDate="0" containsDate="1" containsString="0" minDate="1899-12-30T00:00:00" maxDate="1899-12-30T07:48:00"/>
    </cacheField>
    <cacheField name="Profit %" numFmtId="10">
      <sharedItems containsSemiMixedTypes="0" containsString="0" containsNumber="1" minValue="7.0370370370370367E-4" maxValue="4.3703703703703691E-3"/>
    </cacheField>
    <cacheField name="Profit Sell %" numFmtId="10">
      <sharedItems containsSemiMixedTypes="0" containsString="0" containsNumber="1" minValue="7.0370370370370367E-4" maxValue="4.3703703703703691E-3"/>
    </cacheField>
    <cacheField name="Profit Buy %" numFmtId="10">
      <sharedItems containsSemiMixedTypes="0" containsString="0" containsNumber="1" containsInteger="1" minValue="0" maxValue="0"/>
    </cacheField>
    <cacheField name="Годы" numFmtId="0" databaseField="0">
      <fieldGroup base="0">
        <rangePr groupBy="years" startDate="2020-01-17T04:58:00" endDate="2020-03-25T20:01:00"/>
        <groupItems count="3">
          <s v="&lt;17.01.2020"/>
          <s v="2020"/>
          <s v="&gt;25.03.2020"/>
        </groupItems>
      </fieldGroup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Stilann" refreshedDate="43954.48666678241" createdVersion="2" refreshedVersion="3" recordCount="57">
  <cacheSource type="worksheet">
    <worksheetSource ref="B1:J58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3" count="3">
        <n v="2"/>
        <n v="1"/>
        <n v="3"/>
      </sharedItems>
    </cacheField>
    <cacheField name="Максимальный лот" numFmtId="0">
      <sharedItems containsSemiMixedTypes="0" containsString="0" containsNumber="1" minValue="0.01" maxValue="0.03"/>
    </cacheField>
    <cacheField name="Общая лотность" numFmtId="0">
      <sharedItems containsSemiMixedTypes="0" containsString="0" containsNumber="1" minValue="0.01" maxValue="0.06"/>
    </cacheField>
    <cacheField name="Дата открытия" numFmtId="177">
      <sharedItems containsSemiMixedTypes="0" containsNonDate="0" containsDate="1" containsString="0" minDate="2020-01-16T22:45:00" maxDate="2020-03-25T20:01:00"/>
    </cacheField>
    <cacheField name="Цена открытия" numFmtId="0">
      <sharedItems containsSemiMixedTypes="0" containsString="0" containsNumber="1" minValue="1.07012" maxValue="1.14707"/>
    </cacheField>
    <cacheField name="Дальний ордер дата" numFmtId="177">
      <sharedItems containsSemiMixedTypes="0" containsNonDate="0" containsDate="1" containsString="0" minDate="2020-01-17T04:31:00" maxDate="2020-03-25T20:01:00"/>
    </cacheField>
    <cacheField name="Дальний ордер цена" numFmtId="0">
      <sharedItems containsSemiMixedTypes="0" containsString="0" containsNumber="1" minValue="1.07012" maxValue="1.14707"/>
    </cacheField>
    <cacheField name="Дата закрытия" numFmtId="177">
      <sharedItems containsSemiMixedTypes="0" containsNonDate="0" containsDate="1" containsString="0" minDate="2020-01-17T04:58:00" maxDate="2020-03-25T20:01:00" count="51">
        <d v="2020-01-17T04:58:00"/>
        <d v="2020-01-21T02:36:00"/>
        <d v="2020-01-23T02:54:00"/>
        <d v="2020-01-24T02:23:00"/>
        <d v="2020-01-24T22:19:00"/>
        <d v="2020-01-28T04:03:00"/>
        <d v="2020-01-29T03:40:00"/>
        <d v="2020-01-29T22:00:00"/>
        <d v="2020-01-29T22:10:00"/>
        <d v="2020-01-29T22:30:00"/>
        <d v="2020-01-30T08:33:00"/>
        <d v="2020-01-30T20:30:00"/>
        <d v="2020-01-30T22:59:00"/>
        <d v="2020-01-31T01:56:00"/>
        <d v="2020-02-03T00:35:00"/>
        <d v="2020-02-06T22:56:00"/>
        <d v="2020-02-07T02:04:00"/>
        <d v="2020-02-11T20:07:00"/>
        <d v="2020-02-12T02:10:00"/>
        <d v="2020-02-12T23:42:00"/>
        <d v="2020-02-14T20:30:00"/>
        <d v="2020-02-14T21:31:00"/>
        <d v="2020-02-19T21:54:00"/>
        <d v="2020-02-20T03:33:00"/>
        <d v="2020-02-24T20:24:00"/>
        <d v="2020-02-24T20:45:00"/>
        <d v="2020-02-25T20:08:00"/>
        <d v="2020-02-25T20:13:00"/>
        <d v="2020-02-25T20:34:00"/>
        <d v="2020-02-27T20:56:00"/>
        <d v="2020-02-27T23:15:00"/>
        <d v="2020-02-28T03:00:00"/>
        <d v="2020-03-02T01:45:00"/>
        <d v="2020-03-02T20:04:00"/>
        <d v="2020-03-02T20:06:00"/>
        <d v="2020-03-02T20:38:00"/>
        <d v="2020-03-03T21:00:00"/>
        <d v="2020-03-03T21:11:00"/>
        <d v="2020-03-05T20:02:00"/>
        <d v="2020-03-05T20:04:00"/>
        <d v="2020-03-05T20:35:00"/>
        <d v="2020-03-05T20:48:00"/>
        <d v="2020-03-09T20:01:00"/>
        <d v="2020-03-09T20:02:00"/>
        <d v="2020-03-18T22:00:00"/>
        <d v="2020-03-18T22:01:00"/>
        <d v="2020-03-18T23:18:00"/>
        <d v="2020-03-18T23:25:00"/>
        <d v="2020-03-18T23:39:00"/>
        <d v="2020-03-23T00:44:00"/>
        <d v="2020-03-25T20:01:00"/>
      </sharedItems>
      <fieldGroup par="9" base="8">
        <rangePr groupBy="months" startDate="2020-01-17T04:58:00" endDate="2020-03-25T20:01:00"/>
        <groupItems count="14">
          <s v="&lt;17.01.2020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5.03.2020"/>
        </groupItems>
      </fieldGroup>
    </cacheField>
    <cacheField name="Годы" numFmtId="0" databaseField="0">
      <fieldGroup base="8">
        <rangePr groupBy="years" startDate="2020-01-17T04:58:00" endDate="2020-03-25T20:01:00"/>
        <groupItems count="3">
          <s v="&lt;17.01.2020"/>
          <s v="2020"/>
          <s v="&gt;25.03.2020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n v="1.11372"/>
    <n v="5.1000000000003638"/>
    <n v="4.6999999999989086"/>
    <n v="0.59"/>
    <d v="1899-12-30T06:13:00"/>
    <n v="0.59"/>
    <n v="0"/>
  </r>
  <r>
    <x v="1"/>
    <n v="1.1092900000000001"/>
    <n v="5.2999999999992724"/>
    <n v="4.7999999999974534"/>
    <n v="0.59"/>
    <d v="1899-12-30T04:21:00"/>
    <n v="0.59"/>
    <n v="0"/>
  </r>
  <r>
    <x v="2"/>
    <n v="1.1088499999999999"/>
    <n v="5.000000000001819"/>
    <n v="4.7000000000025466"/>
    <n v="0.54999999999999993"/>
    <d v="1899-12-30T05:39:00"/>
    <n v="0.54999999999999993"/>
    <n v="0"/>
  </r>
  <r>
    <x v="3"/>
    <n v="1.1051200000000001"/>
    <n v="5.000000000001819"/>
    <n v="4.7000000000007276"/>
    <n v="0.59"/>
    <d v="1899-12-30T06:23:00"/>
    <n v="0.59"/>
    <n v="0"/>
  </r>
  <r>
    <x v="4"/>
    <n v="1.10276"/>
    <n v="0"/>
    <n v="2.999999999998181"/>
    <n v="0.2"/>
    <d v="1899-12-30T00:49:00"/>
    <n v="0.2"/>
    <n v="0"/>
  </r>
  <r>
    <x v="5"/>
    <n v="1.10185"/>
    <n v="5.0999999999985448"/>
    <n v="4.6999999999989086"/>
    <n v="0.59"/>
    <d v="1899-12-30T05:33:00"/>
    <n v="0.59"/>
    <n v="0"/>
  </r>
  <r>
    <x v="6"/>
    <n v="1.1018300000000001"/>
    <n v="14.300000000001091"/>
    <n v="8.3999999999996362"/>
    <n v="1.1700000000000004"/>
    <d v="1899-12-30T07:10:00"/>
    <n v="1.1700000000000004"/>
    <n v="0"/>
  </r>
  <r>
    <x v="7"/>
    <n v="1.1017399999999999"/>
    <n v="0"/>
    <n v="3"/>
    <n v="0.2"/>
    <d v="1899-12-30T00:00:00"/>
    <n v="0.2"/>
    <n v="0"/>
  </r>
  <r>
    <x v="8"/>
    <n v="1.1014200000000001"/>
    <n v="0"/>
    <n v="3"/>
    <n v="0.2"/>
    <d v="1899-12-30T00:10:00"/>
    <n v="0.2"/>
    <n v="0"/>
  </r>
  <r>
    <x v="8"/>
    <n v="1.1010899999999999"/>
    <n v="0"/>
    <n v="3.000000000001819"/>
    <n v="0.2"/>
    <d v="1899-12-30T00:00:00"/>
    <n v="0.2"/>
    <n v="0"/>
  </r>
  <r>
    <x v="9"/>
    <n v="1.10077"/>
    <n v="0"/>
    <n v="3"/>
    <n v="0.2"/>
    <d v="1899-12-30T00:20:00"/>
    <n v="0.2"/>
    <n v="0"/>
  </r>
  <r>
    <x v="10"/>
    <n v="1.1010899999999999"/>
    <n v="5.000000000001819"/>
    <n v="4.7000000000007276"/>
    <n v="0.61"/>
    <d v="1899-12-30T07:48:00"/>
    <n v="0.61"/>
    <n v="0"/>
  </r>
  <r>
    <x v="11"/>
    <n v="1.1034600000000001"/>
    <n v="0"/>
    <n v="3"/>
    <n v="0.2"/>
    <d v="1899-12-30T00:30:00"/>
    <n v="0.2"/>
    <n v="0"/>
  </r>
  <r>
    <x v="12"/>
    <n v="1.1032299999999999"/>
    <n v="0"/>
    <n v="3"/>
    <n v="0.2"/>
    <d v="1899-12-30T00:14:00"/>
    <n v="0.2"/>
    <n v="0"/>
  </r>
  <r>
    <x v="13"/>
    <n v="1.1029100000000001"/>
    <n v="0"/>
    <n v="3"/>
    <n v="0.19"/>
    <d v="1899-12-30T02:57:00"/>
    <n v="0.19"/>
    <n v="0"/>
  </r>
  <r>
    <x v="14"/>
    <n v="1.10856"/>
    <n v="5.1000000000003638"/>
    <n v="4.6999999999989086"/>
    <n v="0.57999999999999996"/>
    <d v="1899-12-30T03:05:00"/>
    <n v="0.57999999999999996"/>
    <n v="0"/>
  </r>
  <r>
    <x v="15"/>
    <n v="1.0977699999999999"/>
    <n v="0"/>
    <n v="3.000000000001819"/>
    <n v="0.2"/>
    <d v="1899-12-30T00:41:00"/>
    <n v="0.2"/>
    <n v="0"/>
  </r>
  <r>
    <x v="16"/>
    <n v="1.0978000000000001"/>
    <n v="5.2000000000007276"/>
    <n v="4.6999999999989086"/>
    <n v="0.56999999999999995"/>
    <d v="1899-12-30T03:08:00"/>
    <n v="0.56999999999999995"/>
    <n v="0"/>
  </r>
  <r>
    <x v="17"/>
    <n v="1.0918600000000001"/>
    <n v="0"/>
    <n v="3"/>
    <n v="0.2"/>
    <d v="1899-12-30T00:07:00"/>
    <n v="0.2"/>
    <n v="0"/>
  </r>
  <r>
    <x v="18"/>
    <n v="1.09152"/>
    <n v="0"/>
    <n v="3"/>
    <n v="0.19"/>
    <d v="1899-12-30T06:03:00"/>
    <n v="0.19"/>
    <n v="0"/>
  </r>
  <r>
    <x v="19"/>
    <n v="1.08724"/>
    <n v="0"/>
    <n v="3"/>
    <n v="0.2"/>
    <d v="1899-12-30T00:42:00"/>
    <n v="0.2"/>
    <n v="0"/>
  </r>
  <r>
    <x v="20"/>
    <n v="1.08423"/>
    <n v="0"/>
    <n v="2.999999999998181"/>
    <n v="0.2"/>
    <d v="1899-12-30T00:15:00"/>
    <n v="0.2"/>
    <n v="0"/>
  </r>
  <r>
    <x v="21"/>
    <n v="1.0842099999999999"/>
    <n v="0"/>
    <n v="3.000000000001819"/>
    <n v="0.2"/>
    <d v="1899-12-30T00:16:00"/>
    <n v="0.2"/>
    <n v="0"/>
  </r>
  <r>
    <x v="22"/>
    <n v="1.0797699999999999"/>
    <n v="0"/>
    <n v="3.000000000001819"/>
    <n v="0.2"/>
    <d v="1899-12-30T00:09:00"/>
    <n v="0.2"/>
    <n v="0"/>
  </r>
  <r>
    <x v="23"/>
    <n v="1.0803499999999999"/>
    <n v="14.600000000000364"/>
    <n v="8.6000000000003638"/>
    <n v="1.1599999999999997"/>
    <d v="1899-12-30T05:39:00"/>
    <n v="1.1599999999999997"/>
    <n v="0"/>
  </r>
  <r>
    <x v="24"/>
    <n v="1.0867800000000001"/>
    <n v="0"/>
    <n v="3"/>
    <n v="0.2"/>
    <d v="1899-12-30T00:24:00"/>
    <n v="0.2"/>
    <n v="0"/>
  </r>
  <r>
    <x v="25"/>
    <n v="1.08647"/>
    <n v="0"/>
    <n v="3"/>
    <n v="0.2"/>
    <d v="1899-12-30T00:21:00"/>
    <n v="0.2"/>
    <n v="0"/>
  </r>
  <r>
    <x v="26"/>
    <n v="1.0879700000000001"/>
    <n v="0"/>
    <n v="3"/>
    <n v="0.2"/>
    <d v="1899-12-30T00:08:00"/>
    <n v="0.2"/>
    <n v="0"/>
  </r>
  <r>
    <x v="27"/>
    <n v="1.08765"/>
    <n v="0"/>
    <n v="3"/>
    <n v="0.2"/>
    <d v="1899-12-30T00:05:00"/>
    <n v="0.2"/>
    <n v="0"/>
  </r>
  <r>
    <x v="28"/>
    <n v="1.0873299999999999"/>
    <n v="0"/>
    <n v="3.000000000001819"/>
    <n v="0.2"/>
    <d v="1899-12-30T00:21:00"/>
    <n v="0.2"/>
    <n v="0"/>
  </r>
  <r>
    <x v="29"/>
    <n v="1.0980799999999999"/>
    <n v="5.1000000000003638"/>
    <n v="4.7000000000007276"/>
    <n v="0.6"/>
    <d v="1899-12-30T00:41:00"/>
    <n v="0.6"/>
    <n v="0"/>
  </r>
  <r>
    <x v="30"/>
    <n v="1.0994299999999999"/>
    <n v="0"/>
    <n v="3.000000000001819"/>
    <n v="0.2"/>
    <d v="1899-12-30T00:00:00"/>
    <n v="0.2"/>
    <n v="0"/>
  </r>
  <r>
    <x v="31"/>
    <n v="1.09948"/>
    <n v="5.3999999999996362"/>
    <n v="4.8000000000010914"/>
    <n v="0.57999999999999996"/>
    <d v="1899-12-30T03:45:00"/>
    <n v="0.57999999999999996"/>
    <n v="0"/>
  </r>
  <r>
    <x v="32"/>
    <n v="1.1052500000000001"/>
    <n v="16.800000000001091"/>
    <n v="8.8000000000010914"/>
    <n v="1.1799999999999997"/>
    <d v="1899-12-30T01:00:00"/>
    <n v="1.1799999999999997"/>
    <n v="0"/>
  </r>
  <r>
    <x v="33"/>
    <n v="1.1176699999999999"/>
    <n v="0"/>
    <n v="3"/>
    <n v="0.2"/>
    <d v="1899-12-30T00:04:00"/>
    <n v="0.2"/>
    <n v="0"/>
  </r>
  <r>
    <x v="34"/>
    <n v="1.1173200000000001"/>
    <n v="0"/>
    <n v="3"/>
    <n v="0.2"/>
    <d v="1899-12-30T00:02:00"/>
    <n v="0.2"/>
    <n v="0"/>
  </r>
  <r>
    <x v="35"/>
    <n v="1.1169899999999999"/>
    <n v="0"/>
    <n v="3"/>
    <n v="0.2"/>
    <d v="1899-12-30T00:32:00"/>
    <n v="0.2"/>
    <n v="0"/>
  </r>
  <r>
    <x v="36"/>
    <n v="1.11819"/>
    <n v="0"/>
    <n v="3"/>
    <n v="0.2"/>
    <d v="1899-12-30T00:00:00"/>
    <n v="0.2"/>
    <n v="0"/>
  </r>
  <r>
    <x v="37"/>
    <n v="1.11819"/>
    <n v="5.1000000000003638"/>
    <n v="4.7000000000007276"/>
    <n v="0.6"/>
    <d v="1899-12-30T00:11:00"/>
    <n v="0.6"/>
    <n v="0"/>
  </r>
  <r>
    <x v="38"/>
    <n v="1.1211100000000001"/>
    <n v="0"/>
    <n v="3"/>
    <n v="0.2"/>
    <d v="1899-12-30T00:02:00"/>
    <n v="0.2"/>
    <n v="0"/>
  </r>
  <r>
    <x v="39"/>
    <n v="1.1207800000000001"/>
    <n v="0"/>
    <n v="3"/>
    <n v="0.2"/>
    <d v="1899-12-30T00:02:00"/>
    <n v="0.2"/>
    <n v="0"/>
  </r>
  <r>
    <x v="40"/>
    <n v="1.1208"/>
    <n v="5.1000000000003638"/>
    <n v="4.7000000000007276"/>
    <n v="0.6"/>
    <d v="1899-12-30T00:31:00"/>
    <n v="0.6"/>
    <n v="0"/>
  </r>
  <r>
    <x v="41"/>
    <n v="1.1204799999999999"/>
    <n v="0"/>
    <n v="3.000000000001819"/>
    <n v="0.2"/>
    <d v="1899-12-30T00:13:00"/>
    <n v="0.2"/>
    <n v="0"/>
  </r>
  <r>
    <x v="42"/>
    <n v="1.1467700000000001"/>
    <n v="0"/>
    <n v="3"/>
    <n v="0.2"/>
    <d v="1899-12-30T00:01:00"/>
    <n v="0.2"/>
    <n v="0"/>
  </r>
  <r>
    <x v="42"/>
    <n v="1.1464399999999999"/>
    <n v="0"/>
    <n v="3.000000000001819"/>
    <n v="0.2"/>
    <d v="1899-12-30T00:00:00"/>
    <n v="0.2"/>
    <n v="0"/>
  </r>
  <r>
    <x v="43"/>
    <n v="1.1460999999999999"/>
    <n v="0"/>
    <n v="3.000000000001819"/>
    <n v="0.2"/>
    <d v="1899-12-30T00:01:00"/>
    <n v="0.2"/>
    <n v="0"/>
  </r>
  <r>
    <x v="43"/>
    <n v="1.14577"/>
    <n v="0"/>
    <n v="3"/>
    <n v="0.2"/>
    <d v="1899-12-30T00:00:00"/>
    <n v="0.2"/>
    <n v="0"/>
  </r>
  <r>
    <x v="43"/>
    <n v="1.14544"/>
    <n v="0"/>
    <n v="3"/>
    <n v="0.2"/>
    <d v="1899-12-30T00:00:00"/>
    <n v="0.2"/>
    <n v="0"/>
  </r>
  <r>
    <x v="44"/>
    <n v="1.08691"/>
    <n v="0"/>
    <n v="3"/>
    <n v="0.2"/>
    <d v="1899-12-30T00:00:00"/>
    <n v="0.2"/>
    <n v="0"/>
  </r>
  <r>
    <x v="45"/>
    <n v="1.08657"/>
    <n v="0"/>
    <n v="3"/>
    <n v="0.2"/>
    <d v="1899-12-30T00:01:00"/>
    <n v="0.2"/>
    <n v="0"/>
  </r>
  <r>
    <x v="45"/>
    <n v="1.08619"/>
    <n v="0"/>
    <n v="3"/>
    <n v="0.2"/>
    <d v="1899-12-30T00:00:00"/>
    <n v="0.2"/>
    <n v="0"/>
  </r>
  <r>
    <x v="46"/>
    <n v="1.09056"/>
    <n v="0"/>
    <n v="2.999999999998181"/>
    <n v="0.2"/>
    <d v="1899-12-30T00:07:00"/>
    <n v="0.2"/>
    <n v="0"/>
  </r>
  <r>
    <x v="47"/>
    <n v="1.0905899999999999"/>
    <n v="5.1999999999970896"/>
    <n v="4.6999999999989086"/>
    <n v="0.59"/>
    <d v="1899-12-30T00:07:00"/>
    <n v="0.59"/>
    <n v="0"/>
  </r>
  <r>
    <x v="48"/>
    <n v="1.09053"/>
    <n v="5.1000000000003638"/>
    <n v="4.7000000000007276"/>
    <n v="0.6"/>
    <d v="1899-12-30T00:14:00"/>
    <n v="0.6"/>
    <n v="0"/>
  </r>
  <r>
    <x v="49"/>
    <n v="1.06982"/>
    <n v="0"/>
    <n v="2.999999999998181"/>
    <n v="0.2"/>
    <d v="1899-12-30T00:32:00"/>
    <n v="0.2"/>
    <n v="0"/>
  </r>
  <r>
    <x v="50"/>
    <n v="1.0846899999999999"/>
    <n v="0"/>
    <n v="3"/>
    <n v="0.2"/>
    <d v="1899-12-30T00:01:00"/>
    <n v="0.2"/>
    <n v="0"/>
  </r>
  <r>
    <x v="50"/>
    <n v="1.0843700000000001"/>
    <n v="0"/>
    <n v="3"/>
    <n v="0.2"/>
    <d v="1899-12-30T00:00:00"/>
    <n v="0.2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7">
  <r>
    <x v="0"/>
    <n v="1.11372"/>
    <n v="5.1000000000003638"/>
    <n v="4.6999999999989086"/>
    <n v="0.59"/>
    <d v="1899-12-30T06:13:00"/>
    <n v="2.185185185185185E-3"/>
    <n v="2.185185185185185E-3"/>
    <n v="0"/>
  </r>
  <r>
    <x v="1"/>
    <n v="1.1092900000000001"/>
    <n v="5.2999999999992724"/>
    <n v="4.7999999999974534"/>
    <n v="0.59"/>
    <d v="1899-12-30T04:21:00"/>
    <n v="2.185185185185185E-3"/>
    <n v="2.185185185185185E-3"/>
    <n v="0"/>
  </r>
  <r>
    <x v="2"/>
    <n v="1.1088499999999999"/>
    <n v="5.000000000001819"/>
    <n v="4.7000000000025466"/>
    <n v="0.54999999999999993"/>
    <d v="1899-12-30T05:39:00"/>
    <n v="2.0370370370370369E-3"/>
    <n v="2.0370370370370369E-3"/>
    <n v="0"/>
  </r>
  <r>
    <x v="3"/>
    <n v="1.1051200000000001"/>
    <n v="5.000000000001819"/>
    <n v="4.7000000000007276"/>
    <n v="0.59"/>
    <d v="1899-12-30T06:23:00"/>
    <n v="2.185185185185185E-3"/>
    <n v="2.185185185185185E-3"/>
    <n v="0"/>
  </r>
  <r>
    <x v="4"/>
    <n v="1.10276"/>
    <n v="0"/>
    <n v="2.999999999998181"/>
    <n v="0.2"/>
    <d v="1899-12-30T00:49:00"/>
    <n v="7.4074074074074081E-4"/>
    <n v="7.4074074074074081E-4"/>
    <n v="0"/>
  </r>
  <r>
    <x v="5"/>
    <n v="1.10185"/>
    <n v="5.0999999999985448"/>
    <n v="4.6999999999989086"/>
    <n v="0.59"/>
    <d v="1899-12-30T05:33:00"/>
    <n v="2.185185185185185E-3"/>
    <n v="2.185185185185185E-3"/>
    <n v="0"/>
  </r>
  <r>
    <x v="6"/>
    <n v="1.1018300000000001"/>
    <n v="14.300000000001091"/>
    <n v="8.3999999999996362"/>
    <n v="1.1700000000000004"/>
    <d v="1899-12-30T07:10:00"/>
    <n v="4.3333333333333349E-3"/>
    <n v="4.3333333333333349E-3"/>
    <n v="0"/>
  </r>
  <r>
    <x v="7"/>
    <n v="1.1017399999999999"/>
    <n v="0"/>
    <n v="3"/>
    <n v="0.2"/>
    <d v="1899-12-30T00:00:00"/>
    <n v="7.4074074074074081E-4"/>
    <n v="7.4074074074074081E-4"/>
    <n v="0"/>
  </r>
  <r>
    <x v="8"/>
    <n v="1.1014200000000001"/>
    <n v="0"/>
    <n v="3"/>
    <n v="0.2"/>
    <d v="1899-12-30T00:10:00"/>
    <n v="7.4074074074074081E-4"/>
    <n v="7.4074074074074081E-4"/>
    <n v="0"/>
  </r>
  <r>
    <x v="8"/>
    <n v="1.1010899999999999"/>
    <n v="0"/>
    <n v="3.000000000001819"/>
    <n v="0.2"/>
    <d v="1899-12-30T00:00:00"/>
    <n v="7.4074074074074081E-4"/>
    <n v="7.4074074074074081E-4"/>
    <n v="0"/>
  </r>
  <r>
    <x v="9"/>
    <n v="1.10077"/>
    <n v="0"/>
    <n v="3"/>
    <n v="0.2"/>
    <d v="1899-12-30T00:20:00"/>
    <n v="7.4074074074074081E-4"/>
    <n v="7.4074074074074081E-4"/>
    <n v="0"/>
  </r>
  <r>
    <x v="10"/>
    <n v="1.1010899999999999"/>
    <n v="5.000000000001819"/>
    <n v="4.7000000000007276"/>
    <n v="0.61"/>
    <d v="1899-12-30T07:48:00"/>
    <n v="2.259259259259259E-3"/>
    <n v="2.259259259259259E-3"/>
    <n v="0"/>
  </r>
  <r>
    <x v="11"/>
    <n v="1.1034600000000001"/>
    <n v="0"/>
    <n v="3"/>
    <n v="0.2"/>
    <d v="1899-12-30T00:30:00"/>
    <n v="7.4074074074074081E-4"/>
    <n v="7.4074074074074081E-4"/>
    <n v="0"/>
  </r>
  <r>
    <x v="12"/>
    <n v="1.1032299999999999"/>
    <n v="0"/>
    <n v="3"/>
    <n v="0.2"/>
    <d v="1899-12-30T00:14:00"/>
    <n v="7.4074074074074081E-4"/>
    <n v="7.4074074074074081E-4"/>
    <n v="0"/>
  </r>
  <r>
    <x v="13"/>
    <n v="1.1029100000000001"/>
    <n v="0"/>
    <n v="3"/>
    <n v="0.19"/>
    <d v="1899-12-30T02:57:00"/>
    <n v="7.0370370370370367E-4"/>
    <n v="7.0370370370370367E-4"/>
    <n v="0"/>
  </r>
  <r>
    <x v="14"/>
    <n v="1.10856"/>
    <n v="5.1000000000003638"/>
    <n v="4.6999999999989086"/>
    <n v="0.57999999999999996"/>
    <d v="1899-12-30T03:05:00"/>
    <n v="2.1481481481481482E-3"/>
    <n v="2.1481481481481482E-3"/>
    <n v="0"/>
  </r>
  <r>
    <x v="15"/>
    <n v="1.0977699999999999"/>
    <n v="0"/>
    <n v="3.000000000001819"/>
    <n v="0.2"/>
    <d v="1899-12-30T00:41:00"/>
    <n v="7.4074074074074081E-4"/>
    <n v="7.4074074074074081E-4"/>
    <n v="0"/>
  </r>
  <r>
    <x v="16"/>
    <n v="1.0978000000000001"/>
    <n v="5.2000000000007276"/>
    <n v="4.6999999999989086"/>
    <n v="0.56999999999999995"/>
    <d v="1899-12-30T03:08:00"/>
    <n v="2.1111111111111109E-3"/>
    <n v="2.1111111111111109E-3"/>
    <n v="0"/>
  </r>
  <r>
    <x v="17"/>
    <n v="1.0918600000000001"/>
    <n v="0"/>
    <n v="3"/>
    <n v="0.2"/>
    <d v="1899-12-30T00:07:00"/>
    <n v="7.4074074074074081E-4"/>
    <n v="7.4074074074074081E-4"/>
    <n v="0"/>
  </r>
  <r>
    <x v="18"/>
    <n v="1.09152"/>
    <n v="0"/>
    <n v="3"/>
    <n v="0.19"/>
    <d v="1899-12-30T06:03:00"/>
    <n v="7.0370370370370367E-4"/>
    <n v="7.0370370370370367E-4"/>
    <n v="0"/>
  </r>
  <r>
    <x v="19"/>
    <n v="1.08724"/>
    <n v="0"/>
    <n v="3"/>
    <n v="0.2"/>
    <d v="1899-12-30T00:42:00"/>
    <n v="7.4074074074074081E-4"/>
    <n v="7.4074074074074081E-4"/>
    <n v="0"/>
  </r>
  <r>
    <x v="20"/>
    <n v="1.08423"/>
    <n v="0"/>
    <n v="2.999999999998181"/>
    <n v="0.2"/>
    <d v="1899-12-30T00:15:00"/>
    <n v="7.4074074074074081E-4"/>
    <n v="7.4074074074074081E-4"/>
    <n v="0"/>
  </r>
  <r>
    <x v="21"/>
    <n v="1.0842099999999999"/>
    <n v="0"/>
    <n v="3.000000000001819"/>
    <n v="0.2"/>
    <d v="1899-12-30T00:16:00"/>
    <n v="7.4074074074074081E-4"/>
    <n v="7.4074074074074081E-4"/>
    <n v="0"/>
  </r>
  <r>
    <x v="22"/>
    <n v="1.0797699999999999"/>
    <n v="0"/>
    <n v="3.000000000001819"/>
    <n v="0.2"/>
    <d v="1899-12-30T00:09:00"/>
    <n v="7.4074074074074081E-4"/>
    <n v="7.4074074074074081E-4"/>
    <n v="0"/>
  </r>
  <r>
    <x v="23"/>
    <n v="1.0803499999999999"/>
    <n v="14.600000000000364"/>
    <n v="8.6000000000003638"/>
    <n v="1.1599999999999997"/>
    <d v="1899-12-30T05:39:00"/>
    <n v="4.2962962962962955E-3"/>
    <n v="4.2962962962962955E-3"/>
    <n v="0"/>
  </r>
  <r>
    <x v="24"/>
    <n v="1.0867800000000001"/>
    <n v="0"/>
    <n v="3"/>
    <n v="0.2"/>
    <d v="1899-12-30T00:24:00"/>
    <n v="7.4074074074074081E-4"/>
    <n v="7.4074074074074081E-4"/>
    <n v="0"/>
  </r>
  <r>
    <x v="25"/>
    <n v="1.08647"/>
    <n v="0"/>
    <n v="3"/>
    <n v="0.2"/>
    <d v="1899-12-30T00:21:00"/>
    <n v="7.4074074074074081E-4"/>
    <n v="7.4074074074074081E-4"/>
    <n v="0"/>
  </r>
  <r>
    <x v="26"/>
    <n v="1.0879700000000001"/>
    <n v="0"/>
    <n v="3"/>
    <n v="0.2"/>
    <d v="1899-12-30T00:08:00"/>
    <n v="7.4074074074074081E-4"/>
    <n v="7.4074074074074081E-4"/>
    <n v="0"/>
  </r>
  <r>
    <x v="27"/>
    <n v="1.08765"/>
    <n v="0"/>
    <n v="3"/>
    <n v="0.2"/>
    <d v="1899-12-30T00:05:00"/>
    <n v="7.4074074074074081E-4"/>
    <n v="7.4074074074074081E-4"/>
    <n v="0"/>
  </r>
  <r>
    <x v="28"/>
    <n v="1.0873299999999999"/>
    <n v="0"/>
    <n v="3.000000000001819"/>
    <n v="0.2"/>
    <d v="1899-12-30T00:21:00"/>
    <n v="7.4074074074074081E-4"/>
    <n v="7.4074074074074081E-4"/>
    <n v="0"/>
  </r>
  <r>
    <x v="29"/>
    <n v="1.0980799999999999"/>
    <n v="5.1000000000003638"/>
    <n v="4.7000000000007276"/>
    <n v="0.6"/>
    <d v="1899-12-30T00:41:00"/>
    <n v="2.2222222222222222E-3"/>
    <n v="2.2222222222222222E-3"/>
    <n v="0"/>
  </r>
  <r>
    <x v="30"/>
    <n v="1.0994299999999999"/>
    <n v="0"/>
    <n v="3.000000000001819"/>
    <n v="0.2"/>
    <d v="1899-12-30T00:00:00"/>
    <n v="7.4074074074074081E-4"/>
    <n v="7.4074074074074081E-4"/>
    <n v="0"/>
  </r>
  <r>
    <x v="31"/>
    <n v="1.09948"/>
    <n v="5.3999999999996362"/>
    <n v="4.8000000000010914"/>
    <n v="0.57999999999999996"/>
    <d v="1899-12-30T03:45:00"/>
    <n v="2.1481481481481482E-3"/>
    <n v="2.1481481481481482E-3"/>
    <n v="0"/>
  </r>
  <r>
    <x v="32"/>
    <n v="1.1052500000000001"/>
    <n v="16.800000000001091"/>
    <n v="8.8000000000010914"/>
    <n v="1.1799999999999997"/>
    <d v="1899-12-30T01:00:00"/>
    <n v="4.3703703703703691E-3"/>
    <n v="4.3703703703703691E-3"/>
    <n v="0"/>
  </r>
  <r>
    <x v="33"/>
    <n v="1.1176699999999999"/>
    <n v="0"/>
    <n v="3"/>
    <n v="0.2"/>
    <d v="1899-12-30T00:04:00"/>
    <n v="7.4074074074074081E-4"/>
    <n v="7.4074074074074081E-4"/>
    <n v="0"/>
  </r>
  <r>
    <x v="34"/>
    <n v="1.1173200000000001"/>
    <n v="0"/>
    <n v="3"/>
    <n v="0.2"/>
    <d v="1899-12-30T00:02:00"/>
    <n v="7.4074074074074081E-4"/>
    <n v="7.4074074074074081E-4"/>
    <n v="0"/>
  </r>
  <r>
    <x v="35"/>
    <n v="1.1169899999999999"/>
    <n v="0"/>
    <n v="3"/>
    <n v="0.2"/>
    <d v="1899-12-30T00:32:00"/>
    <n v="7.4074074074074081E-4"/>
    <n v="7.4074074074074081E-4"/>
    <n v="0"/>
  </r>
  <r>
    <x v="36"/>
    <n v="1.11819"/>
    <n v="0"/>
    <n v="3"/>
    <n v="0.2"/>
    <d v="1899-12-30T00:00:00"/>
    <n v="7.4074074074074081E-4"/>
    <n v="7.4074074074074081E-4"/>
    <n v="0"/>
  </r>
  <r>
    <x v="37"/>
    <n v="1.11819"/>
    <n v="5.1000000000003638"/>
    <n v="4.7000000000007276"/>
    <n v="0.6"/>
    <d v="1899-12-30T00:11:00"/>
    <n v="2.2222222222222222E-3"/>
    <n v="2.2222222222222222E-3"/>
    <n v="0"/>
  </r>
  <r>
    <x v="38"/>
    <n v="1.1211100000000001"/>
    <n v="0"/>
    <n v="3"/>
    <n v="0.2"/>
    <d v="1899-12-30T00:02:00"/>
    <n v="7.4074074074074081E-4"/>
    <n v="7.4074074074074081E-4"/>
    <n v="0"/>
  </r>
  <r>
    <x v="39"/>
    <n v="1.1207800000000001"/>
    <n v="0"/>
    <n v="3"/>
    <n v="0.2"/>
    <d v="1899-12-30T00:02:00"/>
    <n v="7.4074074074074081E-4"/>
    <n v="7.4074074074074081E-4"/>
    <n v="0"/>
  </r>
  <r>
    <x v="40"/>
    <n v="1.1208"/>
    <n v="5.1000000000003638"/>
    <n v="4.7000000000007276"/>
    <n v="0.6"/>
    <d v="1899-12-30T00:31:00"/>
    <n v="2.2222222222222222E-3"/>
    <n v="2.2222222222222222E-3"/>
    <n v="0"/>
  </r>
  <r>
    <x v="41"/>
    <n v="1.1204799999999999"/>
    <n v="0"/>
    <n v="3.000000000001819"/>
    <n v="0.2"/>
    <d v="1899-12-30T00:13:00"/>
    <n v="7.4074074074074081E-4"/>
    <n v="7.4074074074074081E-4"/>
    <n v="0"/>
  </r>
  <r>
    <x v="42"/>
    <n v="1.1467700000000001"/>
    <n v="0"/>
    <n v="3"/>
    <n v="0.2"/>
    <d v="1899-12-30T00:01:00"/>
    <n v="7.4074074074074081E-4"/>
    <n v="7.4074074074074081E-4"/>
    <n v="0"/>
  </r>
  <r>
    <x v="42"/>
    <n v="1.1464399999999999"/>
    <n v="0"/>
    <n v="3.000000000001819"/>
    <n v="0.2"/>
    <d v="1899-12-30T00:00:00"/>
    <n v="7.4074074074074081E-4"/>
    <n v="7.4074074074074081E-4"/>
    <n v="0"/>
  </r>
  <r>
    <x v="43"/>
    <n v="1.1460999999999999"/>
    <n v="0"/>
    <n v="3.000000000001819"/>
    <n v="0.2"/>
    <d v="1899-12-30T00:01:00"/>
    <n v="7.4074074074074081E-4"/>
    <n v="7.4074074074074081E-4"/>
    <n v="0"/>
  </r>
  <r>
    <x v="43"/>
    <n v="1.14577"/>
    <n v="0"/>
    <n v="3"/>
    <n v="0.2"/>
    <d v="1899-12-30T00:00:00"/>
    <n v="7.4074074074074081E-4"/>
    <n v="7.4074074074074081E-4"/>
    <n v="0"/>
  </r>
  <r>
    <x v="43"/>
    <n v="1.14544"/>
    <n v="0"/>
    <n v="3"/>
    <n v="0.2"/>
    <d v="1899-12-30T00:00:00"/>
    <n v="7.4074074074074081E-4"/>
    <n v="7.4074074074074081E-4"/>
    <n v="0"/>
  </r>
  <r>
    <x v="44"/>
    <n v="1.08691"/>
    <n v="0"/>
    <n v="3"/>
    <n v="0.2"/>
    <d v="1899-12-30T00:00:00"/>
    <n v="7.4074074074074081E-4"/>
    <n v="7.4074074074074081E-4"/>
    <n v="0"/>
  </r>
  <r>
    <x v="45"/>
    <n v="1.08657"/>
    <n v="0"/>
    <n v="3"/>
    <n v="0.2"/>
    <d v="1899-12-30T00:01:00"/>
    <n v="7.4074074074074081E-4"/>
    <n v="7.4074074074074081E-4"/>
    <n v="0"/>
  </r>
  <r>
    <x v="45"/>
    <n v="1.08619"/>
    <n v="0"/>
    <n v="3"/>
    <n v="0.2"/>
    <d v="1899-12-30T00:00:00"/>
    <n v="7.4074074074074081E-4"/>
    <n v="7.4074074074074081E-4"/>
    <n v="0"/>
  </r>
  <r>
    <x v="46"/>
    <n v="1.09056"/>
    <n v="0"/>
    <n v="2.999999999998181"/>
    <n v="0.2"/>
    <d v="1899-12-30T00:07:00"/>
    <n v="7.4074074074074081E-4"/>
    <n v="7.4074074074074081E-4"/>
    <n v="0"/>
  </r>
  <r>
    <x v="47"/>
    <n v="1.0905899999999999"/>
    <n v="5.1999999999970896"/>
    <n v="4.6999999999989086"/>
    <n v="0.59"/>
    <d v="1899-12-30T00:07:00"/>
    <n v="2.185185185185185E-3"/>
    <n v="2.185185185185185E-3"/>
    <n v="0"/>
  </r>
  <r>
    <x v="48"/>
    <n v="1.09053"/>
    <n v="5.1000000000003638"/>
    <n v="4.7000000000007276"/>
    <n v="0.6"/>
    <d v="1899-12-30T00:14:00"/>
    <n v="2.2222222222222222E-3"/>
    <n v="2.2222222222222222E-3"/>
    <n v="0"/>
  </r>
  <r>
    <x v="49"/>
    <n v="1.06982"/>
    <n v="0"/>
    <n v="2.999999999998181"/>
    <n v="0.2"/>
    <d v="1899-12-30T00:32:00"/>
    <n v="7.4074074074074081E-4"/>
    <n v="7.4074074074074081E-4"/>
    <n v="0"/>
  </r>
  <r>
    <x v="50"/>
    <n v="1.0846899999999999"/>
    <n v="0"/>
    <n v="3"/>
    <n v="0.2"/>
    <d v="1899-12-30T00:01:00"/>
    <n v="7.4074074074074081E-4"/>
    <n v="7.4074074074074081E-4"/>
    <n v="0"/>
  </r>
  <r>
    <x v="50"/>
    <n v="1.0843700000000001"/>
    <n v="0"/>
    <n v="3"/>
    <n v="0.2"/>
    <d v="1899-12-30T00:00:00"/>
    <n v="7.4074074074074081E-4"/>
    <n v="7.4074074074074081E-4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7">
  <r>
    <s v="sell"/>
    <x v="0"/>
    <n v="0.02"/>
    <n v="0.03"/>
    <d v="2020-01-16T22:45:00"/>
    <n v="1.11368"/>
    <d v="2020-01-17T04:31:00"/>
    <n v="1.11419"/>
    <x v="0"/>
  </r>
  <r>
    <s v="sell"/>
    <x v="0"/>
    <n v="0.02"/>
    <n v="0.03"/>
    <d v="2020-01-20T22:15:00"/>
    <n v="1.10924"/>
    <d v="2020-01-20T22:32:00"/>
    <n v="1.1097699999999999"/>
    <x v="1"/>
  </r>
  <r>
    <s v="sell"/>
    <x v="0"/>
    <n v="0.02"/>
    <n v="0.03"/>
    <d v="2020-01-22T21:15:00"/>
    <n v="1.1088199999999999"/>
    <d v="2020-01-22T21:58:00"/>
    <n v="1.1093200000000001"/>
    <x v="2"/>
  </r>
  <r>
    <s v="sell"/>
    <x v="0"/>
    <n v="0.02"/>
    <n v="0.03"/>
    <d v="2020-01-23T20:00:00"/>
    <n v="1.1050899999999999"/>
    <d v="2020-01-23T21:58:00"/>
    <n v="1.1055900000000001"/>
    <x v="3"/>
  </r>
  <r>
    <s v="sell"/>
    <x v="1"/>
    <n v="0.01"/>
    <n v="0.01"/>
    <d v="2020-01-24T21:30:00"/>
    <n v="1.1030599999999999"/>
    <d v="2020-01-24T21:30:00"/>
    <n v="1.1030599999999999"/>
    <x v="4"/>
  </r>
  <r>
    <s v="sell"/>
    <x v="0"/>
    <n v="0.02"/>
    <n v="0.03"/>
    <d v="2020-01-27T22:30:00"/>
    <n v="1.10181"/>
    <d v="2020-01-28T03:18:00"/>
    <n v="1.10232"/>
    <x v="5"/>
  </r>
  <r>
    <s v="sell"/>
    <x v="2"/>
    <n v="0.03"/>
    <n v="0.06"/>
    <d v="2020-01-28T20:30:00"/>
    <n v="1.10124"/>
    <d v="2020-01-29T02:31:00"/>
    <n v="1.10267"/>
    <x v="6"/>
  </r>
  <r>
    <s v="sell"/>
    <x v="1"/>
    <n v="0.01"/>
    <n v="0.01"/>
    <d v="2020-01-29T22:00:00"/>
    <n v="1.1020399999999999"/>
    <d v="2020-01-29T22:00:00"/>
    <n v="1.1020399999999999"/>
    <x v="7"/>
  </r>
  <r>
    <s v="sell"/>
    <x v="1"/>
    <n v="0.01"/>
    <n v="0.01"/>
    <d v="2020-01-29T22:00:00"/>
    <n v="1.10172"/>
    <d v="2020-01-29T22:00:00"/>
    <n v="1.10172"/>
    <x v="8"/>
  </r>
  <r>
    <s v="sell"/>
    <x v="1"/>
    <n v="0.01"/>
    <n v="0.01"/>
    <d v="2020-01-29T22:10:00"/>
    <n v="1.1013900000000001"/>
    <d v="2020-01-29T22:10:00"/>
    <n v="1.1013900000000001"/>
    <x v="8"/>
  </r>
  <r>
    <s v="sell"/>
    <x v="1"/>
    <n v="0.01"/>
    <n v="0.01"/>
    <d v="2020-01-29T22:10:00"/>
    <n v="1.10107"/>
    <d v="2020-01-29T22:10:00"/>
    <n v="1.10107"/>
    <x v="9"/>
  </r>
  <r>
    <s v="sell"/>
    <x v="0"/>
    <n v="0.02"/>
    <n v="0.03"/>
    <d v="2020-01-30T00:45:00"/>
    <n v="1.1010599999999999"/>
    <d v="2020-01-30T01:24:00"/>
    <n v="1.1015600000000001"/>
    <x v="10"/>
  </r>
  <r>
    <s v="sell"/>
    <x v="1"/>
    <n v="0.01"/>
    <n v="0.01"/>
    <d v="2020-01-30T20:00:00"/>
    <n v="1.1037600000000001"/>
    <d v="2020-01-30T20:00:00"/>
    <n v="1.1037600000000001"/>
    <x v="11"/>
  </r>
  <r>
    <s v="sell"/>
    <x v="1"/>
    <n v="0.01"/>
    <n v="0.01"/>
    <d v="2020-01-30T22:45:00"/>
    <n v="1.1035299999999999"/>
    <d v="2020-01-30T22:45:00"/>
    <n v="1.1035299999999999"/>
    <x v="12"/>
  </r>
  <r>
    <s v="sell"/>
    <x v="1"/>
    <n v="0.01"/>
    <n v="0.01"/>
    <d v="2020-01-30T22:59:00"/>
    <n v="1.10321"/>
    <d v="2020-01-30T22:59:00"/>
    <n v="1.10321"/>
    <x v="13"/>
  </r>
  <r>
    <s v="sell"/>
    <x v="0"/>
    <n v="0.02"/>
    <n v="0.03"/>
    <d v="2020-01-31T21:30:00"/>
    <n v="1.1085199999999999"/>
    <d v="2020-01-31T22:40:00"/>
    <n v="1.10903"/>
    <x v="14"/>
  </r>
  <r>
    <s v="sell"/>
    <x v="1"/>
    <n v="0.01"/>
    <n v="0.01"/>
    <d v="2020-02-06T22:15:00"/>
    <n v="1.0980700000000001"/>
    <d v="2020-02-06T22:15:00"/>
    <n v="1.0980700000000001"/>
    <x v="15"/>
  </r>
  <r>
    <s v="sell"/>
    <x v="0"/>
    <n v="0.02"/>
    <n v="0.03"/>
    <d v="2020-02-06T22:56:00"/>
    <n v="1.09775"/>
    <d v="2020-02-06T23:59:00"/>
    <n v="1.0982700000000001"/>
    <x v="16"/>
  </r>
  <r>
    <s v="sell"/>
    <x v="1"/>
    <n v="0.01"/>
    <n v="0.01"/>
    <d v="2020-02-11T20:00:00"/>
    <n v="1.09216"/>
    <d v="2020-02-11T20:00:00"/>
    <n v="1.09216"/>
    <x v="17"/>
  </r>
  <r>
    <s v="sell"/>
    <x v="1"/>
    <n v="0.01"/>
    <n v="0.01"/>
    <d v="2020-02-11T20:07:00"/>
    <n v="1.09182"/>
    <d v="2020-02-11T20:07:00"/>
    <n v="1.09182"/>
    <x v="18"/>
  </r>
  <r>
    <s v="sell"/>
    <x v="1"/>
    <n v="0.01"/>
    <n v="0.01"/>
    <d v="2020-02-12T23:00:00"/>
    <n v="1.08754"/>
    <d v="2020-02-12T23:00:00"/>
    <n v="1.08754"/>
    <x v="19"/>
  </r>
  <r>
    <s v="sell"/>
    <x v="1"/>
    <n v="0.01"/>
    <n v="0.01"/>
    <d v="2020-02-14T20:15:00"/>
    <n v="1.08453"/>
    <d v="2020-02-14T20:15:00"/>
    <n v="1.08453"/>
    <x v="20"/>
  </r>
  <r>
    <s v="sell"/>
    <x v="1"/>
    <n v="0.01"/>
    <n v="0.01"/>
    <d v="2020-02-14T21:15:00"/>
    <n v="1.0845100000000001"/>
    <d v="2020-02-14T21:15:00"/>
    <n v="1.0845100000000001"/>
    <x v="21"/>
  </r>
  <r>
    <s v="sell"/>
    <x v="1"/>
    <n v="0.01"/>
    <n v="0.01"/>
    <d v="2020-02-19T21:45:00"/>
    <n v="1.0800700000000001"/>
    <d v="2020-02-19T21:45:00"/>
    <n v="1.0800700000000001"/>
    <x v="22"/>
  </r>
  <r>
    <s v="sell"/>
    <x v="2"/>
    <n v="0.03"/>
    <n v="0.06"/>
    <d v="2020-02-19T21:54:00"/>
    <n v="1.07975"/>
    <d v="2020-02-20T02:13:00"/>
    <n v="1.08121"/>
    <x v="23"/>
  </r>
  <r>
    <s v="sell"/>
    <x v="1"/>
    <n v="0.01"/>
    <n v="0.01"/>
    <d v="2020-02-24T20:00:00"/>
    <n v="1.08708"/>
    <d v="2020-02-24T20:00:00"/>
    <n v="1.08708"/>
    <x v="24"/>
  </r>
  <r>
    <s v="sell"/>
    <x v="1"/>
    <n v="0.01"/>
    <n v="0.01"/>
    <d v="2020-02-24T20:24:00"/>
    <n v="1.08677"/>
    <d v="2020-02-24T20:24:00"/>
    <n v="1.08677"/>
    <x v="25"/>
  </r>
  <r>
    <s v="sell"/>
    <x v="1"/>
    <n v="0.01"/>
    <n v="0.01"/>
    <d v="2020-02-25T20:00:00"/>
    <n v="1.0882700000000001"/>
    <d v="2020-02-25T20:00:00"/>
    <n v="1.0882700000000001"/>
    <x v="26"/>
  </r>
  <r>
    <s v="sell"/>
    <x v="1"/>
    <n v="0.01"/>
    <n v="0.01"/>
    <d v="2020-02-25T20:08:00"/>
    <n v="1.08795"/>
    <d v="2020-02-25T20:08:00"/>
    <n v="1.08795"/>
    <x v="27"/>
  </r>
  <r>
    <s v="sell"/>
    <x v="1"/>
    <n v="0.01"/>
    <n v="0.01"/>
    <d v="2020-02-25T20:13:00"/>
    <n v="1.0876300000000001"/>
    <d v="2020-02-25T20:13:00"/>
    <n v="1.0876300000000001"/>
    <x v="28"/>
  </r>
  <r>
    <s v="sell"/>
    <x v="0"/>
    <n v="0.02"/>
    <n v="0.03"/>
    <d v="2020-02-27T20:15:00"/>
    <n v="1.0980399999999999"/>
    <d v="2020-02-27T20:19:00"/>
    <n v="1.0985499999999999"/>
    <x v="29"/>
  </r>
  <r>
    <s v="sell"/>
    <x v="1"/>
    <n v="0.01"/>
    <n v="0.01"/>
    <d v="2020-02-27T23:15:00"/>
    <n v="1.0997300000000001"/>
    <d v="2020-02-27T23:15:00"/>
    <n v="1.0997300000000001"/>
    <x v="30"/>
  </r>
  <r>
    <s v="sell"/>
    <x v="0"/>
    <n v="0.02"/>
    <n v="0.03"/>
    <d v="2020-02-27T23:15:00"/>
    <n v="1.0994200000000001"/>
    <d v="2020-02-27T23:53:00"/>
    <n v="1.09996"/>
    <x v="31"/>
  </r>
  <r>
    <s v="sell"/>
    <x v="2"/>
    <n v="0.03"/>
    <n v="0.06"/>
    <d v="2020-03-02T00:45:00"/>
    <n v="1.1044499999999999"/>
    <d v="2020-03-02T01:03:00"/>
    <n v="1.1061300000000001"/>
    <x v="32"/>
  </r>
  <r>
    <s v="sell"/>
    <x v="1"/>
    <n v="0.01"/>
    <n v="0.01"/>
    <d v="2020-03-02T20:00:00"/>
    <n v="1.1179699999999999"/>
    <d v="2020-03-02T20:00:00"/>
    <n v="1.1179699999999999"/>
    <x v="33"/>
  </r>
  <r>
    <s v="sell"/>
    <x v="1"/>
    <n v="0.01"/>
    <n v="0.01"/>
    <d v="2020-03-02T20:04:00"/>
    <n v="1.1176200000000001"/>
    <d v="2020-03-02T20:04:00"/>
    <n v="1.1176200000000001"/>
    <x v="34"/>
  </r>
  <r>
    <s v="sell"/>
    <x v="1"/>
    <n v="0.01"/>
    <n v="0.01"/>
    <d v="2020-03-02T20:06:00"/>
    <n v="1.1172899999999999"/>
    <d v="2020-03-02T20:06:00"/>
    <n v="1.1172899999999999"/>
    <x v="35"/>
  </r>
  <r>
    <s v="sell"/>
    <x v="1"/>
    <n v="0.01"/>
    <n v="0.01"/>
    <d v="2020-03-03T21:00:00"/>
    <n v="1.11849"/>
    <d v="2020-03-03T21:00:00"/>
    <n v="1.11849"/>
    <x v="36"/>
  </r>
  <r>
    <s v="sell"/>
    <x v="0"/>
    <n v="0.02"/>
    <n v="0.03"/>
    <d v="2020-03-03T21:00:00"/>
    <n v="1.11815"/>
    <d v="2020-03-03T21:05:00"/>
    <n v="1.11866"/>
    <x v="37"/>
  </r>
  <r>
    <s v="sell"/>
    <x v="1"/>
    <n v="0.01"/>
    <n v="0.01"/>
    <d v="2020-03-05T20:00:00"/>
    <n v="1.12141"/>
    <d v="2020-03-05T20:00:00"/>
    <n v="1.12141"/>
    <x v="38"/>
  </r>
  <r>
    <s v="sell"/>
    <x v="1"/>
    <n v="0.01"/>
    <n v="0.01"/>
    <d v="2020-03-05T20:02:00"/>
    <n v="1.1210800000000001"/>
    <d v="2020-03-05T20:02:00"/>
    <n v="1.1210800000000001"/>
    <x v="39"/>
  </r>
  <r>
    <s v="sell"/>
    <x v="0"/>
    <n v="0.02"/>
    <n v="0.03"/>
    <d v="2020-03-05T20:04:00"/>
    <n v="1.12076"/>
    <d v="2020-03-05T20:06:00"/>
    <n v="1.12127"/>
    <x v="40"/>
  </r>
  <r>
    <s v="sell"/>
    <x v="1"/>
    <n v="0.01"/>
    <n v="0.01"/>
    <d v="2020-03-05T20:35:00"/>
    <n v="1.1207800000000001"/>
    <d v="2020-03-05T20:35:00"/>
    <n v="1.1207800000000001"/>
    <x v="41"/>
  </r>
  <r>
    <s v="sell"/>
    <x v="1"/>
    <n v="0.01"/>
    <n v="0.01"/>
    <d v="2020-03-09T20:00:00"/>
    <n v="1.14707"/>
    <d v="2020-03-09T20:00:00"/>
    <n v="1.14707"/>
    <x v="42"/>
  </r>
  <r>
    <s v="sell"/>
    <x v="1"/>
    <n v="0.01"/>
    <n v="0.01"/>
    <d v="2020-03-09T20:01:00"/>
    <n v="1.1467400000000001"/>
    <d v="2020-03-09T20:01:00"/>
    <n v="1.1467400000000001"/>
    <x v="42"/>
  </r>
  <r>
    <s v="sell"/>
    <x v="1"/>
    <n v="0.01"/>
    <n v="0.01"/>
    <d v="2020-03-09T20:01:00"/>
    <n v="1.1464000000000001"/>
    <d v="2020-03-09T20:01:00"/>
    <n v="1.1464000000000001"/>
    <x v="43"/>
  </r>
  <r>
    <s v="sell"/>
    <x v="1"/>
    <n v="0.01"/>
    <n v="0.01"/>
    <d v="2020-03-09T20:02:00"/>
    <n v="1.1460699999999999"/>
    <d v="2020-03-09T20:02:00"/>
    <n v="1.1460699999999999"/>
    <x v="43"/>
  </r>
  <r>
    <s v="sell"/>
    <x v="1"/>
    <n v="0.01"/>
    <n v="0.01"/>
    <d v="2020-03-09T20:02:00"/>
    <n v="1.14574"/>
    <d v="2020-03-09T20:02:00"/>
    <n v="1.14574"/>
    <x v="43"/>
  </r>
  <r>
    <s v="sell"/>
    <x v="1"/>
    <n v="0.01"/>
    <n v="0.01"/>
    <d v="2020-03-18T22:00:00"/>
    <n v="1.08721"/>
    <d v="2020-03-18T22:00:00"/>
    <n v="1.08721"/>
    <x v="44"/>
  </r>
  <r>
    <s v="sell"/>
    <x v="1"/>
    <n v="0.01"/>
    <n v="0.01"/>
    <d v="2020-03-18T22:00:00"/>
    <n v="1.08687"/>
    <d v="2020-03-18T22:00:00"/>
    <n v="1.08687"/>
    <x v="45"/>
  </r>
  <r>
    <s v="sell"/>
    <x v="1"/>
    <n v="0.01"/>
    <n v="0.01"/>
    <d v="2020-03-18T22:01:00"/>
    <n v="1.08649"/>
    <d v="2020-03-18T22:01:00"/>
    <n v="1.08649"/>
    <x v="45"/>
  </r>
  <r>
    <s v="sell"/>
    <x v="1"/>
    <n v="0.01"/>
    <n v="0.01"/>
    <d v="2020-03-18T23:11:00"/>
    <n v="1.0908599999999999"/>
    <d v="2020-03-18T23:11:00"/>
    <n v="1.0908599999999999"/>
    <x v="46"/>
  </r>
  <r>
    <s v="sell"/>
    <x v="0"/>
    <n v="0.02"/>
    <n v="0.03"/>
    <d v="2020-03-18T23:18:00"/>
    <n v="1.0905400000000001"/>
    <d v="2020-03-18T23:23:00"/>
    <n v="1.0910599999999999"/>
    <x v="47"/>
  </r>
  <r>
    <s v="sell"/>
    <x v="0"/>
    <n v="0.02"/>
    <n v="0.03"/>
    <d v="2020-03-18T23:25:00"/>
    <n v="1.09049"/>
    <d v="2020-03-18T23:33:00"/>
    <n v="1.091"/>
    <x v="48"/>
  </r>
  <r>
    <s v="sell"/>
    <x v="1"/>
    <n v="0.01"/>
    <n v="0.01"/>
    <d v="2020-03-23T00:12:00"/>
    <n v="1.07012"/>
    <d v="2020-03-23T00:12:00"/>
    <n v="1.07012"/>
    <x v="49"/>
  </r>
  <r>
    <s v="sell"/>
    <x v="1"/>
    <n v="0.01"/>
    <n v="0.01"/>
    <d v="2020-03-25T20:00:00"/>
    <n v="1.0849899999999999"/>
    <d v="2020-03-25T20:00:00"/>
    <n v="1.0849899999999999"/>
    <x v="50"/>
  </r>
  <r>
    <s v="sell"/>
    <x v="1"/>
    <n v="0.01"/>
    <n v="0.01"/>
    <d v="2020-03-25T20:01:00"/>
    <n v="1.08467"/>
    <d v="2020-03-25T20:01:00"/>
    <n v="1.08467"/>
    <x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1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D7" firstHeaderRow="1" firstDataRow="3" firstDataCol="1"/>
  <pivotFields count="15">
    <pivotField showAll="0"/>
    <pivotField axis="axisCol" showAll="0" sortType="ascending">
      <items count="2">
        <item x="0"/>
        <item t="default"/>
      </items>
    </pivotField>
    <pivotField axis="axisRow" showAll="0" defaultSubtotal="0">
      <items count="3">
        <item x="1"/>
        <item x="2"/>
        <item x="0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2">
    <field x="1"/>
    <field x="-2"/>
  </colFields>
  <colItems count="3">
    <i>
      <x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ChartLegSizeByMonth" cacheId="20" dataOnRows="1" applyNumberFormats="0" applyBorderFormats="0" applyFontFormats="0" applyPatternFormats="0" applyAlignmentFormats="0" applyWidthHeightFormats="1" dataCaption="Данные" updatedVersion="3" showMemberPropertyTips="0" useAutoFormatting="1" itemPrintTitles="1" createdVersion="2" indent="0" compact="0" compactData="0" gridDropZones="1" chartFormat="1">
  <location ref="AB2:AG7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4">
        <item x="1"/>
        <item x="0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2">
    <field x="9"/>
    <field x="8"/>
  </rowFields>
  <rowItems count="4">
    <i>
      <x v="1"/>
      <x v="1"/>
    </i>
    <i r="1">
      <x v="2"/>
    </i>
    <i r="1"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Количество сеток" fld="1" subtotal="count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16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W2:Z11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3">
    <field x="9"/>
    <field x="0"/>
    <field x="-2"/>
  </rowFields>
  <rowItems count="9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13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R2:U11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3">
    <field x="8"/>
    <field x="0"/>
    <field x="-2"/>
  </rowFields>
  <rowItems count="9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lav\Downloads\Sets\5007-EA-Setka1.41-13-200&#1087;-EURUSD-start-10000$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8" sqref="B8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5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6.5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5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5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5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64" t="s">
        <v>6</v>
      </c>
      <c r="B18" s="652">
        <v>3</v>
      </c>
      <c r="C18" s="653"/>
      <c r="D18" s="654"/>
      <c r="E18" s="265"/>
      <c r="F18" s="649">
        <v>2</v>
      </c>
      <c r="G18" s="649"/>
      <c r="H18" s="649"/>
      <c r="I18" s="266"/>
      <c r="J18" s="650">
        <v>3</v>
      </c>
      <c r="K18" s="650"/>
      <c r="L18" s="650"/>
      <c r="M18" s="265"/>
      <c r="N18" s="650">
        <v>2</v>
      </c>
      <c r="O18" s="650"/>
      <c r="P18" s="651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2" t="s">
        <v>49</v>
      </c>
    </row>
    <row r="2" spans="1:6" ht="15.75">
      <c r="B2" s="172"/>
    </row>
    <row r="3" spans="1:6">
      <c r="B3" s="176" t="s">
        <v>56</v>
      </c>
    </row>
    <row r="4" spans="1:6">
      <c r="B4" s="176" t="s">
        <v>57</v>
      </c>
    </row>
    <row r="5" spans="1:6">
      <c r="B5" s="176" t="s">
        <v>54</v>
      </c>
    </row>
    <row r="7" spans="1:6" ht="15.75">
      <c r="B7" s="174">
        <v>42492</v>
      </c>
      <c r="D7" s="175" t="s">
        <v>52</v>
      </c>
      <c r="F7" s="177" t="s">
        <v>53</v>
      </c>
    </row>
    <row r="8" spans="1:6" ht="13.5" thickBot="1"/>
    <row r="9" spans="1:6" ht="39" thickBot="1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4.25">
      <c r="A10" s="187">
        <v>1</v>
      </c>
      <c r="B10" s="188" t="s">
        <v>29</v>
      </c>
      <c r="C10" s="185">
        <v>230.72</v>
      </c>
      <c r="D10" s="189">
        <v>10</v>
      </c>
    </row>
    <row r="11" spans="1:6" ht="14.25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4.25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4.25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4.25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4.25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4.25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4.25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4.25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4.25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4.25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4.25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4.25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4.25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4.25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4.25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4.25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4.25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4.25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4.25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4.25">
      <c r="A30" s="180">
        <f t="shared" si="0"/>
        <v>21</v>
      </c>
      <c r="B30" s="186"/>
      <c r="C30" s="181"/>
      <c r="D30" s="182"/>
    </row>
    <row r="31" spans="1:4" ht="14.25">
      <c r="A31" s="180">
        <f t="shared" si="0"/>
        <v>22</v>
      </c>
      <c r="B31" s="186"/>
      <c r="C31" s="181"/>
      <c r="D31" s="182"/>
    </row>
    <row r="32" spans="1:4" ht="14.25">
      <c r="A32" s="180">
        <f t="shared" si="0"/>
        <v>23</v>
      </c>
      <c r="B32" s="186"/>
      <c r="C32" s="181"/>
      <c r="D32" s="182"/>
    </row>
    <row r="33" spans="1:4" ht="14.25">
      <c r="A33" s="180">
        <f t="shared" si="0"/>
        <v>24</v>
      </c>
      <c r="B33" s="186"/>
      <c r="C33" s="181"/>
      <c r="D33" s="182"/>
    </row>
    <row r="34" spans="1:4" ht="14.25">
      <c r="A34" s="180">
        <f t="shared" si="0"/>
        <v>25</v>
      </c>
      <c r="B34" s="186"/>
      <c r="C34" s="181"/>
      <c r="D34" s="182"/>
    </row>
    <row r="35" spans="1:4" ht="14.25">
      <c r="A35" s="180">
        <f t="shared" si="0"/>
        <v>26</v>
      </c>
      <c r="B35" s="186"/>
      <c r="C35" s="181"/>
      <c r="D35" s="182"/>
    </row>
    <row r="36" spans="1:4" ht="14.25">
      <c r="A36" s="180">
        <f t="shared" si="0"/>
        <v>27</v>
      </c>
      <c r="B36" s="186"/>
      <c r="C36" s="181"/>
      <c r="D36" s="182"/>
    </row>
    <row r="37" spans="1:4" ht="14.25">
      <c r="A37" s="180">
        <f t="shared" si="0"/>
        <v>28</v>
      </c>
      <c r="B37" s="186"/>
      <c r="C37" s="181"/>
      <c r="D37" s="182"/>
    </row>
    <row r="38" spans="1:4" ht="14.25">
      <c r="A38" s="180">
        <f t="shared" si="0"/>
        <v>29</v>
      </c>
      <c r="B38" s="186"/>
      <c r="C38" s="181"/>
      <c r="D38" s="182"/>
    </row>
    <row r="39" spans="1:4" ht="14.25">
      <c r="A39" s="180">
        <f t="shared" si="0"/>
        <v>30</v>
      </c>
      <c r="B39" s="186"/>
      <c r="C39" s="181"/>
      <c r="D39" s="182"/>
    </row>
    <row r="40" spans="1:4" ht="14.25">
      <c r="A40" s="180">
        <f t="shared" si="0"/>
        <v>31</v>
      </c>
      <c r="B40" s="186"/>
      <c r="C40" s="181"/>
      <c r="D40" s="182"/>
    </row>
    <row r="41" spans="1:4" ht="14.25">
      <c r="A41" s="180">
        <f t="shared" si="0"/>
        <v>32</v>
      </c>
      <c r="B41" s="186"/>
      <c r="C41" s="181"/>
      <c r="D41" s="182"/>
    </row>
    <row r="42" spans="1:4" ht="14.25">
      <c r="A42" s="180">
        <f t="shared" si="0"/>
        <v>33</v>
      </c>
      <c r="B42" s="186"/>
      <c r="C42" s="181"/>
      <c r="D42" s="182"/>
    </row>
    <row r="43" spans="1:4" ht="14.25">
      <c r="A43" s="180">
        <f t="shared" si="0"/>
        <v>34</v>
      </c>
      <c r="B43" s="186"/>
      <c r="C43" s="181"/>
      <c r="D43" s="182"/>
    </row>
    <row r="44" spans="1:4" ht="14.25">
      <c r="A44" s="180">
        <f t="shared" si="0"/>
        <v>35</v>
      </c>
      <c r="B44" s="186"/>
      <c r="C44" s="181"/>
      <c r="D44" s="182"/>
    </row>
    <row r="45" spans="1:4" ht="14.25">
      <c r="A45" s="180">
        <f t="shared" si="0"/>
        <v>36</v>
      </c>
      <c r="B45" s="186"/>
      <c r="C45" s="181"/>
      <c r="D45" s="182"/>
    </row>
    <row r="46" spans="1:4" ht="14.25">
      <c r="A46" s="180">
        <f t="shared" si="0"/>
        <v>37</v>
      </c>
      <c r="B46" s="186"/>
      <c r="C46" s="181"/>
      <c r="D46" s="182"/>
    </row>
    <row r="47" spans="1:4" ht="14.25">
      <c r="A47" s="180">
        <f t="shared" si="0"/>
        <v>38</v>
      </c>
      <c r="B47" s="186"/>
      <c r="C47" s="181"/>
      <c r="D47" s="182"/>
    </row>
    <row r="48" spans="1:4" ht="14.25">
      <c r="A48" s="180">
        <f t="shared" si="0"/>
        <v>39</v>
      </c>
      <c r="B48" s="186"/>
      <c r="C48" s="181"/>
      <c r="D48" s="182"/>
    </row>
    <row r="49" spans="1:4" ht="14.25">
      <c r="A49" s="180">
        <f t="shared" si="0"/>
        <v>40</v>
      </c>
      <c r="B49" s="186"/>
      <c r="C49" s="181"/>
      <c r="D49" s="182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1058"/>
  <sheetViews>
    <sheetView zoomScale="85" zoomScaleNormal="85" workbookViewId="0"/>
  </sheetViews>
  <sheetFormatPr defaultRowHeight="12.75"/>
  <cols>
    <col min="1" max="1" width="62.28515625" style="399" bestFit="1" customWidth="1"/>
    <col min="2" max="2" width="78.7109375" style="399" bestFit="1" customWidth="1"/>
    <col min="4" max="4" width="79.140625" bestFit="1" customWidth="1"/>
    <col min="5" max="5" width="23.140625" bestFit="1" customWidth="1"/>
  </cols>
  <sheetData>
    <row r="1" spans="1:4">
      <c r="A1" s="399" t="s">
        <v>2015</v>
      </c>
      <c r="B1" s="399" t="s">
        <v>2077</v>
      </c>
      <c r="D1" t="str">
        <f>IFERROR(VLOOKUP(A1,Сводная!W:AA,4,0),B1)</f>
        <v>Ostap.Bender EURUSD Short v3.1 Tuned Alpari ECN Altegron</v>
      </c>
    </row>
    <row r="2" spans="1:4">
      <c r="A2" s="399" t="s">
        <v>294</v>
      </c>
      <c r="B2" s="399">
        <v>1</v>
      </c>
      <c r="D2" s="587">
        <f>IFERROR(VLOOKUP(A2,Сводная!W:AA,4,0),B2)</f>
        <v>1</v>
      </c>
    </row>
    <row r="3" spans="1:4">
      <c r="A3" s="399" t="s">
        <v>295</v>
      </c>
      <c r="B3" s="399">
        <v>1</v>
      </c>
      <c r="D3" s="587">
        <f>IFERROR(VLOOKUP(A3,Сводная!W:AA,4,0),B3)</f>
        <v>1</v>
      </c>
    </row>
    <row r="4" spans="1:4">
      <c r="A4" s="399" t="s">
        <v>296</v>
      </c>
      <c r="B4" s="399">
        <v>1</v>
      </c>
      <c r="D4" s="587">
        <f>IFERROR(VLOOKUP(A4,Сводная!W:AA,4,0),B4)</f>
        <v>1</v>
      </c>
    </row>
    <row r="5" spans="1:4">
      <c r="A5" s="399" t="s">
        <v>297</v>
      </c>
      <c r="B5" s="399">
        <v>0</v>
      </c>
      <c r="D5" s="587">
        <f>IFERROR(VLOOKUP(A5,Сводная!W:AA,4,0),B5)</f>
        <v>0</v>
      </c>
    </row>
    <row r="6" spans="1:4">
      <c r="A6" s="399" t="s">
        <v>298</v>
      </c>
      <c r="B6" s="399">
        <v>0</v>
      </c>
      <c r="D6" s="587">
        <f>IFERROR(VLOOKUP(A6,Сводная!W:AA,4,0),B6)</f>
        <v>0</v>
      </c>
    </row>
    <row r="7" spans="1:4">
      <c r="A7" s="399" t="s">
        <v>299</v>
      </c>
      <c r="B7" s="399">
        <v>0</v>
      </c>
      <c r="D7" s="587">
        <f>IFERROR(VLOOKUP(A7,Сводная!W:AA,4,0),B7)</f>
        <v>0</v>
      </c>
    </row>
    <row r="8" spans="1:4">
      <c r="A8" s="399" t="s">
        <v>300</v>
      </c>
      <c r="B8" s="399">
        <v>0</v>
      </c>
      <c r="D8" s="587">
        <f>IFERROR(VLOOKUP(A8,Сводная!W:AA,4,0),B8)</f>
        <v>0</v>
      </c>
    </row>
    <row r="9" spans="1:4">
      <c r="A9" s="399" t="s">
        <v>301</v>
      </c>
      <c r="B9" s="399">
        <v>0</v>
      </c>
      <c r="D9" s="587">
        <f>IFERROR(VLOOKUP(A9,Сводная!W:AA,4,0),B9)</f>
        <v>0</v>
      </c>
    </row>
    <row r="10" spans="1:4">
      <c r="A10" s="399" t="s">
        <v>302</v>
      </c>
      <c r="B10" s="399">
        <v>7777</v>
      </c>
      <c r="D10" s="587">
        <f>IFERROR(VLOOKUP(A10,Сводная!W:AA,4,0),B10)</f>
        <v>7777</v>
      </c>
    </row>
    <row r="11" spans="1:4">
      <c r="A11" s="399" t="s">
        <v>103</v>
      </c>
      <c r="B11" s="399" t="s">
        <v>2078</v>
      </c>
      <c r="D11" s="587" t="str">
        <f>IFERROR(VLOOKUP(A11,Сводная!W:AA,4,0),B11)</f>
        <v/>
      </c>
    </row>
    <row r="12" spans="1:4">
      <c r="A12" s="399" t="s">
        <v>106</v>
      </c>
      <c r="B12" s="399">
        <v>1</v>
      </c>
      <c r="D12" s="587">
        <f>IFERROR(VLOOKUP(A12,Сводная!W:AA,4,0),B12)</f>
        <v>1</v>
      </c>
    </row>
    <row r="13" spans="1:4">
      <c r="A13" s="399" t="s">
        <v>2016</v>
      </c>
      <c r="B13" s="399" t="s">
        <v>303</v>
      </c>
      <c r="D13" s="587" t="str">
        <f>IFERROR(VLOOKUP(A13,Сводная!W:AA,4,0),B13)</f>
        <v>Фильтры спрэда и одновременно торгуемых пар и валют</v>
      </c>
    </row>
    <row r="14" spans="1:4">
      <c r="A14" s="399" t="s">
        <v>304</v>
      </c>
      <c r="B14" s="399">
        <v>2</v>
      </c>
      <c r="D14" s="587">
        <f>IFERROR(VLOOKUP(A14,Сводная!W:AA,4,0),B14)</f>
        <v>2</v>
      </c>
    </row>
    <row r="15" spans="1:4">
      <c r="A15" s="399" t="s">
        <v>305</v>
      </c>
      <c r="B15" s="399">
        <v>95</v>
      </c>
      <c r="D15" s="587">
        <f>IFERROR(VLOOKUP(A15,Сводная!W:AA,4,0),B15)</f>
        <v>95</v>
      </c>
    </row>
    <row r="16" spans="1:4">
      <c r="A16" s="399" t="s">
        <v>306</v>
      </c>
      <c r="B16" s="399">
        <v>0</v>
      </c>
      <c r="D16" s="587">
        <f>IFERROR(VLOOKUP(A16,Сводная!W:AA,4,0),B16)</f>
        <v>0</v>
      </c>
    </row>
    <row r="17" spans="1:4">
      <c r="A17" s="399" t="s">
        <v>307</v>
      </c>
      <c r="B17" s="399">
        <v>0</v>
      </c>
      <c r="D17" s="587">
        <f>IFERROR(VLOOKUP(A17,Сводная!W:AA,4,0),B17)</f>
        <v>0</v>
      </c>
    </row>
    <row r="18" spans="1:4">
      <c r="A18" s="399" t="s">
        <v>308</v>
      </c>
      <c r="B18" s="399">
        <v>0</v>
      </c>
      <c r="D18" s="587">
        <f>IFERROR(VLOOKUP(A18,Сводная!W:AA,4,0),B18)</f>
        <v>0</v>
      </c>
    </row>
    <row r="19" spans="1:4">
      <c r="A19" s="399" t="s">
        <v>309</v>
      </c>
      <c r="B19" s="399">
        <v>0</v>
      </c>
      <c r="D19" s="587">
        <f>IFERROR(VLOOKUP(A19,Сводная!W:AA,4,0),B19)</f>
        <v>0</v>
      </c>
    </row>
    <row r="20" spans="1:4">
      <c r="A20" s="399" t="s">
        <v>2017</v>
      </c>
      <c r="B20" s="399" t="s">
        <v>310</v>
      </c>
      <c r="D20" s="587" t="str">
        <f>IFERROR(VLOOKUP(A20,Сводная!W:AA,4,0),B20)</f>
        <v>Управление торгами в зависимости от просадки</v>
      </c>
    </row>
    <row r="21" spans="1:4">
      <c r="A21" s="399" t="s">
        <v>311</v>
      </c>
      <c r="B21" s="399">
        <v>0</v>
      </c>
      <c r="D21" s="587">
        <f>IFERROR(VLOOKUP(A21,Сводная!W:AA,4,0),B21)</f>
        <v>0</v>
      </c>
    </row>
    <row r="22" spans="1:4">
      <c r="A22" s="399" t="s">
        <v>312</v>
      </c>
      <c r="B22" s="399">
        <v>0</v>
      </c>
      <c r="D22" s="587">
        <f>IFERROR(VLOOKUP(A22,Сводная!W:AA,4,0),B22)</f>
        <v>0</v>
      </c>
    </row>
    <row r="23" spans="1:4">
      <c r="A23" s="399" t="s">
        <v>313</v>
      </c>
      <c r="B23" s="399">
        <v>0</v>
      </c>
      <c r="D23" s="587">
        <f>IFERROR(VLOOKUP(A23,Сводная!W:AA,4,0),B23)</f>
        <v>0</v>
      </c>
    </row>
    <row r="24" spans="1:4">
      <c r="A24" s="399" t="s">
        <v>314</v>
      </c>
      <c r="B24" s="399">
        <v>0</v>
      </c>
      <c r="D24" s="587">
        <f>IFERROR(VLOOKUP(A24,Сводная!W:AA,4,0),B24)</f>
        <v>0</v>
      </c>
    </row>
    <row r="25" spans="1:4">
      <c r="A25" s="399" t="s">
        <v>315</v>
      </c>
      <c r="B25" s="399">
        <v>0</v>
      </c>
      <c r="D25" s="587">
        <f>IFERROR(VLOOKUP(A25,Сводная!W:AA,4,0),B25)</f>
        <v>0</v>
      </c>
    </row>
    <row r="26" spans="1:4">
      <c r="A26" s="399" t="s">
        <v>316</v>
      </c>
      <c r="B26" s="399">
        <v>0</v>
      </c>
      <c r="D26" s="587">
        <f>IFERROR(VLOOKUP(A26,Сводная!W:AA,4,0),B26)</f>
        <v>0</v>
      </c>
    </row>
    <row r="27" spans="1:4">
      <c r="A27" s="399" t="s">
        <v>317</v>
      </c>
      <c r="B27" s="399">
        <v>0</v>
      </c>
      <c r="D27" s="587">
        <f>IFERROR(VLOOKUP(A27,Сводная!W:AA,4,0),B27)</f>
        <v>0</v>
      </c>
    </row>
    <row r="28" spans="1:4">
      <c r="A28" s="399" t="s">
        <v>318</v>
      </c>
      <c r="B28" s="399">
        <v>0</v>
      </c>
      <c r="D28" s="587">
        <f>IFERROR(VLOOKUP(A28,Сводная!W:AA,4,0),B28)</f>
        <v>0</v>
      </c>
    </row>
    <row r="29" spans="1:4">
      <c r="A29" s="399" t="s">
        <v>319</v>
      </c>
      <c r="B29" s="399">
        <v>0</v>
      </c>
      <c r="D29" s="587">
        <f>IFERROR(VLOOKUP(A29,Сводная!W:AA,4,0),B29)</f>
        <v>0</v>
      </c>
    </row>
    <row r="30" spans="1:4">
      <c r="A30" s="399" t="s">
        <v>320</v>
      </c>
      <c r="B30" s="399">
        <v>0</v>
      </c>
      <c r="D30" s="587">
        <f>IFERROR(VLOOKUP(A30,Сводная!W:AA,4,0),B30)</f>
        <v>0</v>
      </c>
    </row>
    <row r="31" spans="1:4">
      <c r="A31" s="399" t="s">
        <v>321</v>
      </c>
      <c r="B31" s="399">
        <v>0</v>
      </c>
      <c r="D31" s="587">
        <f>IFERROR(VLOOKUP(A31,Сводная!W:AA,4,0),B31)</f>
        <v>0</v>
      </c>
    </row>
    <row r="32" spans="1:4">
      <c r="A32" s="399" t="s">
        <v>2018</v>
      </c>
      <c r="B32" s="399" t="s">
        <v>322</v>
      </c>
      <c r="D32" s="587" t="str">
        <f>IFERROR(VLOOKUP(A32,Сводная!W:AA,4,0),B32)</f>
        <v>SELL сетки - настройки шагов, количества колен и длины</v>
      </c>
    </row>
    <row r="33" spans="1:4">
      <c r="A33" s="399" t="s">
        <v>104</v>
      </c>
      <c r="B33" s="399">
        <v>6</v>
      </c>
      <c r="D33" s="587">
        <f>IFERROR(VLOOKUP(A33,Сводная!W:AA,4,0),B33)</f>
        <v>6</v>
      </c>
    </row>
    <row r="34" spans="1:4">
      <c r="A34" s="399" t="s">
        <v>107</v>
      </c>
      <c r="B34" s="399">
        <v>5</v>
      </c>
      <c r="D34" s="587">
        <f>IFERROR(VLOOKUP(A34,Сводная!W:AA,4,0),B34)</f>
        <v>5</v>
      </c>
    </row>
    <row r="35" spans="1:4">
      <c r="A35" s="399" t="s">
        <v>108</v>
      </c>
      <c r="B35" s="399">
        <v>3</v>
      </c>
      <c r="D35" s="587">
        <f>IFERROR(VLOOKUP(A35,Сводная!W:AA,4,0),B35)</f>
        <v>3</v>
      </c>
    </row>
    <row r="36" spans="1:4">
      <c r="A36" s="399" t="s">
        <v>109</v>
      </c>
      <c r="B36" s="399">
        <v>4</v>
      </c>
      <c r="D36" s="587">
        <f>IFERROR(VLOOKUP(A36,Сводная!W:AA,4,0),B36)</f>
        <v>4</v>
      </c>
    </row>
    <row r="37" spans="1:4">
      <c r="A37" s="399" t="s">
        <v>110</v>
      </c>
      <c r="B37" s="399">
        <v>5</v>
      </c>
      <c r="D37" s="587">
        <f>IFERROR(VLOOKUP(A37,Сводная!W:AA,4,0),B37)</f>
        <v>5</v>
      </c>
    </row>
    <row r="38" spans="1:4">
      <c r="A38" s="399" t="s">
        <v>111</v>
      </c>
      <c r="B38" s="399">
        <v>2</v>
      </c>
      <c r="D38" s="587">
        <f>IFERROR(VLOOKUP(A38,Сводная!W:AA,4,0),B38)</f>
        <v>2</v>
      </c>
    </row>
    <row r="39" spans="1:4">
      <c r="A39" s="399" t="s">
        <v>112</v>
      </c>
      <c r="B39" s="399">
        <v>0</v>
      </c>
      <c r="D39" s="587">
        <f>IFERROR(VLOOKUP(A39,Сводная!W:AA,4,0),B39)</f>
        <v>0</v>
      </c>
    </row>
    <row r="40" spans="1:4">
      <c r="A40" s="399" t="s">
        <v>113</v>
      </c>
      <c r="B40" s="399">
        <v>0</v>
      </c>
      <c r="D40" s="587">
        <f>IFERROR(VLOOKUP(A40,Сводная!W:AA,4,0),B40)</f>
        <v>0</v>
      </c>
    </row>
    <row r="41" spans="1:4">
      <c r="A41" s="399" t="s">
        <v>114</v>
      </c>
      <c r="B41" s="399">
        <v>0</v>
      </c>
      <c r="D41" s="587">
        <f>IFERROR(VLOOKUP(A41,Сводная!W:AA,4,0),B41)</f>
        <v>0</v>
      </c>
    </row>
    <row r="42" spans="1:4">
      <c r="A42" s="399" t="s">
        <v>2019</v>
      </c>
      <c r="B42" s="399" t="s">
        <v>323</v>
      </c>
      <c r="D42" s="587" t="str">
        <f>IFERROR(VLOOKUP(A42,Сводная!W:AA,4,0),B42)</f>
        <v>SELL сетки - min ордер и множители лота всех колен</v>
      </c>
    </row>
    <row r="43" spans="1:4">
      <c r="A43" s="399" t="s">
        <v>115</v>
      </c>
      <c r="B43" s="399">
        <v>0</v>
      </c>
      <c r="D43" s="587">
        <f>IFERROR(VLOOKUP(A43,Сводная!W:AA,4,0),B43)</f>
        <v>0</v>
      </c>
    </row>
    <row r="44" spans="1:4">
      <c r="A44" s="399" t="s">
        <v>324</v>
      </c>
      <c r="B44" s="399">
        <v>0</v>
      </c>
      <c r="D44" s="587">
        <f>IFERROR(VLOOKUP(A44,Сводная!W:AA,4,0),B44)</f>
        <v>0</v>
      </c>
    </row>
    <row r="45" spans="1:4">
      <c r="A45" s="399" t="s">
        <v>116</v>
      </c>
      <c r="B45" s="399">
        <v>0.01</v>
      </c>
      <c r="D45" s="587">
        <f>IFERROR(VLOOKUP(A45,Сводная!W:AA,4,0),B45)</f>
        <v>0.01</v>
      </c>
    </row>
    <row r="46" spans="1:4">
      <c r="A46" s="399" t="s">
        <v>117</v>
      </c>
      <c r="B46" s="399">
        <v>1.8</v>
      </c>
      <c r="D46" s="587">
        <f>IFERROR(VLOOKUP(A46,Сводная!W:AA,4,0),B46)</f>
        <v>1.8</v>
      </c>
    </row>
    <row r="47" spans="1:4">
      <c r="A47" s="399" t="s">
        <v>118</v>
      </c>
      <c r="B47" s="399">
        <v>2</v>
      </c>
      <c r="D47" s="587">
        <f>IFERROR(VLOOKUP(A47,Сводная!W:AA,4,0),B47)</f>
        <v>2</v>
      </c>
    </row>
    <row r="48" spans="1:4">
      <c r="A48" s="399" t="s">
        <v>119</v>
      </c>
      <c r="B48" s="399">
        <v>0</v>
      </c>
      <c r="D48" s="587">
        <f>IFERROR(VLOOKUP(A48,Сводная!W:AA,4,0),B48)</f>
        <v>0</v>
      </c>
    </row>
    <row r="49" spans="1:4">
      <c r="A49" s="399" t="s">
        <v>120</v>
      </c>
      <c r="B49" s="399">
        <v>0</v>
      </c>
      <c r="D49" s="587">
        <f>IFERROR(VLOOKUP(A49,Сводная!W:AA,4,0),B49)</f>
        <v>0</v>
      </c>
    </row>
    <row r="50" spans="1:4">
      <c r="A50" s="399" t="s">
        <v>121</v>
      </c>
      <c r="B50" s="399">
        <v>0</v>
      </c>
      <c r="D50" s="587">
        <f>IFERROR(VLOOKUP(A50,Сводная!W:AA,4,0),B50)</f>
        <v>0</v>
      </c>
    </row>
    <row r="51" spans="1:4">
      <c r="A51" s="399" t="s">
        <v>122</v>
      </c>
      <c r="B51" s="399">
        <v>0</v>
      </c>
      <c r="D51" s="587">
        <f>IFERROR(VLOOKUP(A51,Сводная!W:AA,4,0),B51)</f>
        <v>0</v>
      </c>
    </row>
    <row r="52" spans="1:4">
      <c r="A52" s="399" t="s">
        <v>123</v>
      </c>
      <c r="B52" s="399">
        <v>0</v>
      </c>
      <c r="D52" s="587">
        <f>IFERROR(VLOOKUP(A52,Сводная!W:AA,4,0),B52)</f>
        <v>0</v>
      </c>
    </row>
    <row r="53" spans="1:4">
      <c r="A53" s="399" t="s">
        <v>124</v>
      </c>
      <c r="B53" s="399">
        <v>0</v>
      </c>
      <c r="D53" s="587">
        <f>IFERROR(VLOOKUP(A53,Сводная!W:AA,4,0),B53)</f>
        <v>0</v>
      </c>
    </row>
    <row r="54" spans="1:4">
      <c r="A54" s="399" t="s">
        <v>125</v>
      </c>
      <c r="B54" s="399">
        <v>0</v>
      </c>
      <c r="D54" s="587">
        <f>IFERROR(VLOOKUP(A54,Сводная!W:AA,4,0),B54)</f>
        <v>0</v>
      </c>
    </row>
    <row r="55" spans="1:4">
      <c r="A55" s="399" t="s">
        <v>126</v>
      </c>
      <c r="B55" s="399">
        <v>0</v>
      </c>
      <c r="D55" s="587">
        <f>IFERROR(VLOOKUP(A55,Сводная!W:AA,4,0),B55)</f>
        <v>0</v>
      </c>
    </row>
    <row r="56" spans="1:4">
      <c r="A56" s="399" t="s">
        <v>2020</v>
      </c>
      <c r="B56" s="399" t="s">
        <v>2021</v>
      </c>
      <c r="D56" s="587" t="str">
        <f>IFERROR(VLOOKUP(A56,Сводная!W:AA,4,0),B56)</f>
        <v>SELL сетки: настройки TP (чистая прибыль) ==&gt; [уровень_БУ]+ТР</v>
      </c>
    </row>
    <row r="57" spans="1:4">
      <c r="A57" s="399" t="s">
        <v>1991</v>
      </c>
      <c r="B57" s="399">
        <v>0</v>
      </c>
      <c r="D57" s="587">
        <f>IFERROR(VLOOKUP(A57,Сводная!W:AA,4,0),B57)</f>
        <v>0</v>
      </c>
    </row>
    <row r="58" spans="1:4">
      <c r="A58" s="399" t="s">
        <v>127</v>
      </c>
      <c r="B58" s="399">
        <v>3</v>
      </c>
      <c r="D58" s="587">
        <f>IFERROR(VLOOKUP(A58,Сводная!W:AA,4,0),B58)</f>
        <v>3</v>
      </c>
    </row>
    <row r="59" spans="1:4">
      <c r="A59" s="399" t="s">
        <v>128</v>
      </c>
      <c r="B59" s="399">
        <v>4</v>
      </c>
      <c r="D59" s="587">
        <f>IFERROR(VLOOKUP(A59,Сводная!W:AA,4,0),B59)</f>
        <v>4</v>
      </c>
    </row>
    <row r="60" spans="1:4">
      <c r="A60" s="399" t="s">
        <v>129</v>
      </c>
      <c r="B60" s="399">
        <v>2</v>
      </c>
      <c r="D60" s="587">
        <f>IFERROR(VLOOKUP(A60,Сводная!W:AA,4,0),B60)</f>
        <v>2</v>
      </c>
    </row>
    <row r="61" spans="1:4">
      <c r="A61" s="399" t="s">
        <v>130</v>
      </c>
      <c r="B61" s="399">
        <v>0</v>
      </c>
      <c r="D61" s="587">
        <f>IFERROR(VLOOKUP(A61,Сводная!W:AA,4,0),B61)</f>
        <v>0</v>
      </c>
    </row>
    <row r="62" spans="1:4">
      <c r="A62" s="399" t="s">
        <v>131</v>
      </c>
      <c r="B62" s="399">
        <v>0</v>
      </c>
      <c r="D62" s="587">
        <f>IFERROR(VLOOKUP(A62,Сводная!W:AA,4,0),B62)</f>
        <v>0</v>
      </c>
    </row>
    <row r="63" spans="1:4">
      <c r="A63" s="399" t="s">
        <v>132</v>
      </c>
      <c r="B63" s="399">
        <v>0</v>
      </c>
      <c r="D63" s="587">
        <f>IFERROR(VLOOKUP(A63,Сводная!W:AA,4,0),B63)</f>
        <v>0</v>
      </c>
    </row>
    <row r="64" spans="1:4">
      <c r="A64" s="399" t="s">
        <v>133</v>
      </c>
      <c r="B64" s="399">
        <v>0</v>
      </c>
      <c r="D64" s="587">
        <f>IFERROR(VLOOKUP(A64,Сводная!W:AA,4,0),B64)</f>
        <v>0</v>
      </c>
    </row>
    <row r="65" spans="1:4">
      <c r="A65" s="399" t="s">
        <v>2022</v>
      </c>
      <c r="B65" s="399" t="s">
        <v>1981</v>
      </c>
      <c r="D65" s="587" t="str">
        <f>IFERROR(VLOOKUP(A65,Сводная!W:AA,4,0),B65)</f>
        <v>BUY сетки - настройки шагов, количества колен и длины</v>
      </c>
    </row>
    <row r="66" spans="1:4">
      <c r="A66" s="399" t="s">
        <v>105</v>
      </c>
      <c r="B66" s="399">
        <v>0</v>
      </c>
      <c r="D66" s="587">
        <f>IFERROR(VLOOKUP(A66,Сводная!W:AA,4,0),B66)</f>
        <v>0</v>
      </c>
    </row>
    <row r="67" spans="1:4">
      <c r="A67" s="399" t="s">
        <v>134</v>
      </c>
      <c r="B67" s="399">
        <v>0</v>
      </c>
      <c r="D67" s="587">
        <f>IFERROR(VLOOKUP(A67,Сводная!W:AA,4,0),B67)</f>
        <v>0</v>
      </c>
    </row>
    <row r="68" spans="1:4">
      <c r="A68" s="399" t="s">
        <v>135</v>
      </c>
      <c r="B68" s="399">
        <v>0</v>
      </c>
      <c r="D68" s="587">
        <f>IFERROR(VLOOKUP(A68,Сводная!W:AA,4,0),B68)</f>
        <v>0</v>
      </c>
    </row>
    <row r="69" spans="1:4">
      <c r="A69" s="399" t="s">
        <v>136</v>
      </c>
      <c r="B69" s="399">
        <v>0</v>
      </c>
      <c r="D69" s="587">
        <f>IFERROR(VLOOKUP(A69,Сводная!W:AA,4,0),B69)</f>
        <v>0</v>
      </c>
    </row>
    <row r="70" spans="1:4">
      <c r="A70" s="399" t="s">
        <v>137</v>
      </c>
      <c r="B70" s="399">
        <v>0</v>
      </c>
      <c r="D70" s="587">
        <f>IFERROR(VLOOKUP(A70,Сводная!W:AA,4,0),B70)</f>
        <v>0</v>
      </c>
    </row>
    <row r="71" spans="1:4">
      <c r="A71" s="399" t="s">
        <v>138</v>
      </c>
      <c r="B71" s="399">
        <v>0</v>
      </c>
      <c r="D71" s="587">
        <f>IFERROR(VLOOKUP(A71,Сводная!W:AA,4,0),B71)</f>
        <v>0</v>
      </c>
    </row>
    <row r="72" spans="1:4">
      <c r="A72" s="399" t="s">
        <v>139</v>
      </c>
      <c r="B72" s="399">
        <v>0</v>
      </c>
      <c r="D72" s="587">
        <f>IFERROR(VLOOKUP(A72,Сводная!W:AA,4,0),B72)</f>
        <v>0</v>
      </c>
    </row>
    <row r="73" spans="1:4">
      <c r="A73" s="399" t="s">
        <v>140</v>
      </c>
      <c r="B73" s="399">
        <v>0</v>
      </c>
      <c r="D73" s="587">
        <f>IFERROR(VLOOKUP(A73,Сводная!W:AA,4,0),B73)</f>
        <v>0</v>
      </c>
    </row>
    <row r="74" spans="1:4">
      <c r="A74" s="399" t="s">
        <v>141</v>
      </c>
      <c r="B74" s="399">
        <v>0</v>
      </c>
      <c r="D74" s="587">
        <f>IFERROR(VLOOKUP(A74,Сводная!W:AA,4,0),B74)</f>
        <v>0</v>
      </c>
    </row>
    <row r="75" spans="1:4">
      <c r="A75" s="399" t="s">
        <v>2023</v>
      </c>
      <c r="B75" s="399" t="s">
        <v>1982</v>
      </c>
      <c r="D75" s="587" t="str">
        <f>IFERROR(VLOOKUP(A75,Сводная!W:AA,4,0),B75)</f>
        <v>BUY сетки - min ордер и множители лота всех колен</v>
      </c>
    </row>
    <row r="76" spans="1:4">
      <c r="A76" s="399" t="s">
        <v>142</v>
      </c>
      <c r="B76" s="399">
        <v>0</v>
      </c>
      <c r="D76" s="587">
        <f>IFERROR(VLOOKUP(A76,Сводная!W:AA,4,0),B76)</f>
        <v>0</v>
      </c>
    </row>
    <row r="77" spans="1:4">
      <c r="A77" s="399" t="s">
        <v>1983</v>
      </c>
      <c r="B77" s="399">
        <v>0</v>
      </c>
      <c r="D77" s="587">
        <f>IFERROR(VLOOKUP(A77,Сводная!W:AA,4,0),B77)</f>
        <v>0</v>
      </c>
    </row>
    <row r="78" spans="1:4">
      <c r="A78" s="399" t="s">
        <v>143</v>
      </c>
      <c r="B78" s="399">
        <v>0</v>
      </c>
      <c r="D78" s="587">
        <f>IFERROR(VLOOKUP(A78,Сводная!W:AA,4,0),B78)</f>
        <v>0</v>
      </c>
    </row>
    <row r="79" spans="1:4">
      <c r="A79" s="399" t="s">
        <v>144</v>
      </c>
      <c r="B79" s="399">
        <v>0</v>
      </c>
      <c r="D79" s="587">
        <f>IFERROR(VLOOKUP(A79,Сводная!W:AA,4,0),B79)</f>
        <v>0</v>
      </c>
    </row>
    <row r="80" spans="1:4">
      <c r="A80" s="399" t="s">
        <v>145</v>
      </c>
      <c r="B80" s="399">
        <v>0</v>
      </c>
      <c r="D80" s="587">
        <f>IFERROR(VLOOKUP(A80,Сводная!W:AA,4,0),B80)</f>
        <v>0</v>
      </c>
    </row>
    <row r="81" spans="1:4">
      <c r="A81" s="399" t="s">
        <v>146</v>
      </c>
      <c r="B81" s="399">
        <v>0</v>
      </c>
      <c r="D81" s="587">
        <f>IFERROR(VLOOKUP(A81,Сводная!W:AA,4,0),B81)</f>
        <v>0</v>
      </c>
    </row>
    <row r="82" spans="1:4">
      <c r="A82" s="399" t="s">
        <v>147</v>
      </c>
      <c r="B82" s="399">
        <v>0</v>
      </c>
      <c r="D82" s="587">
        <f>IFERROR(VLOOKUP(A82,Сводная!W:AA,4,0),B82)</f>
        <v>0</v>
      </c>
    </row>
    <row r="83" spans="1:4">
      <c r="A83" s="399" t="s">
        <v>148</v>
      </c>
      <c r="B83" s="399">
        <v>0</v>
      </c>
      <c r="D83" s="587">
        <f>IFERROR(VLOOKUP(A83,Сводная!W:AA,4,0),B83)</f>
        <v>0</v>
      </c>
    </row>
    <row r="84" spans="1:4">
      <c r="A84" s="399" t="s">
        <v>149</v>
      </c>
      <c r="B84" s="556">
        <v>0</v>
      </c>
      <c r="D84" s="587">
        <f>IFERROR(VLOOKUP(A84,Сводная!W:AA,4,0),B84)</f>
        <v>0</v>
      </c>
    </row>
    <row r="85" spans="1:4">
      <c r="A85" s="399" t="s">
        <v>150</v>
      </c>
      <c r="B85" s="399">
        <v>0</v>
      </c>
      <c r="D85" s="587">
        <f>IFERROR(VLOOKUP(A85,Сводная!W:AA,4,0),B85)</f>
        <v>0</v>
      </c>
    </row>
    <row r="86" spans="1:4">
      <c r="A86" s="399" t="s">
        <v>151</v>
      </c>
      <c r="B86" s="399">
        <v>0</v>
      </c>
      <c r="D86" s="587">
        <f>IFERROR(VLOOKUP(A86,Сводная!W:AA,4,0),B86)</f>
        <v>0</v>
      </c>
    </row>
    <row r="87" spans="1:4">
      <c r="A87" s="399" t="s">
        <v>152</v>
      </c>
      <c r="B87" s="399">
        <v>0</v>
      </c>
      <c r="D87" s="587">
        <f>IFERROR(VLOOKUP(A87,Сводная!W:AA,4,0),B87)</f>
        <v>0</v>
      </c>
    </row>
    <row r="88" spans="1:4">
      <c r="A88" s="399" t="s">
        <v>153</v>
      </c>
      <c r="B88" s="399">
        <v>0</v>
      </c>
      <c r="D88" s="587">
        <f>IFERROR(VLOOKUP(A88,Сводная!W:AA,4,0),B88)</f>
        <v>0</v>
      </c>
    </row>
    <row r="89" spans="1:4">
      <c r="A89" s="399" t="s">
        <v>2024</v>
      </c>
      <c r="B89" s="399" t="s">
        <v>2025</v>
      </c>
      <c r="D89" s="587" t="str">
        <f>IFERROR(VLOOKUP(A89,Сводная!W:AA,4,0),B89)</f>
        <v>BUY сетки: настройки TP (прибыль) ==&gt; [уровень_БУ]+ТР</v>
      </c>
    </row>
    <row r="90" spans="1:4">
      <c r="A90" s="399" t="s">
        <v>1992</v>
      </c>
      <c r="B90" s="556">
        <v>1</v>
      </c>
      <c r="D90" s="587">
        <f>IFERROR(VLOOKUP(A90,Сводная!W:AA,4,0),B90)</f>
        <v>1</v>
      </c>
    </row>
    <row r="91" spans="1:4">
      <c r="A91" s="399" t="s">
        <v>154</v>
      </c>
      <c r="B91" s="399">
        <v>0</v>
      </c>
      <c r="D91" s="587">
        <f>IFERROR(VLOOKUP(A91,Сводная!W:AA,4,0),B91)</f>
        <v>0</v>
      </c>
    </row>
    <row r="92" spans="1:4">
      <c r="A92" s="399" t="s">
        <v>155</v>
      </c>
      <c r="B92" s="399">
        <v>0</v>
      </c>
      <c r="D92" s="587">
        <f>IFERROR(VLOOKUP(A92,Сводная!W:AA,4,0),B92)</f>
        <v>0</v>
      </c>
    </row>
    <row r="93" spans="1:4">
      <c r="A93" s="399" t="s">
        <v>156</v>
      </c>
      <c r="B93" s="399">
        <v>0</v>
      </c>
      <c r="D93" s="587">
        <f>IFERROR(VLOOKUP(A93,Сводная!W:AA,4,0),B93)</f>
        <v>0</v>
      </c>
    </row>
    <row r="94" spans="1:4">
      <c r="A94" s="399" t="s">
        <v>157</v>
      </c>
      <c r="B94" s="399">
        <v>0</v>
      </c>
      <c r="D94" s="587">
        <f>IFERROR(VLOOKUP(A94,Сводная!W:AA,4,0),B94)</f>
        <v>0</v>
      </c>
    </row>
    <row r="95" spans="1:4">
      <c r="A95" s="399" t="s">
        <v>158</v>
      </c>
      <c r="B95" s="399">
        <v>0</v>
      </c>
      <c r="D95" s="587">
        <f>IFERROR(VLOOKUP(A95,Сводная!W:AA,4,0),B95)</f>
        <v>0</v>
      </c>
    </row>
    <row r="96" spans="1:4">
      <c r="A96" s="399" t="s">
        <v>159</v>
      </c>
      <c r="B96" s="399">
        <v>0</v>
      </c>
      <c r="D96" s="587">
        <f>IFERROR(VLOOKUP(A96,Сводная!W:AA,4,0),B96)</f>
        <v>0</v>
      </c>
    </row>
    <row r="97" spans="1:4">
      <c r="A97" s="399" t="s">
        <v>160</v>
      </c>
      <c r="B97" s="399">
        <v>0</v>
      </c>
      <c r="D97" s="587">
        <f>IFERROR(VLOOKUP(A97,Сводная!W:AA,4,0),B97)</f>
        <v>0</v>
      </c>
    </row>
    <row r="98" spans="1:4">
      <c r="A98" s="399" t="s">
        <v>2079</v>
      </c>
      <c r="B98" s="399" t="s">
        <v>2080</v>
      </c>
      <c r="D98" s="587" t="str">
        <f>IFERROR(VLOOKUP(A98,Сводная!W:AA,4,0),B98)</f>
        <v>Фильтры, ИНДИКАТОРНЫЙ вход Первым и/или Последующими ордерами</v>
      </c>
    </row>
    <row r="99" spans="1:4">
      <c r="A99" s="399" t="s">
        <v>2081</v>
      </c>
      <c r="B99" s="399" t="s">
        <v>2082</v>
      </c>
      <c r="D99" s="587" t="str">
        <f>IFERROR(VLOOKUP(A99,Сводная!W:AA,4,0),B99)</f>
        <v>Параметры трендового фильтра.</v>
      </c>
    </row>
    <row r="100" spans="1:4">
      <c r="A100" s="399" t="s">
        <v>2083</v>
      </c>
      <c r="B100" s="399">
        <v>-1</v>
      </c>
      <c r="D100" s="587">
        <f>IFERROR(VLOOKUP(A100,Сводная!W:AA,4,0),B100)</f>
        <v>-1</v>
      </c>
    </row>
    <row r="101" spans="1:4">
      <c r="A101" s="399" t="s">
        <v>2084</v>
      </c>
      <c r="B101" s="399">
        <v>15</v>
      </c>
      <c r="D101" s="587">
        <f>IFERROR(VLOOKUP(A101,Сводная!W:AA,4,0),B101)</f>
        <v>15</v>
      </c>
    </row>
    <row r="102" spans="1:4">
      <c r="A102" s="399" t="s">
        <v>2085</v>
      </c>
      <c r="B102" s="399">
        <v>8</v>
      </c>
      <c r="D102" s="587">
        <f>IFERROR(VLOOKUP(A102,Сводная!W:AA,4,0),B102)</f>
        <v>8</v>
      </c>
    </row>
    <row r="103" spans="1:4">
      <c r="A103" s="399" t="s">
        <v>2086</v>
      </c>
      <c r="B103" s="399">
        <v>19</v>
      </c>
      <c r="D103" s="587">
        <f>IFERROR(VLOOKUP(A103,Сводная!W:AA,4,0),B103)</f>
        <v>19</v>
      </c>
    </row>
    <row r="104" spans="1:4">
      <c r="A104" s="399" t="s">
        <v>2087</v>
      </c>
      <c r="B104" s="399">
        <v>0</v>
      </c>
      <c r="D104" s="587">
        <f>IFERROR(VLOOKUP(A104,Сводная!W:AA,4,0),B104)</f>
        <v>0</v>
      </c>
    </row>
    <row r="105" spans="1:4">
      <c r="A105" s="399" t="s">
        <v>2088</v>
      </c>
      <c r="B105" s="399">
        <v>0</v>
      </c>
      <c r="D105" s="587">
        <f>IFERROR(VLOOKUP(A105,Сводная!W:AA,4,0),B105)</f>
        <v>0</v>
      </c>
    </row>
    <row r="106" spans="1:4">
      <c r="A106" s="399" t="s">
        <v>2089</v>
      </c>
      <c r="B106" s="399" t="s">
        <v>2090</v>
      </c>
      <c r="D106" s="587" t="str">
        <f>IFERROR(VLOOKUP(A106,Сводная!W:AA,4,0),B106)</f>
        <v>0 - не использовать, хх - номер колена, -хх - реверс и номер колена</v>
      </c>
    </row>
    <row r="107" spans="1:4">
      <c r="A107" s="399" t="s">
        <v>2091</v>
      </c>
      <c r="B107" s="556">
        <v>0</v>
      </c>
      <c r="D107" s="587">
        <f>IFERROR(VLOOKUP(A107,Сводная!W:AA,4,0),B107)</f>
        <v>0</v>
      </c>
    </row>
    <row r="108" spans="1:4">
      <c r="A108" s="399" t="s">
        <v>2092</v>
      </c>
      <c r="B108" s="399">
        <v>1</v>
      </c>
      <c r="D108" s="587">
        <f>IFERROR(VLOOKUP(A108,Сводная!W:AA,4,0),B108)</f>
        <v>1</v>
      </c>
    </row>
    <row r="109" spans="1:4">
      <c r="A109" s="399" t="s">
        <v>2093</v>
      </c>
      <c r="B109" s="399">
        <v>56</v>
      </c>
      <c r="D109" s="587">
        <f>IFERROR(VLOOKUP(A109,Сводная!W:AA,4,0),B109)</f>
        <v>56</v>
      </c>
    </row>
    <row r="110" spans="1:4">
      <c r="A110" s="399" t="s">
        <v>2094</v>
      </c>
      <c r="B110" s="399">
        <v>1</v>
      </c>
      <c r="D110" s="587">
        <f>IFERROR(VLOOKUP(A110,Сводная!W:AA,4,0),B110)</f>
        <v>1</v>
      </c>
    </row>
    <row r="111" spans="1:4">
      <c r="A111" s="399" t="s">
        <v>2095</v>
      </c>
      <c r="B111" s="399">
        <v>0</v>
      </c>
      <c r="D111" s="587">
        <f>IFERROR(VLOOKUP(A111,Сводная!W:AA,4,0),B111)</f>
        <v>0</v>
      </c>
    </row>
    <row r="112" spans="1:4">
      <c r="A112" s="399" t="s">
        <v>2096</v>
      </c>
      <c r="B112" s="399">
        <v>0</v>
      </c>
      <c r="D112" s="587">
        <f>IFERROR(VLOOKUP(A112,Сводная!W:AA,4,0),B112)</f>
        <v>0</v>
      </c>
    </row>
    <row r="113" spans="1:4">
      <c r="A113" s="399" t="s">
        <v>2097</v>
      </c>
      <c r="B113" s="399" t="s">
        <v>2098</v>
      </c>
      <c r="D113" s="587" t="str">
        <f>IFERROR(VLOOKUP(A113,Сводная!W:AA,4,0),B113)</f>
        <v>Параметры импульсного фильтра.</v>
      </c>
    </row>
    <row r="114" spans="1:4">
      <c r="A114" s="399" t="s">
        <v>2099</v>
      </c>
      <c r="B114" s="399">
        <v>0</v>
      </c>
      <c r="D114" s="587">
        <f>IFERROR(VLOOKUP(A114,Сводная!W:AA,4,0),B114)</f>
        <v>0</v>
      </c>
    </row>
    <row r="115" spans="1:4">
      <c r="A115" s="399" t="s">
        <v>2100</v>
      </c>
      <c r="B115" s="399">
        <v>1</v>
      </c>
      <c r="D115" s="587">
        <f>IFERROR(VLOOKUP(A115,Сводная!W:AA,4,0),B115)</f>
        <v>1</v>
      </c>
    </row>
    <row r="116" spans="1:4">
      <c r="A116" s="399" t="s">
        <v>2101</v>
      </c>
      <c r="B116" s="399">
        <v>1</v>
      </c>
      <c r="D116" s="587">
        <f>IFERROR(VLOOKUP(A116,Сводная!W:AA,4,0),B116)</f>
        <v>1</v>
      </c>
    </row>
    <row r="117" spans="1:4">
      <c r="A117" s="399" t="s">
        <v>2102</v>
      </c>
      <c r="B117" s="399">
        <v>30</v>
      </c>
      <c r="D117" s="587">
        <f>IFERROR(VLOOKUP(A117,Сводная!W:AA,4,0),B117)</f>
        <v>30</v>
      </c>
    </row>
    <row r="118" spans="1:4">
      <c r="A118" s="399" t="s">
        <v>2103</v>
      </c>
      <c r="B118" s="399">
        <v>0.75</v>
      </c>
      <c r="D118" s="587">
        <f>IFERROR(VLOOKUP(A118,Сводная!W:AA,4,0),B118)</f>
        <v>0.75</v>
      </c>
    </row>
    <row r="119" spans="1:4">
      <c r="A119" s="399" t="s">
        <v>2104</v>
      </c>
      <c r="B119" s="399">
        <v>50</v>
      </c>
      <c r="D119" s="587">
        <f>IFERROR(VLOOKUP(A119,Сводная!W:AA,4,0),B119)</f>
        <v>50</v>
      </c>
    </row>
    <row r="120" spans="1:4">
      <c r="A120" s="399" t="s">
        <v>2105</v>
      </c>
      <c r="B120" s="399" t="s">
        <v>2090</v>
      </c>
      <c r="D120" s="587" t="str">
        <f>IFERROR(VLOOKUP(A120,Сводная!W:AA,4,0),B120)</f>
        <v>0 - не использовать, хх - номер колена, -хх - реверс и номер колена</v>
      </c>
    </row>
    <row r="121" spans="1:4">
      <c r="A121" s="399" t="s">
        <v>2106</v>
      </c>
      <c r="B121" s="399">
        <v>0</v>
      </c>
      <c r="D121" s="587">
        <f>IFERROR(VLOOKUP(A121,Сводная!W:AA,4,0),B121)</f>
        <v>0</v>
      </c>
    </row>
    <row r="122" spans="1:4">
      <c r="A122" s="399" t="s">
        <v>2107</v>
      </c>
      <c r="B122" s="399">
        <v>1</v>
      </c>
      <c r="D122" s="587">
        <f>IFERROR(VLOOKUP(A122,Сводная!W:AA,4,0),B122)</f>
        <v>1</v>
      </c>
    </row>
    <row r="123" spans="1:4">
      <c r="A123" s="399" t="s">
        <v>2108</v>
      </c>
      <c r="B123" s="399">
        <v>1</v>
      </c>
      <c r="D123" s="587">
        <f>IFERROR(VLOOKUP(A123,Сводная!W:AA,4,0),B123)</f>
        <v>1</v>
      </c>
    </row>
    <row r="124" spans="1:4">
      <c r="A124" s="399" t="s">
        <v>2109</v>
      </c>
      <c r="B124" s="399">
        <v>30</v>
      </c>
      <c r="D124" s="587">
        <f>IFERROR(VLOOKUP(A124,Сводная!W:AA,4,0),B124)</f>
        <v>30</v>
      </c>
    </row>
    <row r="125" spans="1:4">
      <c r="A125" s="399" t="s">
        <v>2110</v>
      </c>
      <c r="B125" s="399">
        <v>0.75</v>
      </c>
      <c r="D125" s="587">
        <f>IFERROR(VLOOKUP(A125,Сводная!W:AA,4,0),B125)</f>
        <v>0.75</v>
      </c>
    </row>
    <row r="126" spans="1:4">
      <c r="A126" s="399" t="s">
        <v>2111</v>
      </c>
      <c r="B126" s="399">
        <v>50</v>
      </c>
      <c r="D126" s="587">
        <f>IFERROR(VLOOKUP(A126,Сводная!W:AA,4,0),B126)</f>
        <v>50</v>
      </c>
    </row>
    <row r="127" spans="1:4">
      <c r="A127" s="399" t="s">
        <v>2026</v>
      </c>
      <c r="B127" s="399" t="s">
        <v>1984</v>
      </c>
      <c r="D127" s="587" t="str">
        <f>IFERROR(VLOOKUP(A127,Сводная!W:AA,4,0),B127)</f>
        <v>Настройки параметров и фильтров безиндикаторного входа</v>
      </c>
    </row>
    <row r="128" spans="1:4">
      <c r="A128" s="399" t="s">
        <v>1993</v>
      </c>
      <c r="B128" s="399">
        <v>60</v>
      </c>
      <c r="D128" s="587">
        <f>IFERROR(VLOOKUP(A128,Сводная!W:AA,4,0),B128)</f>
        <v>60</v>
      </c>
    </row>
    <row r="129" spans="1:4">
      <c r="A129" s="399" t="s">
        <v>1985</v>
      </c>
      <c r="B129" s="399">
        <v>0</v>
      </c>
      <c r="D129" s="587">
        <f>IFERROR(VLOOKUP(A129,Сводная!W:AA,4,0),B129)</f>
        <v>0</v>
      </c>
    </row>
    <row r="130" spans="1:4">
      <c r="A130" s="399" t="s">
        <v>1986</v>
      </c>
      <c r="B130" s="399">
        <v>1</v>
      </c>
      <c r="D130" s="587">
        <f>IFERROR(VLOOKUP(A130,Сводная!W:AA,4,0),B130)</f>
        <v>1</v>
      </c>
    </row>
    <row r="131" spans="1:4">
      <c r="A131" s="399" t="s">
        <v>1987</v>
      </c>
      <c r="B131" s="399">
        <v>15</v>
      </c>
      <c r="D131" s="587">
        <f>IFERROR(VLOOKUP(A131,Сводная!W:AA,4,0),B131)</f>
        <v>15</v>
      </c>
    </row>
    <row r="132" spans="1:4">
      <c r="A132" s="399" t="s">
        <v>1988</v>
      </c>
      <c r="B132" s="399">
        <v>60</v>
      </c>
      <c r="D132" s="587">
        <f>IFERROR(VLOOKUP(A132,Сводная!W:AA,4,0),B132)</f>
        <v>60</v>
      </c>
    </row>
    <row r="133" spans="1:4">
      <c r="A133" s="399" t="s">
        <v>1989</v>
      </c>
      <c r="B133" s="399">
        <v>0</v>
      </c>
      <c r="D133" s="587">
        <f>IFERROR(VLOOKUP(A133,Сводная!W:AA,4,0),B133)</f>
        <v>0</v>
      </c>
    </row>
    <row r="134" spans="1:4">
      <c r="A134" s="399" t="s">
        <v>2027</v>
      </c>
      <c r="B134" s="399" t="s">
        <v>1990</v>
      </c>
      <c r="D134" s="587" t="str">
        <f>IFERROR(VLOOKUP(A134,Сводная!W:AA,4,0),B134)</f>
        <v>Настройки блока выявления и обработки гэпов</v>
      </c>
    </row>
    <row r="135" spans="1:4">
      <c r="A135" s="399" t="s">
        <v>1994</v>
      </c>
      <c r="B135" s="399">
        <v>0</v>
      </c>
      <c r="D135" s="587">
        <f>IFERROR(VLOOKUP(A135,Сводная!W:AA,4,0),B135)</f>
        <v>0</v>
      </c>
    </row>
    <row r="136" spans="1:4">
      <c r="D136" s="587">
        <f>IFERROR(VLOOKUP(A136,Сводная!W:AA,4,0),B136)</f>
        <v>0</v>
      </c>
    </row>
    <row r="137" spans="1:4">
      <c r="D137" s="587">
        <f>IFERROR(VLOOKUP(A137,Сводная!W:AA,4,0),B137)</f>
        <v>0</v>
      </c>
    </row>
    <row r="138" spans="1:4">
      <c r="D138" s="587">
        <f>IFERROR(VLOOKUP(A138,Сводная!W:AA,4,0),B138)</f>
        <v>0</v>
      </c>
    </row>
    <row r="139" spans="1:4">
      <c r="D139" s="587">
        <f>IFERROR(VLOOKUP(A139,Сводная!W:AA,4,0),B139)</f>
        <v>0</v>
      </c>
    </row>
    <row r="140" spans="1:4">
      <c r="D140" s="587">
        <f>IFERROR(VLOOKUP(A140,Сводная!W:AA,4,0),B140)</f>
        <v>0</v>
      </c>
    </row>
    <row r="141" spans="1:4">
      <c r="D141" s="587">
        <f>IFERROR(VLOOKUP(A141,Сводная!W:AA,4,0),B141)</f>
        <v>0</v>
      </c>
    </row>
    <row r="142" spans="1:4">
      <c r="D142" s="587">
        <f>IFERROR(VLOOKUP(A142,Сводная!W:AA,4,0),B142)</f>
        <v>0</v>
      </c>
    </row>
    <row r="143" spans="1:4">
      <c r="D143" s="587">
        <f>IFERROR(VLOOKUP(A143,Сводная!W:AA,4,0),B143)</f>
        <v>0</v>
      </c>
    </row>
    <row r="144" spans="1:4">
      <c r="D144" s="587">
        <f>IFERROR(VLOOKUP(A144,Сводная!W:AA,4,0),B144)</f>
        <v>0</v>
      </c>
    </row>
    <row r="145" spans="2:4">
      <c r="D145" s="587">
        <f>IFERROR(VLOOKUP(A145,Сводная!W:AA,4,0),B145)</f>
        <v>0</v>
      </c>
    </row>
    <row r="146" spans="2:4">
      <c r="D146" s="587">
        <f>IFERROR(VLOOKUP(A146,Сводная!W:AA,4,0),B146)</f>
        <v>0</v>
      </c>
    </row>
    <row r="147" spans="2:4">
      <c r="D147" s="587">
        <f>IFERROR(VLOOKUP(A147,Сводная!W:AA,4,0),B147)</f>
        <v>0</v>
      </c>
    </row>
    <row r="148" spans="2:4">
      <c r="D148" s="587">
        <f>IFERROR(VLOOKUP(A148,Сводная!W:AA,4,0),B148)</f>
        <v>0</v>
      </c>
    </row>
    <row r="149" spans="2:4">
      <c r="D149" s="587">
        <f>IFERROR(VLOOKUP(A149,Сводная!W:AA,4,0),B149)</f>
        <v>0</v>
      </c>
    </row>
    <row r="150" spans="2:4">
      <c r="D150" s="587">
        <f>IFERROR(VLOOKUP(A150,Сводная!W:AA,4,0),B150)</f>
        <v>0</v>
      </c>
    </row>
    <row r="151" spans="2:4">
      <c r="D151" s="587">
        <f>IFERROR(VLOOKUP(A151,Сводная!W:AA,4,0),B151)</f>
        <v>0</v>
      </c>
    </row>
    <row r="152" spans="2:4">
      <c r="B152" s="556"/>
      <c r="D152" s="587">
        <f>IFERROR(VLOOKUP(A152,Сводная!W:AA,4,0),B152)</f>
        <v>0</v>
      </c>
    </row>
    <row r="153" spans="2:4">
      <c r="D153" s="587">
        <f>IFERROR(VLOOKUP(A153,Сводная!W:AA,4,0),B153)</f>
        <v>0</v>
      </c>
    </row>
    <row r="154" spans="2:4">
      <c r="D154" s="587">
        <f>IFERROR(VLOOKUP(A154,Сводная!W:AA,4,0),B154)</f>
        <v>0</v>
      </c>
    </row>
    <row r="155" spans="2:4">
      <c r="D155" s="587">
        <f>IFERROR(VLOOKUP(A155,Сводная!W:AA,4,0),B155)</f>
        <v>0</v>
      </c>
    </row>
    <row r="156" spans="2:4">
      <c r="D156" s="587">
        <f>IFERROR(VLOOKUP(A156,Сводная!W:AA,4,0),B156)</f>
        <v>0</v>
      </c>
    </row>
    <row r="157" spans="2:4">
      <c r="B157" s="556"/>
      <c r="D157" s="587">
        <f>IFERROR(VLOOKUP(A157,Сводная!W:AA,4,0),B157)</f>
        <v>0</v>
      </c>
    </row>
    <row r="158" spans="2:4">
      <c r="D158" s="587">
        <f>IFERROR(VLOOKUP(A158,Сводная!W:AA,4,0),B158)</f>
        <v>0</v>
      </c>
    </row>
    <row r="159" spans="2:4">
      <c r="B159" s="556"/>
      <c r="D159" s="587">
        <f>IFERROR(VLOOKUP(A159,Сводная!W:AA,4,0),B159)</f>
        <v>0</v>
      </c>
    </row>
    <row r="160" spans="2:4">
      <c r="D160" s="587">
        <f>IFERROR(VLOOKUP(A160,Сводная!W:AA,4,0),B160)</f>
        <v>0</v>
      </c>
    </row>
    <row r="161" spans="2:4">
      <c r="D161" s="587">
        <f>IFERROR(VLOOKUP(A161,Сводная!W:AA,4,0),B161)</f>
        <v>0</v>
      </c>
    </row>
    <row r="162" spans="2:4">
      <c r="D162" s="587">
        <f>IFERROR(VLOOKUP(A162,Сводная!W:AA,4,0),B162)</f>
        <v>0</v>
      </c>
    </row>
    <row r="163" spans="2:4">
      <c r="D163" s="587">
        <f>IFERROR(VLOOKUP(A163,Сводная!W:AA,4,0),B163)</f>
        <v>0</v>
      </c>
    </row>
    <row r="164" spans="2:4">
      <c r="D164" s="587">
        <f>IFERROR(VLOOKUP(A164,Сводная!W:AA,4,0),B164)</f>
        <v>0</v>
      </c>
    </row>
    <row r="165" spans="2:4">
      <c r="D165" s="587">
        <f>IFERROR(VLOOKUP(A165,Сводная!W:AA,4,0),B165)</f>
        <v>0</v>
      </c>
    </row>
    <row r="166" spans="2:4">
      <c r="D166" s="587">
        <f>IFERROR(VLOOKUP(A166,Сводная!W:AA,4,0),B166)</f>
        <v>0</v>
      </c>
    </row>
    <row r="167" spans="2:4">
      <c r="D167" s="587">
        <f>IFERROR(VLOOKUP(A167,Сводная!W:AA,4,0),B167)</f>
        <v>0</v>
      </c>
    </row>
    <row r="168" spans="2:4">
      <c r="D168" s="587">
        <f>IFERROR(VLOOKUP(A168,Сводная!W:AA,4,0),B168)</f>
        <v>0</v>
      </c>
    </row>
    <row r="169" spans="2:4">
      <c r="D169" s="587">
        <f>IFERROR(VLOOKUP(A169,Сводная!W:AA,4,0),B169)</f>
        <v>0</v>
      </c>
    </row>
    <row r="170" spans="2:4">
      <c r="B170" s="556"/>
      <c r="D170" s="587">
        <f>IFERROR(VLOOKUP(A170,Сводная!W:AA,4,0),B170)</f>
        <v>0</v>
      </c>
    </row>
    <row r="171" spans="2:4">
      <c r="D171" s="587">
        <f>IFERROR(VLOOKUP(A171,Сводная!W:AA,4,0),B171)</f>
        <v>0</v>
      </c>
    </row>
    <row r="172" spans="2:4">
      <c r="B172" s="556"/>
      <c r="D172" s="587">
        <f>IFERROR(VLOOKUP(A172,Сводная!W:AA,4,0),B172)</f>
        <v>0</v>
      </c>
    </row>
    <row r="173" spans="2:4">
      <c r="D173" s="587">
        <f>IFERROR(VLOOKUP(A173,Сводная!W:AA,4,0),B173)</f>
        <v>0</v>
      </c>
    </row>
    <row r="174" spans="2:4">
      <c r="D174" s="587">
        <f>IFERROR(VLOOKUP(A174,Сводная!W:AA,4,0),B174)</f>
        <v>0</v>
      </c>
    </row>
    <row r="175" spans="2:4">
      <c r="D175" s="587">
        <f>IFERROR(VLOOKUP(A175,Сводная!W:AA,4,0),B175)</f>
        <v>0</v>
      </c>
    </row>
    <row r="176" spans="2:4">
      <c r="B176" s="556"/>
      <c r="D176" s="587">
        <f>IFERROR(VLOOKUP(A176,Сводная!W:AA,4,0),B176)</f>
        <v>0</v>
      </c>
    </row>
    <row r="177" spans="2:4">
      <c r="B177" s="556"/>
      <c r="D177" s="587">
        <f>IFERROR(VLOOKUP(A177,Сводная!W:AA,4,0),B177)</f>
        <v>0</v>
      </c>
    </row>
    <row r="178" spans="2:4">
      <c r="B178" s="556"/>
      <c r="D178" s="587">
        <f>IFERROR(VLOOKUP(A178,Сводная!W:AA,4,0),B178)</f>
        <v>0</v>
      </c>
    </row>
    <row r="179" spans="2:4">
      <c r="D179" s="587">
        <f>IFERROR(VLOOKUP(A179,Сводная!W:AA,4,0),B179)</f>
        <v>0</v>
      </c>
    </row>
    <row r="180" spans="2:4">
      <c r="B180" s="556"/>
      <c r="D180" s="587">
        <f>IFERROR(VLOOKUP(A180,Сводная!W:AA,4,0),B180)</f>
        <v>0</v>
      </c>
    </row>
    <row r="181" spans="2:4">
      <c r="D181" s="587">
        <f>IFERROR(VLOOKUP(A181,Сводная!W:AA,4,0),B181)</f>
        <v>0</v>
      </c>
    </row>
    <row r="182" spans="2:4">
      <c r="D182" s="587">
        <f>IFERROR(VLOOKUP(A182,Сводная!W:AA,4,0),B182)</f>
        <v>0</v>
      </c>
    </row>
    <row r="183" spans="2:4">
      <c r="D183" s="587">
        <f>IFERROR(VLOOKUP(A183,Сводная!W:AA,4,0),B183)</f>
        <v>0</v>
      </c>
    </row>
    <row r="184" spans="2:4">
      <c r="B184" s="556"/>
      <c r="D184" s="587">
        <f>IFERROR(VLOOKUP(A184,Сводная!W:AA,4,0),B184)</f>
        <v>0</v>
      </c>
    </row>
    <row r="185" spans="2:4">
      <c r="D185" s="587">
        <f>IFERROR(VLOOKUP(A185,Сводная!W:AA,4,0),B185)</f>
        <v>0</v>
      </c>
    </row>
    <row r="186" spans="2:4">
      <c r="D186" s="587">
        <f>IFERROR(VLOOKUP(A186,Сводная!W:AA,4,0),B186)</f>
        <v>0</v>
      </c>
    </row>
    <row r="187" spans="2:4">
      <c r="D187" s="587">
        <f>IFERROR(VLOOKUP(A187,Сводная!W:AA,4,0),B187)</f>
        <v>0</v>
      </c>
    </row>
    <row r="188" spans="2:4">
      <c r="D188" s="587">
        <f>IFERROR(VLOOKUP(A188,Сводная!W:AA,4,0),B188)</f>
        <v>0</v>
      </c>
    </row>
    <row r="189" spans="2:4">
      <c r="D189" s="587">
        <f>IFERROR(VLOOKUP(A189,Сводная!W:AA,4,0),B189)</f>
        <v>0</v>
      </c>
    </row>
    <row r="190" spans="2:4">
      <c r="D190" s="587">
        <f>IFERROR(VLOOKUP(A190,Сводная!W:AA,4,0),B190)</f>
        <v>0</v>
      </c>
    </row>
    <row r="191" spans="2:4">
      <c r="D191" s="587">
        <f>IFERROR(VLOOKUP(A191,Сводная!W:AA,4,0),B191)</f>
        <v>0</v>
      </c>
    </row>
    <row r="192" spans="2:4">
      <c r="D192" s="587">
        <f>IFERROR(VLOOKUP(A192,Сводная!W:AA,4,0),B192)</f>
        <v>0</v>
      </c>
    </row>
    <row r="193" spans="4:4">
      <c r="D193" s="587">
        <f>IFERROR(VLOOKUP(A193,Сводная!W:AA,4,0),B193)</f>
        <v>0</v>
      </c>
    </row>
    <row r="194" spans="4:4">
      <c r="D194" s="587">
        <f>IFERROR(VLOOKUP(A194,Сводная!W:AA,4,0),B194)</f>
        <v>0</v>
      </c>
    </row>
    <row r="195" spans="4:4">
      <c r="D195" s="587">
        <f>IFERROR(VLOOKUP(A195,Сводная!W:AA,4,0),B195)</f>
        <v>0</v>
      </c>
    </row>
    <row r="196" spans="4:4">
      <c r="D196" s="587">
        <f>IFERROR(VLOOKUP(A196,Сводная!W:AA,4,0),B196)</f>
        <v>0</v>
      </c>
    </row>
    <row r="197" spans="4:4">
      <c r="D197" s="587">
        <f>IFERROR(VLOOKUP(A197,Сводная!W:AA,4,0),B197)</f>
        <v>0</v>
      </c>
    </row>
    <row r="198" spans="4:4">
      <c r="D198" s="587">
        <f>IFERROR(VLOOKUP(A198,Сводная!W:AA,4,0),B198)</f>
        <v>0</v>
      </c>
    </row>
    <row r="199" spans="4:4">
      <c r="D199" s="587">
        <f>IFERROR(VLOOKUP(A199,Сводная!W:AA,4,0),B199)</f>
        <v>0</v>
      </c>
    </row>
    <row r="200" spans="4:4">
      <c r="D200" s="587">
        <f>IFERROR(VLOOKUP(A200,Сводная!W:AA,4,0),B200)</f>
        <v>0</v>
      </c>
    </row>
    <row r="201" spans="4:4">
      <c r="D201" s="587">
        <f>IFERROR(VLOOKUP(A201,Сводная!W:AA,4,0),B201)</f>
        <v>0</v>
      </c>
    </row>
    <row r="202" spans="4:4">
      <c r="D202" s="587">
        <f>IFERROR(VLOOKUP(A202,Сводная!W:AA,4,0),B202)</f>
        <v>0</v>
      </c>
    </row>
    <row r="203" spans="4:4">
      <c r="D203" s="587">
        <f>IFERROR(VLOOKUP(A203,Сводная!W:AA,4,0),B203)</f>
        <v>0</v>
      </c>
    </row>
    <row r="204" spans="4:4">
      <c r="D204" s="587">
        <f>IFERROR(VLOOKUP(A204,Сводная!W:AA,4,0),B204)</f>
        <v>0</v>
      </c>
    </row>
    <row r="205" spans="4:4">
      <c r="D205" s="587">
        <f>IFERROR(VLOOKUP(A205,Сводная!W:AA,4,0),B205)</f>
        <v>0</v>
      </c>
    </row>
    <row r="206" spans="4:4">
      <c r="D206" s="587">
        <f>IFERROR(VLOOKUP(A206,Сводная!W:AA,4,0),B206)</f>
        <v>0</v>
      </c>
    </row>
    <row r="207" spans="4:4">
      <c r="D207" s="587">
        <f>IFERROR(VLOOKUP(A207,Сводная!W:AA,4,0),B207)</f>
        <v>0</v>
      </c>
    </row>
    <row r="208" spans="4:4">
      <c r="D208" s="587">
        <f>IFERROR(VLOOKUP(A208,Сводная!W:AA,4,0),B208)</f>
        <v>0</v>
      </c>
    </row>
    <row r="209" spans="4:4">
      <c r="D209" s="587">
        <f>IFERROR(VLOOKUP(A209,Сводная!W:AA,4,0),B209)</f>
        <v>0</v>
      </c>
    </row>
    <row r="210" spans="4:4">
      <c r="D210" s="587">
        <f>IFERROR(VLOOKUP(A210,Сводная!W:AA,4,0),B210)</f>
        <v>0</v>
      </c>
    </row>
    <row r="211" spans="4:4">
      <c r="D211" s="587">
        <f>IFERROR(VLOOKUP(A211,Сводная!W:AA,4,0),B211)</f>
        <v>0</v>
      </c>
    </row>
    <row r="212" spans="4:4">
      <c r="D212" s="587">
        <f>IFERROR(VLOOKUP(A212,Сводная!W:AA,4,0),B212)</f>
        <v>0</v>
      </c>
    </row>
    <row r="213" spans="4:4">
      <c r="D213" s="587">
        <f>IFERROR(VLOOKUP(A213,Сводная!W:AA,4,0),B213)</f>
        <v>0</v>
      </c>
    </row>
    <row r="214" spans="4:4">
      <c r="D214" s="587">
        <f>IFERROR(VLOOKUP(A214,Сводная!W:AA,4,0),B214)</f>
        <v>0</v>
      </c>
    </row>
    <row r="215" spans="4:4">
      <c r="D215" s="587">
        <f>IFERROR(VLOOKUP(A215,Сводная!W:AA,4,0),B215)</f>
        <v>0</v>
      </c>
    </row>
    <row r="216" spans="4:4">
      <c r="D216" s="587">
        <f>IFERROR(VLOOKUP(A216,Сводная!W:AA,4,0),B216)</f>
        <v>0</v>
      </c>
    </row>
    <row r="217" spans="4:4">
      <c r="D217" s="587">
        <f>IFERROR(VLOOKUP(A217,Сводная!W:AA,4,0),B217)</f>
        <v>0</v>
      </c>
    </row>
    <row r="218" spans="4:4">
      <c r="D218" s="587">
        <f>IFERROR(VLOOKUP(A218,Сводная!W:AA,4,0),B218)</f>
        <v>0</v>
      </c>
    </row>
    <row r="219" spans="4:4">
      <c r="D219" s="587">
        <f>IFERROR(VLOOKUP(A219,Сводная!W:AA,4,0),B219)</f>
        <v>0</v>
      </c>
    </row>
    <row r="220" spans="4:4">
      <c r="D220" s="587">
        <f>IFERROR(VLOOKUP(A220,Сводная!W:AA,4,0),B220)</f>
        <v>0</v>
      </c>
    </row>
    <row r="221" spans="4:4">
      <c r="D221" s="587">
        <f>IFERROR(VLOOKUP(A221,Сводная!W:AA,4,0),B221)</f>
        <v>0</v>
      </c>
    </row>
    <row r="222" spans="4:4">
      <c r="D222" s="587">
        <f>IFERROR(VLOOKUP(A222,Сводная!W:AA,4,0),B222)</f>
        <v>0</v>
      </c>
    </row>
    <row r="223" spans="4:4">
      <c r="D223" s="587">
        <f>IFERROR(VLOOKUP(A223,Сводная!W:AA,4,0),B223)</f>
        <v>0</v>
      </c>
    </row>
    <row r="224" spans="4:4">
      <c r="D224" s="587">
        <f>IFERROR(VLOOKUP(A224,Сводная!W:AA,4,0),B224)</f>
        <v>0</v>
      </c>
    </row>
    <row r="225" spans="4:4">
      <c r="D225" s="587">
        <f>IFERROR(VLOOKUP(A225,Сводная!W:AA,4,0),B225)</f>
        <v>0</v>
      </c>
    </row>
    <row r="226" spans="4:4">
      <c r="D226" s="587">
        <f>IFERROR(VLOOKUP(A226,Сводная!W:AA,4,0),B226)</f>
        <v>0</v>
      </c>
    </row>
    <row r="227" spans="4:4">
      <c r="D227" s="587">
        <f>IFERROR(VLOOKUP(A227,Сводная!W:AA,4,0),B227)</f>
        <v>0</v>
      </c>
    </row>
    <row r="228" spans="4:4">
      <c r="D228" s="587">
        <f>IFERROR(VLOOKUP(A228,Сводная!W:AA,4,0),B228)</f>
        <v>0</v>
      </c>
    </row>
    <row r="229" spans="4:4">
      <c r="D229" s="587">
        <f>IFERROR(VLOOKUP(A229,Сводная!W:AA,4,0),B229)</f>
        <v>0</v>
      </c>
    </row>
    <row r="230" spans="4:4">
      <c r="D230" s="587">
        <f>IFERROR(VLOOKUP(A230,Сводная!W:AA,4,0),B230)</f>
        <v>0</v>
      </c>
    </row>
    <row r="231" spans="4:4">
      <c r="D231" s="587">
        <f>IFERROR(VLOOKUP(A231,Сводная!W:AA,4,0),B231)</f>
        <v>0</v>
      </c>
    </row>
    <row r="232" spans="4:4">
      <c r="D232" s="587">
        <f>IFERROR(VLOOKUP(A232,Сводная!W:AA,4,0),B232)</f>
        <v>0</v>
      </c>
    </row>
    <row r="233" spans="4:4">
      <c r="D233" s="587">
        <f>IFERROR(VLOOKUP(A233,Сводная!W:AA,4,0),B233)</f>
        <v>0</v>
      </c>
    </row>
    <row r="234" spans="4:4">
      <c r="D234" s="587">
        <f>IFERROR(VLOOKUP(A234,Сводная!W:AA,4,0),B234)</f>
        <v>0</v>
      </c>
    </row>
    <row r="235" spans="4:4">
      <c r="D235" s="587">
        <f>IFERROR(VLOOKUP(A235,Сводная!W:AA,4,0),B235)</f>
        <v>0</v>
      </c>
    </row>
    <row r="236" spans="4:4">
      <c r="D236" s="587">
        <f>IFERROR(VLOOKUP(A236,Сводная!W:AA,4,0),B236)</f>
        <v>0</v>
      </c>
    </row>
    <row r="237" spans="4:4">
      <c r="D237" s="587">
        <f>IFERROR(VLOOKUP(A237,Сводная!W:AA,4,0),B237)</f>
        <v>0</v>
      </c>
    </row>
    <row r="238" spans="4:4">
      <c r="D238" s="587">
        <f>IFERROR(VLOOKUP(A238,Сводная!W:AA,4,0),B238)</f>
        <v>0</v>
      </c>
    </row>
    <row r="239" spans="4:4">
      <c r="D239" s="587">
        <f>IFERROR(VLOOKUP(A239,Сводная!W:AA,4,0),B239)</f>
        <v>0</v>
      </c>
    </row>
    <row r="240" spans="4:4">
      <c r="D240" s="587">
        <f>IFERROR(VLOOKUP(A240,Сводная!W:AA,4,0),B240)</f>
        <v>0</v>
      </c>
    </row>
    <row r="241" spans="2:4">
      <c r="D241" s="587">
        <f>IFERROR(VLOOKUP(A241,Сводная!W:AA,4,0),B241)</f>
        <v>0</v>
      </c>
    </row>
    <row r="242" spans="2:4">
      <c r="D242" s="587">
        <f>IFERROR(VLOOKUP(A242,Сводная!W:AA,4,0),B242)</f>
        <v>0</v>
      </c>
    </row>
    <row r="243" spans="2:4">
      <c r="D243" s="587">
        <f>IFERROR(VLOOKUP(A243,Сводная!W:AA,4,0),B243)</f>
        <v>0</v>
      </c>
    </row>
    <row r="244" spans="2:4">
      <c r="D244" s="587">
        <f>IFERROR(VLOOKUP(A244,Сводная!W:AA,4,0),B244)</f>
        <v>0</v>
      </c>
    </row>
    <row r="245" spans="2:4">
      <c r="D245" s="587">
        <f>IFERROR(VLOOKUP(A245,Сводная!W:AA,4,0),B245)</f>
        <v>0</v>
      </c>
    </row>
    <row r="246" spans="2:4">
      <c r="D246" s="587">
        <f>IFERROR(VLOOKUP(A246,Сводная!W:AA,4,0),B246)</f>
        <v>0</v>
      </c>
    </row>
    <row r="247" spans="2:4">
      <c r="D247" s="587">
        <f>IFERROR(VLOOKUP(A247,Сводная!W:AA,4,0),B247)</f>
        <v>0</v>
      </c>
    </row>
    <row r="248" spans="2:4">
      <c r="D248" s="587">
        <f>IFERROR(VLOOKUP(A248,Сводная!W:AA,4,0),B248)</f>
        <v>0</v>
      </c>
    </row>
    <row r="249" spans="2:4">
      <c r="D249" s="587">
        <f>IFERROR(VLOOKUP(A249,Сводная!W:AA,4,0),B249)</f>
        <v>0</v>
      </c>
    </row>
    <row r="250" spans="2:4">
      <c r="D250" s="587">
        <f>IFERROR(VLOOKUP(A250,Сводная!W:AA,4,0),B250)</f>
        <v>0</v>
      </c>
    </row>
    <row r="251" spans="2:4">
      <c r="D251" s="587">
        <f>IFERROR(VLOOKUP(A251,Сводная!W:AA,4,0),B251)</f>
        <v>0</v>
      </c>
    </row>
    <row r="252" spans="2:4">
      <c r="D252" s="587">
        <f>IFERROR(VLOOKUP(A252,Сводная!W:AA,4,0),B252)</f>
        <v>0</v>
      </c>
    </row>
    <row r="253" spans="2:4">
      <c r="D253" s="587">
        <f>IFERROR(VLOOKUP(A253,Сводная!W:AA,4,0),B253)</f>
        <v>0</v>
      </c>
    </row>
    <row r="254" spans="2:4">
      <c r="D254" s="587">
        <f>IFERROR(VLOOKUP(A254,Сводная!W:AA,4,0),B254)</f>
        <v>0</v>
      </c>
    </row>
    <row r="255" spans="2:4">
      <c r="D255" s="587">
        <f>IFERROR(VLOOKUP(A255,Сводная!W:AA,4,0),B255)</f>
        <v>0</v>
      </c>
    </row>
    <row r="256" spans="2:4">
      <c r="B256" s="556"/>
      <c r="D256" s="587">
        <f>IFERROR(VLOOKUP(A256,Сводная!W:AA,4,0),B256)</f>
        <v>0</v>
      </c>
    </row>
    <row r="257" spans="2:4">
      <c r="D257" s="587">
        <f>IFERROR(VLOOKUP(A257,Сводная!W:AA,4,0),B257)</f>
        <v>0</v>
      </c>
    </row>
    <row r="258" spans="2:4">
      <c r="D258" s="587">
        <f>IFERROR(VLOOKUP(A258,Сводная!W:AA,4,0),B258)</f>
        <v>0</v>
      </c>
    </row>
    <row r="259" spans="2:4">
      <c r="D259" s="587">
        <f>IFERROR(VLOOKUP(A259,Сводная!W:AA,4,0),B259)</f>
        <v>0</v>
      </c>
    </row>
    <row r="260" spans="2:4">
      <c r="D260" s="587">
        <f>IFERROR(VLOOKUP(A260,Сводная!W:AA,4,0),B260)</f>
        <v>0</v>
      </c>
    </row>
    <row r="261" spans="2:4">
      <c r="D261" s="587">
        <f>IFERROR(VLOOKUP(A261,Сводная!W:AA,4,0),B261)</f>
        <v>0</v>
      </c>
    </row>
    <row r="262" spans="2:4">
      <c r="D262" s="587">
        <f>IFERROR(VLOOKUP(A262,Сводная!W:AA,4,0),B262)</f>
        <v>0</v>
      </c>
    </row>
    <row r="263" spans="2:4">
      <c r="B263" s="556"/>
      <c r="D263" s="587">
        <f>IFERROR(VLOOKUP(A263,Сводная!W:AA,4,0),B263)</f>
        <v>0</v>
      </c>
    </row>
    <row r="264" spans="2:4">
      <c r="D264" s="587">
        <f>IFERROR(VLOOKUP(A264,Сводная!W:AA,4,0),B264)</f>
        <v>0</v>
      </c>
    </row>
    <row r="265" spans="2:4">
      <c r="D265" s="587">
        <f>IFERROR(VLOOKUP(A265,Сводная!W:AA,4,0),B265)</f>
        <v>0</v>
      </c>
    </row>
    <row r="266" spans="2:4">
      <c r="D266" s="587">
        <f>IFERROR(VLOOKUP(A266,Сводная!W:AA,4,0),B266)</f>
        <v>0</v>
      </c>
    </row>
    <row r="267" spans="2:4">
      <c r="D267" s="587">
        <f>IFERROR(VLOOKUP(A267,Сводная!W:AA,4,0),B267)</f>
        <v>0</v>
      </c>
    </row>
    <row r="268" spans="2:4">
      <c r="D268" s="587">
        <f>IFERROR(VLOOKUP(A268,Сводная!W:AA,4,0),B268)</f>
        <v>0</v>
      </c>
    </row>
    <row r="269" spans="2:4">
      <c r="D269" s="587">
        <f>IFERROR(VLOOKUP(A269,Сводная!W:AA,4,0),B269)</f>
        <v>0</v>
      </c>
    </row>
    <row r="270" spans="2:4">
      <c r="D270" s="587">
        <f>IFERROR(VLOOKUP(A270,Сводная!W:AA,4,0),B270)</f>
        <v>0</v>
      </c>
    </row>
    <row r="271" spans="2:4">
      <c r="D271" s="587">
        <f>IFERROR(VLOOKUP(A271,Сводная!W:AA,4,0),B271)</f>
        <v>0</v>
      </c>
    </row>
    <row r="272" spans="2:4">
      <c r="D272" s="587">
        <f>IFERROR(VLOOKUP(A272,Сводная!W:AA,4,0),B272)</f>
        <v>0</v>
      </c>
    </row>
    <row r="273" spans="2:4">
      <c r="D273" s="587">
        <f>IFERROR(VLOOKUP(A273,Сводная!W:AA,4,0),B273)</f>
        <v>0</v>
      </c>
    </row>
    <row r="274" spans="2:4">
      <c r="D274" s="587">
        <f>IFERROR(VLOOKUP(A274,Сводная!W:AA,4,0),B274)</f>
        <v>0</v>
      </c>
    </row>
    <row r="275" spans="2:4">
      <c r="D275" s="587">
        <f>IFERROR(VLOOKUP(A275,Сводная!W:AA,4,0),B275)</f>
        <v>0</v>
      </c>
    </row>
    <row r="276" spans="2:4">
      <c r="D276" s="587">
        <f>IFERROR(VLOOKUP(A276,Сводная!W:AA,4,0),B276)</f>
        <v>0</v>
      </c>
    </row>
    <row r="277" spans="2:4">
      <c r="D277" s="587">
        <f>IFERROR(VLOOKUP(A277,Сводная!W:AA,4,0),B277)</f>
        <v>0</v>
      </c>
    </row>
    <row r="278" spans="2:4">
      <c r="D278" s="587">
        <f>IFERROR(VLOOKUP(A278,Сводная!W:AA,4,0),B278)</f>
        <v>0</v>
      </c>
    </row>
    <row r="279" spans="2:4">
      <c r="D279" s="587">
        <f>IFERROR(VLOOKUP(A279,Сводная!W:AA,4,0),B279)</f>
        <v>0</v>
      </c>
    </row>
    <row r="280" spans="2:4">
      <c r="D280" s="587">
        <f>IFERROR(VLOOKUP(A280,Сводная!W:AA,4,0),B280)</f>
        <v>0</v>
      </c>
    </row>
    <row r="281" spans="2:4">
      <c r="D281" s="587">
        <f>IFERROR(VLOOKUP(A281,Сводная!W:AA,4,0),B281)</f>
        <v>0</v>
      </c>
    </row>
    <row r="282" spans="2:4">
      <c r="D282" s="587">
        <f>IFERROR(VLOOKUP(A282,Сводная!W:AA,4,0),B282)</f>
        <v>0</v>
      </c>
    </row>
    <row r="283" spans="2:4">
      <c r="D283" s="587">
        <f>IFERROR(VLOOKUP(A283,Сводная!W:AA,4,0),B283)</f>
        <v>0</v>
      </c>
    </row>
    <row r="284" spans="2:4">
      <c r="D284" s="587">
        <f>IFERROR(VLOOKUP(A284,Сводная!W:AA,4,0),B284)</f>
        <v>0</v>
      </c>
    </row>
    <row r="285" spans="2:4">
      <c r="B285" s="556"/>
      <c r="D285" s="587">
        <f>IFERROR(VLOOKUP(A285,Сводная!W:AA,4,0),B285)</f>
        <v>0</v>
      </c>
    </row>
    <row r="286" spans="2:4">
      <c r="B286" s="556"/>
      <c r="D286" s="587">
        <f>IFERROR(VLOOKUP(A286,Сводная!W:AA,4,0),B286)</f>
        <v>0</v>
      </c>
    </row>
    <row r="287" spans="2:4">
      <c r="D287" s="587">
        <f>IFERROR(VLOOKUP(A287,Сводная!W:AA,4,0),B287)</f>
        <v>0</v>
      </c>
    </row>
    <row r="288" spans="2:4">
      <c r="D288" s="587">
        <f>IFERROR(VLOOKUP(A288,Сводная!W:AA,4,0),B288)</f>
        <v>0</v>
      </c>
    </row>
    <row r="289" spans="4:4">
      <c r="D289" s="587">
        <f>IFERROR(VLOOKUP(A289,Сводная!W:AA,4,0),B289)</f>
        <v>0</v>
      </c>
    </row>
    <row r="290" spans="4:4">
      <c r="D290" s="587">
        <f>IFERROR(VLOOKUP(A290,Сводная!W:AA,4,0),B290)</f>
        <v>0</v>
      </c>
    </row>
    <row r="291" spans="4:4">
      <c r="D291" s="587">
        <f>IFERROR(VLOOKUP(A291,Сводная!W:AA,4,0),B291)</f>
        <v>0</v>
      </c>
    </row>
    <row r="292" spans="4:4">
      <c r="D292" s="552">
        <f>IFERROR(VLOOKUP(A292,Сводная!W:AA,4,0),B292)</f>
        <v>0</v>
      </c>
    </row>
    <row r="293" spans="4:4">
      <c r="D293" s="552">
        <f>IFERROR(VLOOKUP(A293,Сводная!W:AA,4,0),B293)</f>
        <v>0</v>
      </c>
    </row>
    <row r="294" spans="4:4">
      <c r="D294" s="552">
        <f>IFERROR(VLOOKUP(A294,Сводная!W:AA,4,0),B294)</f>
        <v>0</v>
      </c>
    </row>
    <row r="295" spans="4:4">
      <c r="D295" s="552">
        <f>IFERROR(VLOOKUP(A295,Сводная!W:AA,4,0),B295)</f>
        <v>0</v>
      </c>
    </row>
    <row r="296" spans="4:4">
      <c r="D296" s="552">
        <f>IFERROR(VLOOKUP(A296,Сводная!W:AA,4,0),B296)</f>
        <v>0</v>
      </c>
    </row>
    <row r="297" spans="4:4">
      <c r="D297" s="552">
        <f>IFERROR(VLOOKUP(A297,Сводная!W:AA,4,0),B297)</f>
        <v>0</v>
      </c>
    </row>
    <row r="298" spans="4:4">
      <c r="D298" s="552">
        <f>IFERROR(VLOOKUP(A298,Сводная!W:AA,4,0),B298)</f>
        <v>0</v>
      </c>
    </row>
    <row r="299" spans="4:4">
      <c r="D299" s="552">
        <f>IFERROR(VLOOKUP(A299,Сводная!W:AA,4,0),B299)</f>
        <v>0</v>
      </c>
    </row>
    <row r="300" spans="4:4">
      <c r="D300" s="552">
        <f>IFERROR(VLOOKUP(A300,Сводная!W:AA,4,0),B300)</f>
        <v>0</v>
      </c>
    </row>
    <row r="301" spans="4:4">
      <c r="D301" s="552">
        <f>IFERROR(VLOOKUP(A301,Сводная!W:AA,4,0),B301)</f>
        <v>0</v>
      </c>
    </row>
    <row r="302" spans="4:4">
      <c r="D302" s="552">
        <f>IFERROR(VLOOKUP(A302,Сводная!W:AA,4,0),B302)</f>
        <v>0</v>
      </c>
    </row>
    <row r="303" spans="4:4">
      <c r="D303" s="552">
        <f>IFERROR(VLOOKUP(A303,Сводная!W:AA,4,0),B303)</f>
        <v>0</v>
      </c>
    </row>
    <row r="304" spans="4:4">
      <c r="D304" s="552">
        <f>IFERROR(VLOOKUP(A304,Сводная!W:AA,4,0),B304)</f>
        <v>0</v>
      </c>
    </row>
    <row r="305" spans="4:4">
      <c r="D305" s="552">
        <f>IFERROR(VLOOKUP(A305,Сводная!W:AA,4,0),B305)</f>
        <v>0</v>
      </c>
    </row>
    <row r="306" spans="4:4">
      <c r="D306" s="552">
        <f>IFERROR(VLOOKUP(A306,Сводная!W:AA,4,0),B306)</f>
        <v>0</v>
      </c>
    </row>
    <row r="307" spans="4:4">
      <c r="D307" s="552">
        <f>IFERROR(VLOOKUP(A307,Сводная!W:AA,4,0),B307)</f>
        <v>0</v>
      </c>
    </row>
    <row r="308" spans="4:4">
      <c r="D308" s="552">
        <f>IFERROR(VLOOKUP(A308,Сводная!W:AA,4,0),B308)</f>
        <v>0</v>
      </c>
    </row>
    <row r="309" spans="4:4">
      <c r="D309" s="552">
        <f>IFERROR(VLOOKUP(A309,Сводная!W:AA,4,0),B309)</f>
        <v>0</v>
      </c>
    </row>
    <row r="310" spans="4:4">
      <c r="D310" s="552">
        <f>IFERROR(VLOOKUP(A310,Сводная!W:AA,4,0),B310)</f>
        <v>0</v>
      </c>
    </row>
    <row r="311" spans="4:4">
      <c r="D311" s="552">
        <f>IFERROR(VLOOKUP(A311,Сводная!W:AA,4,0),B311)</f>
        <v>0</v>
      </c>
    </row>
    <row r="312" spans="4:4">
      <c r="D312" s="552">
        <f>IFERROR(VLOOKUP(A312,Сводная!W:AA,4,0),B312)</f>
        <v>0</v>
      </c>
    </row>
    <row r="313" spans="4:4">
      <c r="D313" s="552">
        <f>IFERROR(VLOOKUP(A313,Сводная!W:AA,4,0),B313)</f>
        <v>0</v>
      </c>
    </row>
    <row r="314" spans="4:4">
      <c r="D314" s="552">
        <f>IFERROR(VLOOKUP(A314,Сводная!W:AA,4,0),B314)</f>
        <v>0</v>
      </c>
    </row>
    <row r="315" spans="4:4">
      <c r="D315" s="552">
        <f>IFERROR(VLOOKUP(A315,Сводная!W:AA,4,0),B315)</f>
        <v>0</v>
      </c>
    </row>
    <row r="316" spans="4:4">
      <c r="D316" s="552">
        <f>IFERROR(VLOOKUP(A316,Сводная!W:AA,4,0),B316)</f>
        <v>0</v>
      </c>
    </row>
    <row r="317" spans="4:4">
      <c r="D317" s="552">
        <f>IFERROR(VLOOKUP(A317,Сводная!W:AA,4,0),B317)</f>
        <v>0</v>
      </c>
    </row>
    <row r="318" spans="4:4">
      <c r="D318" s="552">
        <f>IFERROR(VLOOKUP(A318,Сводная!W:AA,4,0),B318)</f>
        <v>0</v>
      </c>
    </row>
    <row r="319" spans="4:4">
      <c r="D319" s="552">
        <f>IFERROR(VLOOKUP(A319,Сводная!W:AA,4,0),B319)</f>
        <v>0</v>
      </c>
    </row>
    <row r="320" spans="4:4">
      <c r="D320" s="552">
        <f>IFERROR(VLOOKUP(A320,Сводная!W:AA,4,0),B320)</f>
        <v>0</v>
      </c>
    </row>
    <row r="321" spans="4:4">
      <c r="D321" s="552">
        <f>IFERROR(VLOOKUP(A321,Сводная!W:AA,4,0),B321)</f>
        <v>0</v>
      </c>
    </row>
    <row r="322" spans="4:4">
      <c r="D322" s="552">
        <f>IFERROR(VLOOKUP(A322,Сводная!W:AA,4,0),B322)</f>
        <v>0</v>
      </c>
    </row>
    <row r="323" spans="4:4">
      <c r="D323" s="552">
        <f>IFERROR(VLOOKUP(A323,Сводная!W:AA,4,0),B323)</f>
        <v>0</v>
      </c>
    </row>
    <row r="324" spans="4:4">
      <c r="D324" s="552">
        <f>IFERROR(VLOOKUP(A324,Сводная!W:AA,4,0),B324)</f>
        <v>0</v>
      </c>
    </row>
    <row r="325" spans="4:4">
      <c r="D325" s="552">
        <f>IFERROR(VLOOKUP(A325,Сводная!W:AA,4,0),B325)</f>
        <v>0</v>
      </c>
    </row>
    <row r="326" spans="4:4">
      <c r="D326" s="552">
        <f>IFERROR(VLOOKUP(A326,Сводная!W:AA,4,0),B326)</f>
        <v>0</v>
      </c>
    </row>
    <row r="327" spans="4:4">
      <c r="D327" s="552">
        <f>IFERROR(VLOOKUP(A327,Сводная!W:AA,4,0),B327)</f>
        <v>0</v>
      </c>
    </row>
    <row r="328" spans="4:4">
      <c r="D328" s="552">
        <f>IFERROR(VLOOKUP(A328,Сводная!W:AA,4,0),B328)</f>
        <v>0</v>
      </c>
    </row>
    <row r="329" spans="4:4">
      <c r="D329" s="552">
        <f>IFERROR(VLOOKUP(A329,Сводная!W:AA,4,0),B329)</f>
        <v>0</v>
      </c>
    </row>
    <row r="330" spans="4:4">
      <c r="D330" s="552">
        <f>IFERROR(VLOOKUP(A330,Сводная!W:AA,4,0),B330)</f>
        <v>0</v>
      </c>
    </row>
    <row r="331" spans="4:4">
      <c r="D331" s="552">
        <f>IFERROR(VLOOKUP(A331,Сводная!W:AA,4,0),B331)</f>
        <v>0</v>
      </c>
    </row>
    <row r="332" spans="4:4">
      <c r="D332" s="552">
        <f>IFERROR(VLOOKUP(A332,Сводная!W:AA,4,0),B332)</f>
        <v>0</v>
      </c>
    </row>
    <row r="333" spans="4:4">
      <c r="D333" s="552">
        <f>IFERROR(VLOOKUP(A333,Сводная!W:AA,4,0),B333)</f>
        <v>0</v>
      </c>
    </row>
    <row r="334" spans="4:4">
      <c r="D334" s="552">
        <f>IFERROR(VLOOKUP(A334,Сводная!W:AA,4,0),B334)</f>
        <v>0</v>
      </c>
    </row>
    <row r="335" spans="4:4">
      <c r="D335" s="552">
        <f>IFERROR(VLOOKUP(A335,Сводная!W:AA,4,0),B335)</f>
        <v>0</v>
      </c>
    </row>
    <row r="336" spans="4:4">
      <c r="D336" s="552">
        <f>IFERROR(VLOOKUP(A336,Сводная!W:AA,4,0),B336)</f>
        <v>0</v>
      </c>
    </row>
    <row r="337" spans="4:4">
      <c r="D337" s="552">
        <f>IFERROR(VLOOKUP(A337,Сводная!W:AA,4,0),B337)</f>
        <v>0</v>
      </c>
    </row>
    <row r="338" spans="4:4">
      <c r="D338" s="552">
        <f>IFERROR(VLOOKUP(A338,Сводная!W:AA,4,0),B338)</f>
        <v>0</v>
      </c>
    </row>
    <row r="339" spans="4:4">
      <c r="D339" s="552">
        <f>IFERROR(VLOOKUP(A339,Сводная!W:AA,4,0),B339)</f>
        <v>0</v>
      </c>
    </row>
    <row r="340" spans="4:4">
      <c r="D340" s="552">
        <f>IFERROR(VLOOKUP(A340,Сводная!W:AA,4,0),B340)</f>
        <v>0</v>
      </c>
    </row>
    <row r="341" spans="4:4">
      <c r="D341" s="552">
        <f>IFERROR(VLOOKUP(A341,Сводная!W:AA,4,0),B341)</f>
        <v>0</v>
      </c>
    </row>
    <row r="342" spans="4:4">
      <c r="D342" s="552">
        <f>IFERROR(VLOOKUP(A342,Сводная!W:AA,4,0),B342)</f>
        <v>0</v>
      </c>
    </row>
    <row r="343" spans="4:4">
      <c r="D343" s="552">
        <f>IFERROR(VLOOKUP(A343,Сводная!W:AA,4,0),B343)</f>
        <v>0</v>
      </c>
    </row>
    <row r="344" spans="4:4">
      <c r="D344" s="552">
        <f>IFERROR(VLOOKUP(A344,Сводная!W:AA,4,0),B344)</f>
        <v>0</v>
      </c>
    </row>
    <row r="345" spans="4:4">
      <c r="D345" s="552">
        <f>IFERROR(VLOOKUP(A345,Сводная!W:AA,4,0),B345)</f>
        <v>0</v>
      </c>
    </row>
    <row r="346" spans="4:4">
      <c r="D346" s="552">
        <f>IFERROR(VLOOKUP(A346,Сводная!W:AA,4,0),B346)</f>
        <v>0</v>
      </c>
    </row>
    <row r="347" spans="4:4">
      <c r="D347" s="552">
        <f>IFERROR(VLOOKUP(A347,Сводная!W:AA,4,0),B347)</f>
        <v>0</v>
      </c>
    </row>
    <row r="348" spans="4:4">
      <c r="D348" s="552">
        <f>IFERROR(VLOOKUP(A348,Сводная!W:AA,4,0),B348)</f>
        <v>0</v>
      </c>
    </row>
    <row r="349" spans="4:4">
      <c r="D349" s="552">
        <f>IFERROR(VLOOKUP(A349,Сводная!W:AA,4,0),B349)</f>
        <v>0</v>
      </c>
    </row>
    <row r="350" spans="4:4">
      <c r="D350" s="552">
        <f>IFERROR(VLOOKUP(A350,Сводная!W:AA,4,0),B350)</f>
        <v>0</v>
      </c>
    </row>
    <row r="351" spans="4:4">
      <c r="D351" s="552">
        <f>IFERROR(VLOOKUP(A351,Сводная!W:AA,4,0),B351)</f>
        <v>0</v>
      </c>
    </row>
    <row r="352" spans="4:4">
      <c r="D352" s="552">
        <f>IFERROR(VLOOKUP(A352,Сводная!W:AA,4,0),B352)</f>
        <v>0</v>
      </c>
    </row>
    <row r="353" spans="4:4">
      <c r="D353" s="552">
        <f>IFERROR(VLOOKUP(A353,Сводная!W:AA,4,0),B353)</f>
        <v>0</v>
      </c>
    </row>
    <row r="354" spans="4:4">
      <c r="D354" s="552">
        <f>IFERROR(VLOOKUP(A354,Сводная!W:AA,4,0),B354)</f>
        <v>0</v>
      </c>
    </row>
    <row r="355" spans="4:4">
      <c r="D355" s="552">
        <f>IFERROR(VLOOKUP(A355,Сводная!W:AA,4,0),B355)</f>
        <v>0</v>
      </c>
    </row>
    <row r="356" spans="4:4">
      <c r="D356" s="552">
        <f>IFERROR(VLOOKUP(A356,Сводная!W:AA,4,0),B356)</f>
        <v>0</v>
      </c>
    </row>
    <row r="357" spans="4:4">
      <c r="D357" s="552">
        <f>IFERROR(VLOOKUP(A357,Сводная!W:AA,4,0),B357)</f>
        <v>0</v>
      </c>
    </row>
    <row r="358" spans="4:4">
      <c r="D358" s="552">
        <f>IFERROR(VLOOKUP(A358,Сводная!W:AA,4,0),B358)</f>
        <v>0</v>
      </c>
    </row>
    <row r="359" spans="4:4">
      <c r="D359" s="552">
        <f>IFERROR(VLOOKUP(A359,Сводная!W:AA,4,0),B359)</f>
        <v>0</v>
      </c>
    </row>
    <row r="360" spans="4:4">
      <c r="D360" s="552">
        <f>IFERROR(VLOOKUP(A360,Сводная!W:AA,4,0),B360)</f>
        <v>0</v>
      </c>
    </row>
    <row r="361" spans="4:4">
      <c r="D361" s="552">
        <f>IFERROR(VLOOKUP(A361,Сводная!W:AA,4,0),B361)</f>
        <v>0</v>
      </c>
    </row>
    <row r="362" spans="4:4">
      <c r="D362" s="552">
        <f>IFERROR(VLOOKUP(A362,Сводная!W:AA,4,0),B362)</f>
        <v>0</v>
      </c>
    </row>
    <row r="363" spans="4:4">
      <c r="D363" s="552">
        <f>IFERROR(VLOOKUP(A363,Сводная!W:AA,4,0),B363)</f>
        <v>0</v>
      </c>
    </row>
    <row r="364" spans="4:4">
      <c r="D364" s="552">
        <f>IFERROR(VLOOKUP(A364,Сводная!W:AA,4,0),B364)</f>
        <v>0</v>
      </c>
    </row>
    <row r="365" spans="4:4">
      <c r="D365" s="552">
        <f>IFERROR(VLOOKUP(A365,Сводная!W:AA,4,0),B365)</f>
        <v>0</v>
      </c>
    </row>
    <row r="366" spans="4:4">
      <c r="D366" s="552">
        <f>IFERROR(VLOOKUP(A366,Сводная!W:AA,4,0),B366)</f>
        <v>0</v>
      </c>
    </row>
    <row r="367" spans="4:4">
      <c r="D367" s="552">
        <f>IFERROR(VLOOKUP(A367,Сводная!W:AA,4,0),B367)</f>
        <v>0</v>
      </c>
    </row>
    <row r="368" spans="4:4">
      <c r="D368" s="552">
        <f>IFERROR(VLOOKUP(A368,Сводная!W:AA,4,0),B368)</f>
        <v>0</v>
      </c>
    </row>
    <row r="369" spans="4:4">
      <c r="D369" s="552">
        <f>IFERROR(VLOOKUP(A369,Сводная!W:AA,4,0),B369)</f>
        <v>0</v>
      </c>
    </row>
    <row r="370" spans="4:4">
      <c r="D370" s="552">
        <f>IFERROR(VLOOKUP(A370,Сводная!W:AA,4,0),B370)</f>
        <v>0</v>
      </c>
    </row>
    <row r="371" spans="4:4">
      <c r="D371" s="552">
        <f>IFERROR(VLOOKUP(A371,Сводная!W:AA,4,0),B371)</f>
        <v>0</v>
      </c>
    </row>
    <row r="372" spans="4:4">
      <c r="D372" s="552">
        <f>IFERROR(VLOOKUP(A372,Сводная!W:AA,4,0),B372)</f>
        <v>0</v>
      </c>
    </row>
    <row r="373" spans="4:4">
      <c r="D373" s="552">
        <f>IFERROR(VLOOKUP(A373,Сводная!W:AA,4,0),B373)</f>
        <v>0</v>
      </c>
    </row>
    <row r="374" spans="4:4">
      <c r="D374" s="552">
        <f>IFERROR(VLOOKUP(A374,Сводная!W:AA,4,0),B374)</f>
        <v>0</v>
      </c>
    </row>
    <row r="375" spans="4:4">
      <c r="D375" s="552">
        <f>IFERROR(VLOOKUP(A375,Сводная!W:AA,4,0),B375)</f>
        <v>0</v>
      </c>
    </row>
    <row r="376" spans="4:4">
      <c r="D376" s="552">
        <f>IFERROR(VLOOKUP(A376,Сводная!W:AA,4,0),B376)</f>
        <v>0</v>
      </c>
    </row>
    <row r="377" spans="4:4">
      <c r="D377" s="552">
        <f>IFERROR(VLOOKUP(A377,Сводная!W:AA,4,0),B377)</f>
        <v>0</v>
      </c>
    </row>
    <row r="378" spans="4:4">
      <c r="D378" s="552">
        <f>IFERROR(VLOOKUP(A378,Сводная!W:AA,4,0),B378)</f>
        <v>0</v>
      </c>
    </row>
    <row r="379" spans="4:4">
      <c r="D379" s="552">
        <f>IFERROR(VLOOKUP(A379,Сводная!W:AA,4,0),B379)</f>
        <v>0</v>
      </c>
    </row>
    <row r="380" spans="4:4">
      <c r="D380" s="552">
        <f>IFERROR(VLOOKUP(A380,Сводная!W:AA,4,0),B380)</f>
        <v>0</v>
      </c>
    </row>
    <row r="381" spans="4:4">
      <c r="D381" s="552">
        <f>IFERROR(VLOOKUP(A381,Сводная!W:AA,4,0),B381)</f>
        <v>0</v>
      </c>
    </row>
    <row r="382" spans="4:4">
      <c r="D382" s="552">
        <f>IFERROR(VLOOKUP(A382,Сводная!W:AA,4,0),B382)</f>
        <v>0</v>
      </c>
    </row>
    <row r="383" spans="4:4">
      <c r="D383" s="552">
        <f>IFERROR(VLOOKUP(A383,Сводная!W:AA,4,0),B383)</f>
        <v>0</v>
      </c>
    </row>
    <row r="384" spans="4:4">
      <c r="D384" s="552">
        <f>IFERROR(VLOOKUP(A384,Сводная!W:AA,4,0),B384)</f>
        <v>0</v>
      </c>
    </row>
    <row r="385" spans="4:4">
      <c r="D385" s="552">
        <f>IFERROR(VLOOKUP(A385,Сводная!W:AA,4,0),B385)</f>
        <v>0</v>
      </c>
    </row>
    <row r="386" spans="4:4">
      <c r="D386" s="552">
        <f>IFERROR(VLOOKUP(A386,Сводная!W:AA,4,0),B386)</f>
        <v>0</v>
      </c>
    </row>
    <row r="387" spans="4:4">
      <c r="D387" s="552">
        <f>IFERROR(VLOOKUP(A387,Сводная!W:AA,4,0),B387)</f>
        <v>0</v>
      </c>
    </row>
    <row r="388" spans="4:4">
      <c r="D388" s="552">
        <f>IFERROR(VLOOKUP(A388,Сводная!W:AA,4,0),B388)</f>
        <v>0</v>
      </c>
    </row>
    <row r="389" spans="4:4">
      <c r="D389" s="552">
        <f>IFERROR(VLOOKUP(A389,Сводная!W:AA,4,0),B389)</f>
        <v>0</v>
      </c>
    </row>
    <row r="390" spans="4:4">
      <c r="D390" s="552">
        <f>IFERROR(VLOOKUP(A390,Сводная!W:AA,4,0),B390)</f>
        <v>0</v>
      </c>
    </row>
    <row r="391" spans="4:4">
      <c r="D391" s="552">
        <f>IFERROR(VLOOKUP(A391,Сводная!W:AA,4,0),B391)</f>
        <v>0</v>
      </c>
    </row>
    <row r="392" spans="4:4">
      <c r="D392" s="552">
        <f>IFERROR(VLOOKUP(A392,Сводная!W:AA,4,0),B392)</f>
        <v>0</v>
      </c>
    </row>
    <row r="393" spans="4:4">
      <c r="D393" s="552">
        <f>IFERROR(VLOOKUP(A393,Сводная!W:AA,4,0),B393)</f>
        <v>0</v>
      </c>
    </row>
    <row r="394" spans="4:4">
      <c r="D394" s="552">
        <f>IFERROR(VLOOKUP(A394,Сводная!W:AA,4,0),B394)</f>
        <v>0</v>
      </c>
    </row>
    <row r="395" spans="4:4">
      <c r="D395" s="552">
        <f>IFERROR(VLOOKUP(A395,Сводная!W:AA,4,0),B395)</f>
        <v>0</v>
      </c>
    </row>
    <row r="396" spans="4:4">
      <c r="D396" s="552">
        <f>IFERROR(VLOOKUP(A396,Сводная!W:AA,4,0),B396)</f>
        <v>0</v>
      </c>
    </row>
    <row r="397" spans="4:4">
      <c r="D397" s="552">
        <f>IFERROR(VLOOKUP(A397,Сводная!W:AA,4,0),B397)</f>
        <v>0</v>
      </c>
    </row>
    <row r="398" spans="4:4">
      <c r="D398" s="552">
        <f>IFERROR(VLOOKUP(A398,Сводная!W:AA,4,0),B398)</f>
        <v>0</v>
      </c>
    </row>
    <row r="399" spans="4:4">
      <c r="D399" s="552">
        <f>IFERROR(VLOOKUP(A399,Сводная!W:AA,4,0),B399)</f>
        <v>0</v>
      </c>
    </row>
    <row r="400" spans="4:4">
      <c r="D400" s="552">
        <f>IFERROR(VLOOKUP(A400,Сводная!W:AA,4,0),B400)</f>
        <v>0</v>
      </c>
    </row>
    <row r="401" spans="4:4">
      <c r="D401" s="552">
        <f>IFERROR(VLOOKUP(A401,Сводная!W:AA,4,0),B401)</f>
        <v>0</v>
      </c>
    </row>
    <row r="402" spans="4:4">
      <c r="D402" s="552">
        <f>IFERROR(VLOOKUP(A402,Сводная!W:AA,4,0),B402)</f>
        <v>0</v>
      </c>
    </row>
    <row r="403" spans="4:4">
      <c r="D403" s="552">
        <f>IFERROR(VLOOKUP(A403,Сводная!W:AA,4,0),B403)</f>
        <v>0</v>
      </c>
    </row>
    <row r="404" spans="4:4">
      <c r="D404" s="552">
        <f>IFERROR(VLOOKUP(A404,Сводная!W:AA,4,0),B404)</f>
        <v>0</v>
      </c>
    </row>
    <row r="405" spans="4:4">
      <c r="D405" s="552">
        <f>IFERROR(VLOOKUP(A405,Сводная!W:AA,4,0),B405)</f>
        <v>0</v>
      </c>
    </row>
    <row r="406" spans="4:4">
      <c r="D406" s="552">
        <f>IFERROR(VLOOKUP(A406,Сводная!W:AA,4,0),B406)</f>
        <v>0</v>
      </c>
    </row>
    <row r="407" spans="4:4">
      <c r="D407" s="552">
        <f>IFERROR(VLOOKUP(A407,Сводная!W:AA,4,0),B407)</f>
        <v>0</v>
      </c>
    </row>
    <row r="408" spans="4:4">
      <c r="D408" s="552">
        <f>IFERROR(VLOOKUP(A408,Сводная!W:AA,4,0),B408)</f>
        <v>0</v>
      </c>
    </row>
    <row r="409" spans="4:4">
      <c r="D409" s="552">
        <f>IFERROR(VLOOKUP(A409,Сводная!W:AA,4,0),B409)</f>
        <v>0</v>
      </c>
    </row>
    <row r="410" spans="4:4">
      <c r="D410" s="552">
        <f>IFERROR(VLOOKUP(A410,Сводная!W:AA,4,0),B410)</f>
        <v>0</v>
      </c>
    </row>
    <row r="411" spans="4:4">
      <c r="D411" s="552">
        <f>IFERROR(VLOOKUP(A411,Сводная!W:AA,4,0),B411)</f>
        <v>0</v>
      </c>
    </row>
    <row r="412" spans="4:4">
      <c r="D412" s="552">
        <f>IFERROR(VLOOKUP(A412,Сводная!W:AA,4,0),B412)</f>
        <v>0</v>
      </c>
    </row>
    <row r="413" spans="4:4">
      <c r="D413" s="552">
        <f>IFERROR(VLOOKUP(A413,Сводная!W:AA,4,0),B413)</f>
        <v>0</v>
      </c>
    </row>
    <row r="414" spans="4:4">
      <c r="D414" s="552">
        <f>IFERROR(VLOOKUP(A414,Сводная!W:AA,4,0),B414)</f>
        <v>0</v>
      </c>
    </row>
    <row r="415" spans="4:4">
      <c r="D415" s="552">
        <f>IFERROR(VLOOKUP(A415,Сводная!W:AA,4,0),B415)</f>
        <v>0</v>
      </c>
    </row>
    <row r="416" spans="4:4">
      <c r="D416" s="552">
        <f>IFERROR(VLOOKUP(A416,Сводная!W:AA,4,0),B416)</f>
        <v>0</v>
      </c>
    </row>
    <row r="417" spans="4:4">
      <c r="D417" s="552">
        <f>IFERROR(VLOOKUP(A417,Сводная!W:AA,4,0),B417)</f>
        <v>0</v>
      </c>
    </row>
    <row r="418" spans="4:4">
      <c r="D418" s="552">
        <f>IFERROR(VLOOKUP(A418,Сводная!W:AA,4,0),B418)</f>
        <v>0</v>
      </c>
    </row>
    <row r="419" spans="4:4">
      <c r="D419" s="552">
        <f>IFERROR(VLOOKUP(A419,Сводная!W:AA,4,0),B419)</f>
        <v>0</v>
      </c>
    </row>
    <row r="420" spans="4:4">
      <c r="D420" s="552">
        <f>IFERROR(VLOOKUP(A420,Сводная!W:AA,4,0),B420)</f>
        <v>0</v>
      </c>
    </row>
    <row r="421" spans="4:4">
      <c r="D421" s="552">
        <f>IFERROR(VLOOKUP(A421,Сводная!W:AA,4,0),B421)</f>
        <v>0</v>
      </c>
    </row>
    <row r="422" spans="4:4">
      <c r="D422" s="552">
        <f>IFERROR(VLOOKUP(A422,Сводная!W:AA,4,0),B422)</f>
        <v>0</v>
      </c>
    </row>
    <row r="423" spans="4:4">
      <c r="D423" s="552">
        <f>IFERROR(VLOOKUP(A423,Сводная!W:AA,4,0),B423)</f>
        <v>0</v>
      </c>
    </row>
    <row r="424" spans="4:4">
      <c r="D424" s="552">
        <f>IFERROR(VLOOKUP(A424,Сводная!W:AA,4,0),B424)</f>
        <v>0</v>
      </c>
    </row>
    <row r="425" spans="4:4">
      <c r="D425" s="552">
        <f>IFERROR(VLOOKUP(A425,Сводная!W:AA,4,0),B425)</f>
        <v>0</v>
      </c>
    </row>
    <row r="426" spans="4:4">
      <c r="D426" s="552">
        <f>IFERROR(VLOOKUP(A426,Сводная!W:AA,4,0),B426)</f>
        <v>0</v>
      </c>
    </row>
    <row r="427" spans="4:4">
      <c r="D427" s="552">
        <f>IFERROR(VLOOKUP(A427,Сводная!W:AA,4,0),B427)</f>
        <v>0</v>
      </c>
    </row>
    <row r="428" spans="4:4">
      <c r="D428" s="552">
        <f>IFERROR(VLOOKUP(A428,Сводная!W:AA,4,0),B428)</f>
        <v>0</v>
      </c>
    </row>
    <row r="429" spans="4:4">
      <c r="D429" s="552">
        <f>IFERROR(VLOOKUP(A429,Сводная!W:AA,4,0),B429)</f>
        <v>0</v>
      </c>
    </row>
    <row r="430" spans="4:4">
      <c r="D430" s="552">
        <f>IFERROR(VLOOKUP(A430,Сводная!W:AA,4,0),B430)</f>
        <v>0</v>
      </c>
    </row>
    <row r="431" spans="4:4">
      <c r="D431" s="552">
        <f>IFERROR(VLOOKUP(A431,Сводная!W:AA,4,0),B431)</f>
        <v>0</v>
      </c>
    </row>
    <row r="432" spans="4:4">
      <c r="D432" s="552">
        <f>IFERROR(VLOOKUP(A432,Сводная!W:AA,4,0),B432)</f>
        <v>0</v>
      </c>
    </row>
    <row r="433" spans="4:4">
      <c r="D433" s="552">
        <f>IFERROR(VLOOKUP(A433,Сводная!W:AA,4,0),B433)</f>
        <v>0</v>
      </c>
    </row>
    <row r="434" spans="4:4">
      <c r="D434" s="552">
        <f>IFERROR(VLOOKUP(A434,Сводная!W:AA,4,0),B434)</f>
        <v>0</v>
      </c>
    </row>
    <row r="435" spans="4:4">
      <c r="D435" s="552">
        <f>IFERROR(VLOOKUP(A435,Сводная!W:AA,4,0),B435)</f>
        <v>0</v>
      </c>
    </row>
    <row r="436" spans="4:4">
      <c r="D436" s="552">
        <f>IFERROR(VLOOKUP(A436,Сводная!W:AA,4,0),B436)</f>
        <v>0</v>
      </c>
    </row>
    <row r="437" spans="4:4">
      <c r="D437" s="552">
        <f>IFERROR(VLOOKUP(A437,Сводная!W:AA,4,0),B437)</f>
        <v>0</v>
      </c>
    </row>
    <row r="438" spans="4:4">
      <c r="D438" s="552">
        <f>IFERROR(VLOOKUP(A438,Сводная!W:AA,4,0),B438)</f>
        <v>0</v>
      </c>
    </row>
    <row r="439" spans="4:4">
      <c r="D439" s="552">
        <f>IFERROR(VLOOKUP(A439,Сводная!W:AA,4,0),B439)</f>
        <v>0</v>
      </c>
    </row>
    <row r="440" spans="4:4">
      <c r="D440" s="552">
        <f>IFERROR(VLOOKUP(A440,Сводная!W:AA,4,0),B440)</f>
        <v>0</v>
      </c>
    </row>
    <row r="441" spans="4:4">
      <c r="D441" s="552">
        <f>IFERROR(VLOOKUP(A441,Сводная!W:AA,4,0),B441)</f>
        <v>0</v>
      </c>
    </row>
    <row r="442" spans="4:4">
      <c r="D442" s="552">
        <f>IFERROR(VLOOKUP(A442,Сводная!W:AA,4,0),B442)</f>
        <v>0</v>
      </c>
    </row>
    <row r="443" spans="4:4">
      <c r="D443" s="552">
        <f>IFERROR(VLOOKUP(A443,Сводная!W:AA,4,0),B443)</f>
        <v>0</v>
      </c>
    </row>
    <row r="444" spans="4:4">
      <c r="D444" s="552">
        <f>IFERROR(VLOOKUP(A444,Сводная!W:AA,4,0),B444)</f>
        <v>0</v>
      </c>
    </row>
    <row r="445" spans="4:4">
      <c r="D445" s="552">
        <f>IFERROR(VLOOKUP(A445,Сводная!W:AA,4,0),B445)</f>
        <v>0</v>
      </c>
    </row>
    <row r="446" spans="4:4">
      <c r="D446" s="552">
        <f>IFERROR(VLOOKUP(A446,Сводная!W:AA,4,0),B446)</f>
        <v>0</v>
      </c>
    </row>
    <row r="447" spans="4:4">
      <c r="D447" s="552">
        <f>IFERROR(VLOOKUP(A447,Сводная!W:AA,4,0),B447)</f>
        <v>0</v>
      </c>
    </row>
    <row r="448" spans="4:4">
      <c r="D448" s="552">
        <f>IFERROR(VLOOKUP(A448,Сводная!W:AA,4,0),B448)</f>
        <v>0</v>
      </c>
    </row>
    <row r="449" spans="4:4">
      <c r="D449" s="552">
        <f>IFERROR(VLOOKUP(A449,Сводная!W:AA,4,0),B449)</f>
        <v>0</v>
      </c>
    </row>
    <row r="450" spans="4:4">
      <c r="D450" s="552">
        <f>IFERROR(VLOOKUP(A450,Сводная!W:AA,4,0),B450)</f>
        <v>0</v>
      </c>
    </row>
    <row r="451" spans="4:4">
      <c r="D451" s="552">
        <f>IFERROR(VLOOKUP(A451,Сводная!W:AA,4,0),B451)</f>
        <v>0</v>
      </c>
    </row>
    <row r="452" spans="4:4">
      <c r="D452" s="552">
        <f>IFERROR(VLOOKUP(A452,Сводная!W:AA,4,0),B452)</f>
        <v>0</v>
      </c>
    </row>
    <row r="453" spans="4:4">
      <c r="D453" s="552">
        <f>IFERROR(VLOOKUP(A453,Сводная!W:AA,4,0),B453)</f>
        <v>0</v>
      </c>
    </row>
    <row r="454" spans="4:4">
      <c r="D454" s="552">
        <f>IFERROR(VLOOKUP(A454,Сводная!W:AA,4,0),B454)</f>
        <v>0</v>
      </c>
    </row>
    <row r="455" spans="4:4">
      <c r="D455" s="552">
        <f>IFERROR(VLOOKUP(A455,Сводная!W:AA,4,0),B455)</f>
        <v>0</v>
      </c>
    </row>
    <row r="456" spans="4:4">
      <c r="D456" s="552">
        <f>IFERROR(VLOOKUP(A456,Сводная!W:AA,4,0),B456)</f>
        <v>0</v>
      </c>
    </row>
    <row r="457" spans="4:4">
      <c r="D457" s="552">
        <f>IFERROR(VLOOKUP(A457,Сводная!W:AA,4,0),B457)</f>
        <v>0</v>
      </c>
    </row>
    <row r="458" spans="4:4">
      <c r="D458" s="552">
        <f>IFERROR(VLOOKUP(A458,Сводная!W:AA,4,0),B458)</f>
        <v>0</v>
      </c>
    </row>
    <row r="459" spans="4:4">
      <c r="D459" s="552">
        <f>IFERROR(VLOOKUP(A459,Сводная!W:AA,4,0),B459)</f>
        <v>0</v>
      </c>
    </row>
    <row r="460" spans="4:4">
      <c r="D460" s="552">
        <f>IFERROR(VLOOKUP(A460,Сводная!W:AA,4,0),B460)</f>
        <v>0</v>
      </c>
    </row>
    <row r="461" spans="4:4">
      <c r="D461" s="552">
        <f>IFERROR(VLOOKUP(A461,Сводная!W:AA,4,0),B461)</f>
        <v>0</v>
      </c>
    </row>
    <row r="462" spans="4:4">
      <c r="D462" s="552">
        <f>IFERROR(VLOOKUP(A462,Сводная!W:AA,4,0),B462)</f>
        <v>0</v>
      </c>
    </row>
    <row r="463" spans="4:4">
      <c r="D463" s="552">
        <f>IFERROR(VLOOKUP(A463,Сводная!W:AA,4,0),B463)</f>
        <v>0</v>
      </c>
    </row>
    <row r="464" spans="4:4">
      <c r="D464" s="552">
        <f>IFERROR(VLOOKUP(A464,Сводная!W:AA,4,0),B464)</f>
        <v>0</v>
      </c>
    </row>
    <row r="465" spans="4:4">
      <c r="D465" s="552">
        <f>IFERROR(VLOOKUP(A465,Сводная!W:AA,4,0),B465)</f>
        <v>0</v>
      </c>
    </row>
    <row r="466" spans="4:4">
      <c r="D466" s="552">
        <f>IFERROR(VLOOKUP(A466,Сводная!W:AA,4,0),B466)</f>
        <v>0</v>
      </c>
    </row>
    <row r="467" spans="4:4">
      <c r="D467" s="552">
        <f>IFERROR(VLOOKUP(A467,Сводная!W:AA,4,0),B467)</f>
        <v>0</v>
      </c>
    </row>
    <row r="468" spans="4:4">
      <c r="D468" s="552">
        <f>IFERROR(VLOOKUP(A468,Сводная!W:AA,4,0),B468)</f>
        <v>0</v>
      </c>
    </row>
    <row r="469" spans="4:4">
      <c r="D469" s="552">
        <f>IFERROR(VLOOKUP(A469,Сводная!W:AA,4,0),B469)</f>
        <v>0</v>
      </c>
    </row>
    <row r="470" spans="4:4">
      <c r="D470" s="552">
        <f>IFERROR(VLOOKUP(A470,Сводная!W:AA,4,0),B470)</f>
        <v>0</v>
      </c>
    </row>
    <row r="471" spans="4:4">
      <c r="D471" s="552">
        <f>IFERROR(VLOOKUP(A471,Сводная!W:AA,4,0),B471)</f>
        <v>0</v>
      </c>
    </row>
    <row r="472" spans="4:4">
      <c r="D472" s="552">
        <f>IFERROR(VLOOKUP(A472,Сводная!W:AA,4,0),B472)</f>
        <v>0</v>
      </c>
    </row>
    <row r="473" spans="4:4">
      <c r="D473" s="552">
        <f>IFERROR(VLOOKUP(A473,Сводная!W:AA,4,0),B473)</f>
        <v>0</v>
      </c>
    </row>
    <row r="474" spans="4:4">
      <c r="D474" s="552">
        <f>IFERROR(VLOOKUP(A474,Сводная!W:AA,4,0),B474)</f>
        <v>0</v>
      </c>
    </row>
    <row r="475" spans="4:4">
      <c r="D475" s="552">
        <f>IFERROR(VLOOKUP(A475,Сводная!W:AA,4,0),B475)</f>
        <v>0</v>
      </c>
    </row>
    <row r="476" spans="4:4">
      <c r="D476" s="552">
        <f>IFERROR(VLOOKUP(A476,Сводная!W:AA,4,0),B476)</f>
        <v>0</v>
      </c>
    </row>
    <row r="477" spans="4:4">
      <c r="D477" s="552">
        <f>IFERROR(VLOOKUP(A477,Сводная!W:AA,4,0),B477)</f>
        <v>0</v>
      </c>
    </row>
    <row r="478" spans="4:4">
      <c r="D478" s="552">
        <f>IFERROR(VLOOKUP(A478,Сводная!W:AA,4,0),B478)</f>
        <v>0</v>
      </c>
    </row>
    <row r="479" spans="4:4">
      <c r="D479" s="552">
        <f>IFERROR(VLOOKUP(A479,Сводная!W:AA,4,0),B479)</f>
        <v>0</v>
      </c>
    </row>
    <row r="480" spans="4:4">
      <c r="D480" s="552">
        <f>IFERROR(VLOOKUP(A480,Сводная!W:AA,4,0),B480)</f>
        <v>0</v>
      </c>
    </row>
    <row r="481" spans="4:4">
      <c r="D481" s="552">
        <f>IFERROR(VLOOKUP(A481,Сводная!W:AA,4,0),B481)</f>
        <v>0</v>
      </c>
    </row>
    <row r="482" spans="4:4">
      <c r="D482" s="552">
        <f>IFERROR(VLOOKUP(A482,Сводная!W:AA,4,0),B482)</f>
        <v>0</v>
      </c>
    </row>
    <row r="483" spans="4:4">
      <c r="D483" s="552">
        <f>IFERROR(VLOOKUP(A483,Сводная!W:AA,4,0),B483)</f>
        <v>0</v>
      </c>
    </row>
    <row r="484" spans="4:4">
      <c r="D484" s="552">
        <f>IFERROR(VLOOKUP(A484,Сводная!W:AA,4,0),B484)</f>
        <v>0</v>
      </c>
    </row>
    <row r="485" spans="4:4">
      <c r="D485" s="552">
        <f>IFERROR(VLOOKUP(A485,Сводная!W:AA,4,0),B485)</f>
        <v>0</v>
      </c>
    </row>
    <row r="486" spans="4:4">
      <c r="D486" s="552">
        <f>IFERROR(VLOOKUP(A486,Сводная!W:AA,4,0),B486)</f>
        <v>0</v>
      </c>
    </row>
    <row r="487" spans="4:4">
      <c r="D487" s="552">
        <f>IFERROR(VLOOKUP(A487,Сводная!W:AA,4,0),B487)</f>
        <v>0</v>
      </c>
    </row>
    <row r="488" spans="4:4">
      <c r="D488" s="552">
        <f>IFERROR(VLOOKUP(A488,Сводная!W:AA,4,0),B488)</f>
        <v>0</v>
      </c>
    </row>
    <row r="489" spans="4:4">
      <c r="D489" s="552">
        <f>IFERROR(VLOOKUP(A489,Сводная!W:AA,4,0),B489)</f>
        <v>0</v>
      </c>
    </row>
    <row r="490" spans="4:4">
      <c r="D490" s="552">
        <f>IFERROR(VLOOKUP(A490,Сводная!W:AA,4,0),B490)</f>
        <v>0</v>
      </c>
    </row>
    <row r="491" spans="4:4">
      <c r="D491" s="552">
        <f>IFERROR(VLOOKUP(A491,Сводная!W:AA,4,0),B491)</f>
        <v>0</v>
      </c>
    </row>
    <row r="492" spans="4:4">
      <c r="D492" s="552">
        <f>IFERROR(VLOOKUP(A492,Сводная!W:AA,4,0),B492)</f>
        <v>0</v>
      </c>
    </row>
    <row r="493" spans="4:4">
      <c r="D493" s="552">
        <f>IFERROR(VLOOKUP(A493,Сводная!W:AA,4,0),B493)</f>
        <v>0</v>
      </c>
    </row>
    <row r="494" spans="4:4">
      <c r="D494" s="552">
        <f>IFERROR(VLOOKUP(A494,Сводная!W:AA,4,0),B494)</f>
        <v>0</v>
      </c>
    </row>
    <row r="495" spans="4:4">
      <c r="D495" s="552">
        <f>IFERROR(VLOOKUP(A495,Сводная!W:AA,4,0),B495)</f>
        <v>0</v>
      </c>
    </row>
    <row r="496" spans="4:4">
      <c r="D496" s="552">
        <f>IFERROR(VLOOKUP(A496,Сводная!W:AA,4,0),B496)</f>
        <v>0</v>
      </c>
    </row>
    <row r="497" spans="4:4">
      <c r="D497" s="552">
        <f>IFERROR(VLOOKUP(A497,Сводная!W:AA,4,0),B497)</f>
        <v>0</v>
      </c>
    </row>
    <row r="498" spans="4:4">
      <c r="D498" s="552">
        <f>IFERROR(VLOOKUP(A498,Сводная!W:AA,4,0),B498)</f>
        <v>0</v>
      </c>
    </row>
    <row r="499" spans="4:4">
      <c r="D499" s="552">
        <f>IFERROR(VLOOKUP(A499,Сводная!W:AA,4,0),B499)</f>
        <v>0</v>
      </c>
    </row>
    <row r="500" spans="4:4">
      <c r="D500" s="552">
        <f>IFERROR(VLOOKUP(A500,Сводная!W:AA,4,0),B500)</f>
        <v>0</v>
      </c>
    </row>
    <row r="501" spans="4:4">
      <c r="D501" s="552">
        <f>IFERROR(VLOOKUP(A501,Сводная!W:AA,4,0),B501)</f>
        <v>0</v>
      </c>
    </row>
    <row r="502" spans="4:4">
      <c r="D502" s="552">
        <f>IFERROR(VLOOKUP(A502,Сводная!W:AA,4,0),B502)</f>
        <v>0</v>
      </c>
    </row>
    <row r="503" spans="4:4">
      <c r="D503" s="552">
        <f>IFERROR(VLOOKUP(A503,Сводная!W:AA,4,0),B503)</f>
        <v>0</v>
      </c>
    </row>
    <row r="504" spans="4:4">
      <c r="D504" s="552">
        <f>IFERROR(VLOOKUP(A504,Сводная!W:AA,4,0),B504)</f>
        <v>0</v>
      </c>
    </row>
    <row r="505" spans="4:4">
      <c r="D505" s="552">
        <f>IFERROR(VLOOKUP(A505,Сводная!W:AA,4,0),B505)</f>
        <v>0</v>
      </c>
    </row>
    <row r="506" spans="4:4">
      <c r="D506" s="552">
        <f>IFERROR(VLOOKUP(A506,Сводная!W:AA,4,0),B506)</f>
        <v>0</v>
      </c>
    </row>
    <row r="507" spans="4:4">
      <c r="D507" s="552">
        <f>IFERROR(VLOOKUP(A507,Сводная!W:AA,4,0),B507)</f>
        <v>0</v>
      </c>
    </row>
    <row r="508" spans="4:4">
      <c r="D508" s="552">
        <f>IFERROR(VLOOKUP(A508,Сводная!W:AA,4,0),B508)</f>
        <v>0</v>
      </c>
    </row>
    <row r="509" spans="4:4">
      <c r="D509" s="552">
        <f>IFERROR(VLOOKUP(A509,Сводная!W:AA,4,0),B509)</f>
        <v>0</v>
      </c>
    </row>
    <row r="510" spans="4:4">
      <c r="D510" s="552">
        <f>IFERROR(VLOOKUP(A510,Сводная!W:AA,4,0),B510)</f>
        <v>0</v>
      </c>
    </row>
    <row r="511" spans="4:4">
      <c r="D511" s="552">
        <f>IFERROR(VLOOKUP(A511,Сводная!W:AA,4,0),B511)</f>
        <v>0</v>
      </c>
    </row>
    <row r="512" spans="4:4">
      <c r="D512" s="552">
        <f>IFERROR(VLOOKUP(A512,Сводная!W:AA,4,0),B512)</f>
        <v>0</v>
      </c>
    </row>
    <row r="513" spans="4:4">
      <c r="D513" s="552">
        <f>IFERROR(VLOOKUP(A513,Сводная!W:AA,4,0),B513)</f>
        <v>0</v>
      </c>
    </row>
    <row r="514" spans="4:4">
      <c r="D514" s="552">
        <f>IFERROR(VLOOKUP(A514,Сводная!W:AA,4,0),B514)</f>
        <v>0</v>
      </c>
    </row>
    <row r="515" spans="4:4">
      <c r="D515" s="552">
        <f>IFERROR(VLOOKUP(A515,Сводная!W:AA,4,0),B515)</f>
        <v>0</v>
      </c>
    </row>
    <row r="516" spans="4:4">
      <c r="D516" s="552">
        <f>IFERROR(VLOOKUP(A516,Сводная!W:AA,4,0),B516)</f>
        <v>0</v>
      </c>
    </row>
    <row r="517" spans="4:4">
      <c r="D517" s="552">
        <f>IFERROR(VLOOKUP(A517,Сводная!W:AA,4,0),B517)</f>
        <v>0</v>
      </c>
    </row>
    <row r="518" spans="4:4">
      <c r="D518" s="552">
        <f>IFERROR(VLOOKUP(A518,Сводная!W:AA,4,0),B518)</f>
        <v>0</v>
      </c>
    </row>
    <row r="519" spans="4:4">
      <c r="D519" s="552">
        <f>IFERROR(VLOOKUP(A519,Сводная!W:AA,4,0),B519)</f>
        <v>0</v>
      </c>
    </row>
    <row r="520" spans="4:4">
      <c r="D520" s="552">
        <f>IFERROR(VLOOKUP(A520,Сводная!W:AA,4,0),B520)</f>
        <v>0</v>
      </c>
    </row>
    <row r="521" spans="4:4">
      <c r="D521" s="552">
        <f>IFERROR(VLOOKUP(A521,Сводная!W:AA,4,0),B521)</f>
        <v>0</v>
      </c>
    </row>
    <row r="522" spans="4:4">
      <c r="D522" s="552">
        <f>IFERROR(VLOOKUP(A522,Сводная!W:AA,4,0),B522)</f>
        <v>0</v>
      </c>
    </row>
    <row r="523" spans="4:4">
      <c r="D523" s="552">
        <f>IFERROR(VLOOKUP(A523,Сводная!W:AA,4,0),B523)</f>
        <v>0</v>
      </c>
    </row>
    <row r="524" spans="4:4">
      <c r="D524" s="552">
        <f>IFERROR(VLOOKUP(A524,Сводная!W:AA,4,0),B524)</f>
        <v>0</v>
      </c>
    </row>
    <row r="525" spans="4:4">
      <c r="D525" s="552">
        <f>IFERROR(VLOOKUP(A525,Сводная!W:AA,4,0),B525)</f>
        <v>0</v>
      </c>
    </row>
    <row r="526" spans="4:4">
      <c r="D526" s="552">
        <f>IFERROR(VLOOKUP(A526,Сводная!W:AA,4,0),B526)</f>
        <v>0</v>
      </c>
    </row>
    <row r="527" spans="4:4">
      <c r="D527" s="552">
        <f>IFERROR(VLOOKUP(A527,Сводная!W:AA,4,0),B527)</f>
        <v>0</v>
      </c>
    </row>
    <row r="528" spans="4:4">
      <c r="D528" s="552">
        <f>IFERROR(VLOOKUP(A528,Сводная!W:AA,4,0),B528)</f>
        <v>0</v>
      </c>
    </row>
    <row r="529" spans="4:4">
      <c r="D529" s="552">
        <f>IFERROR(VLOOKUP(A529,Сводная!W:AA,4,0),B529)</f>
        <v>0</v>
      </c>
    </row>
    <row r="530" spans="4:4">
      <c r="D530" s="552">
        <f>IFERROR(VLOOKUP(A530,Сводная!W:AA,4,0),B530)</f>
        <v>0</v>
      </c>
    </row>
    <row r="531" spans="4:4">
      <c r="D531" s="552">
        <f>IFERROR(VLOOKUP(A531,Сводная!W:AA,4,0),B531)</f>
        <v>0</v>
      </c>
    </row>
    <row r="532" spans="4:4">
      <c r="D532" s="552">
        <f>IFERROR(VLOOKUP(A532,Сводная!W:AA,4,0),B532)</f>
        <v>0</v>
      </c>
    </row>
    <row r="533" spans="4:4">
      <c r="D533" s="552">
        <f>IFERROR(VLOOKUP(A533,Сводная!W:AA,4,0),B533)</f>
        <v>0</v>
      </c>
    </row>
    <row r="534" spans="4:4">
      <c r="D534" s="552">
        <f>IFERROR(VLOOKUP(A534,Сводная!W:AA,4,0),B534)</f>
        <v>0</v>
      </c>
    </row>
    <row r="535" spans="4:4">
      <c r="D535" s="552">
        <f>IFERROR(VLOOKUP(A535,Сводная!W:AA,4,0),B535)</f>
        <v>0</v>
      </c>
    </row>
    <row r="536" spans="4:4">
      <c r="D536" s="552">
        <f>IFERROR(VLOOKUP(A536,Сводная!W:AA,4,0),B536)</f>
        <v>0</v>
      </c>
    </row>
    <row r="537" spans="4:4">
      <c r="D537" s="552">
        <f>IFERROR(VLOOKUP(A537,Сводная!W:AA,4,0),B537)</f>
        <v>0</v>
      </c>
    </row>
    <row r="538" spans="4:4">
      <c r="D538" s="552">
        <f>IFERROR(VLOOKUP(A538,Сводная!W:AA,4,0),B538)</f>
        <v>0</v>
      </c>
    </row>
    <row r="539" spans="4:4">
      <c r="D539" s="552">
        <f>IFERROR(VLOOKUP(A539,Сводная!W:AA,4,0),B539)</f>
        <v>0</v>
      </c>
    </row>
    <row r="540" spans="4:4">
      <c r="D540" s="552">
        <f>IFERROR(VLOOKUP(A540,Сводная!W:AA,4,0),B540)</f>
        <v>0</v>
      </c>
    </row>
    <row r="541" spans="4:4">
      <c r="D541" s="552">
        <f>IFERROR(VLOOKUP(A541,Сводная!W:AA,4,0),B541)</f>
        <v>0</v>
      </c>
    </row>
    <row r="542" spans="4:4">
      <c r="D542" s="552">
        <f>IFERROR(VLOOKUP(A542,Сводная!W:AA,4,0),B542)</f>
        <v>0</v>
      </c>
    </row>
    <row r="543" spans="4:4">
      <c r="D543" s="552">
        <f>IFERROR(VLOOKUP(A543,Сводная!W:AA,4,0),B543)</f>
        <v>0</v>
      </c>
    </row>
    <row r="544" spans="4:4">
      <c r="D544" s="552">
        <f>IFERROR(VLOOKUP(A544,Сводная!W:AA,4,0),B544)</f>
        <v>0</v>
      </c>
    </row>
    <row r="545" spans="4:4">
      <c r="D545" s="552">
        <f>IFERROR(VLOOKUP(A545,Сводная!W:AA,4,0),B545)</f>
        <v>0</v>
      </c>
    </row>
    <row r="546" spans="4:4">
      <c r="D546" s="552">
        <f>IFERROR(VLOOKUP(A546,Сводная!W:AA,4,0),B546)</f>
        <v>0</v>
      </c>
    </row>
    <row r="547" spans="4:4">
      <c r="D547" s="552">
        <f>IFERROR(VLOOKUP(A547,Сводная!W:AA,4,0),B547)</f>
        <v>0</v>
      </c>
    </row>
    <row r="548" spans="4:4">
      <c r="D548" s="552">
        <f>IFERROR(VLOOKUP(A548,Сводная!W:AA,4,0),B548)</f>
        <v>0</v>
      </c>
    </row>
    <row r="549" spans="4:4">
      <c r="D549" s="552">
        <f>IFERROR(VLOOKUP(A549,Сводная!W:AA,4,0),B549)</f>
        <v>0</v>
      </c>
    </row>
    <row r="550" spans="4:4">
      <c r="D550" s="552">
        <f>IFERROR(VLOOKUP(A550,Сводная!W:AA,4,0),B550)</f>
        <v>0</v>
      </c>
    </row>
    <row r="551" spans="4:4">
      <c r="D551" s="552">
        <f>IFERROR(VLOOKUP(A551,Сводная!W:AA,4,0),B551)</f>
        <v>0</v>
      </c>
    </row>
    <row r="552" spans="4:4">
      <c r="D552" s="552">
        <f>IFERROR(VLOOKUP(A552,Сводная!W:AA,4,0),B552)</f>
        <v>0</v>
      </c>
    </row>
    <row r="553" spans="4:4">
      <c r="D553" s="552">
        <f>IFERROR(VLOOKUP(A553,Сводная!W:AA,4,0),B553)</f>
        <v>0</v>
      </c>
    </row>
    <row r="554" spans="4:4">
      <c r="D554" s="552">
        <f>IFERROR(VLOOKUP(A554,Сводная!W:AA,4,0),B554)</f>
        <v>0</v>
      </c>
    </row>
    <row r="555" spans="4:4">
      <c r="D555" s="552">
        <f>IFERROR(VLOOKUP(A555,Сводная!W:AA,4,0),B555)</f>
        <v>0</v>
      </c>
    </row>
    <row r="556" spans="4:4">
      <c r="D556" s="552">
        <f>IFERROR(VLOOKUP(A556,Сводная!W:AA,4,0),B556)</f>
        <v>0</v>
      </c>
    </row>
    <row r="557" spans="4:4">
      <c r="D557" s="552">
        <f>IFERROR(VLOOKUP(A557,Сводная!W:AA,4,0),B557)</f>
        <v>0</v>
      </c>
    </row>
    <row r="558" spans="4:4">
      <c r="D558" s="552">
        <f>IFERROR(VLOOKUP(A558,Сводная!W:AA,4,0),B558)</f>
        <v>0</v>
      </c>
    </row>
    <row r="559" spans="4:4">
      <c r="D559" s="552">
        <f>IFERROR(VLOOKUP(A559,Сводная!W:AA,4,0),B559)</f>
        <v>0</v>
      </c>
    </row>
    <row r="560" spans="4:4">
      <c r="D560" s="552">
        <f>IFERROR(VLOOKUP(A560,Сводная!W:AA,4,0),B560)</f>
        <v>0</v>
      </c>
    </row>
    <row r="561" spans="4:4">
      <c r="D561" s="552">
        <f>IFERROR(VLOOKUP(A561,Сводная!W:AA,4,0),B561)</f>
        <v>0</v>
      </c>
    </row>
    <row r="562" spans="4:4">
      <c r="D562" s="552">
        <f>IFERROR(VLOOKUP(A562,Сводная!W:AA,4,0),B562)</f>
        <v>0</v>
      </c>
    </row>
    <row r="563" spans="4:4">
      <c r="D563" s="552">
        <f>IFERROR(VLOOKUP(A563,Сводная!W:AA,4,0),B563)</f>
        <v>0</v>
      </c>
    </row>
    <row r="564" spans="4:4">
      <c r="D564" s="552">
        <f>IFERROR(VLOOKUP(A564,Сводная!W:AA,4,0),B564)</f>
        <v>0</v>
      </c>
    </row>
    <row r="565" spans="4:4">
      <c r="D565" s="552">
        <f>IFERROR(VLOOKUP(A565,Сводная!W:AA,4,0),B565)</f>
        <v>0</v>
      </c>
    </row>
    <row r="566" spans="4:4">
      <c r="D566" s="552">
        <f>IFERROR(VLOOKUP(A566,Сводная!W:AA,4,0),B566)</f>
        <v>0</v>
      </c>
    </row>
    <row r="567" spans="4:4">
      <c r="D567" s="552">
        <f>IFERROR(VLOOKUP(A567,Сводная!W:AA,4,0),B567)</f>
        <v>0</v>
      </c>
    </row>
    <row r="568" spans="4:4">
      <c r="D568" s="552">
        <f>IFERROR(VLOOKUP(A568,Сводная!W:AA,4,0),B568)</f>
        <v>0</v>
      </c>
    </row>
    <row r="569" spans="4:4">
      <c r="D569" s="552">
        <f>IFERROR(VLOOKUP(A569,Сводная!W:AA,4,0),B569)</f>
        <v>0</v>
      </c>
    </row>
    <row r="570" spans="4:4">
      <c r="D570" s="552">
        <f>IFERROR(VLOOKUP(A570,Сводная!W:AA,4,0),B570)</f>
        <v>0</v>
      </c>
    </row>
    <row r="571" spans="4:4">
      <c r="D571" s="552">
        <f>IFERROR(VLOOKUP(A571,Сводная!W:AA,4,0),B571)</f>
        <v>0</v>
      </c>
    </row>
    <row r="572" spans="4:4">
      <c r="D572" s="552">
        <f>IFERROR(VLOOKUP(A572,Сводная!W:AA,4,0),B572)</f>
        <v>0</v>
      </c>
    </row>
    <row r="573" spans="4:4">
      <c r="D573" s="552">
        <f>IFERROR(VLOOKUP(A573,Сводная!W:AA,4,0),B573)</f>
        <v>0</v>
      </c>
    </row>
    <row r="574" spans="4:4">
      <c r="D574" s="552">
        <f>IFERROR(VLOOKUP(A574,Сводная!W:AA,4,0),B574)</f>
        <v>0</v>
      </c>
    </row>
    <row r="575" spans="4:4">
      <c r="D575" s="552">
        <f>IFERROR(VLOOKUP(A575,Сводная!W:AA,4,0),B575)</f>
        <v>0</v>
      </c>
    </row>
    <row r="576" spans="4:4">
      <c r="D576" s="552">
        <f>IFERROR(VLOOKUP(A576,Сводная!W:AA,4,0),B576)</f>
        <v>0</v>
      </c>
    </row>
    <row r="577" spans="4:4">
      <c r="D577" s="552">
        <f>IFERROR(VLOOKUP(A577,Сводная!W:AA,4,0),B577)</f>
        <v>0</v>
      </c>
    </row>
    <row r="578" spans="4:4">
      <c r="D578" s="552">
        <f>IFERROR(VLOOKUP(A578,Сводная!W:AA,4,0),B578)</f>
        <v>0</v>
      </c>
    </row>
    <row r="579" spans="4:4">
      <c r="D579" s="552">
        <f>IFERROR(VLOOKUP(A579,Сводная!W:AA,4,0),B579)</f>
        <v>0</v>
      </c>
    </row>
    <row r="580" spans="4:4">
      <c r="D580" s="552">
        <f>IFERROR(VLOOKUP(A580,Сводная!W:AA,4,0),B580)</f>
        <v>0</v>
      </c>
    </row>
    <row r="581" spans="4:4">
      <c r="D581" s="552">
        <f>IFERROR(VLOOKUP(A581,Сводная!W:AA,4,0),B581)</f>
        <v>0</v>
      </c>
    </row>
    <row r="582" spans="4:4">
      <c r="D582" s="552">
        <f>IFERROR(VLOOKUP(A582,Сводная!W:AA,4,0),B582)</f>
        <v>0</v>
      </c>
    </row>
    <row r="583" spans="4:4">
      <c r="D583" s="552">
        <f>IFERROR(VLOOKUP(A583,Сводная!W:AA,4,0),B583)</f>
        <v>0</v>
      </c>
    </row>
    <row r="584" spans="4:4">
      <c r="D584" s="552">
        <f>IFERROR(VLOOKUP(A584,Сводная!W:AA,4,0),B584)</f>
        <v>0</v>
      </c>
    </row>
    <row r="585" spans="4:4">
      <c r="D585" s="552">
        <f>IFERROR(VLOOKUP(A585,Сводная!W:AA,4,0),B585)</f>
        <v>0</v>
      </c>
    </row>
    <row r="586" spans="4:4">
      <c r="D586" s="552">
        <f>IFERROR(VLOOKUP(A586,Сводная!W:AA,4,0),B586)</f>
        <v>0</v>
      </c>
    </row>
    <row r="587" spans="4:4">
      <c r="D587" s="552">
        <f>IFERROR(VLOOKUP(A587,Сводная!W:AA,4,0),B587)</f>
        <v>0</v>
      </c>
    </row>
    <row r="588" spans="4:4">
      <c r="D588" s="552">
        <f>IFERROR(VLOOKUP(A588,Сводная!W:AA,4,0),B588)</f>
        <v>0</v>
      </c>
    </row>
    <row r="589" spans="4:4">
      <c r="D589" s="552">
        <f>IFERROR(VLOOKUP(A589,Сводная!W:AA,4,0),B589)</f>
        <v>0</v>
      </c>
    </row>
    <row r="590" spans="4:4">
      <c r="D590" s="552">
        <f>IFERROR(VLOOKUP(A590,Сводная!W:AA,4,0),B590)</f>
        <v>0</v>
      </c>
    </row>
    <row r="591" spans="4:4">
      <c r="D591" s="552">
        <f>IFERROR(VLOOKUP(A591,Сводная!W:AA,4,0),B591)</f>
        <v>0</v>
      </c>
    </row>
    <row r="592" spans="4:4">
      <c r="D592" s="552">
        <f>IFERROR(VLOOKUP(A592,Сводная!W:AA,4,0),B592)</f>
        <v>0</v>
      </c>
    </row>
    <row r="593" spans="4:4">
      <c r="D593" s="552">
        <f>IFERROR(VLOOKUP(A593,Сводная!W:AA,4,0),B593)</f>
        <v>0</v>
      </c>
    </row>
    <row r="594" spans="4:4">
      <c r="D594" s="552">
        <f>IFERROR(VLOOKUP(A594,Сводная!W:AA,4,0),B594)</f>
        <v>0</v>
      </c>
    </row>
    <row r="595" spans="4:4">
      <c r="D595" s="552">
        <f>IFERROR(VLOOKUP(A595,Сводная!W:AA,4,0),B595)</f>
        <v>0</v>
      </c>
    </row>
    <row r="596" spans="4:4">
      <c r="D596" s="552">
        <f>IFERROR(VLOOKUP(A596,Сводная!W:AA,4,0),B596)</f>
        <v>0</v>
      </c>
    </row>
    <row r="597" spans="4:4">
      <c r="D597" s="552">
        <f>IFERROR(VLOOKUP(A597,Сводная!W:AA,4,0),B597)</f>
        <v>0</v>
      </c>
    </row>
    <row r="598" spans="4:4">
      <c r="D598" s="552">
        <f>IFERROR(VLOOKUP(A598,Сводная!W:AA,4,0),B598)</f>
        <v>0</v>
      </c>
    </row>
    <row r="599" spans="4:4">
      <c r="D599" s="552">
        <f>IFERROR(VLOOKUP(A599,Сводная!W:AA,4,0),B599)</f>
        <v>0</v>
      </c>
    </row>
    <row r="600" spans="4:4">
      <c r="D600" s="552">
        <f>IFERROR(VLOOKUP(A600,Сводная!W:AA,4,0),B600)</f>
        <v>0</v>
      </c>
    </row>
    <row r="601" spans="4:4">
      <c r="D601" s="552">
        <f>IFERROR(VLOOKUP(A601,Сводная!W:AA,4,0),B601)</f>
        <v>0</v>
      </c>
    </row>
    <row r="602" spans="4:4">
      <c r="D602" s="552">
        <f>IFERROR(VLOOKUP(A602,Сводная!W:AA,4,0),B602)</f>
        <v>0</v>
      </c>
    </row>
    <row r="603" spans="4:4">
      <c r="D603" s="552">
        <f>IFERROR(VLOOKUP(A603,Сводная!W:AA,4,0),B603)</f>
        <v>0</v>
      </c>
    </row>
    <row r="604" spans="4:4">
      <c r="D604" s="552">
        <f>IFERROR(VLOOKUP(A604,Сводная!W:AA,4,0),B604)</f>
        <v>0</v>
      </c>
    </row>
    <row r="605" spans="4:4">
      <c r="D605" s="552">
        <f>IFERROR(VLOOKUP(A605,Сводная!W:AA,4,0),B605)</f>
        <v>0</v>
      </c>
    </row>
    <row r="606" spans="4:4">
      <c r="D606" s="552">
        <f>IFERROR(VLOOKUP(A606,Сводная!W:AA,4,0),B606)</f>
        <v>0</v>
      </c>
    </row>
    <row r="607" spans="4:4">
      <c r="D607" s="552">
        <f>IFERROR(VLOOKUP(A607,Сводная!W:AA,4,0),B607)</f>
        <v>0</v>
      </c>
    </row>
    <row r="608" spans="4:4">
      <c r="D608" s="552">
        <f>IFERROR(VLOOKUP(A608,Сводная!W:AA,4,0),B608)</f>
        <v>0</v>
      </c>
    </row>
    <row r="609" spans="4:4">
      <c r="D609" s="552">
        <f>IFERROR(VLOOKUP(A609,Сводная!W:AA,4,0),B609)</f>
        <v>0</v>
      </c>
    </row>
    <row r="610" spans="4:4">
      <c r="D610" s="552">
        <f>IFERROR(VLOOKUP(A610,Сводная!W:AA,4,0),B610)</f>
        <v>0</v>
      </c>
    </row>
    <row r="611" spans="4:4">
      <c r="D611" s="552">
        <f>IFERROR(VLOOKUP(A611,Сводная!W:AA,4,0),B611)</f>
        <v>0</v>
      </c>
    </row>
    <row r="612" spans="4:4">
      <c r="D612" s="552">
        <f>IFERROR(VLOOKUP(A612,Сводная!W:AA,4,0),B612)</f>
        <v>0</v>
      </c>
    </row>
    <row r="613" spans="4:4">
      <c r="D613" s="552">
        <f>IFERROR(VLOOKUP(A613,Сводная!W:AA,4,0),B613)</f>
        <v>0</v>
      </c>
    </row>
    <row r="614" spans="4:4">
      <c r="D614" s="552">
        <f>IFERROR(VLOOKUP(A614,Сводная!W:AA,4,0),B614)</f>
        <v>0</v>
      </c>
    </row>
    <row r="615" spans="4:4">
      <c r="D615" s="552">
        <f>IFERROR(VLOOKUP(A615,Сводная!W:AA,4,0),B615)</f>
        <v>0</v>
      </c>
    </row>
    <row r="616" spans="4:4">
      <c r="D616" s="552">
        <f>IFERROR(VLOOKUP(A616,Сводная!W:AA,4,0),B616)</f>
        <v>0</v>
      </c>
    </row>
    <row r="617" spans="4:4">
      <c r="D617" s="552">
        <f>IFERROR(VLOOKUP(A617,Сводная!W:AA,4,0),B617)</f>
        <v>0</v>
      </c>
    </row>
    <row r="618" spans="4:4">
      <c r="D618" s="552">
        <f>IFERROR(VLOOKUP(A618,Сводная!W:AA,4,0),B618)</f>
        <v>0</v>
      </c>
    </row>
    <row r="619" spans="4:4">
      <c r="D619" s="552">
        <f>IFERROR(VLOOKUP(A619,Сводная!W:AA,4,0),B619)</f>
        <v>0</v>
      </c>
    </row>
    <row r="620" spans="4:4">
      <c r="D620" s="552">
        <f>IFERROR(VLOOKUP(A620,Сводная!W:AA,4,0),B620)</f>
        <v>0</v>
      </c>
    </row>
    <row r="621" spans="4:4">
      <c r="D621" s="552">
        <f>IFERROR(VLOOKUP(A621,Сводная!W:AA,4,0),B621)</f>
        <v>0</v>
      </c>
    </row>
    <row r="622" spans="4:4">
      <c r="D622" s="552">
        <f>IFERROR(VLOOKUP(A622,Сводная!W:AA,4,0),B622)</f>
        <v>0</v>
      </c>
    </row>
    <row r="623" spans="4:4">
      <c r="D623" s="552">
        <f>IFERROR(VLOOKUP(A623,Сводная!W:AA,4,0),B623)</f>
        <v>0</v>
      </c>
    </row>
    <row r="624" spans="4:4">
      <c r="D624" s="552">
        <f>IFERROR(VLOOKUP(A624,Сводная!W:AA,4,0),B624)</f>
        <v>0</v>
      </c>
    </row>
    <row r="625" spans="4:4">
      <c r="D625" s="552">
        <f>IFERROR(VLOOKUP(A625,Сводная!W:AA,4,0),B625)</f>
        <v>0</v>
      </c>
    </row>
    <row r="626" spans="4:4">
      <c r="D626" s="552">
        <f>IFERROR(VLOOKUP(A626,Сводная!W:AA,4,0),B626)</f>
        <v>0</v>
      </c>
    </row>
    <row r="627" spans="4:4">
      <c r="D627" s="552">
        <f>IFERROR(VLOOKUP(A627,Сводная!W:AA,4,0),B627)</f>
        <v>0</v>
      </c>
    </row>
    <row r="628" spans="4:4">
      <c r="D628" s="552">
        <f>IFERROR(VLOOKUP(A628,Сводная!W:AA,4,0),B628)</f>
        <v>0</v>
      </c>
    </row>
    <row r="629" spans="4:4">
      <c r="D629" s="552">
        <f>IFERROR(VLOOKUP(A629,Сводная!W:AA,4,0),B629)</f>
        <v>0</v>
      </c>
    </row>
    <row r="630" spans="4:4">
      <c r="D630" s="552">
        <f>IFERROR(VLOOKUP(A630,Сводная!W:AA,4,0),B630)</f>
        <v>0</v>
      </c>
    </row>
    <row r="631" spans="4:4">
      <c r="D631" s="552">
        <f>IFERROR(VLOOKUP(A631,Сводная!W:AA,4,0),B631)</f>
        <v>0</v>
      </c>
    </row>
    <row r="632" spans="4:4">
      <c r="D632" s="552">
        <f>IFERROR(VLOOKUP(A632,Сводная!W:AA,4,0),B632)</f>
        <v>0</v>
      </c>
    </row>
    <row r="633" spans="4:4">
      <c r="D633" s="552">
        <f>IFERROR(VLOOKUP(A633,Сводная!W:AA,4,0),B633)</f>
        <v>0</v>
      </c>
    </row>
    <row r="634" spans="4:4">
      <c r="D634" s="552">
        <f>IFERROR(VLOOKUP(A634,Сводная!W:AA,4,0),B634)</f>
        <v>0</v>
      </c>
    </row>
    <row r="635" spans="4:4">
      <c r="D635" s="552">
        <f>IFERROR(VLOOKUP(A635,Сводная!W:AA,4,0),B635)</f>
        <v>0</v>
      </c>
    </row>
    <row r="636" spans="4:4">
      <c r="D636" s="552">
        <f>IFERROR(VLOOKUP(A636,Сводная!W:AA,4,0),B636)</f>
        <v>0</v>
      </c>
    </row>
    <row r="637" spans="4:4">
      <c r="D637" s="552">
        <f>IFERROR(VLOOKUP(A637,Сводная!W:AA,4,0),B637)</f>
        <v>0</v>
      </c>
    </row>
    <row r="638" spans="4:4">
      <c r="D638" s="552">
        <f>IFERROR(VLOOKUP(A638,Сводная!W:AA,4,0),B638)</f>
        <v>0</v>
      </c>
    </row>
    <row r="639" spans="4:4">
      <c r="D639" s="552">
        <f>IFERROR(VLOOKUP(A639,Сводная!W:AA,4,0),B639)</f>
        <v>0</v>
      </c>
    </row>
    <row r="640" spans="4:4">
      <c r="D640" s="552">
        <f>IFERROR(VLOOKUP(A640,Сводная!W:AA,4,0),B640)</f>
        <v>0</v>
      </c>
    </row>
    <row r="641" spans="4:4">
      <c r="D641" s="552">
        <f>IFERROR(VLOOKUP(A641,Сводная!W:AA,4,0),B641)</f>
        <v>0</v>
      </c>
    </row>
    <row r="642" spans="4:4">
      <c r="D642" s="552">
        <f>IFERROR(VLOOKUP(A642,Сводная!W:AA,4,0),B642)</f>
        <v>0</v>
      </c>
    </row>
    <row r="643" spans="4:4">
      <c r="D643" s="552">
        <f>IFERROR(VLOOKUP(A643,Сводная!W:AA,4,0),B643)</f>
        <v>0</v>
      </c>
    </row>
    <row r="644" spans="4:4">
      <c r="D644" s="552">
        <f>IFERROR(VLOOKUP(A644,Сводная!W:AA,4,0),B644)</f>
        <v>0</v>
      </c>
    </row>
    <row r="645" spans="4:4">
      <c r="D645" s="552">
        <f>IFERROR(VLOOKUP(A645,Сводная!W:AA,4,0),B645)</f>
        <v>0</v>
      </c>
    </row>
    <row r="646" spans="4:4">
      <c r="D646" s="552">
        <f>IFERROR(VLOOKUP(A646,Сводная!W:AA,4,0),B646)</f>
        <v>0</v>
      </c>
    </row>
    <row r="647" spans="4:4">
      <c r="D647" s="552">
        <f>IFERROR(VLOOKUP(A647,Сводная!W:AA,4,0),B647)</f>
        <v>0</v>
      </c>
    </row>
    <row r="648" spans="4:4">
      <c r="D648" s="552">
        <f>IFERROR(VLOOKUP(A648,Сводная!W:AA,4,0),B648)</f>
        <v>0</v>
      </c>
    </row>
    <row r="649" spans="4:4">
      <c r="D649" s="552">
        <f>IFERROR(VLOOKUP(A649,Сводная!W:AA,4,0),B649)</f>
        <v>0</v>
      </c>
    </row>
    <row r="650" spans="4:4">
      <c r="D650" s="552">
        <f>IFERROR(VLOOKUP(A650,Сводная!W:AA,4,0),B650)</f>
        <v>0</v>
      </c>
    </row>
    <row r="651" spans="4:4">
      <c r="D651" s="552">
        <f>IFERROR(VLOOKUP(A651,Сводная!W:AA,4,0),B651)</f>
        <v>0</v>
      </c>
    </row>
    <row r="652" spans="4:4">
      <c r="D652" s="552">
        <f>IFERROR(VLOOKUP(A652,Сводная!W:AA,4,0),B652)</f>
        <v>0</v>
      </c>
    </row>
    <row r="653" spans="4:4">
      <c r="D653" s="552">
        <f>IFERROR(VLOOKUP(A653,Сводная!W:AA,4,0),B653)</f>
        <v>0</v>
      </c>
    </row>
    <row r="654" spans="4:4">
      <c r="D654" s="552">
        <f>IFERROR(VLOOKUP(A654,Сводная!W:AA,4,0),B654)</f>
        <v>0</v>
      </c>
    </row>
    <row r="655" spans="4:4">
      <c r="D655" s="552">
        <f>IFERROR(VLOOKUP(A655,Сводная!W:AA,4,0),B655)</f>
        <v>0</v>
      </c>
    </row>
    <row r="656" spans="4:4">
      <c r="D656" s="552">
        <f>IFERROR(VLOOKUP(A656,Сводная!W:AA,4,0),B656)</f>
        <v>0</v>
      </c>
    </row>
    <row r="657" spans="4:4">
      <c r="D657" s="552">
        <f>IFERROR(VLOOKUP(A657,Сводная!W:AA,4,0),B657)</f>
        <v>0</v>
      </c>
    </row>
    <row r="658" spans="4:4">
      <c r="D658" s="552">
        <f>IFERROR(VLOOKUP(A658,Сводная!W:AA,4,0),B658)</f>
        <v>0</v>
      </c>
    </row>
    <row r="659" spans="4:4">
      <c r="D659" s="552">
        <f>IFERROR(VLOOKUP(A659,Сводная!W:AA,4,0),B659)</f>
        <v>0</v>
      </c>
    </row>
    <row r="660" spans="4:4">
      <c r="D660" s="552">
        <f>IFERROR(VLOOKUP(A660,Сводная!W:AA,4,0),B660)</f>
        <v>0</v>
      </c>
    </row>
    <row r="661" spans="4:4">
      <c r="D661" s="552">
        <f>IFERROR(VLOOKUP(A661,Сводная!W:AA,4,0),B661)</f>
        <v>0</v>
      </c>
    </row>
    <row r="662" spans="4:4">
      <c r="D662" s="552">
        <f>IFERROR(VLOOKUP(A662,Сводная!W:AA,4,0),B662)</f>
        <v>0</v>
      </c>
    </row>
    <row r="663" spans="4:4">
      <c r="D663" s="552">
        <f>IFERROR(VLOOKUP(A663,Сводная!W:AA,4,0),B663)</f>
        <v>0</v>
      </c>
    </row>
    <row r="664" spans="4:4">
      <c r="D664" s="552">
        <f>IFERROR(VLOOKUP(A664,Сводная!W:AA,4,0),B664)</f>
        <v>0</v>
      </c>
    </row>
    <row r="665" spans="4:4">
      <c r="D665" s="552">
        <f>IFERROR(VLOOKUP(A665,Сводная!W:AA,4,0),B665)</f>
        <v>0</v>
      </c>
    </row>
    <row r="666" spans="4:4">
      <c r="D666" s="552">
        <f>IFERROR(VLOOKUP(A666,Сводная!W:AA,4,0),B666)</f>
        <v>0</v>
      </c>
    </row>
    <row r="667" spans="4:4">
      <c r="D667" s="552">
        <f>IFERROR(VLOOKUP(A667,Сводная!W:AA,4,0),B667)</f>
        <v>0</v>
      </c>
    </row>
    <row r="668" spans="4:4">
      <c r="D668" s="552">
        <f>IFERROR(VLOOKUP(A668,Сводная!W:AA,4,0),B668)</f>
        <v>0</v>
      </c>
    </row>
    <row r="669" spans="4:4">
      <c r="D669" s="552">
        <f>IFERROR(VLOOKUP(A669,Сводная!W:AA,4,0),B669)</f>
        <v>0</v>
      </c>
    </row>
    <row r="670" spans="4:4">
      <c r="D670" s="552">
        <f>IFERROR(VLOOKUP(A670,Сводная!W:AA,4,0),B670)</f>
        <v>0</v>
      </c>
    </row>
    <row r="671" spans="4:4">
      <c r="D671" s="552">
        <f>IFERROR(VLOOKUP(A671,Сводная!W:AA,4,0),B671)</f>
        <v>0</v>
      </c>
    </row>
    <row r="672" spans="4:4">
      <c r="D672" s="552">
        <f>IFERROR(VLOOKUP(A672,Сводная!W:AA,4,0),B672)</f>
        <v>0</v>
      </c>
    </row>
    <row r="673" spans="4:4">
      <c r="D673" s="552">
        <f>IFERROR(VLOOKUP(A673,Сводная!W:AA,4,0),B673)</f>
        <v>0</v>
      </c>
    </row>
    <row r="674" spans="4:4">
      <c r="D674" s="552">
        <f>IFERROR(VLOOKUP(A674,Сводная!W:AA,4,0),B674)</f>
        <v>0</v>
      </c>
    </row>
    <row r="675" spans="4:4">
      <c r="D675" s="552">
        <f>IFERROR(VLOOKUP(A675,Сводная!W:AA,4,0),B675)</f>
        <v>0</v>
      </c>
    </row>
    <row r="676" spans="4:4">
      <c r="D676" s="552">
        <f>IFERROR(VLOOKUP(A676,Сводная!W:AA,4,0),B676)</f>
        <v>0</v>
      </c>
    </row>
    <row r="677" spans="4:4">
      <c r="D677" s="552">
        <f>IFERROR(VLOOKUP(A677,Сводная!W:AA,4,0),B677)</f>
        <v>0</v>
      </c>
    </row>
    <row r="678" spans="4:4">
      <c r="D678" s="552">
        <f>IFERROR(VLOOKUP(A678,Сводная!W:AA,4,0),B678)</f>
        <v>0</v>
      </c>
    </row>
    <row r="679" spans="4:4">
      <c r="D679" s="552">
        <f>IFERROR(VLOOKUP(A679,Сводная!W:AA,4,0),B679)</f>
        <v>0</v>
      </c>
    </row>
    <row r="680" spans="4:4">
      <c r="D680" s="552">
        <f>IFERROR(VLOOKUP(A680,Сводная!W:AA,4,0),B680)</f>
        <v>0</v>
      </c>
    </row>
    <row r="681" spans="4:4">
      <c r="D681" s="552">
        <f>IFERROR(VLOOKUP(A681,Сводная!W:AA,4,0),B681)</f>
        <v>0</v>
      </c>
    </row>
    <row r="682" spans="4:4">
      <c r="D682" s="552">
        <f>IFERROR(VLOOKUP(A682,Сводная!W:AA,4,0),B682)</f>
        <v>0</v>
      </c>
    </row>
    <row r="683" spans="4:4">
      <c r="D683" s="552">
        <f>IFERROR(VLOOKUP(A683,Сводная!W:AA,4,0),B683)</f>
        <v>0</v>
      </c>
    </row>
    <row r="684" spans="4:4">
      <c r="D684" s="552">
        <f>IFERROR(VLOOKUP(A684,Сводная!W:AA,4,0),B684)</f>
        <v>0</v>
      </c>
    </row>
    <row r="685" spans="4:4">
      <c r="D685" s="552">
        <f>IFERROR(VLOOKUP(A685,Сводная!W:AA,4,0),B685)</f>
        <v>0</v>
      </c>
    </row>
    <row r="686" spans="4:4">
      <c r="D686" s="552">
        <f>IFERROR(VLOOKUP(A686,Сводная!W:AA,4,0),B686)</f>
        <v>0</v>
      </c>
    </row>
    <row r="687" spans="4:4">
      <c r="D687" s="552">
        <f>IFERROR(VLOOKUP(A687,Сводная!W:AA,4,0),B687)</f>
        <v>0</v>
      </c>
    </row>
    <row r="688" spans="4:4">
      <c r="D688" s="552">
        <f>IFERROR(VLOOKUP(A688,Сводная!W:AA,4,0),B688)</f>
        <v>0</v>
      </c>
    </row>
    <row r="689" spans="4:4">
      <c r="D689" s="552">
        <f>IFERROR(VLOOKUP(A689,Сводная!W:AA,4,0),B689)</f>
        <v>0</v>
      </c>
    </row>
    <row r="690" spans="4:4">
      <c r="D690" s="552">
        <f>IFERROR(VLOOKUP(A690,Сводная!W:AA,4,0),B690)</f>
        <v>0</v>
      </c>
    </row>
    <row r="691" spans="4:4">
      <c r="D691" s="552">
        <f>IFERROR(VLOOKUP(A691,Сводная!W:AA,4,0),B691)</f>
        <v>0</v>
      </c>
    </row>
    <row r="692" spans="4:4">
      <c r="D692" s="552">
        <f>IFERROR(VLOOKUP(A692,Сводная!W:AA,4,0),B692)</f>
        <v>0</v>
      </c>
    </row>
    <row r="693" spans="4:4">
      <c r="D693" s="552">
        <f>IFERROR(VLOOKUP(A693,Сводная!W:AA,4,0),B693)</f>
        <v>0</v>
      </c>
    </row>
    <row r="694" spans="4:4">
      <c r="D694" s="552">
        <f>IFERROR(VLOOKUP(A694,Сводная!W:AA,4,0),B694)</f>
        <v>0</v>
      </c>
    </row>
    <row r="695" spans="4:4">
      <c r="D695" s="552">
        <f>IFERROR(VLOOKUP(A695,Сводная!W:AA,4,0),B695)</f>
        <v>0</v>
      </c>
    </row>
    <row r="696" spans="4:4">
      <c r="D696" s="552">
        <f>IFERROR(VLOOKUP(A696,Сводная!W:AA,4,0),B696)</f>
        <v>0</v>
      </c>
    </row>
    <row r="697" spans="4:4">
      <c r="D697" s="552">
        <f>IFERROR(VLOOKUP(A697,Сводная!W:AA,4,0),B697)</f>
        <v>0</v>
      </c>
    </row>
    <row r="698" spans="4:4">
      <c r="D698" s="552">
        <f>IFERROR(VLOOKUP(A698,Сводная!W:AA,4,0),B698)</f>
        <v>0</v>
      </c>
    </row>
    <row r="699" spans="4:4">
      <c r="D699" s="552">
        <f>IFERROR(VLOOKUP(A699,Сводная!W:AA,4,0),B699)</f>
        <v>0</v>
      </c>
    </row>
    <row r="700" spans="4:4">
      <c r="D700" s="552">
        <f>IFERROR(VLOOKUP(A700,Сводная!W:AA,4,0),B700)</f>
        <v>0</v>
      </c>
    </row>
    <row r="701" spans="4:4">
      <c r="D701" s="552">
        <f>IFERROR(VLOOKUP(A701,Сводная!W:AA,4,0),B701)</f>
        <v>0</v>
      </c>
    </row>
    <row r="702" spans="4:4">
      <c r="D702" s="552">
        <f>IFERROR(VLOOKUP(A702,Сводная!W:AA,4,0),B702)</f>
        <v>0</v>
      </c>
    </row>
    <row r="703" spans="4:4">
      <c r="D703" s="552">
        <f>IFERROR(VLOOKUP(A703,Сводная!W:AA,4,0),B703)</f>
        <v>0</v>
      </c>
    </row>
    <row r="704" spans="4:4">
      <c r="D704" s="552">
        <f>IFERROR(VLOOKUP(A704,Сводная!W:AA,4,0),B704)</f>
        <v>0</v>
      </c>
    </row>
    <row r="705" spans="4:4">
      <c r="D705" s="552">
        <f>IFERROR(VLOOKUP(A705,Сводная!W:AA,4,0),B705)</f>
        <v>0</v>
      </c>
    </row>
    <row r="706" spans="4:4">
      <c r="D706" s="552">
        <f>IFERROR(VLOOKUP(A706,Сводная!W:AA,4,0),B706)</f>
        <v>0</v>
      </c>
    </row>
    <row r="707" spans="4:4">
      <c r="D707" s="552">
        <f>IFERROR(VLOOKUP(A707,Сводная!W:AA,4,0),B707)</f>
        <v>0</v>
      </c>
    </row>
    <row r="708" spans="4:4">
      <c r="D708" s="552">
        <f>IFERROR(VLOOKUP(A708,Сводная!W:AA,4,0),B708)</f>
        <v>0</v>
      </c>
    </row>
    <row r="709" spans="4:4">
      <c r="D709" s="552">
        <f>IFERROR(VLOOKUP(A709,Сводная!W:AA,4,0),B709)</f>
        <v>0</v>
      </c>
    </row>
    <row r="710" spans="4:4">
      <c r="D710" s="552">
        <f>IFERROR(VLOOKUP(A710,Сводная!W:AA,4,0),B710)</f>
        <v>0</v>
      </c>
    </row>
    <row r="711" spans="4:4">
      <c r="D711" s="552">
        <f>IFERROR(VLOOKUP(A711,Сводная!W:AA,4,0),B711)</f>
        <v>0</v>
      </c>
    </row>
    <row r="712" spans="4:4">
      <c r="D712" s="552">
        <f>IFERROR(VLOOKUP(A712,Сводная!W:AA,4,0),B712)</f>
        <v>0</v>
      </c>
    </row>
    <row r="713" spans="4:4">
      <c r="D713" s="552">
        <f>IFERROR(VLOOKUP(A713,Сводная!W:AA,4,0),B713)</f>
        <v>0</v>
      </c>
    </row>
    <row r="714" spans="4:4">
      <c r="D714" s="552">
        <f>IFERROR(VLOOKUP(A714,Сводная!W:AA,4,0),B714)</f>
        <v>0</v>
      </c>
    </row>
    <row r="715" spans="4:4">
      <c r="D715" s="552">
        <f>IFERROR(VLOOKUP(A715,Сводная!W:AA,4,0),B715)</f>
        <v>0</v>
      </c>
    </row>
    <row r="716" spans="4:4">
      <c r="D716" s="552">
        <f>IFERROR(VLOOKUP(A716,Сводная!W:AA,4,0),B716)</f>
        <v>0</v>
      </c>
    </row>
    <row r="717" spans="4:4">
      <c r="D717" s="552">
        <f>IFERROR(VLOOKUP(A717,Сводная!W:AA,4,0),B717)</f>
        <v>0</v>
      </c>
    </row>
    <row r="718" spans="4:4">
      <c r="D718" s="552">
        <f>IFERROR(VLOOKUP(A718,Сводная!W:AA,4,0),B718)</f>
        <v>0</v>
      </c>
    </row>
    <row r="719" spans="4:4">
      <c r="D719" s="552">
        <f>IFERROR(VLOOKUP(A719,Сводная!W:AA,4,0),B719)</f>
        <v>0</v>
      </c>
    </row>
    <row r="720" spans="4:4">
      <c r="D720" s="552">
        <f>IFERROR(VLOOKUP(A720,Сводная!W:AA,4,0),B720)</f>
        <v>0</v>
      </c>
    </row>
    <row r="721" spans="4:4">
      <c r="D721" s="552">
        <f>IFERROR(VLOOKUP(A721,Сводная!W:AA,4,0),B721)</f>
        <v>0</v>
      </c>
    </row>
    <row r="722" spans="4:4">
      <c r="D722" s="552">
        <f>IFERROR(VLOOKUP(A722,Сводная!W:AA,4,0),B722)</f>
        <v>0</v>
      </c>
    </row>
    <row r="723" spans="4:4">
      <c r="D723" s="552">
        <f>IFERROR(VLOOKUP(A723,Сводная!W:AA,4,0),B723)</f>
        <v>0</v>
      </c>
    </row>
    <row r="724" spans="4:4">
      <c r="D724" s="552">
        <f>IFERROR(VLOOKUP(A724,Сводная!W:AA,4,0),B724)</f>
        <v>0</v>
      </c>
    </row>
    <row r="725" spans="4:4">
      <c r="D725" s="552">
        <f>IFERROR(VLOOKUP(A725,Сводная!W:AA,4,0),B725)</f>
        <v>0</v>
      </c>
    </row>
    <row r="726" spans="4:4">
      <c r="D726" s="552">
        <f>IFERROR(VLOOKUP(A726,Сводная!W:AA,4,0),B726)</f>
        <v>0</v>
      </c>
    </row>
    <row r="727" spans="4:4">
      <c r="D727" s="552">
        <f>IFERROR(VLOOKUP(A727,Сводная!W:AA,4,0),B727)</f>
        <v>0</v>
      </c>
    </row>
    <row r="728" spans="4:4">
      <c r="D728" s="552">
        <f>IFERROR(VLOOKUP(A728,Сводная!W:AA,4,0),B728)</f>
        <v>0</v>
      </c>
    </row>
    <row r="729" spans="4:4">
      <c r="D729" s="552">
        <f>IFERROR(VLOOKUP(A729,Сводная!W:AA,4,0),B729)</f>
        <v>0</v>
      </c>
    </row>
    <row r="730" spans="4:4">
      <c r="D730" s="552">
        <f>IFERROR(VLOOKUP(A730,Сводная!W:AA,4,0),B730)</f>
        <v>0</v>
      </c>
    </row>
    <row r="731" spans="4:4">
      <c r="D731" s="552">
        <f>IFERROR(VLOOKUP(A731,Сводная!W:AA,4,0),B731)</f>
        <v>0</v>
      </c>
    </row>
    <row r="732" spans="4:4">
      <c r="D732" s="552">
        <f>IFERROR(VLOOKUP(A732,Сводная!W:AA,4,0),B732)</f>
        <v>0</v>
      </c>
    </row>
    <row r="733" spans="4:4">
      <c r="D733" s="552">
        <f>IFERROR(VLOOKUP(A733,Сводная!W:AA,4,0),B733)</f>
        <v>0</v>
      </c>
    </row>
    <row r="734" spans="4:4">
      <c r="D734" s="552">
        <f>IFERROR(VLOOKUP(A734,Сводная!W:AA,4,0),B734)</f>
        <v>0</v>
      </c>
    </row>
    <row r="735" spans="4:4">
      <c r="D735" s="552">
        <f>IFERROR(VLOOKUP(A735,Сводная!W:AA,4,0),B735)</f>
        <v>0</v>
      </c>
    </row>
    <row r="736" spans="4:4">
      <c r="D736" s="552">
        <f>IFERROR(VLOOKUP(A736,Сводная!W:AA,4,0),B736)</f>
        <v>0</v>
      </c>
    </row>
    <row r="737" spans="4:4">
      <c r="D737" s="552">
        <f>IFERROR(VLOOKUP(A737,Сводная!W:AA,4,0),B737)</f>
        <v>0</v>
      </c>
    </row>
    <row r="738" spans="4:4">
      <c r="D738" s="552">
        <f>IFERROR(VLOOKUP(A738,Сводная!W:AA,4,0),B738)</f>
        <v>0</v>
      </c>
    </row>
    <row r="739" spans="4:4">
      <c r="D739" s="552">
        <f>IFERROR(VLOOKUP(A739,Сводная!W:AA,4,0),B739)</f>
        <v>0</v>
      </c>
    </row>
    <row r="740" spans="4:4">
      <c r="D740" s="552">
        <f>IFERROR(VLOOKUP(A740,Сводная!W:AA,4,0),B740)</f>
        <v>0</v>
      </c>
    </row>
    <row r="741" spans="4:4">
      <c r="D741" s="552">
        <f>IFERROR(VLOOKUP(A741,Сводная!W:AA,4,0),B741)</f>
        <v>0</v>
      </c>
    </row>
    <row r="742" spans="4:4">
      <c r="D742" s="552">
        <f>IFERROR(VLOOKUP(A742,Сводная!W:AA,4,0),B742)</f>
        <v>0</v>
      </c>
    </row>
    <row r="743" spans="4:4">
      <c r="D743" s="552">
        <f>IFERROR(VLOOKUP(A743,Сводная!W:AA,4,0),B743)</f>
        <v>0</v>
      </c>
    </row>
    <row r="744" spans="4:4">
      <c r="D744" s="552">
        <f>IFERROR(VLOOKUP(A744,Сводная!W:AA,4,0),B744)</f>
        <v>0</v>
      </c>
    </row>
    <row r="745" spans="4:4">
      <c r="D745" s="552">
        <f>IFERROR(VLOOKUP(A745,Сводная!W:AA,4,0),B745)</f>
        <v>0</v>
      </c>
    </row>
    <row r="746" spans="4:4">
      <c r="D746" s="552">
        <f>IFERROR(VLOOKUP(A746,Сводная!W:AA,4,0),B746)</f>
        <v>0</v>
      </c>
    </row>
    <row r="747" spans="4:4">
      <c r="D747" s="552">
        <f>IFERROR(VLOOKUP(A747,Сводная!W:AA,4,0),B747)</f>
        <v>0</v>
      </c>
    </row>
    <row r="748" spans="4:4">
      <c r="D748" s="552">
        <f>IFERROR(VLOOKUP(A748,Сводная!W:AA,4,0),B748)</f>
        <v>0</v>
      </c>
    </row>
    <row r="749" spans="4:4">
      <c r="D749" s="552">
        <f>IFERROR(VLOOKUP(A749,Сводная!W:AA,4,0),B749)</f>
        <v>0</v>
      </c>
    </row>
    <row r="750" spans="4:4">
      <c r="D750" s="552">
        <f>IFERROR(VLOOKUP(A750,Сводная!W:AA,4,0),B750)</f>
        <v>0</v>
      </c>
    </row>
    <row r="751" spans="4:4">
      <c r="D751" s="552">
        <f>IFERROR(VLOOKUP(A751,Сводная!W:AA,4,0),B751)</f>
        <v>0</v>
      </c>
    </row>
    <row r="752" spans="4:4">
      <c r="D752" s="552">
        <f>IFERROR(VLOOKUP(A752,Сводная!W:AA,4,0),B752)</f>
        <v>0</v>
      </c>
    </row>
    <row r="753" spans="4:4">
      <c r="D753" s="552">
        <f>IFERROR(VLOOKUP(A753,Сводная!W:AA,4,0),B753)</f>
        <v>0</v>
      </c>
    </row>
    <row r="754" spans="4:4">
      <c r="D754" s="552">
        <f>IFERROR(VLOOKUP(A754,Сводная!W:AA,4,0),B754)</f>
        <v>0</v>
      </c>
    </row>
    <row r="755" spans="4:4">
      <c r="D755" s="552">
        <f>IFERROR(VLOOKUP(A755,Сводная!W:AA,4,0),B755)</f>
        <v>0</v>
      </c>
    </row>
    <row r="756" spans="4:4">
      <c r="D756" s="552">
        <f>IFERROR(VLOOKUP(A756,Сводная!W:AA,4,0),B756)</f>
        <v>0</v>
      </c>
    </row>
    <row r="757" spans="4:4">
      <c r="D757" s="552">
        <f>IFERROR(VLOOKUP(A757,Сводная!W:AA,4,0),B757)</f>
        <v>0</v>
      </c>
    </row>
    <row r="758" spans="4:4">
      <c r="D758" s="552">
        <f>IFERROR(VLOOKUP(A758,Сводная!W:AA,4,0),B758)</f>
        <v>0</v>
      </c>
    </row>
    <row r="759" spans="4:4">
      <c r="D759" s="552">
        <f>IFERROR(VLOOKUP(A759,Сводная!W:AA,4,0),B759)</f>
        <v>0</v>
      </c>
    </row>
    <row r="760" spans="4:4">
      <c r="D760" s="552">
        <f>IFERROR(VLOOKUP(A760,Сводная!W:AA,4,0),B760)</f>
        <v>0</v>
      </c>
    </row>
    <row r="761" spans="4:4">
      <c r="D761" s="552">
        <f>IFERROR(VLOOKUP(A761,Сводная!W:AA,4,0),B761)</f>
        <v>0</v>
      </c>
    </row>
    <row r="762" spans="4:4">
      <c r="D762" s="552">
        <f>IFERROR(VLOOKUP(A762,Сводная!W:AA,4,0),B762)</f>
        <v>0</v>
      </c>
    </row>
    <row r="763" spans="4:4">
      <c r="D763" s="552">
        <f>IFERROR(VLOOKUP(A763,Сводная!W:AA,4,0),B763)</f>
        <v>0</v>
      </c>
    </row>
    <row r="764" spans="4:4">
      <c r="D764" s="552">
        <f>IFERROR(VLOOKUP(A764,Сводная!W:AA,4,0),B764)</f>
        <v>0</v>
      </c>
    </row>
    <row r="765" spans="4:4">
      <c r="D765" s="552">
        <f>IFERROR(VLOOKUP(A765,Сводная!W:AA,4,0),B765)</f>
        <v>0</v>
      </c>
    </row>
    <row r="766" spans="4:4">
      <c r="D766" s="552">
        <f>IFERROR(VLOOKUP(A766,Сводная!W:AA,4,0),B766)</f>
        <v>0</v>
      </c>
    </row>
    <row r="767" spans="4:4">
      <c r="D767" s="552">
        <f>IFERROR(VLOOKUP(A767,Сводная!W:AA,4,0),B767)</f>
        <v>0</v>
      </c>
    </row>
    <row r="768" spans="4:4">
      <c r="D768" s="552">
        <f>IFERROR(VLOOKUP(A768,Сводная!W:AA,4,0),B768)</f>
        <v>0</v>
      </c>
    </row>
    <row r="769" spans="4:4">
      <c r="D769" s="552">
        <f>IFERROR(VLOOKUP(A769,Сводная!W:AA,4,0),B769)</f>
        <v>0</v>
      </c>
    </row>
    <row r="770" spans="4:4">
      <c r="D770" s="552">
        <f>IFERROR(VLOOKUP(A770,Сводная!W:AA,4,0),B770)</f>
        <v>0</v>
      </c>
    </row>
    <row r="771" spans="4:4">
      <c r="D771" s="552">
        <f>IFERROR(VLOOKUP(A771,Сводная!W:AA,4,0),B771)</f>
        <v>0</v>
      </c>
    </row>
    <row r="772" spans="4:4">
      <c r="D772" s="552">
        <f>IFERROR(VLOOKUP(A772,Сводная!W:AA,4,0),B772)</f>
        <v>0</v>
      </c>
    </row>
    <row r="773" spans="4:4">
      <c r="D773" s="552">
        <f>IFERROR(VLOOKUP(A773,Сводная!W:AA,4,0),B773)</f>
        <v>0</v>
      </c>
    </row>
    <row r="774" spans="4:4">
      <c r="D774" s="552">
        <f>IFERROR(VLOOKUP(A774,Сводная!W:AA,4,0),B774)</f>
        <v>0</v>
      </c>
    </row>
    <row r="775" spans="4:4">
      <c r="D775" s="552">
        <f>IFERROR(VLOOKUP(A775,Сводная!W:AA,4,0),B775)</f>
        <v>0</v>
      </c>
    </row>
    <row r="776" spans="4:4">
      <c r="D776" s="552">
        <f>IFERROR(VLOOKUP(A776,Сводная!W:AA,4,0),B776)</f>
        <v>0</v>
      </c>
    </row>
    <row r="777" spans="4:4">
      <c r="D777" s="552">
        <f>IFERROR(VLOOKUP(A777,Сводная!W:AA,4,0),B777)</f>
        <v>0</v>
      </c>
    </row>
    <row r="778" spans="4:4">
      <c r="D778" s="552">
        <f>IFERROR(VLOOKUP(A778,Сводная!W:AA,4,0),B778)</f>
        <v>0</v>
      </c>
    </row>
    <row r="779" spans="4:4">
      <c r="D779" s="552">
        <f>IFERROR(VLOOKUP(A779,Сводная!W:AA,4,0),B779)</f>
        <v>0</v>
      </c>
    </row>
    <row r="780" spans="4:4">
      <c r="D780" s="552">
        <f>IFERROR(VLOOKUP(A780,Сводная!W:AA,4,0),B780)</f>
        <v>0</v>
      </c>
    </row>
    <row r="781" spans="4:4">
      <c r="D781" s="552">
        <f>IFERROR(VLOOKUP(A781,Сводная!W:AA,4,0),B781)</f>
        <v>0</v>
      </c>
    </row>
    <row r="782" spans="4:4">
      <c r="D782" s="552">
        <f>IFERROR(VLOOKUP(A782,Сводная!W:AA,4,0),B782)</f>
        <v>0</v>
      </c>
    </row>
    <row r="783" spans="4:4">
      <c r="D783" s="552">
        <f>IFERROR(VLOOKUP(A783,Сводная!W:AA,4,0),B783)</f>
        <v>0</v>
      </c>
    </row>
    <row r="784" spans="4:4">
      <c r="D784" s="552">
        <f>IFERROR(VLOOKUP(A784,Сводная!W:AA,4,0),B784)</f>
        <v>0</v>
      </c>
    </row>
    <row r="785" spans="4:4">
      <c r="D785" s="552">
        <f>IFERROR(VLOOKUP(A785,Сводная!W:AA,4,0),B785)</f>
        <v>0</v>
      </c>
    </row>
    <row r="786" spans="4:4">
      <c r="D786" s="552">
        <f>IFERROR(VLOOKUP(A786,Сводная!W:AA,4,0),B786)</f>
        <v>0</v>
      </c>
    </row>
    <row r="787" spans="4:4">
      <c r="D787" s="552">
        <f>IFERROR(VLOOKUP(A787,Сводная!W:AA,4,0),B787)</f>
        <v>0</v>
      </c>
    </row>
    <row r="788" spans="4:4">
      <c r="D788" s="552">
        <f>IFERROR(VLOOKUP(A788,Сводная!W:AA,4,0),B788)</f>
        <v>0</v>
      </c>
    </row>
    <row r="789" spans="4:4">
      <c r="D789" s="552">
        <f>IFERROR(VLOOKUP(A789,Сводная!W:AA,4,0),B789)</f>
        <v>0</v>
      </c>
    </row>
    <row r="790" spans="4:4">
      <c r="D790" s="552">
        <f>IFERROR(VLOOKUP(A790,Сводная!W:AA,4,0),B790)</f>
        <v>0</v>
      </c>
    </row>
    <row r="791" spans="4:4">
      <c r="D791" s="552">
        <f>IFERROR(VLOOKUP(A791,Сводная!W:AA,4,0),B791)</f>
        <v>0</v>
      </c>
    </row>
    <row r="792" spans="4:4">
      <c r="D792" s="552">
        <f>IFERROR(VLOOKUP(A792,Сводная!W:AA,4,0),B792)</f>
        <v>0</v>
      </c>
    </row>
    <row r="793" spans="4:4">
      <c r="D793" s="552">
        <f>IFERROR(VLOOKUP(A793,Сводная!W:AA,4,0),B793)</f>
        <v>0</v>
      </c>
    </row>
    <row r="794" spans="4:4">
      <c r="D794" s="552">
        <f>IFERROR(VLOOKUP(A794,Сводная!W:AA,4,0),B794)</f>
        <v>0</v>
      </c>
    </row>
    <row r="795" spans="4:4">
      <c r="D795" s="552">
        <f>IFERROR(VLOOKUP(A795,Сводная!W:AA,4,0),B795)</f>
        <v>0</v>
      </c>
    </row>
    <row r="796" spans="4:4">
      <c r="D796" s="552">
        <f>IFERROR(VLOOKUP(A796,Сводная!W:AA,4,0),B796)</f>
        <v>0</v>
      </c>
    </row>
    <row r="797" spans="4:4">
      <c r="D797" s="552">
        <f>IFERROR(VLOOKUP(A797,Сводная!W:AA,4,0),B797)</f>
        <v>0</v>
      </c>
    </row>
    <row r="798" spans="4:4">
      <c r="D798" s="552">
        <f>IFERROR(VLOOKUP(A798,Сводная!W:AA,4,0),B798)</f>
        <v>0</v>
      </c>
    </row>
    <row r="799" spans="4:4">
      <c r="D799" s="552">
        <f>IFERROR(VLOOKUP(A799,Сводная!W:AA,4,0),B799)</f>
        <v>0</v>
      </c>
    </row>
    <row r="800" spans="4:4">
      <c r="D800" s="552">
        <f>IFERROR(VLOOKUP(A800,Сводная!W:AA,4,0),B800)</f>
        <v>0</v>
      </c>
    </row>
    <row r="801" spans="4:4">
      <c r="D801" s="552">
        <f>IFERROR(VLOOKUP(A801,Сводная!W:AA,4,0),B801)</f>
        <v>0</v>
      </c>
    </row>
    <row r="802" spans="4:4">
      <c r="D802" s="552">
        <f>IFERROR(VLOOKUP(A802,Сводная!W:AA,4,0),B802)</f>
        <v>0</v>
      </c>
    </row>
    <row r="803" spans="4:4">
      <c r="D803" s="552">
        <f>IFERROR(VLOOKUP(A803,Сводная!W:AA,4,0),B803)</f>
        <v>0</v>
      </c>
    </row>
    <row r="804" spans="4:4">
      <c r="D804" s="552">
        <f>IFERROR(VLOOKUP(A804,Сводная!W:AA,4,0),B804)</f>
        <v>0</v>
      </c>
    </row>
    <row r="805" spans="4:4">
      <c r="D805" s="552">
        <f>IFERROR(VLOOKUP(A805,Сводная!W:AA,4,0),B805)</f>
        <v>0</v>
      </c>
    </row>
    <row r="806" spans="4:4">
      <c r="D806" s="552">
        <f>IFERROR(VLOOKUP(A806,Сводная!W:AA,4,0),B806)</f>
        <v>0</v>
      </c>
    </row>
    <row r="807" spans="4:4">
      <c r="D807" s="552">
        <f>IFERROR(VLOOKUP(A807,Сводная!W:AA,4,0),B807)</f>
        <v>0</v>
      </c>
    </row>
    <row r="808" spans="4:4">
      <c r="D808" s="552">
        <f>IFERROR(VLOOKUP(A808,Сводная!W:AA,4,0),B808)</f>
        <v>0</v>
      </c>
    </row>
    <row r="809" spans="4:4">
      <c r="D809" s="552">
        <f>IFERROR(VLOOKUP(A809,Сводная!W:AA,4,0),B809)</f>
        <v>0</v>
      </c>
    </row>
    <row r="810" spans="4:4">
      <c r="D810" s="552">
        <f>IFERROR(VLOOKUP(A810,Сводная!W:AA,4,0),B810)</f>
        <v>0</v>
      </c>
    </row>
    <row r="811" spans="4:4">
      <c r="D811" s="552">
        <f>IFERROR(VLOOKUP(A811,Сводная!W:AA,4,0),B811)</f>
        <v>0</v>
      </c>
    </row>
    <row r="812" spans="4:4">
      <c r="D812" s="552">
        <f>IFERROR(VLOOKUP(A812,Сводная!W:AA,4,0),B812)</f>
        <v>0</v>
      </c>
    </row>
    <row r="813" spans="4:4">
      <c r="D813" s="552">
        <f>IFERROR(VLOOKUP(A813,Сводная!W:AA,4,0),B813)</f>
        <v>0</v>
      </c>
    </row>
    <row r="814" spans="4:4">
      <c r="D814" s="552">
        <f>IFERROR(VLOOKUP(A814,Сводная!W:AA,4,0),B814)</f>
        <v>0</v>
      </c>
    </row>
    <row r="815" spans="4:4">
      <c r="D815" s="552">
        <f>IFERROR(VLOOKUP(A815,Сводная!W:AA,4,0),B815)</f>
        <v>0</v>
      </c>
    </row>
    <row r="816" spans="4:4">
      <c r="D816" s="552">
        <f>IFERROR(VLOOKUP(A816,Сводная!W:AA,4,0),B816)</f>
        <v>0</v>
      </c>
    </row>
    <row r="817" spans="4:4">
      <c r="D817" s="552">
        <f>IFERROR(VLOOKUP(A817,Сводная!W:AA,4,0),B817)</f>
        <v>0</v>
      </c>
    </row>
    <row r="818" spans="4:4">
      <c r="D818" s="552">
        <f>IFERROR(VLOOKUP(A818,Сводная!W:AA,4,0),B818)</f>
        <v>0</v>
      </c>
    </row>
    <row r="819" spans="4:4">
      <c r="D819" s="552">
        <f>IFERROR(VLOOKUP(A819,Сводная!W:AA,4,0),B819)</f>
        <v>0</v>
      </c>
    </row>
    <row r="820" spans="4:4">
      <c r="D820" s="552">
        <f>IFERROR(VLOOKUP(A820,Сводная!W:AA,4,0),B820)</f>
        <v>0</v>
      </c>
    </row>
    <row r="821" spans="4:4">
      <c r="D821" s="552">
        <f>IFERROR(VLOOKUP(A821,Сводная!W:AA,4,0),B821)</f>
        <v>0</v>
      </c>
    </row>
    <row r="822" spans="4:4">
      <c r="D822" s="552">
        <f>IFERROR(VLOOKUP(A822,Сводная!W:AA,4,0),B822)</f>
        <v>0</v>
      </c>
    </row>
    <row r="823" spans="4:4">
      <c r="D823" s="552">
        <f>IFERROR(VLOOKUP(A823,Сводная!W:AA,4,0),B823)</f>
        <v>0</v>
      </c>
    </row>
    <row r="824" spans="4:4">
      <c r="D824" s="552">
        <f>IFERROR(VLOOKUP(A824,Сводная!W:AA,4,0),B824)</f>
        <v>0</v>
      </c>
    </row>
    <row r="825" spans="4:4">
      <c r="D825" s="552">
        <f>IFERROR(VLOOKUP(A825,Сводная!W:AA,4,0),B825)</f>
        <v>0</v>
      </c>
    </row>
    <row r="826" spans="4:4">
      <c r="D826" s="552">
        <f>IFERROR(VLOOKUP(A826,Сводная!W:AA,4,0),B826)</f>
        <v>0</v>
      </c>
    </row>
    <row r="827" spans="4:4">
      <c r="D827" s="552">
        <f>IFERROR(VLOOKUP(A827,Сводная!W:AA,4,0),B827)</f>
        <v>0</v>
      </c>
    </row>
    <row r="828" spans="4:4">
      <c r="D828" s="552">
        <f>IFERROR(VLOOKUP(A828,Сводная!W:AA,4,0),B828)</f>
        <v>0</v>
      </c>
    </row>
    <row r="829" spans="4:4">
      <c r="D829" s="552">
        <f>IFERROR(VLOOKUP(A829,Сводная!W:AA,4,0),B829)</f>
        <v>0</v>
      </c>
    </row>
    <row r="830" spans="4:4">
      <c r="D830" s="552">
        <f>IFERROR(VLOOKUP(A830,Сводная!W:AA,4,0),B830)</f>
        <v>0</v>
      </c>
    </row>
    <row r="831" spans="4:4">
      <c r="D831" s="552">
        <f>IFERROR(VLOOKUP(A831,Сводная!W:AA,4,0),B831)</f>
        <v>0</v>
      </c>
    </row>
    <row r="832" spans="4:4">
      <c r="D832" s="552">
        <f>IFERROR(VLOOKUP(A832,Сводная!W:AA,4,0),B832)</f>
        <v>0</v>
      </c>
    </row>
    <row r="833" spans="4:4">
      <c r="D833" s="552">
        <f>IFERROR(VLOOKUP(A833,Сводная!W:AA,4,0),B833)</f>
        <v>0</v>
      </c>
    </row>
    <row r="834" spans="4:4">
      <c r="D834" s="552">
        <f>IFERROR(VLOOKUP(A834,Сводная!W:AA,4,0),B834)</f>
        <v>0</v>
      </c>
    </row>
    <row r="835" spans="4:4">
      <c r="D835" s="552">
        <f>IFERROR(VLOOKUP(A835,Сводная!W:AA,4,0),B835)</f>
        <v>0</v>
      </c>
    </row>
    <row r="836" spans="4:4">
      <c r="D836" s="552">
        <f>IFERROR(VLOOKUP(A836,Сводная!W:AA,4,0),B836)</f>
        <v>0</v>
      </c>
    </row>
    <row r="837" spans="4:4">
      <c r="D837" s="552">
        <f>IFERROR(VLOOKUP(A837,Сводная!W:AA,4,0),B837)</f>
        <v>0</v>
      </c>
    </row>
    <row r="838" spans="4:4">
      <c r="D838" s="552">
        <f>IFERROR(VLOOKUP(A838,Сводная!W:AA,4,0),B838)</f>
        <v>0</v>
      </c>
    </row>
    <row r="839" spans="4:4">
      <c r="D839" s="552">
        <f>IFERROR(VLOOKUP(A839,Сводная!W:AA,4,0),B839)</f>
        <v>0</v>
      </c>
    </row>
    <row r="840" spans="4:4">
      <c r="D840" s="552">
        <f>IFERROR(VLOOKUP(A840,Сводная!W:AA,4,0),B840)</f>
        <v>0</v>
      </c>
    </row>
    <row r="841" spans="4:4">
      <c r="D841" s="552">
        <f>IFERROR(VLOOKUP(A841,Сводная!W:AA,4,0),B841)</f>
        <v>0</v>
      </c>
    </row>
    <row r="842" spans="4:4">
      <c r="D842" s="552">
        <f>IFERROR(VLOOKUP(A842,Сводная!W:AA,4,0),B842)</f>
        <v>0</v>
      </c>
    </row>
    <row r="843" spans="4:4">
      <c r="D843" s="552">
        <f>IFERROR(VLOOKUP(A843,Сводная!W:AA,4,0),B843)</f>
        <v>0</v>
      </c>
    </row>
    <row r="844" spans="4:4">
      <c r="D844" s="552">
        <f>IFERROR(VLOOKUP(A844,Сводная!W:AA,4,0),B844)</f>
        <v>0</v>
      </c>
    </row>
    <row r="845" spans="4:4">
      <c r="D845" s="552">
        <f>IFERROR(VLOOKUP(A845,Сводная!W:AA,4,0),B845)</f>
        <v>0</v>
      </c>
    </row>
    <row r="846" spans="4:4">
      <c r="D846" s="552">
        <f>IFERROR(VLOOKUP(A846,Сводная!W:AA,4,0),B846)</f>
        <v>0</v>
      </c>
    </row>
    <row r="847" spans="4:4">
      <c r="D847" s="552">
        <f>IFERROR(VLOOKUP(A847,Сводная!W:AA,4,0),B847)</f>
        <v>0</v>
      </c>
    </row>
    <row r="848" spans="4:4">
      <c r="D848" s="552">
        <f>IFERROR(VLOOKUP(A848,Сводная!W:AA,4,0),B848)</f>
        <v>0</v>
      </c>
    </row>
    <row r="849" spans="4:4">
      <c r="D849" s="552">
        <f>IFERROR(VLOOKUP(A849,Сводная!W:AA,4,0),B849)</f>
        <v>0</v>
      </c>
    </row>
    <row r="850" spans="4:4">
      <c r="D850" s="552">
        <f>IFERROR(VLOOKUP(A850,Сводная!W:AA,4,0),B850)</f>
        <v>0</v>
      </c>
    </row>
    <row r="851" spans="4:4">
      <c r="D851" s="552">
        <f>IFERROR(VLOOKUP(A851,Сводная!W:AA,4,0),B851)</f>
        <v>0</v>
      </c>
    </row>
    <row r="852" spans="4:4">
      <c r="D852" s="552">
        <f>IFERROR(VLOOKUP(A852,Сводная!W:AA,4,0),B852)</f>
        <v>0</v>
      </c>
    </row>
    <row r="853" spans="4:4">
      <c r="D853" s="552">
        <f>IFERROR(VLOOKUP(A853,Сводная!W:AA,4,0),B853)</f>
        <v>0</v>
      </c>
    </row>
    <row r="854" spans="4:4">
      <c r="D854" s="552">
        <f>IFERROR(VLOOKUP(A854,Сводная!W:AA,4,0),B854)</f>
        <v>0</v>
      </c>
    </row>
    <row r="855" spans="4:4">
      <c r="D855" s="552">
        <f>IFERROR(VLOOKUP(A855,Сводная!W:AA,4,0),B855)</f>
        <v>0</v>
      </c>
    </row>
    <row r="856" spans="4:4">
      <c r="D856" s="552">
        <f>IFERROR(VLOOKUP(A856,Сводная!W:AA,4,0),B856)</f>
        <v>0</v>
      </c>
    </row>
    <row r="857" spans="4:4">
      <c r="D857" s="552">
        <f>IFERROR(VLOOKUP(A857,Сводная!W:AA,4,0),B857)</f>
        <v>0</v>
      </c>
    </row>
    <row r="858" spans="4:4">
      <c r="D858" s="552">
        <f>IFERROR(VLOOKUP(A858,Сводная!W:AA,4,0),B858)</f>
        <v>0</v>
      </c>
    </row>
    <row r="859" spans="4:4">
      <c r="D859" s="552">
        <f>IFERROR(VLOOKUP(A859,Сводная!W:AA,4,0),B859)</f>
        <v>0</v>
      </c>
    </row>
    <row r="860" spans="4:4">
      <c r="D860" s="552">
        <f>IFERROR(VLOOKUP(A860,Сводная!W:AA,4,0),B860)</f>
        <v>0</v>
      </c>
    </row>
    <row r="861" spans="4:4">
      <c r="D861" s="552">
        <f>IFERROR(VLOOKUP(A861,Сводная!W:AA,4,0),B861)</f>
        <v>0</v>
      </c>
    </row>
    <row r="862" spans="4:4">
      <c r="D862" s="552">
        <f>IFERROR(VLOOKUP(A862,Сводная!W:AA,4,0),B862)</f>
        <v>0</v>
      </c>
    </row>
    <row r="863" spans="4:4">
      <c r="D863" s="552">
        <f>IFERROR(VLOOKUP(A863,Сводная!W:AA,4,0),B863)</f>
        <v>0</v>
      </c>
    </row>
    <row r="864" spans="4:4">
      <c r="D864" s="552">
        <f>IFERROR(VLOOKUP(A864,Сводная!W:AA,4,0),B864)</f>
        <v>0</v>
      </c>
    </row>
    <row r="865" spans="4:4">
      <c r="D865" s="552">
        <f>IFERROR(VLOOKUP(A865,Сводная!W:AA,4,0),B865)</f>
        <v>0</v>
      </c>
    </row>
    <row r="866" spans="4:4">
      <c r="D866" s="552">
        <f>IFERROR(VLOOKUP(A866,Сводная!W:AA,4,0),B866)</f>
        <v>0</v>
      </c>
    </row>
    <row r="867" spans="4:4">
      <c r="D867" s="552">
        <f>IFERROR(VLOOKUP(A867,Сводная!W:AA,4,0),B867)</f>
        <v>0</v>
      </c>
    </row>
    <row r="868" spans="4:4">
      <c r="D868" s="552">
        <f>IFERROR(VLOOKUP(A868,Сводная!W:AA,4,0),B868)</f>
        <v>0</v>
      </c>
    </row>
    <row r="869" spans="4:4">
      <c r="D869" s="552">
        <f>IFERROR(VLOOKUP(A869,Сводная!W:AA,4,0),B869)</f>
        <v>0</v>
      </c>
    </row>
    <row r="870" spans="4:4">
      <c r="D870" s="552">
        <f>IFERROR(VLOOKUP(A870,Сводная!W:AA,4,0),B870)</f>
        <v>0</v>
      </c>
    </row>
    <row r="871" spans="4:4">
      <c r="D871" s="552">
        <f>IFERROR(VLOOKUP(A871,Сводная!W:AA,4,0),B871)</f>
        <v>0</v>
      </c>
    </row>
    <row r="872" spans="4:4">
      <c r="D872" s="552">
        <f>IFERROR(VLOOKUP(A872,Сводная!W:AA,4,0),B872)</f>
        <v>0</v>
      </c>
    </row>
    <row r="873" spans="4:4">
      <c r="D873" s="552">
        <f>IFERROR(VLOOKUP(A873,Сводная!W:AA,4,0),B873)</f>
        <v>0</v>
      </c>
    </row>
    <row r="874" spans="4:4">
      <c r="D874" s="552">
        <f>IFERROR(VLOOKUP(A874,Сводная!W:AA,4,0),B874)</f>
        <v>0</v>
      </c>
    </row>
    <row r="875" spans="4:4">
      <c r="D875" s="552">
        <f>IFERROR(VLOOKUP(A875,Сводная!W:AA,4,0),B875)</f>
        <v>0</v>
      </c>
    </row>
    <row r="876" spans="4:4">
      <c r="D876" s="552">
        <f>IFERROR(VLOOKUP(A876,Сводная!W:AA,4,0),B876)</f>
        <v>0</v>
      </c>
    </row>
    <row r="877" spans="4:4">
      <c r="D877" s="552">
        <f>IFERROR(VLOOKUP(A877,Сводная!W:AA,4,0),B877)</f>
        <v>0</v>
      </c>
    </row>
    <row r="878" spans="4:4">
      <c r="D878" s="552">
        <f>IFERROR(VLOOKUP(A878,Сводная!W:AA,4,0),B878)</f>
        <v>0</v>
      </c>
    </row>
    <row r="879" spans="4:4">
      <c r="D879" s="552">
        <f>IFERROR(VLOOKUP(A879,Сводная!W:AA,4,0),B879)</f>
        <v>0</v>
      </c>
    </row>
    <row r="880" spans="4:4">
      <c r="D880" s="552">
        <f>IFERROR(VLOOKUP(A880,Сводная!W:AA,4,0),B880)</f>
        <v>0</v>
      </c>
    </row>
    <row r="881" spans="4:4">
      <c r="D881" s="552">
        <f>IFERROR(VLOOKUP(A881,Сводная!W:AA,4,0),B881)</f>
        <v>0</v>
      </c>
    </row>
    <row r="882" spans="4:4">
      <c r="D882" s="552">
        <f>IFERROR(VLOOKUP(A882,Сводная!W:AA,4,0),B882)</f>
        <v>0</v>
      </c>
    </row>
    <row r="883" spans="4:4">
      <c r="D883" s="552">
        <f>IFERROR(VLOOKUP(A883,Сводная!W:AA,4,0),B883)</f>
        <v>0</v>
      </c>
    </row>
    <row r="884" spans="4:4">
      <c r="D884" s="552">
        <f>IFERROR(VLOOKUP(A884,Сводная!W:AA,4,0),B884)</f>
        <v>0</v>
      </c>
    </row>
    <row r="885" spans="4:4">
      <c r="D885" s="552">
        <f>IFERROR(VLOOKUP(A885,Сводная!W:AA,4,0),B885)</f>
        <v>0</v>
      </c>
    </row>
    <row r="886" spans="4:4">
      <c r="D886" s="552">
        <f>IFERROR(VLOOKUP(A886,Сводная!W:AA,4,0),B886)</f>
        <v>0</v>
      </c>
    </row>
    <row r="887" spans="4:4">
      <c r="D887" s="552">
        <f>IFERROR(VLOOKUP(A887,Сводная!W:AA,4,0),B887)</f>
        <v>0</v>
      </c>
    </row>
    <row r="888" spans="4:4">
      <c r="D888" s="552">
        <f>IFERROR(VLOOKUP(A888,Сводная!W:AA,4,0),B888)</f>
        <v>0</v>
      </c>
    </row>
    <row r="889" spans="4:4">
      <c r="D889" s="552">
        <f>IFERROR(VLOOKUP(A889,Сводная!W:AA,4,0),B889)</f>
        <v>0</v>
      </c>
    </row>
    <row r="890" spans="4:4">
      <c r="D890" s="552">
        <f>IFERROR(VLOOKUP(A890,Сводная!W:AA,4,0),B890)</f>
        <v>0</v>
      </c>
    </row>
    <row r="891" spans="4:4">
      <c r="D891" s="552">
        <f>IFERROR(VLOOKUP(A891,Сводная!W:AA,4,0),B891)</f>
        <v>0</v>
      </c>
    </row>
    <row r="892" spans="4:4">
      <c r="D892" s="552">
        <f>IFERROR(VLOOKUP(A892,Сводная!W:AA,4,0),B892)</f>
        <v>0</v>
      </c>
    </row>
    <row r="893" spans="4:4">
      <c r="D893" s="552">
        <f>IFERROR(VLOOKUP(A893,Сводная!W:AA,4,0),B893)</f>
        <v>0</v>
      </c>
    </row>
    <row r="894" spans="4:4">
      <c r="D894" s="552">
        <f>IFERROR(VLOOKUP(A894,Сводная!W:AA,4,0),B894)</f>
        <v>0</v>
      </c>
    </row>
    <row r="895" spans="4:4">
      <c r="D895" s="552">
        <f>IFERROR(VLOOKUP(A895,Сводная!W:AA,4,0),B895)</f>
        <v>0</v>
      </c>
    </row>
    <row r="896" spans="4:4">
      <c r="D896" s="552">
        <f>IFERROR(VLOOKUP(A896,Сводная!W:AA,4,0),B896)</f>
        <v>0</v>
      </c>
    </row>
    <row r="897" spans="4:4">
      <c r="D897" s="552">
        <f>IFERROR(VLOOKUP(A897,Сводная!W:AA,4,0),B897)</f>
        <v>0</v>
      </c>
    </row>
    <row r="898" spans="4:4">
      <c r="D898" s="552">
        <f>IFERROR(VLOOKUP(A898,Сводная!W:AA,4,0),B898)</f>
        <v>0</v>
      </c>
    </row>
    <row r="899" spans="4:4">
      <c r="D899" s="552">
        <f>IFERROR(VLOOKUP(A899,Сводная!W:AA,4,0),B899)</f>
        <v>0</v>
      </c>
    </row>
    <row r="900" spans="4:4">
      <c r="D900" s="552">
        <f>IFERROR(VLOOKUP(A900,Сводная!W:AA,4,0),B900)</f>
        <v>0</v>
      </c>
    </row>
    <row r="901" spans="4:4">
      <c r="D901" s="552">
        <f>IFERROR(VLOOKUP(A901,Сводная!W:AA,4,0),B901)</f>
        <v>0</v>
      </c>
    </row>
    <row r="902" spans="4:4">
      <c r="D902" s="552">
        <f>IFERROR(VLOOKUP(A902,Сводная!W:AA,4,0),B902)</f>
        <v>0</v>
      </c>
    </row>
    <row r="903" spans="4:4">
      <c r="D903" s="552">
        <f>IFERROR(VLOOKUP(A903,Сводная!W:AA,4,0),B903)</f>
        <v>0</v>
      </c>
    </row>
    <row r="904" spans="4:4">
      <c r="D904" s="552">
        <f>IFERROR(VLOOKUP(A904,Сводная!W:AA,4,0),B904)</f>
        <v>0</v>
      </c>
    </row>
    <row r="905" spans="4:4">
      <c r="D905" s="552">
        <f>IFERROR(VLOOKUP(A905,Сводная!W:AA,4,0),B905)</f>
        <v>0</v>
      </c>
    </row>
    <row r="906" spans="4:4">
      <c r="D906" s="552">
        <f>IFERROR(VLOOKUP(A906,Сводная!W:AA,4,0),B906)</f>
        <v>0</v>
      </c>
    </row>
    <row r="907" spans="4:4">
      <c r="D907" s="552">
        <f>IFERROR(VLOOKUP(A907,Сводная!W:AA,4,0),B907)</f>
        <v>0</v>
      </c>
    </row>
    <row r="908" spans="4:4">
      <c r="D908" s="552">
        <f>IFERROR(VLOOKUP(A908,Сводная!W:AA,4,0),B908)</f>
        <v>0</v>
      </c>
    </row>
    <row r="909" spans="4:4">
      <c r="D909" s="552">
        <f>IFERROR(VLOOKUP(A909,Сводная!W:AA,4,0),B909)</f>
        <v>0</v>
      </c>
    </row>
    <row r="910" spans="4:4">
      <c r="D910" s="552">
        <f>IFERROR(VLOOKUP(A910,Сводная!W:AA,4,0),B910)</f>
        <v>0</v>
      </c>
    </row>
    <row r="911" spans="4:4">
      <c r="D911" s="552">
        <f>IFERROR(VLOOKUP(A911,Сводная!W:AA,4,0),B911)</f>
        <v>0</v>
      </c>
    </row>
    <row r="912" spans="4:4">
      <c r="D912" s="552">
        <f>IFERROR(VLOOKUP(A912,Сводная!W:AA,4,0),B912)</f>
        <v>0</v>
      </c>
    </row>
    <row r="913" spans="4:4">
      <c r="D913" s="552">
        <f>IFERROR(VLOOKUP(A913,Сводная!W:AA,4,0),B913)</f>
        <v>0</v>
      </c>
    </row>
    <row r="914" spans="4:4">
      <c r="D914" s="552">
        <f>IFERROR(VLOOKUP(A914,Сводная!W:AA,4,0),B914)</f>
        <v>0</v>
      </c>
    </row>
    <row r="915" spans="4:4">
      <c r="D915" s="552">
        <f>IFERROR(VLOOKUP(A915,Сводная!W:AA,4,0),B915)</f>
        <v>0</v>
      </c>
    </row>
    <row r="916" spans="4:4">
      <c r="D916" s="552">
        <f>IFERROR(VLOOKUP(A916,Сводная!W:AA,4,0),B916)</f>
        <v>0</v>
      </c>
    </row>
    <row r="917" spans="4:4">
      <c r="D917" s="552">
        <f>IFERROR(VLOOKUP(A917,Сводная!W:AA,4,0),B917)</f>
        <v>0</v>
      </c>
    </row>
    <row r="918" spans="4:4">
      <c r="D918" s="552">
        <f>IFERROR(VLOOKUP(A918,Сводная!W:AA,4,0),B918)</f>
        <v>0</v>
      </c>
    </row>
    <row r="919" spans="4:4">
      <c r="D919" s="552">
        <f>IFERROR(VLOOKUP(A919,Сводная!W:AA,4,0),B919)</f>
        <v>0</v>
      </c>
    </row>
    <row r="920" spans="4:4">
      <c r="D920" s="552">
        <f>IFERROR(VLOOKUP(A920,Сводная!W:AA,4,0),B920)</f>
        <v>0</v>
      </c>
    </row>
    <row r="921" spans="4:4">
      <c r="D921" s="552">
        <f>IFERROR(VLOOKUP(A921,Сводная!W:AA,4,0),B921)</f>
        <v>0</v>
      </c>
    </row>
    <row r="922" spans="4:4">
      <c r="D922" s="552">
        <f>IFERROR(VLOOKUP(A922,Сводная!W:AA,4,0),B922)</f>
        <v>0</v>
      </c>
    </row>
    <row r="923" spans="4:4">
      <c r="D923" s="552">
        <f>IFERROR(VLOOKUP(A923,Сводная!W:AA,4,0),B923)</f>
        <v>0</v>
      </c>
    </row>
    <row r="924" spans="4:4">
      <c r="D924" s="552">
        <f>IFERROR(VLOOKUP(A924,Сводная!W:AA,4,0),B924)</f>
        <v>0</v>
      </c>
    </row>
    <row r="925" spans="4:4">
      <c r="D925" s="552">
        <f>IFERROR(VLOOKUP(A925,Сводная!W:AA,4,0),B925)</f>
        <v>0</v>
      </c>
    </row>
    <row r="926" spans="4:4">
      <c r="D926" s="552">
        <f>IFERROR(VLOOKUP(A926,Сводная!W:AA,4,0),B926)</f>
        <v>0</v>
      </c>
    </row>
    <row r="927" spans="4:4">
      <c r="D927" s="552">
        <f>IFERROR(VLOOKUP(A927,Сводная!W:AA,4,0),B927)</f>
        <v>0</v>
      </c>
    </row>
    <row r="928" spans="4:4">
      <c r="D928" s="552">
        <f>IFERROR(VLOOKUP(A928,Сводная!W:AA,4,0),B928)</f>
        <v>0</v>
      </c>
    </row>
    <row r="929" spans="4:4">
      <c r="D929" s="552">
        <f>IFERROR(VLOOKUP(A929,Сводная!W:AA,4,0),B929)</f>
        <v>0</v>
      </c>
    </row>
    <row r="930" spans="4:4">
      <c r="D930" s="552">
        <f>IFERROR(VLOOKUP(A930,Сводная!W:AA,4,0),B930)</f>
        <v>0</v>
      </c>
    </row>
    <row r="931" spans="4:4">
      <c r="D931" s="552">
        <f>IFERROR(VLOOKUP(A931,Сводная!W:AA,4,0),B931)</f>
        <v>0</v>
      </c>
    </row>
    <row r="932" spans="4:4">
      <c r="D932" s="552">
        <f>IFERROR(VLOOKUP(A932,Сводная!W:AA,4,0),B932)</f>
        <v>0</v>
      </c>
    </row>
    <row r="933" spans="4:4">
      <c r="D933" s="552">
        <f>IFERROR(VLOOKUP(A933,Сводная!W:AA,4,0),B933)</f>
        <v>0</v>
      </c>
    </row>
    <row r="934" spans="4:4">
      <c r="D934" s="552">
        <f>IFERROR(VLOOKUP(A934,Сводная!W:AA,4,0),B934)</f>
        <v>0</v>
      </c>
    </row>
    <row r="935" spans="4:4">
      <c r="D935" s="552">
        <f>IFERROR(VLOOKUP(A935,Сводная!W:AA,4,0),B935)</f>
        <v>0</v>
      </c>
    </row>
    <row r="936" spans="4:4">
      <c r="D936" s="552">
        <f>IFERROR(VLOOKUP(A936,Сводная!W:AA,4,0),B936)</f>
        <v>0</v>
      </c>
    </row>
    <row r="937" spans="4:4">
      <c r="D937" s="552">
        <f>IFERROR(VLOOKUP(A937,Сводная!W:AA,4,0),B937)</f>
        <v>0</v>
      </c>
    </row>
    <row r="938" spans="4:4">
      <c r="D938" s="552">
        <f>IFERROR(VLOOKUP(A938,Сводная!W:AA,4,0),B938)</f>
        <v>0</v>
      </c>
    </row>
    <row r="939" spans="4:4">
      <c r="D939" s="552">
        <f>IFERROR(VLOOKUP(A939,Сводная!W:AA,4,0),B939)</f>
        <v>0</v>
      </c>
    </row>
    <row r="940" spans="4:4">
      <c r="D940" s="552">
        <f>IFERROR(VLOOKUP(A940,Сводная!W:AA,4,0),B940)</f>
        <v>0</v>
      </c>
    </row>
    <row r="941" spans="4:4">
      <c r="D941" s="552">
        <f>IFERROR(VLOOKUP(A941,Сводная!W:AA,4,0),B941)</f>
        <v>0</v>
      </c>
    </row>
    <row r="942" spans="4:4">
      <c r="D942" s="552">
        <f>IFERROR(VLOOKUP(A942,Сводная!W:AA,4,0),B942)</f>
        <v>0</v>
      </c>
    </row>
    <row r="943" spans="4:4">
      <c r="D943" s="552">
        <f>IFERROR(VLOOKUP(A943,Сводная!W:AA,4,0),B943)</f>
        <v>0</v>
      </c>
    </row>
    <row r="944" spans="4:4">
      <c r="D944" s="552">
        <f>IFERROR(VLOOKUP(A944,Сводная!W:AA,4,0),B944)</f>
        <v>0</v>
      </c>
    </row>
    <row r="945" spans="4:4">
      <c r="D945" s="552">
        <f>IFERROR(VLOOKUP(A945,Сводная!W:AA,4,0),B945)</f>
        <v>0</v>
      </c>
    </row>
    <row r="946" spans="4:4">
      <c r="D946" s="552">
        <f>IFERROR(VLOOKUP(A946,Сводная!W:AA,4,0),B946)</f>
        <v>0</v>
      </c>
    </row>
    <row r="947" spans="4:4">
      <c r="D947" s="552">
        <f>IFERROR(VLOOKUP(A947,Сводная!W:AA,4,0),B947)</f>
        <v>0</v>
      </c>
    </row>
    <row r="948" spans="4:4">
      <c r="D948" s="552">
        <f>IFERROR(VLOOKUP(A948,Сводная!W:AA,4,0),B948)</f>
        <v>0</v>
      </c>
    </row>
    <row r="949" spans="4:4">
      <c r="D949" s="552">
        <f>IFERROR(VLOOKUP(A949,Сводная!W:AA,4,0),B949)</f>
        <v>0</v>
      </c>
    </row>
    <row r="950" spans="4:4">
      <c r="D950" s="552">
        <f>IFERROR(VLOOKUP(A950,Сводная!W:AA,4,0),B950)</f>
        <v>0</v>
      </c>
    </row>
    <row r="951" spans="4:4">
      <c r="D951" s="552">
        <f>IFERROR(VLOOKUP(A951,Сводная!W:AA,4,0),B951)</f>
        <v>0</v>
      </c>
    </row>
    <row r="952" spans="4:4">
      <c r="D952" s="552">
        <f>IFERROR(VLOOKUP(A952,Сводная!W:AA,4,0),B952)</f>
        <v>0</v>
      </c>
    </row>
    <row r="953" spans="4:4">
      <c r="D953" s="552">
        <f>IFERROR(VLOOKUP(A953,Сводная!W:AA,4,0),B953)</f>
        <v>0</v>
      </c>
    </row>
    <row r="954" spans="4:4">
      <c r="D954" s="552">
        <f>IFERROR(VLOOKUP(A954,Сводная!W:AA,4,0),B954)</f>
        <v>0</v>
      </c>
    </row>
    <row r="955" spans="4:4">
      <c r="D955" s="552">
        <f>IFERROR(VLOOKUP(A955,Сводная!W:AA,4,0),B955)</f>
        <v>0</v>
      </c>
    </row>
    <row r="956" spans="4:4">
      <c r="D956" s="552">
        <f>IFERROR(VLOOKUP(A956,Сводная!W:AA,4,0),B956)</f>
        <v>0</v>
      </c>
    </row>
    <row r="957" spans="4:4">
      <c r="D957" s="552">
        <f>IFERROR(VLOOKUP(A957,Сводная!W:AA,4,0),B957)</f>
        <v>0</v>
      </c>
    </row>
    <row r="958" spans="4:4">
      <c r="D958" s="552">
        <f>IFERROR(VLOOKUP(A958,Сводная!W:AA,4,0),B958)</f>
        <v>0</v>
      </c>
    </row>
    <row r="959" spans="4:4">
      <c r="D959" s="552">
        <f>IFERROR(VLOOKUP(A959,Сводная!W:AA,4,0),B959)</f>
        <v>0</v>
      </c>
    </row>
    <row r="960" spans="4:4">
      <c r="D960" s="552">
        <f>IFERROR(VLOOKUP(A960,Сводная!W:AA,4,0),B960)</f>
        <v>0</v>
      </c>
    </row>
    <row r="961" spans="4:4">
      <c r="D961" s="552">
        <f>IFERROR(VLOOKUP(A961,Сводная!W:AA,4,0),B961)</f>
        <v>0</v>
      </c>
    </row>
    <row r="962" spans="4:4">
      <c r="D962" s="552">
        <f>IFERROR(VLOOKUP(A962,Сводная!W:AA,4,0),B962)</f>
        <v>0</v>
      </c>
    </row>
    <row r="963" spans="4:4">
      <c r="D963" s="552">
        <f>IFERROR(VLOOKUP(A963,Сводная!W:AA,4,0),B963)</f>
        <v>0</v>
      </c>
    </row>
    <row r="964" spans="4:4">
      <c r="D964" s="552">
        <f>IFERROR(VLOOKUP(A964,Сводная!W:AA,4,0),B964)</f>
        <v>0</v>
      </c>
    </row>
    <row r="965" spans="4:4">
      <c r="D965" s="552">
        <f>IFERROR(VLOOKUP(A965,Сводная!W:AA,4,0),B965)</f>
        <v>0</v>
      </c>
    </row>
    <row r="966" spans="4:4">
      <c r="D966" s="552">
        <f>IFERROR(VLOOKUP(A966,Сводная!W:AA,4,0),B966)</f>
        <v>0</v>
      </c>
    </row>
    <row r="967" spans="4:4">
      <c r="D967" s="552">
        <f>IFERROR(VLOOKUP(A967,Сводная!W:AA,4,0),B967)</f>
        <v>0</v>
      </c>
    </row>
    <row r="968" spans="4:4">
      <c r="D968" s="552">
        <f>IFERROR(VLOOKUP(A968,Сводная!W:AA,4,0),B968)</f>
        <v>0</v>
      </c>
    </row>
    <row r="969" spans="4:4">
      <c r="D969" s="552">
        <f>IFERROR(VLOOKUP(A969,Сводная!W:AA,4,0),B969)</f>
        <v>0</v>
      </c>
    </row>
    <row r="970" spans="4:4">
      <c r="D970" s="552">
        <f>IFERROR(VLOOKUP(A970,Сводная!W:AA,4,0),B970)</f>
        <v>0</v>
      </c>
    </row>
    <row r="971" spans="4:4">
      <c r="D971" s="552">
        <f>IFERROR(VLOOKUP(A971,Сводная!W:AA,4,0),B971)</f>
        <v>0</v>
      </c>
    </row>
    <row r="972" spans="4:4">
      <c r="D972" s="552">
        <f>IFERROR(VLOOKUP(A972,Сводная!W:AA,4,0),B972)</f>
        <v>0</v>
      </c>
    </row>
    <row r="973" spans="4:4">
      <c r="D973" s="552">
        <f>IFERROR(VLOOKUP(A973,Сводная!W:AA,4,0),B973)</f>
        <v>0</v>
      </c>
    </row>
    <row r="974" spans="4:4">
      <c r="D974" s="552">
        <f>IFERROR(VLOOKUP(A974,Сводная!W:AA,4,0),B974)</f>
        <v>0</v>
      </c>
    </row>
    <row r="975" spans="4:4">
      <c r="D975" s="552">
        <f>IFERROR(VLOOKUP(A975,Сводная!W:AA,4,0),B975)</f>
        <v>0</v>
      </c>
    </row>
    <row r="976" spans="4:4">
      <c r="D976" s="552">
        <f>IFERROR(VLOOKUP(A976,Сводная!W:AA,4,0),B976)</f>
        <v>0</v>
      </c>
    </row>
    <row r="977" spans="4:4">
      <c r="D977" s="552">
        <f>IFERROR(VLOOKUP(A977,Сводная!W:AA,4,0),B977)</f>
        <v>0</v>
      </c>
    </row>
    <row r="978" spans="4:4">
      <c r="D978" s="552">
        <f>IFERROR(VLOOKUP(A978,Сводная!W:AA,4,0),B978)</f>
        <v>0</v>
      </c>
    </row>
    <row r="979" spans="4:4">
      <c r="D979" s="552">
        <f>IFERROR(VLOOKUP(A979,Сводная!W:AA,4,0),B979)</f>
        <v>0</v>
      </c>
    </row>
    <row r="980" spans="4:4">
      <c r="D980" s="552">
        <f>IFERROR(VLOOKUP(A980,Сводная!W:AA,4,0),B980)</f>
        <v>0</v>
      </c>
    </row>
    <row r="981" spans="4:4">
      <c r="D981" s="552">
        <f>IFERROR(VLOOKUP(A981,Сводная!W:AA,4,0),B981)</f>
        <v>0</v>
      </c>
    </row>
    <row r="982" spans="4:4">
      <c r="D982" s="552">
        <f>IFERROR(VLOOKUP(A982,Сводная!W:AA,4,0),B982)</f>
        <v>0</v>
      </c>
    </row>
    <row r="983" spans="4:4">
      <c r="D983" s="552">
        <f>IFERROR(VLOOKUP(A983,Сводная!W:AA,4,0),B983)</f>
        <v>0</v>
      </c>
    </row>
    <row r="984" spans="4:4">
      <c r="D984" s="552">
        <f>IFERROR(VLOOKUP(A984,Сводная!W:AA,4,0),B984)</f>
        <v>0</v>
      </c>
    </row>
    <row r="985" spans="4:4">
      <c r="D985" s="552">
        <f>IFERROR(VLOOKUP(A985,Сводная!W:AA,4,0),B985)</f>
        <v>0</v>
      </c>
    </row>
    <row r="986" spans="4:4">
      <c r="D986" s="552">
        <f>IFERROR(VLOOKUP(A986,Сводная!W:AA,4,0),B986)</f>
        <v>0</v>
      </c>
    </row>
    <row r="987" spans="4:4">
      <c r="D987" s="552">
        <f>IFERROR(VLOOKUP(A987,Сводная!W:AA,4,0),B987)</f>
        <v>0</v>
      </c>
    </row>
    <row r="988" spans="4:4">
      <c r="D988" s="552">
        <f>IFERROR(VLOOKUP(A988,Сводная!W:AA,4,0),B988)</f>
        <v>0</v>
      </c>
    </row>
    <row r="989" spans="4:4">
      <c r="D989" s="552">
        <f>IFERROR(VLOOKUP(A989,Сводная!W:AA,4,0),B989)</f>
        <v>0</v>
      </c>
    </row>
    <row r="990" spans="4:4">
      <c r="D990" s="552">
        <f>IFERROR(VLOOKUP(A990,Сводная!W:AA,4,0),B990)</f>
        <v>0</v>
      </c>
    </row>
    <row r="991" spans="4:4">
      <c r="D991" s="552">
        <f>IFERROR(VLOOKUP(A991,Сводная!W:AA,4,0),B991)</f>
        <v>0</v>
      </c>
    </row>
    <row r="992" spans="4:4">
      <c r="D992" s="552">
        <f>IFERROR(VLOOKUP(A992,Сводная!W:AA,4,0),B992)</f>
        <v>0</v>
      </c>
    </row>
    <row r="993" spans="4:4">
      <c r="D993" s="552">
        <f>IFERROR(VLOOKUP(A993,Сводная!W:AA,4,0),B993)</f>
        <v>0</v>
      </c>
    </row>
    <row r="994" spans="4:4">
      <c r="D994" s="552">
        <f>IFERROR(VLOOKUP(A994,Сводная!W:AA,4,0),B994)</f>
        <v>0</v>
      </c>
    </row>
    <row r="995" spans="4:4">
      <c r="D995" s="552">
        <f>IFERROR(VLOOKUP(A995,Сводная!W:AA,4,0),B995)</f>
        <v>0</v>
      </c>
    </row>
    <row r="996" spans="4:4">
      <c r="D996" s="552">
        <f>IFERROR(VLOOKUP(A996,Сводная!W:AA,4,0),B996)</f>
        <v>0</v>
      </c>
    </row>
    <row r="997" spans="4:4">
      <c r="D997" s="552">
        <f>IFERROR(VLOOKUP(A997,Сводная!W:AA,4,0),B997)</f>
        <v>0</v>
      </c>
    </row>
    <row r="998" spans="4:4">
      <c r="D998" s="552">
        <f>IFERROR(VLOOKUP(A998,Сводная!W:AA,4,0),B998)</f>
        <v>0</v>
      </c>
    </row>
    <row r="999" spans="4:4">
      <c r="D999" s="552">
        <f>IFERROR(VLOOKUP(A999,Сводная!W:AA,4,0),B999)</f>
        <v>0</v>
      </c>
    </row>
    <row r="1000" spans="4:4">
      <c r="D1000" s="552">
        <f>IFERROR(VLOOKUP(A1000,Сводная!W:AA,4,0),B1000)</f>
        <v>0</v>
      </c>
    </row>
    <row r="1001" spans="4:4">
      <c r="D1001" s="552">
        <f>IFERROR(VLOOKUP(A1001,Сводная!W:AA,4,0),B1001)</f>
        <v>0</v>
      </c>
    </row>
    <row r="1002" spans="4:4">
      <c r="D1002" s="552">
        <f>IFERROR(VLOOKUP(A1002,Сводная!W:AA,4,0),B1002)</f>
        <v>0</v>
      </c>
    </row>
    <row r="1003" spans="4:4">
      <c r="D1003" s="552">
        <f>IFERROR(VLOOKUP(A1003,Сводная!W:AA,4,0),B1003)</f>
        <v>0</v>
      </c>
    </row>
    <row r="1004" spans="4:4">
      <c r="D1004" s="552">
        <f>IFERROR(VLOOKUP(A1004,Сводная!W:AA,4,0),B1004)</f>
        <v>0</v>
      </c>
    </row>
    <row r="1005" spans="4:4">
      <c r="D1005" s="552">
        <f>IFERROR(VLOOKUP(A1005,Сводная!W:AA,4,0),B1005)</f>
        <v>0</v>
      </c>
    </row>
    <row r="1006" spans="4:4">
      <c r="D1006" s="552">
        <f>IFERROR(VLOOKUP(A1006,Сводная!W:AA,4,0),B1006)</f>
        <v>0</v>
      </c>
    </row>
    <row r="1007" spans="4:4">
      <c r="D1007" s="552">
        <f>IFERROR(VLOOKUP(A1007,Сводная!W:AA,4,0),B1007)</f>
        <v>0</v>
      </c>
    </row>
    <row r="1008" spans="4:4">
      <c r="D1008" s="552">
        <f>IFERROR(VLOOKUP(A1008,Сводная!W:AA,4,0),B1008)</f>
        <v>0</v>
      </c>
    </row>
    <row r="1009" spans="4:4">
      <c r="D1009" s="552">
        <f>IFERROR(VLOOKUP(A1009,Сводная!W:AA,4,0),B1009)</f>
        <v>0</v>
      </c>
    </row>
    <row r="1010" spans="4:4">
      <c r="D1010" s="552">
        <f>IFERROR(VLOOKUP(A1010,Сводная!W:AA,4,0),B1010)</f>
        <v>0</v>
      </c>
    </row>
    <row r="1011" spans="4:4">
      <c r="D1011" s="552">
        <f>IFERROR(VLOOKUP(A1011,Сводная!W:AA,4,0),B1011)</f>
        <v>0</v>
      </c>
    </row>
    <row r="1012" spans="4:4">
      <c r="D1012" s="552">
        <f>IFERROR(VLOOKUP(A1012,Сводная!W:AA,4,0),B1012)</f>
        <v>0</v>
      </c>
    </row>
    <row r="1013" spans="4:4">
      <c r="D1013" s="552">
        <f>IFERROR(VLOOKUP(A1013,Сводная!W:AA,4,0),B1013)</f>
        <v>0</v>
      </c>
    </row>
    <row r="1014" spans="4:4">
      <c r="D1014" s="552">
        <f>IFERROR(VLOOKUP(A1014,Сводная!W:AA,4,0),B1014)</f>
        <v>0</v>
      </c>
    </row>
    <row r="1015" spans="4:4">
      <c r="D1015" s="552">
        <f>IFERROR(VLOOKUP(A1015,Сводная!W:AA,4,0),B1015)</f>
        <v>0</v>
      </c>
    </row>
    <row r="1016" spans="4:4">
      <c r="D1016" s="552">
        <f>IFERROR(VLOOKUP(A1016,Сводная!W:AA,4,0),B1016)</f>
        <v>0</v>
      </c>
    </row>
    <row r="1017" spans="4:4">
      <c r="D1017" s="552">
        <f>IFERROR(VLOOKUP(A1017,Сводная!W:AA,4,0),B1017)</f>
        <v>0</v>
      </c>
    </row>
    <row r="1018" spans="4:4">
      <c r="D1018" s="552">
        <f>IFERROR(VLOOKUP(A1018,Сводная!W:AA,4,0),B1018)</f>
        <v>0</v>
      </c>
    </row>
    <row r="1019" spans="4:4">
      <c r="D1019" s="552">
        <f>IFERROR(VLOOKUP(A1019,Сводная!W:AA,4,0),B1019)</f>
        <v>0</v>
      </c>
    </row>
    <row r="1020" spans="4:4">
      <c r="D1020" s="552">
        <f>IFERROR(VLOOKUP(A1020,Сводная!W:AA,4,0),B1020)</f>
        <v>0</v>
      </c>
    </row>
    <row r="1021" spans="4:4">
      <c r="D1021" s="552">
        <f>IFERROR(VLOOKUP(A1021,Сводная!W:AA,4,0),B1021)</f>
        <v>0</v>
      </c>
    </row>
    <row r="1022" spans="4:4">
      <c r="D1022" s="552">
        <f>IFERROR(VLOOKUP(A1022,Сводная!W:AA,4,0),B1022)</f>
        <v>0</v>
      </c>
    </row>
    <row r="1023" spans="4:4">
      <c r="D1023" s="552">
        <f>IFERROR(VLOOKUP(A1023,Сводная!W:AA,4,0),B1023)</f>
        <v>0</v>
      </c>
    </row>
    <row r="1024" spans="4:4">
      <c r="D1024" s="552">
        <f>IFERROR(VLOOKUP(A1024,Сводная!W:AA,4,0),B1024)</f>
        <v>0</v>
      </c>
    </row>
    <row r="1025" spans="4:4">
      <c r="D1025" s="552">
        <f>IFERROR(VLOOKUP(A1025,Сводная!W:AA,4,0),B1025)</f>
        <v>0</v>
      </c>
    </row>
    <row r="1026" spans="4:4">
      <c r="D1026" s="552">
        <f>IFERROR(VLOOKUP(A1026,Сводная!W:AA,4,0),B1026)</f>
        <v>0</v>
      </c>
    </row>
    <row r="1027" spans="4:4">
      <c r="D1027" s="552">
        <f>IFERROR(VLOOKUP(A1027,Сводная!W:AA,4,0),B1027)</f>
        <v>0</v>
      </c>
    </row>
    <row r="1028" spans="4:4">
      <c r="D1028" s="552">
        <f>IFERROR(VLOOKUP(A1028,Сводная!W:AA,4,0),B1028)</f>
        <v>0</v>
      </c>
    </row>
    <row r="1029" spans="4:4">
      <c r="D1029" s="552">
        <f>IFERROR(VLOOKUP(A1029,Сводная!W:AA,4,0),B1029)</f>
        <v>0</v>
      </c>
    </row>
    <row r="1030" spans="4:4">
      <c r="D1030" s="552">
        <f>IFERROR(VLOOKUP(A1030,Сводная!W:AA,4,0),B1030)</f>
        <v>0</v>
      </c>
    </row>
    <row r="1031" spans="4:4">
      <c r="D1031" s="552">
        <f>IFERROR(VLOOKUP(A1031,Сводная!W:AA,4,0),B1031)</f>
        <v>0</v>
      </c>
    </row>
    <row r="1032" spans="4:4">
      <c r="D1032" s="552">
        <f>IFERROR(VLOOKUP(A1032,Сводная!W:AA,4,0),B1032)</f>
        <v>0</v>
      </c>
    </row>
    <row r="1033" spans="4:4">
      <c r="D1033" s="552">
        <f>IFERROR(VLOOKUP(A1033,Сводная!W:AA,4,0),B1033)</f>
        <v>0</v>
      </c>
    </row>
    <row r="1034" spans="4:4">
      <c r="D1034" s="552">
        <f>IFERROR(VLOOKUP(A1034,Сводная!W:AA,4,0),B1034)</f>
        <v>0</v>
      </c>
    </row>
    <row r="1035" spans="4:4">
      <c r="D1035" s="552">
        <f>IFERROR(VLOOKUP(A1035,Сводная!W:AA,4,0),B1035)</f>
        <v>0</v>
      </c>
    </row>
    <row r="1036" spans="4:4">
      <c r="D1036" s="552">
        <f>IFERROR(VLOOKUP(A1036,Сводная!W:AA,4,0),B1036)</f>
        <v>0</v>
      </c>
    </row>
    <row r="1037" spans="4:4">
      <c r="D1037" s="552">
        <f>IFERROR(VLOOKUP(A1037,Сводная!W:AA,4,0),B1037)</f>
        <v>0</v>
      </c>
    </row>
    <row r="1038" spans="4:4">
      <c r="D1038" s="552">
        <f>IFERROR(VLOOKUP(A1038,Сводная!W:AA,4,0),B1038)</f>
        <v>0</v>
      </c>
    </row>
    <row r="1039" spans="4:4">
      <c r="D1039" s="552">
        <f>IFERROR(VLOOKUP(A1039,Сводная!W:AA,4,0),B1039)</f>
        <v>0</v>
      </c>
    </row>
    <row r="1040" spans="4:4">
      <c r="D1040" s="552">
        <f>IFERROR(VLOOKUP(A1040,Сводная!W:AA,4,0),B1040)</f>
        <v>0</v>
      </c>
    </row>
    <row r="1041" spans="4:4">
      <c r="D1041" s="552">
        <f>IFERROR(VLOOKUP(A1041,Сводная!W:AA,4,0),B1041)</f>
        <v>0</v>
      </c>
    </row>
    <row r="1042" spans="4:4">
      <c r="D1042" s="552">
        <f>IFERROR(VLOOKUP(A1042,Сводная!W:AA,4,0),B1042)</f>
        <v>0</v>
      </c>
    </row>
    <row r="1043" spans="4:4">
      <c r="D1043" s="552">
        <f>IFERROR(VLOOKUP(A1043,Сводная!W:AA,4,0),B1043)</f>
        <v>0</v>
      </c>
    </row>
    <row r="1044" spans="4:4">
      <c r="D1044" s="552">
        <f>IFERROR(VLOOKUP(A1044,Сводная!W:AA,4,0),B1044)</f>
        <v>0</v>
      </c>
    </row>
    <row r="1045" spans="4:4">
      <c r="D1045" s="552">
        <f>IFERROR(VLOOKUP(A1045,Сводная!W:AA,4,0),B1045)</f>
        <v>0</v>
      </c>
    </row>
    <row r="1046" spans="4:4">
      <c r="D1046" s="552">
        <f>IFERROR(VLOOKUP(A1046,Сводная!W:AA,4,0),B1046)</f>
        <v>0</v>
      </c>
    </row>
    <row r="1047" spans="4:4">
      <c r="D1047" s="552">
        <f>IFERROR(VLOOKUP(A1047,Сводная!W:AA,4,0),B1047)</f>
        <v>0</v>
      </c>
    </row>
    <row r="1048" spans="4:4">
      <c r="D1048" s="552">
        <f>IFERROR(VLOOKUP(A1048,Сводная!W:AA,4,0),B1048)</f>
        <v>0</v>
      </c>
    </row>
    <row r="1049" spans="4:4">
      <c r="D1049" s="552">
        <f>IFERROR(VLOOKUP(A1049,Сводная!W:AA,4,0),B1049)</f>
        <v>0</v>
      </c>
    </row>
    <row r="1050" spans="4:4">
      <c r="D1050" s="552">
        <f>IFERROR(VLOOKUP(A1050,Сводная!W:AA,4,0),B1050)</f>
        <v>0</v>
      </c>
    </row>
    <row r="1051" spans="4:4">
      <c r="D1051" s="552">
        <f>IFERROR(VLOOKUP(A1051,Сводная!W:AA,4,0),B1051)</f>
        <v>0</v>
      </c>
    </row>
    <row r="1052" spans="4:4">
      <c r="D1052" s="552">
        <f>IFERROR(VLOOKUP(A1052,Сводная!W:AA,4,0),B1052)</f>
        <v>0</v>
      </c>
    </row>
    <row r="1053" spans="4:4">
      <c r="D1053" s="552">
        <f>IFERROR(VLOOKUP(A1053,Сводная!W:AA,4,0),B1053)</f>
        <v>0</v>
      </c>
    </row>
    <row r="1054" spans="4:4">
      <c r="D1054" s="552">
        <f>IFERROR(VLOOKUP(A1054,Сводная!W:AA,4,0),B1054)</f>
        <v>0</v>
      </c>
    </row>
    <row r="1055" spans="4:4">
      <c r="D1055" s="552">
        <f>IFERROR(VLOOKUP(A1055,Сводная!W:AA,4,0),B1055)</f>
        <v>0</v>
      </c>
    </row>
    <row r="1056" spans="4:4">
      <c r="D1056" s="552">
        <f>IFERROR(VLOOKUP(A1056,Сводная!W:AA,4,0),B1056)</f>
        <v>0</v>
      </c>
    </row>
    <row r="1057" spans="4:4">
      <c r="D1057" s="552">
        <f>IFERROR(VLOOKUP(A1057,Сводная!W:AA,4,0),B1057)</f>
        <v>0</v>
      </c>
    </row>
    <row r="1058" spans="4:4">
      <c r="D1058" s="552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91"/>
  <sheetViews>
    <sheetView zoomScale="85" zoomScaleNormal="85" workbookViewId="0">
      <selection sqref="A1:A262"/>
    </sheetView>
  </sheetViews>
  <sheetFormatPr defaultRowHeight="12.75"/>
  <sheetData>
    <row r="1" spans="1:1">
      <c r="A1" t="s">
        <v>325</v>
      </c>
    </row>
    <row r="2" spans="1:1">
      <c r="A2" s="587" t="s">
        <v>275</v>
      </c>
    </row>
    <row r="3" spans="1:1">
      <c r="A3" s="587" t="s">
        <v>276</v>
      </c>
    </row>
    <row r="4" spans="1:1">
      <c r="A4" s="587" t="s">
        <v>277</v>
      </c>
    </row>
    <row r="5" spans="1:1">
      <c r="A5" s="587" t="s">
        <v>278</v>
      </c>
    </row>
    <row r="6" spans="1:1">
      <c r="A6" s="587" t="s">
        <v>279</v>
      </c>
    </row>
    <row r="7" spans="1:1">
      <c r="A7" s="587" t="s">
        <v>280</v>
      </c>
    </row>
    <row r="8" spans="1:1">
      <c r="A8" s="587" t="s">
        <v>177</v>
      </c>
    </row>
    <row r="9" spans="1:1">
      <c r="A9" s="587" t="s">
        <v>178</v>
      </c>
    </row>
    <row r="10" spans="1:1">
      <c r="A10" s="587" t="s">
        <v>2028</v>
      </c>
    </row>
    <row r="11" spans="1:1">
      <c r="A11" s="587" t="s">
        <v>2029</v>
      </c>
    </row>
    <row r="12" spans="1:1">
      <c r="A12" s="587" t="s">
        <v>326</v>
      </c>
    </row>
    <row r="13" spans="1:1">
      <c r="A13" s="587" t="s">
        <v>327</v>
      </c>
    </row>
    <row r="14" spans="1:1">
      <c r="A14" s="587" t="s">
        <v>281</v>
      </c>
    </row>
    <row r="15" spans="1:1">
      <c r="A15" s="587" t="s">
        <v>2030</v>
      </c>
    </row>
    <row r="16" spans="1:1">
      <c r="A16" s="587" t="s">
        <v>328</v>
      </c>
    </row>
    <row r="17" spans="1:1">
      <c r="A17" s="587" t="s">
        <v>329</v>
      </c>
    </row>
    <row r="18" spans="1:1">
      <c r="A18" s="587" t="s">
        <v>179</v>
      </c>
    </row>
    <row r="19" spans="1:1">
      <c r="A19" s="587" t="s">
        <v>180</v>
      </c>
    </row>
    <row r="20" spans="1:1">
      <c r="A20" s="587" t="s">
        <v>330</v>
      </c>
    </row>
    <row r="21" spans="1:1">
      <c r="A21" s="587" t="s">
        <v>181</v>
      </c>
    </row>
    <row r="22" spans="1:1">
      <c r="A22" s="587" t="s">
        <v>182</v>
      </c>
    </row>
    <row r="23" spans="1:1">
      <c r="A23" s="587" t="s">
        <v>183</v>
      </c>
    </row>
    <row r="24" spans="1:1">
      <c r="A24" s="587" t="s">
        <v>184</v>
      </c>
    </row>
    <row r="25" spans="1:1">
      <c r="A25" s="587" t="s">
        <v>185</v>
      </c>
    </row>
    <row r="26" spans="1:1">
      <c r="A26" s="587" t="s">
        <v>186</v>
      </c>
    </row>
    <row r="27" spans="1:1">
      <c r="A27" s="587" t="s">
        <v>187</v>
      </c>
    </row>
    <row r="28" spans="1:1">
      <c r="A28" s="587" t="s">
        <v>188</v>
      </c>
    </row>
    <row r="29" spans="1:1">
      <c r="A29" s="587" t="s">
        <v>189</v>
      </c>
    </row>
    <row r="30" spans="1:1">
      <c r="A30" s="587" t="s">
        <v>2031</v>
      </c>
    </row>
    <row r="31" spans="1:1">
      <c r="A31" s="587" t="s">
        <v>2032</v>
      </c>
    </row>
    <row r="32" spans="1:1">
      <c r="A32" s="587" t="s">
        <v>331</v>
      </c>
    </row>
    <row r="33" spans="1:1">
      <c r="A33" s="587" t="s">
        <v>2033</v>
      </c>
    </row>
    <row r="34" spans="1:1">
      <c r="A34" s="587" t="s">
        <v>2034</v>
      </c>
    </row>
    <row r="35" spans="1:1">
      <c r="A35" s="587" t="s">
        <v>332</v>
      </c>
    </row>
    <row r="36" spans="1:1">
      <c r="A36" s="587" t="s">
        <v>333</v>
      </c>
    </row>
    <row r="37" spans="1:1">
      <c r="A37" s="587" t="s">
        <v>334</v>
      </c>
    </row>
    <row r="38" spans="1:1">
      <c r="A38" s="587" t="s">
        <v>335</v>
      </c>
    </row>
    <row r="39" spans="1:1">
      <c r="A39" s="587" t="s">
        <v>282</v>
      </c>
    </row>
    <row r="40" spans="1:1">
      <c r="A40" s="587" t="s">
        <v>283</v>
      </c>
    </row>
    <row r="41" spans="1:1">
      <c r="A41" s="587" t="s">
        <v>284</v>
      </c>
    </row>
    <row r="42" spans="1:1">
      <c r="A42" s="587" t="s">
        <v>336</v>
      </c>
    </row>
    <row r="43" spans="1:1">
      <c r="A43" s="587" t="s">
        <v>190</v>
      </c>
    </row>
    <row r="44" spans="1:1">
      <c r="A44" s="587" t="s">
        <v>337</v>
      </c>
    </row>
    <row r="45" spans="1:1">
      <c r="A45" s="587" t="s">
        <v>208</v>
      </c>
    </row>
    <row r="46" spans="1:1">
      <c r="A46" s="587" t="s">
        <v>2035</v>
      </c>
    </row>
    <row r="47" spans="1:1">
      <c r="A47" s="587" t="s">
        <v>2036</v>
      </c>
    </row>
    <row r="48" spans="1:1">
      <c r="A48" s="587" t="s">
        <v>2037</v>
      </c>
    </row>
    <row r="49" spans="1:1">
      <c r="A49" s="587" t="s">
        <v>2038</v>
      </c>
    </row>
    <row r="50" spans="1:1">
      <c r="A50" s="587" t="s">
        <v>2039</v>
      </c>
    </row>
    <row r="51" spans="1:1">
      <c r="A51" s="587" t="s">
        <v>2040</v>
      </c>
    </row>
    <row r="52" spans="1:1">
      <c r="A52" s="587" t="s">
        <v>338</v>
      </c>
    </row>
    <row r="53" spans="1:1">
      <c r="A53" s="587" t="s">
        <v>339</v>
      </c>
    </row>
    <row r="54" spans="1:1">
      <c r="A54" s="587" t="s">
        <v>285</v>
      </c>
    </row>
    <row r="55" spans="1:1">
      <c r="A55" s="587" t="s">
        <v>191</v>
      </c>
    </row>
    <row r="56" spans="1:1">
      <c r="A56" s="587" t="s">
        <v>340</v>
      </c>
    </row>
    <row r="57" spans="1:1">
      <c r="A57" s="587" t="s">
        <v>341</v>
      </c>
    </row>
    <row r="58" spans="1:1">
      <c r="A58" s="587" t="s">
        <v>2041</v>
      </c>
    </row>
    <row r="59" spans="1:1">
      <c r="A59" s="587" t="s">
        <v>2042</v>
      </c>
    </row>
    <row r="60" spans="1:1">
      <c r="A60" s="587" t="s">
        <v>2043</v>
      </c>
    </row>
    <row r="61" spans="1:1">
      <c r="A61" s="587" t="s">
        <v>2044</v>
      </c>
    </row>
    <row r="62" spans="1:1">
      <c r="A62" s="587" t="s">
        <v>2045</v>
      </c>
    </row>
    <row r="63" spans="1:1">
      <c r="A63" s="587" t="s">
        <v>192</v>
      </c>
    </row>
    <row r="64" spans="1:1">
      <c r="A64" s="587" t="s">
        <v>193</v>
      </c>
    </row>
    <row r="65" spans="1:1">
      <c r="A65" s="587" t="s">
        <v>342</v>
      </c>
    </row>
    <row r="66" spans="1:1">
      <c r="A66" s="587" t="s">
        <v>2046</v>
      </c>
    </row>
    <row r="67" spans="1:1">
      <c r="A67" s="587" t="s">
        <v>2047</v>
      </c>
    </row>
    <row r="68" spans="1:1">
      <c r="A68" s="587" t="s">
        <v>2048</v>
      </c>
    </row>
    <row r="69" spans="1:1">
      <c r="A69" s="587" t="s">
        <v>2049</v>
      </c>
    </row>
    <row r="70" spans="1:1">
      <c r="A70" s="587" t="s">
        <v>2050</v>
      </c>
    </row>
    <row r="71" spans="1:1">
      <c r="A71" s="587" t="s">
        <v>2051</v>
      </c>
    </row>
    <row r="72" spans="1:1">
      <c r="A72" s="587" t="s">
        <v>286</v>
      </c>
    </row>
    <row r="73" spans="1:1">
      <c r="A73" s="587" t="s">
        <v>287</v>
      </c>
    </row>
    <row r="74" spans="1:1">
      <c r="A74" s="587" t="s">
        <v>288</v>
      </c>
    </row>
    <row r="75" spans="1:1">
      <c r="A75" s="587" t="s">
        <v>343</v>
      </c>
    </row>
    <row r="76" spans="1:1">
      <c r="A76" s="587" t="s">
        <v>2052</v>
      </c>
    </row>
    <row r="77" spans="1:1">
      <c r="A77" s="587" t="s">
        <v>344</v>
      </c>
    </row>
    <row r="78" spans="1:1">
      <c r="A78" s="587" t="s">
        <v>2053</v>
      </c>
    </row>
    <row r="79" spans="1:1">
      <c r="A79" s="587" t="s">
        <v>2054</v>
      </c>
    </row>
    <row r="80" spans="1:1">
      <c r="A80" s="587" t="s">
        <v>2055</v>
      </c>
    </row>
    <row r="81" spans="1:1">
      <c r="A81" s="587" t="s">
        <v>345</v>
      </c>
    </row>
    <row r="82" spans="1:1">
      <c r="A82" s="587" t="s">
        <v>346</v>
      </c>
    </row>
    <row r="83" spans="1:1">
      <c r="A83" s="587" t="s">
        <v>347</v>
      </c>
    </row>
    <row r="84" spans="1:1">
      <c r="A84" s="587" t="s">
        <v>2056</v>
      </c>
    </row>
    <row r="85" spans="1:1">
      <c r="A85" s="587" t="s">
        <v>348</v>
      </c>
    </row>
    <row r="86" spans="1:1">
      <c r="A86" s="587" t="s">
        <v>349</v>
      </c>
    </row>
    <row r="87" spans="1:1">
      <c r="A87" s="587" t="s">
        <v>289</v>
      </c>
    </row>
    <row r="88" spans="1:1">
      <c r="A88" s="587" t="s">
        <v>194</v>
      </c>
    </row>
    <row r="89" spans="1:1">
      <c r="A89" s="587" t="s">
        <v>350</v>
      </c>
    </row>
    <row r="90" spans="1:1">
      <c r="A90" s="587" t="s">
        <v>195</v>
      </c>
    </row>
    <row r="91" spans="1:1">
      <c r="A91" s="587" t="s">
        <v>2057</v>
      </c>
    </row>
    <row r="92" spans="1:1">
      <c r="A92" s="587" t="s">
        <v>2058</v>
      </c>
    </row>
    <row r="93" spans="1:1">
      <c r="A93" s="587" t="s">
        <v>2059</v>
      </c>
    </row>
    <row r="94" spans="1:1">
      <c r="A94" s="587" t="s">
        <v>2060</v>
      </c>
    </row>
    <row r="95" spans="1:1">
      <c r="A95" s="587" t="s">
        <v>2061</v>
      </c>
    </row>
    <row r="96" spans="1:1">
      <c r="A96" s="587" t="s">
        <v>196</v>
      </c>
    </row>
    <row r="97" spans="1:1">
      <c r="A97" s="587" t="s">
        <v>197</v>
      </c>
    </row>
    <row r="98" spans="1:1">
      <c r="A98" s="587" t="s">
        <v>351</v>
      </c>
    </row>
    <row r="99" spans="1:1">
      <c r="A99" s="587" t="s">
        <v>2062</v>
      </c>
    </row>
    <row r="100" spans="1:1">
      <c r="A100" s="587" t="s">
        <v>352</v>
      </c>
    </row>
    <row r="101" spans="1:1">
      <c r="A101" s="587" t="s">
        <v>290</v>
      </c>
    </row>
    <row r="102" spans="1:1">
      <c r="A102" s="587" t="s">
        <v>2063</v>
      </c>
    </row>
    <row r="103" spans="1:1">
      <c r="A103" s="587" t="s">
        <v>2064</v>
      </c>
    </row>
    <row r="104" spans="1:1">
      <c r="A104" s="587" t="s">
        <v>353</v>
      </c>
    </row>
    <row r="105" spans="1:1">
      <c r="A105" s="587" t="s">
        <v>354</v>
      </c>
    </row>
    <row r="106" spans="1:1">
      <c r="A106" s="587" t="s">
        <v>198</v>
      </c>
    </row>
    <row r="107" spans="1:1">
      <c r="A107" s="587" t="s">
        <v>291</v>
      </c>
    </row>
    <row r="108" spans="1:1">
      <c r="A108" s="587" t="s">
        <v>199</v>
      </c>
    </row>
    <row r="109" spans="1:1">
      <c r="A109" s="587" t="s">
        <v>2065</v>
      </c>
    </row>
    <row r="110" spans="1:1">
      <c r="A110" s="587" t="s">
        <v>200</v>
      </c>
    </row>
    <row r="111" spans="1:1">
      <c r="A111" s="587" t="s">
        <v>201</v>
      </c>
    </row>
    <row r="112" spans="1:1">
      <c r="A112" s="587" t="s">
        <v>202</v>
      </c>
    </row>
    <row r="113" spans="1:1">
      <c r="A113" s="587" t="s">
        <v>355</v>
      </c>
    </row>
    <row r="114" spans="1:1">
      <c r="A114" s="587" t="s">
        <v>203</v>
      </c>
    </row>
    <row r="115" spans="1:1">
      <c r="A115" s="587" t="s">
        <v>204</v>
      </c>
    </row>
    <row r="116" spans="1:1">
      <c r="A116" s="587" t="s">
        <v>205</v>
      </c>
    </row>
    <row r="117" spans="1:1">
      <c r="A117" s="587" t="s">
        <v>356</v>
      </c>
    </row>
    <row r="118" spans="1:1">
      <c r="A118" s="587" t="s">
        <v>2066</v>
      </c>
    </row>
    <row r="119" spans="1:1">
      <c r="A119" s="587" t="s">
        <v>2067</v>
      </c>
    </row>
    <row r="120" spans="1:1">
      <c r="A120" s="587" t="s">
        <v>2068</v>
      </c>
    </row>
    <row r="121" spans="1:1">
      <c r="A121" s="587" t="s">
        <v>357</v>
      </c>
    </row>
    <row r="122" spans="1:1">
      <c r="A122" s="587" t="s">
        <v>358</v>
      </c>
    </row>
    <row r="123" spans="1:1">
      <c r="A123" s="587" t="s">
        <v>2069</v>
      </c>
    </row>
    <row r="124" spans="1:1">
      <c r="A124" s="587" t="s">
        <v>2070</v>
      </c>
    </row>
    <row r="125" spans="1:1">
      <c r="A125" s="587" t="s">
        <v>206</v>
      </c>
    </row>
    <row r="126" spans="1:1">
      <c r="A126" s="587" t="s">
        <v>207</v>
      </c>
    </row>
    <row r="127" spans="1:1">
      <c r="A127" s="587" t="s">
        <v>359</v>
      </c>
    </row>
    <row r="128" spans="1:1">
      <c r="A128" s="587" t="s">
        <v>360</v>
      </c>
    </row>
    <row r="129" spans="1:1">
      <c r="A129" s="587" t="s">
        <v>361</v>
      </c>
    </row>
    <row r="130" spans="1:1">
      <c r="A130" s="587" t="s">
        <v>362</v>
      </c>
    </row>
    <row r="131" spans="1:1">
      <c r="A131" s="587" t="s">
        <v>363</v>
      </c>
    </row>
    <row r="132" spans="1:1">
      <c r="A132" s="587" t="s">
        <v>364</v>
      </c>
    </row>
    <row r="133" spans="1:1">
      <c r="A133" s="587" t="s">
        <v>365</v>
      </c>
    </row>
    <row r="134" spans="1:1">
      <c r="A134" s="587" t="s">
        <v>366</v>
      </c>
    </row>
    <row r="135" spans="1:1">
      <c r="A135" s="587" t="s">
        <v>367</v>
      </c>
    </row>
    <row r="136" spans="1:1">
      <c r="A136" s="587" t="s">
        <v>368</v>
      </c>
    </row>
    <row r="137" spans="1:1">
      <c r="A137" s="587" t="s">
        <v>369</v>
      </c>
    </row>
    <row r="138" spans="1:1">
      <c r="A138" s="587" t="s">
        <v>370</v>
      </c>
    </row>
    <row r="139" spans="1:1">
      <c r="A139" s="587" t="s">
        <v>371</v>
      </c>
    </row>
    <row r="140" spans="1:1">
      <c r="A140" s="587" t="s">
        <v>372</v>
      </c>
    </row>
    <row r="141" spans="1:1">
      <c r="A141" s="587" t="s">
        <v>373</v>
      </c>
    </row>
    <row r="142" spans="1:1">
      <c r="A142" s="587" t="s">
        <v>374</v>
      </c>
    </row>
    <row r="143" spans="1:1">
      <c r="A143" s="587" t="s">
        <v>375</v>
      </c>
    </row>
    <row r="144" spans="1:1">
      <c r="A144" s="587" t="s">
        <v>376</v>
      </c>
    </row>
    <row r="145" spans="1:1">
      <c r="A145" s="587" t="s">
        <v>377</v>
      </c>
    </row>
    <row r="146" spans="1:1">
      <c r="A146" s="587" t="s">
        <v>378</v>
      </c>
    </row>
    <row r="147" spans="1:1">
      <c r="A147" s="587" t="s">
        <v>379</v>
      </c>
    </row>
    <row r="148" spans="1:1">
      <c r="A148" s="587" t="s">
        <v>380</v>
      </c>
    </row>
    <row r="149" spans="1:1">
      <c r="A149" s="587" t="s">
        <v>381</v>
      </c>
    </row>
    <row r="150" spans="1:1">
      <c r="A150" s="587" t="s">
        <v>382</v>
      </c>
    </row>
    <row r="151" spans="1:1">
      <c r="A151" s="587" t="s">
        <v>2071</v>
      </c>
    </row>
    <row r="152" spans="1:1">
      <c r="A152" s="587" t="s">
        <v>2072</v>
      </c>
    </row>
    <row r="153" spans="1:1">
      <c r="A153" s="587" t="s">
        <v>2073</v>
      </c>
    </row>
    <row r="154" spans="1:1">
      <c r="A154" s="587" t="s">
        <v>2074</v>
      </c>
    </row>
    <row r="155" spans="1:1">
      <c r="A155" s="587" t="s">
        <v>383</v>
      </c>
    </row>
    <row r="156" spans="1:1">
      <c r="A156" s="587" t="s">
        <v>384</v>
      </c>
    </row>
    <row r="157" spans="1:1">
      <c r="A157" s="587" t="s">
        <v>385</v>
      </c>
    </row>
    <row r="158" spans="1:1">
      <c r="A158" s="587" t="s">
        <v>386</v>
      </c>
    </row>
    <row r="159" spans="1:1">
      <c r="A159" s="587" t="s">
        <v>387</v>
      </c>
    </row>
    <row r="160" spans="1:1">
      <c r="A160" s="587" t="s">
        <v>388</v>
      </c>
    </row>
    <row r="161" spans="1:1">
      <c r="A161" s="587" t="s">
        <v>389</v>
      </c>
    </row>
    <row r="162" spans="1:1">
      <c r="A162" s="587" t="s">
        <v>390</v>
      </c>
    </row>
    <row r="163" spans="1:1">
      <c r="A163" s="587" t="s">
        <v>391</v>
      </c>
    </row>
    <row r="164" spans="1:1">
      <c r="A164" s="587" t="s">
        <v>392</v>
      </c>
    </row>
    <row r="165" spans="1:1">
      <c r="A165" s="587" t="s">
        <v>393</v>
      </c>
    </row>
    <row r="166" spans="1:1">
      <c r="A166" s="587" t="s">
        <v>394</v>
      </c>
    </row>
    <row r="167" spans="1:1">
      <c r="A167" s="587" t="s">
        <v>395</v>
      </c>
    </row>
    <row r="168" spans="1:1">
      <c r="A168" s="587" t="s">
        <v>396</v>
      </c>
    </row>
    <row r="169" spans="1:1">
      <c r="A169" s="587" t="s">
        <v>397</v>
      </c>
    </row>
    <row r="170" spans="1:1">
      <c r="A170" s="587" t="s">
        <v>398</v>
      </c>
    </row>
    <row r="171" spans="1:1">
      <c r="A171" s="587" t="s">
        <v>399</v>
      </c>
    </row>
    <row r="172" spans="1:1">
      <c r="A172" s="587" t="s">
        <v>400</v>
      </c>
    </row>
    <row r="173" spans="1:1">
      <c r="A173" s="587" t="s">
        <v>401</v>
      </c>
    </row>
    <row r="174" spans="1:1">
      <c r="A174" s="587" t="s">
        <v>402</v>
      </c>
    </row>
    <row r="175" spans="1:1">
      <c r="A175" s="587" t="s">
        <v>403</v>
      </c>
    </row>
    <row r="176" spans="1:1">
      <c r="A176" s="587" t="s">
        <v>404</v>
      </c>
    </row>
    <row r="177" spans="1:1">
      <c r="A177" s="587" t="s">
        <v>405</v>
      </c>
    </row>
    <row r="178" spans="1:1">
      <c r="A178" s="587" t="s">
        <v>406</v>
      </c>
    </row>
    <row r="179" spans="1:1">
      <c r="A179" s="587" t="s">
        <v>407</v>
      </c>
    </row>
    <row r="180" spans="1:1">
      <c r="A180" s="587" t="s">
        <v>408</v>
      </c>
    </row>
    <row r="181" spans="1:1">
      <c r="A181" s="587" t="s">
        <v>409</v>
      </c>
    </row>
    <row r="182" spans="1:1">
      <c r="A182" s="587" t="s">
        <v>410</v>
      </c>
    </row>
    <row r="183" spans="1:1">
      <c r="A183" s="587" t="s">
        <v>411</v>
      </c>
    </row>
    <row r="184" spans="1:1">
      <c r="A184" s="587" t="s">
        <v>412</v>
      </c>
    </row>
    <row r="185" spans="1:1">
      <c r="A185" s="587" t="s">
        <v>413</v>
      </c>
    </row>
    <row r="186" spans="1:1">
      <c r="A186" s="587" t="s">
        <v>414</v>
      </c>
    </row>
    <row r="187" spans="1:1">
      <c r="A187" s="587" t="s">
        <v>415</v>
      </c>
    </row>
    <row r="188" spans="1:1">
      <c r="A188" s="587" t="s">
        <v>416</v>
      </c>
    </row>
    <row r="189" spans="1:1">
      <c r="A189" s="587" t="s">
        <v>417</v>
      </c>
    </row>
    <row r="190" spans="1:1">
      <c r="A190" s="587" t="s">
        <v>418</v>
      </c>
    </row>
    <row r="191" spans="1:1">
      <c r="A191" s="587" t="s">
        <v>419</v>
      </c>
    </row>
    <row r="192" spans="1:1">
      <c r="A192" s="587" t="s">
        <v>420</v>
      </c>
    </row>
    <row r="193" spans="1:1">
      <c r="A193" s="587" t="s">
        <v>421</v>
      </c>
    </row>
    <row r="194" spans="1:1">
      <c r="A194" s="587" t="s">
        <v>422</v>
      </c>
    </row>
    <row r="195" spans="1:1">
      <c r="A195" s="587" t="s">
        <v>423</v>
      </c>
    </row>
    <row r="196" spans="1:1">
      <c r="A196" s="587" t="s">
        <v>424</v>
      </c>
    </row>
    <row r="197" spans="1:1">
      <c r="A197" s="587" t="s">
        <v>425</v>
      </c>
    </row>
    <row r="198" spans="1:1">
      <c r="A198" s="587" t="s">
        <v>426</v>
      </c>
    </row>
    <row r="199" spans="1:1">
      <c r="A199" s="587" t="s">
        <v>427</v>
      </c>
    </row>
    <row r="200" spans="1:1">
      <c r="A200" s="587" t="s">
        <v>428</v>
      </c>
    </row>
    <row r="201" spans="1:1">
      <c r="A201" s="587" t="s">
        <v>429</v>
      </c>
    </row>
    <row r="202" spans="1:1">
      <c r="A202" s="587" t="s">
        <v>430</v>
      </c>
    </row>
    <row r="203" spans="1:1">
      <c r="A203" s="587" t="s">
        <v>431</v>
      </c>
    </row>
    <row r="204" spans="1:1">
      <c r="A204" s="587" t="s">
        <v>432</v>
      </c>
    </row>
    <row r="205" spans="1:1">
      <c r="A205" s="587" t="s">
        <v>433</v>
      </c>
    </row>
    <row r="206" spans="1:1">
      <c r="A206" s="587" t="s">
        <v>434</v>
      </c>
    </row>
    <row r="207" spans="1:1">
      <c r="A207" s="587" t="s">
        <v>435</v>
      </c>
    </row>
    <row r="208" spans="1:1">
      <c r="A208" s="587" t="s">
        <v>436</v>
      </c>
    </row>
    <row r="209" spans="1:1">
      <c r="A209" s="587" t="s">
        <v>437</v>
      </c>
    </row>
    <row r="210" spans="1:1">
      <c r="A210" s="587" t="s">
        <v>438</v>
      </c>
    </row>
    <row r="211" spans="1:1">
      <c r="A211" s="587" t="s">
        <v>439</v>
      </c>
    </row>
    <row r="212" spans="1:1">
      <c r="A212" s="587" t="s">
        <v>440</v>
      </c>
    </row>
    <row r="213" spans="1:1">
      <c r="A213" s="587" t="s">
        <v>441</v>
      </c>
    </row>
    <row r="214" spans="1:1">
      <c r="A214" s="587" t="s">
        <v>442</v>
      </c>
    </row>
    <row r="215" spans="1:1">
      <c r="A215" s="587" t="s">
        <v>443</v>
      </c>
    </row>
    <row r="216" spans="1:1">
      <c r="A216" s="587" t="s">
        <v>444</v>
      </c>
    </row>
    <row r="217" spans="1:1">
      <c r="A217" s="587" t="s">
        <v>445</v>
      </c>
    </row>
    <row r="218" spans="1:1">
      <c r="A218" s="587" t="s">
        <v>446</v>
      </c>
    </row>
    <row r="219" spans="1:1">
      <c r="A219" s="587" t="s">
        <v>447</v>
      </c>
    </row>
    <row r="220" spans="1:1">
      <c r="A220" s="587" t="s">
        <v>448</v>
      </c>
    </row>
    <row r="221" spans="1:1">
      <c r="A221" s="587" t="s">
        <v>449</v>
      </c>
    </row>
    <row r="222" spans="1:1">
      <c r="A222" s="587" t="s">
        <v>450</v>
      </c>
    </row>
    <row r="223" spans="1:1">
      <c r="A223" s="587" t="s">
        <v>451</v>
      </c>
    </row>
    <row r="224" spans="1:1">
      <c r="A224" s="587" t="s">
        <v>452</v>
      </c>
    </row>
    <row r="225" spans="1:1">
      <c r="A225" s="587" t="s">
        <v>453</v>
      </c>
    </row>
    <row r="226" spans="1:1">
      <c r="A226" s="587" t="s">
        <v>454</v>
      </c>
    </row>
    <row r="227" spans="1:1">
      <c r="A227" s="587" t="s">
        <v>455</v>
      </c>
    </row>
    <row r="228" spans="1:1">
      <c r="A228" s="587" t="s">
        <v>456</v>
      </c>
    </row>
    <row r="229" spans="1:1">
      <c r="A229" s="587" t="s">
        <v>457</v>
      </c>
    </row>
    <row r="230" spans="1:1">
      <c r="A230" s="587" t="s">
        <v>458</v>
      </c>
    </row>
    <row r="231" spans="1:1">
      <c r="A231" s="587" t="s">
        <v>459</v>
      </c>
    </row>
    <row r="232" spans="1:1">
      <c r="A232" s="587" t="s">
        <v>460</v>
      </c>
    </row>
    <row r="233" spans="1:1">
      <c r="A233" s="587" t="s">
        <v>461</v>
      </c>
    </row>
    <row r="234" spans="1:1">
      <c r="A234" s="587" t="s">
        <v>462</v>
      </c>
    </row>
    <row r="235" spans="1:1">
      <c r="A235" s="587" t="s">
        <v>463</v>
      </c>
    </row>
    <row r="236" spans="1:1">
      <c r="A236" s="587" t="s">
        <v>464</v>
      </c>
    </row>
    <row r="237" spans="1:1">
      <c r="A237" s="587" t="s">
        <v>465</v>
      </c>
    </row>
    <row r="238" spans="1:1">
      <c r="A238" s="587" t="s">
        <v>466</v>
      </c>
    </row>
    <row r="239" spans="1:1">
      <c r="A239" s="587" t="s">
        <v>467</v>
      </c>
    </row>
    <row r="240" spans="1:1">
      <c r="A240" s="587" t="s">
        <v>468</v>
      </c>
    </row>
    <row r="241" spans="1:1">
      <c r="A241" s="587" t="s">
        <v>469</v>
      </c>
    </row>
    <row r="242" spans="1:1">
      <c r="A242" s="587" t="s">
        <v>470</v>
      </c>
    </row>
    <row r="243" spans="1:1">
      <c r="A243" s="587" t="s">
        <v>471</v>
      </c>
    </row>
    <row r="244" spans="1:1">
      <c r="A244" s="587" t="s">
        <v>472</v>
      </c>
    </row>
    <row r="245" spans="1:1">
      <c r="A245" s="587" t="s">
        <v>473</v>
      </c>
    </row>
    <row r="246" spans="1:1">
      <c r="A246" s="587" t="s">
        <v>474</v>
      </c>
    </row>
    <row r="247" spans="1:1">
      <c r="A247" s="587" t="s">
        <v>475</v>
      </c>
    </row>
    <row r="248" spans="1:1">
      <c r="A248" s="587" t="s">
        <v>476</v>
      </c>
    </row>
    <row r="249" spans="1:1">
      <c r="A249" s="587" t="s">
        <v>477</v>
      </c>
    </row>
    <row r="250" spans="1:1">
      <c r="A250" s="587" t="s">
        <v>478</v>
      </c>
    </row>
    <row r="251" spans="1:1">
      <c r="A251" s="587" t="s">
        <v>479</v>
      </c>
    </row>
    <row r="252" spans="1:1">
      <c r="A252" s="587" t="s">
        <v>480</v>
      </c>
    </row>
    <row r="253" spans="1:1">
      <c r="A253" s="587" t="s">
        <v>481</v>
      </c>
    </row>
    <row r="254" spans="1:1">
      <c r="A254" s="587" t="s">
        <v>482</v>
      </c>
    </row>
    <row r="255" spans="1:1">
      <c r="A255" s="587" t="s">
        <v>483</v>
      </c>
    </row>
    <row r="256" spans="1:1">
      <c r="A256" s="587" t="s">
        <v>484</v>
      </c>
    </row>
    <row r="257" spans="1:1">
      <c r="A257" s="587" t="s">
        <v>485</v>
      </c>
    </row>
    <row r="258" spans="1:1">
      <c r="A258" s="587" t="s">
        <v>486</v>
      </c>
    </row>
    <row r="259" spans="1:1">
      <c r="A259" s="587" t="s">
        <v>2075</v>
      </c>
    </row>
    <row r="260" spans="1:1">
      <c r="A260" s="587" t="s">
        <v>487</v>
      </c>
    </row>
    <row r="261" spans="1:1">
      <c r="A261" s="587" t="s">
        <v>488</v>
      </c>
    </row>
    <row r="262" spans="1:1">
      <c r="A262" s="587" t="s">
        <v>489</v>
      </c>
    </row>
    <row r="263" spans="1:1">
      <c r="A263" s="552"/>
    </row>
    <row r="264" spans="1:1">
      <c r="A264" s="552"/>
    </row>
    <row r="265" spans="1:1">
      <c r="A265" s="552"/>
    </row>
    <row r="266" spans="1:1">
      <c r="A266" s="552"/>
    </row>
    <row r="267" spans="1:1">
      <c r="A267" s="552"/>
    </row>
    <row r="268" spans="1:1">
      <c r="A268" s="552"/>
    </row>
    <row r="269" spans="1:1">
      <c r="A269" s="552"/>
    </row>
    <row r="270" spans="1:1">
      <c r="A270" s="552"/>
    </row>
    <row r="271" spans="1:1">
      <c r="A271" s="552"/>
    </row>
    <row r="272" spans="1:1">
      <c r="A272" s="552"/>
    </row>
    <row r="273" spans="1:1">
      <c r="A273" s="552"/>
    </row>
    <row r="274" spans="1:1">
      <c r="A274" s="552"/>
    </row>
    <row r="275" spans="1:1">
      <c r="A275" s="552"/>
    </row>
    <row r="276" spans="1:1">
      <c r="A276" s="552"/>
    </row>
    <row r="277" spans="1:1">
      <c r="A277" s="552"/>
    </row>
    <row r="278" spans="1:1">
      <c r="A278" s="552"/>
    </row>
    <row r="279" spans="1:1">
      <c r="A279" s="552"/>
    </row>
    <row r="280" spans="1:1">
      <c r="A280" s="552"/>
    </row>
    <row r="281" spans="1:1">
      <c r="A281" s="552"/>
    </row>
    <row r="282" spans="1:1">
      <c r="A282" s="552"/>
    </row>
    <row r="283" spans="1:1">
      <c r="A283" s="552"/>
    </row>
    <row r="284" spans="1:1">
      <c r="A284" s="552"/>
    </row>
    <row r="285" spans="1:1">
      <c r="A285" s="552"/>
    </row>
    <row r="286" spans="1:1">
      <c r="A286" s="552"/>
    </row>
    <row r="287" spans="1:1">
      <c r="A287" s="552"/>
    </row>
    <row r="288" spans="1:1">
      <c r="A288" s="552"/>
    </row>
    <row r="289" spans="1:1">
      <c r="A289" s="552"/>
    </row>
    <row r="290" spans="1:1">
      <c r="A290" s="552"/>
    </row>
    <row r="291" spans="1:1">
      <c r="A291" s="552"/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zoomScale="75" zoomScaleNormal="75" workbookViewId="0">
      <selection activeCell="K16" sqref="K16"/>
    </sheetView>
  </sheetViews>
  <sheetFormatPr defaultRowHeight="12.75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>
      <c r="A1" s="27" t="s">
        <v>84</v>
      </c>
      <c r="B1" s="433" t="str">
        <f>IF(C$1=0,"LastOrder",IF(C$1=1,"MinOrder","ОШИБКА"))</f>
        <v>LastOrder</v>
      </c>
      <c r="C1" s="260">
        <v>0</v>
      </c>
      <c r="D1" s="114"/>
      <c r="E1" s="270"/>
      <c r="F1" s="433" t="str">
        <f>IF(G$1=0,"LastOrder",IF(G$1=1,"MinOrder","ОШИБКА"))</f>
        <v>LastOrder</v>
      </c>
      <c r="G1" s="260">
        <v>0</v>
      </c>
      <c r="H1" s="114"/>
      <c r="I1" s="261"/>
      <c r="J1" s="433" t="str">
        <f>IF(K$1=0,"LastOrder",IF(K$1=1,"MinOrder","ОШИБКА"))</f>
        <v>LastOrder</v>
      </c>
      <c r="K1" s="260">
        <v>0</v>
      </c>
      <c r="L1" s="114"/>
      <c r="M1" s="271"/>
      <c r="N1" s="433" t="str">
        <f>IF(O$1=0,"LastOrder",IF(O$1=1,"MinOrder","ОШИБКА"))</f>
        <v>MinOrder</v>
      </c>
      <c r="O1" s="260">
        <v>1</v>
      </c>
      <c r="P1" s="114"/>
    </row>
    <row r="2" spans="1:16" ht="15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6.5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6.5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6.5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6.5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6.5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5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5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5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zoomScale="75" zoomScaleNormal="75" workbookViewId="0">
      <selection activeCell="B10" sqref="B10"/>
    </sheetView>
  </sheetViews>
  <sheetFormatPr defaultRowHeight="12.75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" customHeight="1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" customHeight="1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5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5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5">
      <c r="A8" s="97"/>
      <c r="B8" s="424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5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5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5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5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5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5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5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5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zoomScale="75" zoomScaleNormal="75" workbookViewId="0">
      <selection activeCell="B9" sqref="B9"/>
    </sheetView>
  </sheetViews>
  <sheetFormatPr defaultRowHeight="12.75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" customHeight="1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5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5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5">
      <c r="A8" s="97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5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5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5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5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" customHeight="1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" customHeight="1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" customHeight="1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K1" zoomScale="85" zoomScaleNormal="85" workbookViewId="0">
      <selection activeCell="A3" sqref="A3"/>
    </sheetView>
  </sheetViews>
  <sheetFormatPr defaultColWidth="9.140625" defaultRowHeight="15"/>
  <cols>
    <col min="1" max="1" width="16.5703125" style="383" customWidth="1"/>
    <col min="2" max="2" width="38.85546875" style="383" customWidth="1"/>
    <col min="3" max="3" width="33.140625" style="383" customWidth="1"/>
    <col min="4" max="4" width="32" style="383" customWidth="1"/>
    <col min="5" max="5" width="38.85546875" style="383" customWidth="1"/>
    <col min="6" max="6" width="33.140625" style="383" customWidth="1"/>
    <col min="7" max="7" width="32" style="383" customWidth="1"/>
    <col min="8" max="10" width="9.140625" style="383"/>
    <col min="11" max="11" width="16.28515625" style="383" customWidth="1"/>
    <col min="12" max="12" width="9.140625" style="383"/>
    <col min="13" max="13" width="1.42578125" style="383" customWidth="1"/>
    <col min="14" max="16" width="9.140625" style="383"/>
    <col min="17" max="17" width="1.5703125" style="383" customWidth="1"/>
    <col min="18" max="22" width="9.140625" style="383"/>
    <col min="23" max="23" width="23.5703125" style="383" bestFit="1" customWidth="1"/>
    <col min="24" max="16384" width="9.140625" style="383"/>
  </cols>
  <sheetData>
    <row r="1" spans="1:34">
      <c r="A1"/>
      <c r="B1" s="590" t="s">
        <v>242</v>
      </c>
      <c r="C1"/>
      <c r="D1" s="588"/>
      <c r="E1"/>
      <c r="F1"/>
      <c r="G1"/>
    </row>
    <row r="2" spans="1:34">
      <c r="A2"/>
      <c r="B2" s="587" t="s">
        <v>97</v>
      </c>
      <c r="C2"/>
      <c r="D2"/>
      <c r="E2"/>
      <c r="F2"/>
      <c r="G2"/>
    </row>
    <row r="3" spans="1:34" ht="16.5">
      <c r="A3" s="592" t="s">
        <v>227</v>
      </c>
      <c r="B3" s="587" t="s">
        <v>240</v>
      </c>
      <c r="C3" s="587" t="s">
        <v>241</v>
      </c>
      <c r="D3" s="587" t="s">
        <v>94</v>
      </c>
      <c r="E3"/>
      <c r="F3"/>
      <c r="G3"/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>
      <c r="A4" s="591">
        <v>1</v>
      </c>
      <c r="B4" s="589">
        <v>0</v>
      </c>
      <c r="C4" s="589">
        <v>3.000000000001819</v>
      </c>
      <c r="D4" s="589">
        <v>0.25208333333333333</v>
      </c>
      <c r="E4"/>
      <c r="F4"/>
      <c r="G4"/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0</v>
      </c>
      <c r="Z4" s="383">
        <f>IF(AA4="",X4,AA4)</f>
        <v>0</v>
      </c>
      <c r="AG4" s="383" t="s">
        <v>75</v>
      </c>
      <c r="AH4" s="383">
        <v>5</v>
      </c>
    </row>
    <row r="5" spans="1:34">
      <c r="A5" s="591">
        <v>3</v>
      </c>
      <c r="B5" s="589">
        <v>16.800000000001091</v>
      </c>
      <c r="C5" s="589">
        <v>8.8000000000010914</v>
      </c>
      <c r="D5" s="589">
        <v>0.2986111111111111</v>
      </c>
      <c r="E5"/>
      <c r="F5"/>
      <c r="G5"/>
      <c r="J5" s="96" t="s">
        <v>127</v>
      </c>
      <c r="K5" s="241"/>
      <c r="L5" s="144">
        <f>VLOOKUP(J5,SET_import!$A:$B,2,0)</f>
        <v>3</v>
      </c>
      <c r="M5" s="83"/>
      <c r="N5" s="96" t="s">
        <v>107</v>
      </c>
      <c r="O5" s="241"/>
      <c r="P5" s="144">
        <f>VLOOKUP(N5,SET_import!$A:$B,2,0)</f>
        <v>5</v>
      </c>
      <c r="Q5" s="84"/>
      <c r="R5" s="96" t="s">
        <v>116</v>
      </c>
      <c r="S5" s="242"/>
      <c r="T5" s="149">
        <f>VLOOKUP(R5,SET_import!$A:$B,2,0)</f>
        <v>0.01</v>
      </c>
      <c r="W5" s="274" t="s">
        <v>140</v>
      </c>
      <c r="X5" s="383">
        <f>VLOOKUP(W5,SET_import!$A:$B,2,0)</f>
        <v>0</v>
      </c>
      <c r="Y5" s="383">
        <f>'Сводная МОДЕЛЬ 1x1'!$G$13</f>
        <v>0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>
      <c r="A6" s="591">
        <v>2</v>
      </c>
      <c r="B6" s="589">
        <v>5.3999999999996362</v>
      </c>
      <c r="C6" s="589">
        <v>4.8000000000010914</v>
      </c>
      <c r="D6" s="589">
        <v>0.32500000000000001</v>
      </c>
      <c r="E6"/>
      <c r="F6"/>
      <c r="G6"/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1.8</v>
      </c>
      <c r="W6" s="249" t="s">
        <v>135</v>
      </c>
      <c r="X6" s="383">
        <f>VLOOKUP(W6,SET_import!$A:$B,2,0)</f>
        <v>0</v>
      </c>
      <c r="Y6" s="395">
        <f>'Сводная МОДЕЛЬ 1x1'!$G$6</f>
        <v>3</v>
      </c>
      <c r="Z6" s="383">
        <f t="shared" si="0"/>
        <v>0</v>
      </c>
      <c r="AG6" s="383" t="s">
        <v>77</v>
      </c>
      <c r="AH6" s="383">
        <v>3</v>
      </c>
    </row>
    <row r="7" spans="1:34">
      <c r="A7" s="591" t="s">
        <v>243</v>
      </c>
      <c r="B7" s="589">
        <v>16.800000000001091</v>
      </c>
      <c r="C7" s="589">
        <v>8.8000000000010914</v>
      </c>
      <c r="D7" s="589">
        <v>0.32500000000000001</v>
      </c>
      <c r="E7"/>
      <c r="F7"/>
      <c r="G7"/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2</v>
      </c>
      <c r="W7" s="96" t="s">
        <v>134</v>
      </c>
      <c r="X7" s="383">
        <f>VLOOKUP(W7,SET_import!$A:$B,2,0)</f>
        <v>0</v>
      </c>
      <c r="Y7" s="395">
        <f>'Сводная МОДЕЛЬ 1x1'!$G$2</f>
        <v>5</v>
      </c>
      <c r="Z7" s="383">
        <f t="shared" si="0"/>
        <v>0</v>
      </c>
      <c r="AG7" s="383" t="s">
        <v>76</v>
      </c>
      <c r="AH7" s="383">
        <v>5</v>
      </c>
    </row>
    <row r="8" spans="1:34">
      <c r="A8"/>
      <c r="B8"/>
      <c r="C8"/>
      <c r="D8"/>
      <c r="E8"/>
      <c r="F8"/>
      <c r="G8"/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0</v>
      </c>
      <c r="Y8" s="383">
        <f>'Сводная МОДЕЛЬ 1x1'!$G$7</f>
        <v>4</v>
      </c>
      <c r="Z8" s="383">
        <f t="shared" si="0"/>
        <v>0</v>
      </c>
      <c r="AG8" s="383" t="s">
        <v>59</v>
      </c>
      <c r="AH8" s="383">
        <v>5</v>
      </c>
    </row>
    <row r="9" spans="1:34">
      <c r="A9"/>
      <c r="B9"/>
      <c r="C9"/>
      <c r="D9"/>
      <c r="E9"/>
      <c r="F9"/>
      <c r="G9"/>
      <c r="J9" s="249" t="s">
        <v>128</v>
      </c>
      <c r="K9" s="241"/>
      <c r="L9" s="146">
        <f>VLOOKUP(J9,SET_import!$A:$B,2,0)</f>
        <v>4</v>
      </c>
      <c r="M9" s="40"/>
      <c r="N9" s="249" t="s">
        <v>108</v>
      </c>
      <c r="O9" s="241"/>
      <c r="P9" s="146">
        <f>VLOOKUP(N9,SET_import!$A:$B,2,0)</f>
        <v>3</v>
      </c>
      <c r="Q9" s="41"/>
      <c r="R9" s="249" t="s">
        <v>119</v>
      </c>
      <c r="S9" s="242"/>
      <c r="T9" s="147">
        <f>VLOOKUP(R9,SET_import!$A:$B,2,0)</f>
        <v>0</v>
      </c>
      <c r="W9" s="281" t="s">
        <v>137</v>
      </c>
      <c r="X9" s="383">
        <f>VLOOKUP(W9,SET_import!$A:$B,2,0)</f>
        <v>0</v>
      </c>
      <c r="Y9" s="395">
        <f>'Сводная МОДЕЛЬ 1x1'!$G$9</f>
        <v>5</v>
      </c>
      <c r="Z9" s="383">
        <f t="shared" si="0"/>
        <v>0</v>
      </c>
      <c r="AG9" s="383" t="s">
        <v>163</v>
      </c>
      <c r="AH9" s="383">
        <v>5</v>
      </c>
    </row>
    <row r="10" spans="1:34">
      <c r="A10"/>
      <c r="B10"/>
      <c r="C10"/>
      <c r="D10"/>
      <c r="E10"/>
      <c r="F10"/>
      <c r="G10"/>
      <c r="J10" s="249" t="s">
        <v>129</v>
      </c>
      <c r="K10" s="241"/>
      <c r="L10" s="145">
        <f>VLOOKUP(J10,SET_import!$A:$B,2,0)</f>
        <v>2</v>
      </c>
      <c r="M10" s="93"/>
      <c r="N10" s="249" t="s">
        <v>109</v>
      </c>
      <c r="O10" s="309"/>
      <c r="P10" s="145">
        <f>VLOOKUP(N10,SET_import!$A:$B,2,0)</f>
        <v>4</v>
      </c>
      <c r="Q10" s="94"/>
      <c r="R10" s="249" t="s">
        <v>120</v>
      </c>
      <c r="S10" s="242"/>
      <c r="T10" s="143">
        <f>VLOOKUP(R10,SET_import!$A:$B,2,0)</f>
        <v>0</v>
      </c>
      <c r="W10" s="281" t="s">
        <v>138</v>
      </c>
      <c r="X10" s="383">
        <f>VLOOKUP(W10,SET_import!$A:$B,2,0)</f>
        <v>0</v>
      </c>
      <c r="Y10" s="383">
        <f>'Сводная МОДЕЛЬ 1x1'!$G$10</f>
        <v>2</v>
      </c>
      <c r="Z10" s="383">
        <f t="shared" si="0"/>
        <v>0</v>
      </c>
      <c r="AG10" s="383" t="s">
        <v>164</v>
      </c>
      <c r="AH10" s="383">
        <v>3</v>
      </c>
    </row>
    <row r="11" spans="1:34">
      <c r="A11"/>
      <c r="B11"/>
      <c r="C11"/>
      <c r="D11"/>
      <c r="E11"/>
      <c r="F11"/>
      <c r="G11"/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0</v>
      </c>
      <c r="Z11" s="383">
        <f t="shared" si="0"/>
        <v>0</v>
      </c>
      <c r="AG11" s="383" t="s">
        <v>165</v>
      </c>
      <c r="AH11" s="383">
        <v>3</v>
      </c>
    </row>
    <row r="12" spans="1:34">
      <c r="A12"/>
      <c r="B12"/>
      <c r="C12"/>
      <c r="D12"/>
      <c r="E12"/>
      <c r="F12"/>
      <c r="G12"/>
      <c r="J12" s="281" t="s">
        <v>130</v>
      </c>
      <c r="K12" s="241"/>
      <c r="L12" s="282">
        <f>VLOOKUP(J12,SET_import!$A:$B,2,0)</f>
        <v>0</v>
      </c>
      <c r="M12" s="284"/>
      <c r="N12" s="281" t="s">
        <v>110</v>
      </c>
      <c r="O12" s="309"/>
      <c r="P12" s="282">
        <f>VLOOKUP(N12,SET_import!$A:$B,2,0)</f>
        <v>5</v>
      </c>
      <c r="Q12" s="286"/>
      <c r="R12" s="281" t="s">
        <v>121</v>
      </c>
      <c r="S12" s="242"/>
      <c r="T12" s="287">
        <f>VLOOKUP(R12,SET_import!$A:$B,2,0)</f>
        <v>0</v>
      </c>
      <c r="W12" s="98" t="s">
        <v>153</v>
      </c>
      <c r="X12" s="383">
        <f>VLOOKUP(W12,SET_import!$A:$B,2,0)</f>
        <v>0</v>
      </c>
      <c r="Y12" s="383">
        <f>'Сводная МОДЕЛЬ 1x1'!$K$16</f>
        <v>0</v>
      </c>
      <c r="Z12" s="383">
        <f t="shared" si="0"/>
        <v>0</v>
      </c>
      <c r="AG12" s="383" t="s">
        <v>68</v>
      </c>
      <c r="AH12" s="383">
        <v>5</v>
      </c>
    </row>
    <row r="13" spans="1:34" ht="16.5">
      <c r="A13"/>
      <c r="B13"/>
      <c r="C13"/>
      <c r="D13"/>
      <c r="E13"/>
      <c r="F13"/>
      <c r="G13"/>
      <c r="J13" s="281" t="s">
        <v>131</v>
      </c>
      <c r="K13" s="241"/>
      <c r="L13" s="283">
        <f>VLOOKUP(J13,SET_import!$A:$B,2,0)</f>
        <v>0</v>
      </c>
      <c r="M13" s="290"/>
      <c r="N13" s="281" t="s">
        <v>111</v>
      </c>
      <c r="O13" s="309"/>
      <c r="P13" s="283">
        <f>VLOOKUP(N13,SET_import!$A:$B,2,0)</f>
        <v>2</v>
      </c>
      <c r="Q13" s="291"/>
      <c r="R13" s="281" t="s">
        <v>122</v>
      </c>
      <c r="S13" s="242"/>
      <c r="T13" s="292">
        <f>VLOOKUP(R13,SET_import!$A:$B,2,0)</f>
        <v>0</v>
      </c>
      <c r="W13" s="394" t="s">
        <v>105</v>
      </c>
      <c r="X13" s="383">
        <f>VLOOKUP(W13,SET_import!$A:$B,2,0)</f>
        <v>0</v>
      </c>
      <c r="Y13" s="383">
        <f>'Сводная МОДЕЛЬ 1x1'!$C$16</f>
        <v>6</v>
      </c>
      <c r="Z13" s="383">
        <f t="shared" si="0"/>
        <v>0</v>
      </c>
      <c r="AG13" s="383" t="s">
        <v>69</v>
      </c>
      <c r="AH13" s="383">
        <v>5</v>
      </c>
    </row>
    <row r="14" spans="1:34">
      <c r="A14"/>
      <c r="B14"/>
      <c r="C14"/>
      <c r="D14"/>
      <c r="E14"/>
      <c r="F14"/>
      <c r="G14"/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</v>
      </c>
      <c r="Y14" s="396">
        <f>'Сводная МОДЕЛЬ 1x1'!$K$2</f>
        <v>0.01</v>
      </c>
      <c r="Z14" s="383">
        <f t="shared" si="0"/>
        <v>0</v>
      </c>
      <c r="AG14" s="383" t="s">
        <v>65</v>
      </c>
      <c r="AH14" s="383">
        <v>5</v>
      </c>
    </row>
    <row r="15" spans="1:34">
      <c r="A15"/>
      <c r="B15"/>
      <c r="C15"/>
      <c r="D15"/>
      <c r="E15"/>
      <c r="F15"/>
      <c r="G15"/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0</v>
      </c>
      <c r="Q15" s="238"/>
      <c r="R15" s="274" t="s">
        <v>123</v>
      </c>
      <c r="S15" s="242"/>
      <c r="T15" s="313">
        <f>VLOOKUP(R15,SET_import!$A:$B,2,0)</f>
        <v>0</v>
      </c>
      <c r="W15" s="96" t="s">
        <v>144</v>
      </c>
      <c r="X15" s="383">
        <f>VLOOKUP(W15,SET_import!$A:$B,2,0)</f>
        <v>0</v>
      </c>
      <c r="Y15" s="383">
        <f>'Сводная МОДЕЛЬ 1x1'!$K$3</f>
        <v>1.8</v>
      </c>
      <c r="Z15" s="383">
        <f t="shared" si="0"/>
        <v>0</v>
      </c>
      <c r="AG15" s="383" t="s">
        <v>67</v>
      </c>
      <c r="AH15" s="383">
        <v>5</v>
      </c>
    </row>
    <row r="16" spans="1:34">
      <c r="A16"/>
      <c r="B16"/>
      <c r="C16"/>
      <c r="D16"/>
      <c r="E16"/>
      <c r="F16"/>
      <c r="G16"/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0</v>
      </c>
      <c r="Q16" s="238"/>
      <c r="R16" s="274" t="s">
        <v>124</v>
      </c>
      <c r="S16" s="242"/>
      <c r="T16" s="311">
        <f>VLOOKUP(R16,SET_import!$A:$B,2,0)</f>
        <v>0</v>
      </c>
      <c r="W16" s="274" t="s">
        <v>150</v>
      </c>
      <c r="X16" s="383">
        <f>VLOOKUP(W16,SET_import!$A:$B,2,0)</f>
        <v>0</v>
      </c>
      <c r="Y16" s="395">
        <f>'Сводная МОДЕЛЬ 1x1'!$K$12</f>
        <v>0</v>
      </c>
      <c r="Z16" s="383">
        <f t="shared" si="0"/>
        <v>0</v>
      </c>
      <c r="AG16" s="383" t="s">
        <v>66</v>
      </c>
      <c r="AH16" s="383">
        <v>3</v>
      </c>
    </row>
    <row r="17" spans="1:34">
      <c r="A17"/>
      <c r="B17"/>
      <c r="C17"/>
      <c r="D17"/>
      <c r="E17"/>
      <c r="F17"/>
      <c r="G17"/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</v>
      </c>
      <c r="Z17" s="383">
        <f t="shared" si="0"/>
        <v>0</v>
      </c>
      <c r="AG17" s="383" t="s">
        <v>70</v>
      </c>
      <c r="AH17" s="383">
        <v>5</v>
      </c>
    </row>
    <row r="18" spans="1:34">
      <c r="A18"/>
      <c r="B18"/>
      <c r="C18"/>
      <c r="D18"/>
      <c r="E18"/>
      <c r="F18"/>
      <c r="G18"/>
      <c r="J18"/>
      <c r="K18"/>
      <c r="L18"/>
      <c r="M18" s="236"/>
      <c r="N18" s="96" t="s">
        <v>114</v>
      </c>
      <c r="O18" s="241"/>
      <c r="P18" s="235">
        <f>VLOOKUP(N18,SET_import!$A:$B,2,0)</f>
        <v>0</v>
      </c>
      <c r="Q18" s="238"/>
      <c r="R18" s="96" t="s">
        <v>125</v>
      </c>
      <c r="S18" s="242"/>
      <c r="T18" s="256">
        <f>VLOOKUP(R18,SET_import!$A:$B,2,0)</f>
        <v>0</v>
      </c>
      <c r="W18" s="249" t="s">
        <v>147</v>
      </c>
      <c r="X18" s="383">
        <f>VLOOKUP(W18,SET_import!$A:$B,2,0)</f>
        <v>0</v>
      </c>
      <c r="Y18" s="383">
        <f>'Сводная МОДЕЛЬ 1x1'!$K$7</f>
        <v>0</v>
      </c>
      <c r="Z18" s="383">
        <f t="shared" si="0"/>
        <v>0</v>
      </c>
      <c r="AG18" s="383" t="s">
        <v>166</v>
      </c>
      <c r="AH18" s="383">
        <v>5</v>
      </c>
    </row>
    <row r="19" spans="1:34">
      <c r="A19"/>
      <c r="B19"/>
      <c r="C19"/>
      <c r="D19"/>
      <c r="E19"/>
      <c r="F19"/>
      <c r="G19"/>
      <c r="J19" s="388" t="s">
        <v>104</v>
      </c>
      <c r="K19"/>
      <c r="L19" s="390">
        <f>VLOOKUP(J19,SET_import!$A:$B,2,0)</f>
        <v>6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0</v>
      </c>
      <c r="W19" s="249" t="s">
        <v>146</v>
      </c>
      <c r="X19" s="383">
        <f>VLOOKUP(W19,SET_import!$A:$B,2,0)</f>
        <v>0</v>
      </c>
      <c r="Y19" s="395">
        <f>'Сводная МОДЕЛЬ 1x1'!$K$6</f>
        <v>0</v>
      </c>
      <c r="Z19" s="383">
        <f t="shared" si="0"/>
        <v>0</v>
      </c>
      <c r="AG19" s="383" t="s">
        <v>29</v>
      </c>
      <c r="AH19" s="383">
        <v>5</v>
      </c>
    </row>
    <row r="20" spans="1:34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0</v>
      </c>
      <c r="Z20" s="383">
        <f t="shared" si="0"/>
        <v>0</v>
      </c>
      <c r="AG20" s="383" t="s">
        <v>73</v>
      </c>
      <c r="AH20" s="383">
        <v>5</v>
      </c>
    </row>
    <row r="21" spans="1:34" ht="16.5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1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0</v>
      </c>
      <c r="Y21" s="395">
        <f>'Сводная МОДЕЛЬ 1x1'!$K$4</f>
        <v>2</v>
      </c>
      <c r="Z21" s="383">
        <f t="shared" si="0"/>
        <v>0</v>
      </c>
      <c r="AG21" s="383" t="s">
        <v>74</v>
      </c>
      <c r="AH21" s="383">
        <v>5</v>
      </c>
    </row>
    <row r="22" spans="1:34" ht="16.5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0</v>
      </c>
      <c r="Z22" s="383">
        <f t="shared" si="0"/>
        <v>0</v>
      </c>
      <c r="AG22" s="383" t="s">
        <v>72</v>
      </c>
      <c r="AH22" s="383">
        <v>5</v>
      </c>
    </row>
    <row r="23" spans="1:34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0</v>
      </c>
      <c r="W23" s="281" t="s">
        <v>149</v>
      </c>
      <c r="X23" s="383">
        <f>VLOOKUP(W23,SET_import!$A:$B,2,0)</f>
        <v>0</v>
      </c>
      <c r="Y23" s="383">
        <f>'Сводная МОДЕЛЬ 1x1'!$K$10</f>
        <v>0</v>
      </c>
      <c r="Z23" s="383">
        <f t="shared" si="0"/>
        <v>0</v>
      </c>
      <c r="AG23" s="383" t="s">
        <v>71</v>
      </c>
      <c r="AH23" s="383">
        <v>3</v>
      </c>
    </row>
    <row r="24" spans="1:34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0</v>
      </c>
      <c r="M24" s="83"/>
      <c r="N24" s="96" t="s">
        <v>134</v>
      </c>
      <c r="O24" s="241"/>
      <c r="P24" s="144">
        <f>VLOOKUP(N24,SET_import!$A:$B,2,0)</f>
        <v>0</v>
      </c>
      <c r="Q24" s="84"/>
      <c r="R24" s="96" t="s">
        <v>143</v>
      </c>
      <c r="S24" s="242"/>
      <c r="T24" s="149">
        <f>VLOOKUP(R24,SET_import!$A:$B,2,0)</f>
        <v>0</v>
      </c>
      <c r="W24" s="96" t="s">
        <v>154</v>
      </c>
      <c r="X24" s="383">
        <f>VLOOKUP(W24,SET_import!$A:$B,2,0)</f>
        <v>0</v>
      </c>
      <c r="Y24" s="395">
        <f>'Сводная МОДЕЛЬ 1x1'!$C$2</f>
        <v>3</v>
      </c>
      <c r="Z24" s="383">
        <f t="shared" si="0"/>
        <v>0</v>
      </c>
      <c r="AG24" s="383" t="s">
        <v>167</v>
      </c>
      <c r="AH24" s="383">
        <v>5</v>
      </c>
    </row>
    <row r="25" spans="1:34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0</v>
      </c>
      <c r="W25" s="249" t="s">
        <v>155</v>
      </c>
      <c r="X25" s="383">
        <f>VLOOKUP(W25,SET_import!$A:$B,2,0)</f>
        <v>0</v>
      </c>
      <c r="Y25" s="395">
        <f>'Сводная МОДЕЛЬ 1x1'!$C$6</f>
        <v>4</v>
      </c>
      <c r="Z25" s="383">
        <f t="shared" si="0"/>
        <v>0</v>
      </c>
      <c r="AG25" s="383" t="s">
        <v>168</v>
      </c>
      <c r="AH25" s="383">
        <v>5</v>
      </c>
    </row>
    <row r="26" spans="1:34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0</v>
      </c>
      <c r="W26" s="281" t="s">
        <v>157</v>
      </c>
      <c r="X26" s="383">
        <f>VLOOKUP(W26,SET_import!$A:$B,2,0)</f>
        <v>0</v>
      </c>
      <c r="Y26" s="395">
        <f>'Сводная МОДЕЛЬ 1x1'!$C$9</f>
        <v>0</v>
      </c>
      <c r="Z26" s="383">
        <f t="shared" si="0"/>
        <v>0</v>
      </c>
      <c r="AG26" s="383" t="s">
        <v>169</v>
      </c>
      <c r="AH26" s="383">
        <v>5</v>
      </c>
    </row>
    <row r="27" spans="1:34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0</v>
      </c>
      <c r="Z27" s="383">
        <f t="shared" si="0"/>
        <v>0</v>
      </c>
      <c r="AG27" s="383" t="s">
        <v>58</v>
      </c>
      <c r="AH27" s="383">
        <v>5</v>
      </c>
    </row>
    <row r="28" spans="1:34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0</v>
      </c>
      <c r="M28" s="40"/>
      <c r="N28" s="249" t="s">
        <v>135</v>
      </c>
      <c r="O28" s="241"/>
      <c r="P28" s="146">
        <f>VLOOKUP(N28,SET_import!$A:$B,2,0)</f>
        <v>0</v>
      </c>
      <c r="Q28" s="41"/>
      <c r="R28" s="249" t="s">
        <v>146</v>
      </c>
      <c r="S28" s="242"/>
      <c r="T28" s="147">
        <f>VLOOKUP(R28,SET_import!$A:$B,2,0)</f>
        <v>0</v>
      </c>
      <c r="W28" s="249" t="s">
        <v>156</v>
      </c>
      <c r="X28" s="383">
        <f>VLOOKUP(W28,SET_import!$A:$B,2,0)</f>
        <v>0</v>
      </c>
      <c r="Y28" s="383">
        <f>'Сводная МОДЕЛЬ 1x1'!$C$7</f>
        <v>2</v>
      </c>
      <c r="Z28" s="383">
        <f t="shared" si="0"/>
        <v>0</v>
      </c>
      <c r="AG28" s="383" t="s">
        <v>170</v>
      </c>
      <c r="AH28" s="383">
        <v>5</v>
      </c>
    </row>
    <row r="29" spans="1:34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0</v>
      </c>
      <c r="M29" s="93"/>
      <c r="N29" s="249" t="s">
        <v>136</v>
      </c>
      <c r="O29" s="309"/>
      <c r="P29" s="145">
        <f>VLOOKUP(N29,SET_import!$A:$B,2,0)</f>
        <v>0</v>
      </c>
      <c r="Q29" s="94"/>
      <c r="R29" s="249" t="s">
        <v>147</v>
      </c>
      <c r="S29" s="242"/>
      <c r="T29" s="143">
        <f>VLOOKUP(R29,SET_import!$A:$B,2,0)</f>
        <v>0</v>
      </c>
      <c r="W29" s="274" t="s">
        <v>159</v>
      </c>
      <c r="X29" s="383">
        <f>VLOOKUP(W29,SET_import!$A:$B,2,0)</f>
        <v>0</v>
      </c>
      <c r="Y29" s="395">
        <f>'Сводная МОДЕЛЬ 1x1'!$C$12</f>
        <v>0</v>
      </c>
      <c r="Z29" s="383">
        <f t="shared" si="0"/>
        <v>0</v>
      </c>
      <c r="AG29" s="383" t="s">
        <v>171</v>
      </c>
      <c r="AH29" s="383">
        <v>5</v>
      </c>
    </row>
    <row r="30" spans="1:34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0</v>
      </c>
      <c r="Y30" s="383">
        <f>'Сводная МОДЕЛЬ 1x1'!$C$13</f>
        <v>0</v>
      </c>
      <c r="Z30" s="383">
        <f t="shared" si="0"/>
        <v>0</v>
      </c>
      <c r="AG30" s="383" t="s">
        <v>172</v>
      </c>
      <c r="AH30" s="383">
        <v>3</v>
      </c>
    </row>
    <row r="31" spans="1:34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0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0</v>
      </c>
      <c r="Y31" s="383">
        <f>'Сводная МОДЕЛЬ 1x1'!$K$1</f>
        <v>0</v>
      </c>
      <c r="Z31" s="383">
        <f>IF(AA31="",X31,AA31)</f>
        <v>0</v>
      </c>
      <c r="AG31" s="383" t="s">
        <v>60</v>
      </c>
      <c r="AH31" s="383">
        <v>5</v>
      </c>
    </row>
    <row r="32" spans="1:34" ht="16.5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0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1</v>
      </c>
      <c r="Y32" s="383">
        <f>X32</f>
        <v>1</v>
      </c>
      <c r="Z32" s="383">
        <f t="shared" si="0"/>
        <v>1</v>
      </c>
      <c r="AG32" s="383" t="s">
        <v>64</v>
      </c>
      <c r="AH32" s="383">
        <v>5</v>
      </c>
    </row>
    <row r="33" spans="1:34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0</v>
      </c>
      <c r="Y33" s="383">
        <f>'Сводная МОДЕЛЬ 1x1'!$G$12</f>
        <v>0</v>
      </c>
      <c r="Z33" s="383">
        <f t="shared" si="0"/>
        <v>0</v>
      </c>
      <c r="AG33" s="383" t="s">
        <v>62</v>
      </c>
      <c r="AH33" s="383">
        <v>5</v>
      </c>
    </row>
    <row r="34" spans="1:34">
      <c r="A34"/>
      <c r="B34"/>
      <c r="C34"/>
      <c r="D34"/>
      <c r="E34"/>
      <c r="J34" s="274" t="s">
        <v>159</v>
      </c>
      <c r="K34" s="241"/>
      <c r="L34" s="275">
        <f>VLOOKUP(J34,SET_import!$A:$B,2,0)</f>
        <v>0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0</v>
      </c>
      <c r="Y34" s="383">
        <f>'Сводная МОДЕЛЬ 1x1'!$G$13</f>
        <v>0</v>
      </c>
      <c r="Z34" s="383">
        <f t="shared" si="0"/>
        <v>0</v>
      </c>
      <c r="AG34" s="383" t="s">
        <v>63</v>
      </c>
      <c r="AH34" s="383">
        <v>3</v>
      </c>
    </row>
    <row r="35" spans="1:34">
      <c r="A35"/>
      <c r="B35"/>
      <c r="C35"/>
      <c r="D35"/>
      <c r="E35"/>
      <c r="J35" s="274" t="s">
        <v>160</v>
      </c>
      <c r="K35" s="241"/>
      <c r="L35" s="235">
        <f>VLOOKUP(J35,SET_import!$A:$B,2,0)</f>
        <v>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3</v>
      </c>
      <c r="Y35" s="395">
        <f>'Сводная МОДЕЛЬ 1x1'!$G$6</f>
        <v>3</v>
      </c>
      <c r="Z35" s="383">
        <f t="shared" si="0"/>
        <v>3</v>
      </c>
      <c r="AA35" s="395"/>
      <c r="AG35" s="383" t="s">
        <v>173</v>
      </c>
      <c r="AH35" s="383">
        <v>5</v>
      </c>
    </row>
    <row r="36" spans="1:34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5</v>
      </c>
      <c r="Y36" s="395">
        <f>'Сводная МОДЕЛЬ 1x1'!$G$2</f>
        <v>5</v>
      </c>
      <c r="Z36" s="383">
        <f t="shared" si="0"/>
        <v>5</v>
      </c>
      <c r="AA36" s="395"/>
      <c r="AG36" s="383" t="s">
        <v>174</v>
      </c>
      <c r="AH36" s="383">
        <v>5</v>
      </c>
    </row>
    <row r="37" spans="1:34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4</v>
      </c>
      <c r="Y37" s="383">
        <f>'Сводная МОДЕЛЬ 1x1'!$G$7</f>
        <v>4</v>
      </c>
      <c r="Z37" s="383">
        <f t="shared" si="0"/>
        <v>4</v>
      </c>
      <c r="AG37" s="383" t="s">
        <v>175</v>
      </c>
      <c r="AH37" s="383">
        <v>3</v>
      </c>
    </row>
    <row r="38" spans="1:34">
      <c r="A38"/>
      <c r="B38"/>
      <c r="C38"/>
      <c r="D38"/>
      <c r="E38"/>
      <c r="J38" s="388" t="s">
        <v>105</v>
      </c>
      <c r="K38"/>
      <c r="L38" s="390">
        <f>VLOOKUP(J38,SET_import!$A:$B,2,0)</f>
        <v>0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5</v>
      </c>
      <c r="Y38" s="395">
        <f>'Сводная МОДЕЛЬ 1x1'!$G$9</f>
        <v>5</v>
      </c>
      <c r="Z38" s="383">
        <f t="shared" si="0"/>
        <v>5</v>
      </c>
      <c r="AA38" s="395"/>
      <c r="AG38" s="383" t="s">
        <v>176</v>
      </c>
      <c r="AH38" s="383">
        <v>3</v>
      </c>
    </row>
    <row r="39" spans="1:34">
      <c r="A39"/>
      <c r="B39"/>
      <c r="C39"/>
      <c r="D39"/>
      <c r="E39"/>
      <c r="W39" s="281" t="s">
        <v>111</v>
      </c>
      <c r="X39" s="383">
        <f>VLOOKUP(W39,SET_import!$A:$B,2,0)</f>
        <v>2</v>
      </c>
      <c r="Y39" s="383">
        <f>'Сводная МОДЕЛЬ 1x1'!$G$10</f>
        <v>2</v>
      </c>
      <c r="Z39" s="383">
        <f t="shared" si="0"/>
        <v>2</v>
      </c>
    </row>
    <row r="40" spans="1:34">
      <c r="A40"/>
      <c r="B40"/>
      <c r="C40"/>
      <c r="D40"/>
      <c r="E40"/>
      <c r="W40" s="96" t="s">
        <v>114</v>
      </c>
      <c r="X40" s="383">
        <f>VLOOKUP(W40,SET_import!$A:$B,2,0)</f>
        <v>0</v>
      </c>
      <c r="Y40" s="383">
        <f>'Сводная МОДЕЛЬ 1x1'!$G$15</f>
        <v>0</v>
      </c>
      <c r="Z40" s="383">
        <f t="shared" si="0"/>
        <v>0</v>
      </c>
    </row>
    <row r="41" spans="1:34">
      <c r="A41"/>
      <c r="B41"/>
      <c r="C41"/>
      <c r="D41"/>
      <c r="E41"/>
      <c r="W41" s="98" t="s">
        <v>126</v>
      </c>
      <c r="X41" s="383">
        <f>VLOOKUP(W41,SET_import!$A:$B,2,0)</f>
        <v>0</v>
      </c>
      <c r="Y41" s="383">
        <f>'Сводная МОДЕЛЬ 1x1'!$K$16</f>
        <v>0</v>
      </c>
      <c r="Z41" s="383">
        <f t="shared" si="0"/>
        <v>0</v>
      </c>
    </row>
    <row r="42" spans="1:34">
      <c r="A42"/>
      <c r="B42"/>
      <c r="C42"/>
      <c r="D42"/>
      <c r="E42"/>
      <c r="W42" s="388" t="s">
        <v>104</v>
      </c>
      <c r="X42" s="383">
        <f>VLOOKUP(W42,SET_import!$A:$B,2,0)</f>
        <v>6</v>
      </c>
      <c r="Y42" s="383">
        <f>'Сводная МОДЕЛЬ 1x1'!$C$16</f>
        <v>6</v>
      </c>
      <c r="Z42" s="383">
        <f t="shared" si="0"/>
        <v>6</v>
      </c>
    </row>
    <row r="43" spans="1:34">
      <c r="A43"/>
      <c r="B43"/>
      <c r="C43"/>
      <c r="D43"/>
      <c r="E43"/>
      <c r="W43" s="96" t="s">
        <v>116</v>
      </c>
      <c r="X43" s="383">
        <f>VLOOKUP(W43,SET_import!$A:$B,2,0)</f>
        <v>0.01</v>
      </c>
      <c r="Y43" s="396">
        <f>'Сводная МОДЕЛЬ 1x1'!$K$2</f>
        <v>0.01</v>
      </c>
      <c r="Z43" s="383">
        <f t="shared" si="0"/>
        <v>0.01</v>
      </c>
      <c r="AA43" s="396"/>
    </row>
    <row r="44" spans="1:34">
      <c r="A44"/>
      <c r="B44"/>
      <c r="C44"/>
      <c r="D44"/>
      <c r="E44"/>
      <c r="W44" s="96" t="s">
        <v>117</v>
      </c>
      <c r="X44" s="383">
        <f>VLOOKUP(W44,SET_import!$A:$B,2,0)</f>
        <v>1.8</v>
      </c>
      <c r="Y44" s="383">
        <f>'Сводная МОДЕЛЬ 1x1'!$K$3</f>
        <v>1.8</v>
      </c>
      <c r="Z44" s="383">
        <f t="shared" si="0"/>
        <v>1.8</v>
      </c>
    </row>
    <row r="45" spans="1:34">
      <c r="A45"/>
      <c r="B45"/>
      <c r="C45"/>
      <c r="D45"/>
      <c r="E45"/>
      <c r="W45" s="274" t="s">
        <v>123</v>
      </c>
      <c r="X45" s="383">
        <f>VLOOKUP(W45,SET_import!$A:$B,2,0)</f>
        <v>0</v>
      </c>
      <c r="Y45" s="395">
        <f>'Сводная МОДЕЛЬ 1x1'!$K$12</f>
        <v>0</v>
      </c>
      <c r="Z45" s="383">
        <f t="shared" si="0"/>
        <v>0</v>
      </c>
      <c r="AA45" s="395"/>
    </row>
    <row r="46" spans="1:34">
      <c r="A46"/>
      <c r="B46"/>
      <c r="C46"/>
      <c r="D46"/>
      <c r="E46"/>
      <c r="W46" s="274" t="s">
        <v>124</v>
      </c>
      <c r="X46" s="383">
        <f>VLOOKUP(W46,SET_import!$A:$B,2,0)</f>
        <v>0</v>
      </c>
      <c r="Y46" s="383">
        <f>'Сводная МОДЕЛЬ 1x1'!$K$13</f>
        <v>0</v>
      </c>
      <c r="Z46" s="383">
        <f t="shared" si="0"/>
        <v>0</v>
      </c>
    </row>
    <row r="47" spans="1:34">
      <c r="A47"/>
      <c r="B47"/>
      <c r="C47"/>
      <c r="D47"/>
      <c r="E47"/>
      <c r="W47" s="249" t="s">
        <v>120</v>
      </c>
      <c r="X47" s="383">
        <f>VLOOKUP(W47,SET_import!$A:$B,2,0)</f>
        <v>0</v>
      </c>
      <c r="Y47" s="383">
        <f>'Сводная МОДЕЛЬ 1x1'!$K$7</f>
        <v>0</v>
      </c>
      <c r="Z47" s="383">
        <f t="shared" si="0"/>
        <v>0</v>
      </c>
    </row>
    <row r="48" spans="1:34">
      <c r="A48"/>
      <c r="B48"/>
      <c r="C48"/>
      <c r="D48"/>
      <c r="E48"/>
      <c r="W48" s="249" t="s">
        <v>119</v>
      </c>
      <c r="X48" s="383">
        <f>VLOOKUP(W48,SET_import!$A:$B,2,0)</f>
        <v>0</v>
      </c>
      <c r="Y48" s="395">
        <f>'Сводная МОДЕЛЬ 1x1'!$K$6</f>
        <v>0</v>
      </c>
      <c r="Z48" s="383">
        <f t="shared" si="0"/>
        <v>0</v>
      </c>
      <c r="AA48" s="395"/>
    </row>
    <row r="49" spans="1:27">
      <c r="A49"/>
      <c r="B49"/>
      <c r="C49"/>
      <c r="D49"/>
      <c r="E49"/>
      <c r="W49" s="281" t="s">
        <v>121</v>
      </c>
      <c r="X49" s="383">
        <f>VLOOKUP(W49,SET_import!$A:$B,2,0)</f>
        <v>0</v>
      </c>
      <c r="Y49" s="395">
        <f>'Сводная МОДЕЛЬ 1x1'!$K$9</f>
        <v>0</v>
      </c>
      <c r="Z49" s="383">
        <f t="shared" si="0"/>
        <v>0</v>
      </c>
      <c r="AA49" s="395"/>
    </row>
    <row r="50" spans="1:27">
      <c r="A50"/>
      <c r="B50"/>
      <c r="C50"/>
      <c r="D50"/>
      <c r="E50"/>
      <c r="W50" s="96" t="s">
        <v>118</v>
      </c>
      <c r="X50" s="383">
        <f>VLOOKUP(W50,SET_import!$A:$B,2,0)</f>
        <v>2</v>
      </c>
      <c r="Y50" s="395">
        <f>'Сводная МОДЕЛЬ 1x1'!$K$4</f>
        <v>2</v>
      </c>
      <c r="Z50" s="383">
        <f t="shared" si="0"/>
        <v>2</v>
      </c>
      <c r="AA50" s="395"/>
    </row>
    <row r="51" spans="1:27">
      <c r="A51"/>
      <c r="B51"/>
      <c r="C51"/>
      <c r="D51"/>
      <c r="E51"/>
      <c r="W51" s="96" t="s">
        <v>125</v>
      </c>
      <c r="X51" s="383">
        <f>VLOOKUP(W51,SET_import!$A:$B,2,0)</f>
        <v>0</v>
      </c>
      <c r="Y51" s="383">
        <f>'Сводная МОДЕЛЬ 1x1'!$K$15</f>
        <v>0</v>
      </c>
      <c r="Z51" s="383">
        <f t="shared" si="0"/>
        <v>0</v>
      </c>
    </row>
    <row r="52" spans="1:27">
      <c r="A52"/>
      <c r="B52"/>
      <c r="C52"/>
      <c r="D52"/>
      <c r="E52"/>
      <c r="W52" s="281" t="s">
        <v>122</v>
      </c>
      <c r="X52" s="383">
        <f>VLOOKUP(W52,SET_import!$A:$B,2,0)</f>
        <v>0</v>
      </c>
      <c r="Y52" s="383">
        <f>'Сводная МОДЕЛЬ 1x1'!$K$10</f>
        <v>0</v>
      </c>
      <c r="Z52" s="383">
        <f t="shared" si="0"/>
        <v>0</v>
      </c>
    </row>
    <row r="53" spans="1:27">
      <c r="A53"/>
      <c r="B53"/>
      <c r="C53"/>
      <c r="D53"/>
      <c r="E53"/>
      <c r="W53" s="96" t="s">
        <v>127</v>
      </c>
      <c r="X53" s="383">
        <f>VLOOKUP(W53,SET_import!$A:$B,2,0)</f>
        <v>3</v>
      </c>
      <c r="Y53" s="395">
        <f>'Сводная МОДЕЛЬ 1x1'!$C$2</f>
        <v>3</v>
      </c>
      <c r="Z53" s="383">
        <f t="shared" si="0"/>
        <v>3</v>
      </c>
      <c r="AA53" s="395"/>
    </row>
    <row r="54" spans="1:27">
      <c r="A54"/>
      <c r="B54"/>
      <c r="C54"/>
      <c r="D54"/>
      <c r="E54"/>
      <c r="W54" s="249" t="s">
        <v>128</v>
      </c>
      <c r="X54" s="383">
        <f>VLOOKUP(W54,SET_import!$A:$B,2,0)</f>
        <v>4</v>
      </c>
      <c r="Y54" s="395">
        <f>'Сводная МОДЕЛЬ 1x1'!$C$6</f>
        <v>4</v>
      </c>
      <c r="Z54" s="383">
        <f t="shared" si="0"/>
        <v>4</v>
      </c>
      <c r="AA54" s="395"/>
    </row>
    <row r="55" spans="1:27">
      <c r="A55"/>
      <c r="B55"/>
      <c r="C55"/>
      <c r="D55"/>
      <c r="E55"/>
      <c r="W55" s="281" t="s">
        <v>130</v>
      </c>
      <c r="X55" s="383">
        <f>VLOOKUP(W55,SET_import!$A:$B,2,0)</f>
        <v>0</v>
      </c>
      <c r="Y55" s="395">
        <f>'Сводная МОДЕЛЬ 1x1'!$C$9</f>
        <v>0</v>
      </c>
      <c r="Z55" s="383">
        <f t="shared" si="0"/>
        <v>0</v>
      </c>
      <c r="AA55" s="395"/>
    </row>
    <row r="56" spans="1:27">
      <c r="A56"/>
      <c r="B56"/>
      <c r="C56"/>
      <c r="D56"/>
      <c r="E56"/>
      <c r="W56" s="281" t="s">
        <v>131</v>
      </c>
      <c r="X56" s="383">
        <f>VLOOKUP(W56,SET_import!$A:$B,2,0)</f>
        <v>0</v>
      </c>
      <c r="Y56" s="383">
        <f>'Сводная МОДЕЛЬ 1x1'!$C$10</f>
        <v>0</v>
      </c>
      <c r="Z56" s="383">
        <f t="shared" si="0"/>
        <v>0</v>
      </c>
    </row>
    <row r="57" spans="1:27">
      <c r="A57"/>
      <c r="B57"/>
      <c r="C57"/>
      <c r="D57"/>
      <c r="E57"/>
      <c r="W57" s="249" t="s">
        <v>129</v>
      </c>
      <c r="X57" s="383">
        <f>VLOOKUP(W57,SET_import!$A:$B,2,0)</f>
        <v>2</v>
      </c>
      <c r="Y57" s="383">
        <f>'Сводная МОДЕЛЬ 1x1'!$C$7</f>
        <v>2</v>
      </c>
      <c r="Z57" s="383">
        <f t="shared" si="0"/>
        <v>2</v>
      </c>
    </row>
    <row r="58" spans="1:27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R2847"/>
  <sheetViews>
    <sheetView zoomScale="85" zoomScaleNormal="85" workbookViewId="0">
      <selection activeCell="P1" sqref="P1:R1048576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8.85546875" style="384"/>
    <col min="16" max="17" width="10.28515625" bestFit="1" customWidth="1"/>
  </cols>
  <sheetData>
    <row r="1" spans="1:18" s="404" customFormat="1" ht="38.25">
      <c r="A1" s="401" t="s">
        <v>226</v>
      </c>
      <c r="B1" s="401" t="s">
        <v>225</v>
      </c>
      <c r="C1" s="401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407" t="s">
        <v>95</v>
      </c>
    </row>
    <row r="2" spans="1:18" s="587" customFormat="1">
      <c r="A2" s="587">
        <v>1</v>
      </c>
      <c r="B2" s="587" t="s">
        <v>97</v>
      </c>
      <c r="C2" s="587">
        <v>2</v>
      </c>
      <c r="D2" s="587">
        <v>0.02</v>
      </c>
      <c r="E2" s="587">
        <v>0.03</v>
      </c>
      <c r="F2" s="555">
        <v>43846.947916666664</v>
      </c>
      <c r="G2" s="587">
        <v>1.11368</v>
      </c>
      <c r="H2" s="555">
        <v>43847.188194444447</v>
      </c>
      <c r="I2" s="587">
        <v>1.11419</v>
      </c>
      <c r="J2" s="555">
        <v>43847.206944444442</v>
      </c>
      <c r="K2" s="587">
        <v>1.11372</v>
      </c>
      <c r="L2" s="587">
        <v>5.1000000000003638</v>
      </c>
      <c r="M2" s="587">
        <v>4.6999999999989086</v>
      </c>
      <c r="N2" s="587">
        <v>0.59</v>
      </c>
      <c r="O2" s="588">
        <v>0.25902777777810115</v>
      </c>
      <c r="P2" s="557"/>
      <c r="Q2" s="557"/>
      <c r="R2" s="557"/>
    </row>
    <row r="3" spans="1:18" s="587" customFormat="1">
      <c r="A3" s="587">
        <v>2</v>
      </c>
      <c r="B3" s="587" t="s">
        <v>97</v>
      </c>
      <c r="C3" s="587">
        <v>2</v>
      </c>
      <c r="D3" s="587">
        <v>0.02</v>
      </c>
      <c r="E3" s="587">
        <v>0.03</v>
      </c>
      <c r="F3" s="555">
        <v>43850.927083333336</v>
      </c>
      <c r="G3" s="587">
        <v>1.10924</v>
      </c>
      <c r="H3" s="555">
        <v>43850.938888888886</v>
      </c>
      <c r="I3" s="587">
        <v>1.1097699999999999</v>
      </c>
      <c r="J3" s="555">
        <v>43851.10833333333</v>
      </c>
      <c r="K3" s="587">
        <v>1.1092900000000001</v>
      </c>
      <c r="L3" s="587">
        <v>5.2999999999992724</v>
      </c>
      <c r="M3" s="587">
        <v>4.7999999999974534</v>
      </c>
      <c r="N3" s="587">
        <v>0.59</v>
      </c>
      <c r="O3" s="588">
        <v>0.18124999999417923</v>
      </c>
      <c r="P3" s="557"/>
      <c r="Q3" s="557"/>
      <c r="R3" s="557"/>
    </row>
    <row r="4" spans="1:18" s="587" customFormat="1">
      <c r="A4" s="587">
        <v>3</v>
      </c>
      <c r="B4" s="587" t="s">
        <v>97</v>
      </c>
      <c r="C4" s="587">
        <v>2</v>
      </c>
      <c r="D4" s="587">
        <v>0.02</v>
      </c>
      <c r="E4" s="587">
        <v>0.03</v>
      </c>
      <c r="F4" s="555">
        <v>43852.885416666664</v>
      </c>
      <c r="G4" s="587">
        <v>1.1088199999999999</v>
      </c>
      <c r="H4" s="555">
        <v>43852.915277777778</v>
      </c>
      <c r="I4" s="587">
        <v>1.1093200000000001</v>
      </c>
      <c r="J4" s="555">
        <v>43853.120833333334</v>
      </c>
      <c r="K4" s="587">
        <v>1.1088499999999999</v>
      </c>
      <c r="L4" s="587">
        <v>5.000000000001819</v>
      </c>
      <c r="M4" s="587">
        <v>4.7000000000025466</v>
      </c>
      <c r="N4" s="587">
        <v>0.54999999999999993</v>
      </c>
      <c r="O4" s="588">
        <v>0.23541666667006211</v>
      </c>
      <c r="P4" s="557"/>
      <c r="Q4" s="557"/>
      <c r="R4" s="557"/>
    </row>
    <row r="5" spans="1:18" s="587" customFormat="1">
      <c r="A5" s="587">
        <v>4</v>
      </c>
      <c r="B5" s="587" t="s">
        <v>97</v>
      </c>
      <c r="C5" s="587">
        <v>2</v>
      </c>
      <c r="D5" s="587">
        <v>0.02</v>
      </c>
      <c r="E5" s="587">
        <v>0.03</v>
      </c>
      <c r="F5" s="555">
        <v>43853.833333333336</v>
      </c>
      <c r="G5" s="587">
        <v>1.1050899999999999</v>
      </c>
      <c r="H5" s="555">
        <v>43853.915277777778</v>
      </c>
      <c r="I5" s="587">
        <v>1.1055900000000001</v>
      </c>
      <c r="J5" s="555">
        <v>43854.099305555559</v>
      </c>
      <c r="K5" s="587">
        <v>1.1051200000000001</v>
      </c>
      <c r="L5" s="587">
        <v>5.000000000001819</v>
      </c>
      <c r="M5" s="587">
        <v>4.7000000000007276</v>
      </c>
      <c r="N5" s="587">
        <v>0.59</v>
      </c>
      <c r="O5" s="588">
        <v>0.26597222222335404</v>
      </c>
      <c r="P5" s="557"/>
      <c r="Q5" s="557"/>
      <c r="R5" s="557"/>
    </row>
    <row r="6" spans="1:18" s="587" customFormat="1">
      <c r="A6" s="587">
        <v>5</v>
      </c>
      <c r="B6" s="587" t="s">
        <v>97</v>
      </c>
      <c r="C6" s="587">
        <v>1</v>
      </c>
      <c r="D6" s="587">
        <v>0.01</v>
      </c>
      <c r="E6" s="587">
        <v>0.01</v>
      </c>
      <c r="F6" s="555">
        <v>43854.895833333336</v>
      </c>
      <c r="G6" s="587">
        <v>1.1030599999999999</v>
      </c>
      <c r="H6" s="555">
        <v>43854.895833333336</v>
      </c>
      <c r="I6" s="587">
        <v>1.1030599999999999</v>
      </c>
      <c r="J6" s="555">
        <v>43854.929861111108</v>
      </c>
      <c r="K6" s="587">
        <v>1.10276</v>
      </c>
      <c r="L6" s="587">
        <v>0</v>
      </c>
      <c r="M6" s="587">
        <v>2.999999999998181</v>
      </c>
      <c r="N6" s="587">
        <v>0.2</v>
      </c>
      <c r="O6" s="588">
        <v>3.4027777772280388E-2</v>
      </c>
      <c r="P6" s="557"/>
      <c r="Q6" s="557"/>
      <c r="R6" s="557"/>
    </row>
    <row r="7" spans="1:18" s="587" customFormat="1">
      <c r="A7" s="587">
        <v>6</v>
      </c>
      <c r="B7" s="587" t="s">
        <v>97</v>
      </c>
      <c r="C7" s="587">
        <v>2</v>
      </c>
      <c r="D7" s="587">
        <v>0.02</v>
      </c>
      <c r="E7" s="587">
        <v>0.03</v>
      </c>
      <c r="F7" s="555">
        <v>43857.9375</v>
      </c>
      <c r="G7" s="587">
        <v>1.10181</v>
      </c>
      <c r="H7" s="555">
        <v>43858.137499999997</v>
      </c>
      <c r="I7" s="587">
        <v>1.10232</v>
      </c>
      <c r="J7" s="555">
        <v>43858.168749999997</v>
      </c>
      <c r="K7" s="587">
        <v>1.10185</v>
      </c>
      <c r="L7" s="587">
        <v>5.0999999999985448</v>
      </c>
      <c r="M7" s="587">
        <v>4.6999999999989086</v>
      </c>
      <c r="N7" s="587">
        <v>0.59</v>
      </c>
      <c r="O7" s="588">
        <v>0.23124999999708962</v>
      </c>
      <c r="P7" s="557"/>
      <c r="Q7" s="557"/>
      <c r="R7" s="557"/>
    </row>
    <row r="8" spans="1:18" s="587" customFormat="1">
      <c r="A8" s="587">
        <v>7</v>
      </c>
      <c r="B8" s="587" t="s">
        <v>97</v>
      </c>
      <c r="C8" s="587">
        <v>3</v>
      </c>
      <c r="D8" s="587">
        <v>0.03</v>
      </c>
      <c r="E8" s="587">
        <v>0.06</v>
      </c>
      <c r="F8" s="555">
        <v>43858.854166666664</v>
      </c>
      <c r="G8" s="587">
        <v>1.10124</v>
      </c>
      <c r="H8" s="555">
        <v>43859.104861111111</v>
      </c>
      <c r="I8" s="587">
        <v>1.10267</v>
      </c>
      <c r="J8" s="555">
        <v>43859.152777777781</v>
      </c>
      <c r="K8" s="587">
        <v>1.1018300000000001</v>
      </c>
      <c r="L8" s="587">
        <v>14.300000000001091</v>
      </c>
      <c r="M8" s="587">
        <v>8.3999999999996362</v>
      </c>
      <c r="N8" s="587">
        <v>1.1700000000000004</v>
      </c>
      <c r="O8" s="588">
        <v>0.29861111111677019</v>
      </c>
      <c r="P8" s="557"/>
      <c r="Q8" s="557"/>
      <c r="R8" s="557"/>
    </row>
    <row r="9" spans="1:18" s="587" customFormat="1">
      <c r="A9" s="587">
        <v>8</v>
      </c>
      <c r="B9" s="587" t="s">
        <v>97</v>
      </c>
      <c r="C9" s="587">
        <v>1</v>
      </c>
      <c r="D9" s="587">
        <v>0.01</v>
      </c>
      <c r="E9" s="587">
        <v>0.01</v>
      </c>
      <c r="F9" s="555">
        <v>43859.916666666664</v>
      </c>
      <c r="G9" s="587">
        <v>1.1020399999999999</v>
      </c>
      <c r="H9" s="555">
        <v>43859.916666666664</v>
      </c>
      <c r="I9" s="587">
        <v>1.1020399999999999</v>
      </c>
      <c r="J9" s="555">
        <v>43859.916666666664</v>
      </c>
      <c r="K9" s="587">
        <v>1.1017399999999999</v>
      </c>
      <c r="L9" s="587">
        <v>0</v>
      </c>
      <c r="M9" s="587">
        <v>3</v>
      </c>
      <c r="N9" s="587">
        <v>0.2</v>
      </c>
      <c r="O9" s="588">
        <v>0</v>
      </c>
      <c r="P9" s="557"/>
      <c r="Q9" s="557"/>
      <c r="R9" s="557"/>
    </row>
    <row r="10" spans="1:18" s="587" customFormat="1">
      <c r="A10" s="587">
        <v>9</v>
      </c>
      <c r="B10" s="587" t="s">
        <v>97</v>
      </c>
      <c r="C10" s="587">
        <v>1</v>
      </c>
      <c r="D10" s="587">
        <v>0.01</v>
      </c>
      <c r="E10" s="587">
        <v>0.01</v>
      </c>
      <c r="F10" s="555">
        <v>43859.916666666664</v>
      </c>
      <c r="G10" s="587">
        <v>1.10172</v>
      </c>
      <c r="H10" s="555">
        <v>43859.916666666664</v>
      </c>
      <c r="I10" s="587">
        <v>1.10172</v>
      </c>
      <c r="J10" s="555">
        <v>43859.923611111109</v>
      </c>
      <c r="K10" s="587">
        <v>1.1014200000000001</v>
      </c>
      <c r="L10" s="587">
        <v>0</v>
      </c>
      <c r="M10" s="587">
        <v>3</v>
      </c>
      <c r="N10" s="587">
        <v>0.2</v>
      </c>
      <c r="O10" s="588">
        <v>6.9444444452528842E-3</v>
      </c>
      <c r="P10" s="557"/>
      <c r="Q10" s="557"/>
      <c r="R10" s="557"/>
    </row>
    <row r="11" spans="1:18" s="587" customFormat="1">
      <c r="A11" s="587">
        <v>10</v>
      </c>
      <c r="B11" s="587" t="s">
        <v>97</v>
      </c>
      <c r="C11" s="587">
        <v>1</v>
      </c>
      <c r="D11" s="587">
        <v>0.01</v>
      </c>
      <c r="E11" s="587">
        <v>0.01</v>
      </c>
      <c r="F11" s="555">
        <v>43859.923611111109</v>
      </c>
      <c r="G11" s="587">
        <v>1.1013900000000001</v>
      </c>
      <c r="H11" s="555">
        <v>43859.923611111109</v>
      </c>
      <c r="I11" s="587">
        <v>1.1013900000000001</v>
      </c>
      <c r="J11" s="555">
        <v>43859.923611111109</v>
      </c>
      <c r="K11" s="587">
        <v>1.1010899999999999</v>
      </c>
      <c r="L11" s="587">
        <v>0</v>
      </c>
      <c r="M11" s="587">
        <v>3.000000000001819</v>
      </c>
      <c r="N11" s="587">
        <v>0.2</v>
      </c>
      <c r="O11" s="588">
        <v>0</v>
      </c>
      <c r="P11" s="557"/>
      <c r="Q11" s="557"/>
      <c r="R11" s="557"/>
    </row>
    <row r="12" spans="1:18" s="587" customFormat="1">
      <c r="A12" s="587">
        <v>11</v>
      </c>
      <c r="B12" s="587" t="s">
        <v>97</v>
      </c>
      <c r="C12" s="587">
        <v>1</v>
      </c>
      <c r="D12" s="587">
        <v>0.01</v>
      </c>
      <c r="E12" s="587">
        <v>0.01</v>
      </c>
      <c r="F12" s="555">
        <v>43859.923611111109</v>
      </c>
      <c r="G12" s="587">
        <v>1.10107</v>
      </c>
      <c r="H12" s="555">
        <v>43859.923611111109</v>
      </c>
      <c r="I12" s="587">
        <v>1.10107</v>
      </c>
      <c r="J12" s="555">
        <v>43859.9375</v>
      </c>
      <c r="K12" s="587">
        <v>1.10077</v>
      </c>
      <c r="L12" s="587">
        <v>0</v>
      </c>
      <c r="M12" s="587">
        <v>3</v>
      </c>
      <c r="N12" s="587">
        <v>0.2</v>
      </c>
      <c r="O12" s="588">
        <v>1.3888888890505768E-2</v>
      </c>
      <c r="P12" s="557"/>
      <c r="Q12" s="557"/>
      <c r="R12" s="557"/>
    </row>
    <row r="13" spans="1:18" s="587" customFormat="1">
      <c r="A13" s="587">
        <v>12</v>
      </c>
      <c r="B13" s="587" t="s">
        <v>97</v>
      </c>
      <c r="C13" s="587">
        <v>2</v>
      </c>
      <c r="D13" s="587">
        <v>0.02</v>
      </c>
      <c r="E13" s="587">
        <v>0.03</v>
      </c>
      <c r="F13" s="555">
        <v>43860.03125</v>
      </c>
      <c r="G13" s="587">
        <v>1.1010599999999999</v>
      </c>
      <c r="H13" s="555">
        <v>43860.058333333334</v>
      </c>
      <c r="I13" s="587">
        <v>1.1015600000000001</v>
      </c>
      <c r="J13" s="555">
        <v>43860.356249999997</v>
      </c>
      <c r="K13" s="587">
        <v>1.1010899999999999</v>
      </c>
      <c r="L13" s="587">
        <v>5.000000000001819</v>
      </c>
      <c r="M13" s="587">
        <v>4.7000000000007276</v>
      </c>
      <c r="N13" s="587">
        <v>0.61</v>
      </c>
      <c r="O13" s="588">
        <v>0.32499999999708962</v>
      </c>
      <c r="P13" s="557"/>
      <c r="Q13" s="557"/>
      <c r="R13" s="557"/>
    </row>
    <row r="14" spans="1:18" s="587" customFormat="1">
      <c r="A14" s="587">
        <v>13</v>
      </c>
      <c r="B14" s="587" t="s">
        <v>97</v>
      </c>
      <c r="C14" s="587">
        <v>1</v>
      </c>
      <c r="D14" s="587">
        <v>0.01</v>
      </c>
      <c r="E14" s="587">
        <v>0.01</v>
      </c>
      <c r="F14" s="555">
        <v>43860.833333333336</v>
      </c>
      <c r="G14" s="587">
        <v>1.1037600000000001</v>
      </c>
      <c r="H14" s="555">
        <v>43860.833333333336</v>
      </c>
      <c r="I14" s="587">
        <v>1.1037600000000001</v>
      </c>
      <c r="J14" s="555">
        <v>43860.854166666664</v>
      </c>
      <c r="K14" s="587">
        <v>1.1034600000000001</v>
      </c>
      <c r="L14" s="587">
        <v>0</v>
      </c>
      <c r="M14" s="587">
        <v>3</v>
      </c>
      <c r="N14" s="587">
        <v>0.2</v>
      </c>
      <c r="O14" s="588">
        <v>2.0833333328482695E-2</v>
      </c>
      <c r="P14" s="557"/>
      <c r="Q14" s="557"/>
      <c r="R14" s="557"/>
    </row>
    <row r="15" spans="1:18" s="587" customFormat="1">
      <c r="A15" s="587">
        <v>14</v>
      </c>
      <c r="B15" s="587" t="s">
        <v>97</v>
      </c>
      <c r="C15" s="587">
        <v>1</v>
      </c>
      <c r="D15" s="587">
        <v>0.01</v>
      </c>
      <c r="E15" s="587">
        <v>0.01</v>
      </c>
      <c r="F15" s="555">
        <v>43860.947916666664</v>
      </c>
      <c r="G15" s="587">
        <v>1.1035299999999999</v>
      </c>
      <c r="H15" s="555">
        <v>43860.947916666664</v>
      </c>
      <c r="I15" s="587">
        <v>1.1035299999999999</v>
      </c>
      <c r="J15" s="555">
        <v>43860.957638888889</v>
      </c>
      <c r="K15" s="587">
        <v>1.1032299999999999</v>
      </c>
      <c r="L15" s="587">
        <v>0</v>
      </c>
      <c r="M15" s="587">
        <v>3</v>
      </c>
      <c r="N15" s="587">
        <v>0.2</v>
      </c>
      <c r="O15" s="588">
        <v>9.7222222248092294E-3</v>
      </c>
      <c r="P15" s="557"/>
      <c r="Q15" s="557"/>
      <c r="R15" s="557"/>
    </row>
    <row r="16" spans="1:18" s="587" customFormat="1">
      <c r="A16" s="587">
        <v>15</v>
      </c>
      <c r="B16" s="587" t="s">
        <v>97</v>
      </c>
      <c r="C16" s="587">
        <v>1</v>
      </c>
      <c r="D16" s="587">
        <v>0.01</v>
      </c>
      <c r="E16" s="587">
        <v>0.01</v>
      </c>
      <c r="F16" s="555">
        <v>43860.957638888889</v>
      </c>
      <c r="G16" s="587">
        <v>1.10321</v>
      </c>
      <c r="H16" s="555">
        <v>43860.957638888889</v>
      </c>
      <c r="I16" s="587">
        <v>1.10321</v>
      </c>
      <c r="J16" s="555">
        <v>43861.080555555556</v>
      </c>
      <c r="K16" s="587">
        <v>1.1029100000000001</v>
      </c>
      <c r="L16" s="587">
        <v>0</v>
      </c>
      <c r="M16" s="587">
        <v>3</v>
      </c>
      <c r="N16" s="587">
        <v>0.19</v>
      </c>
      <c r="O16" s="588">
        <v>0.12291666666715173</v>
      </c>
      <c r="P16" s="557"/>
      <c r="Q16" s="557"/>
      <c r="R16" s="557"/>
    </row>
    <row r="17" spans="1:18" s="587" customFormat="1">
      <c r="A17" s="587">
        <v>16</v>
      </c>
      <c r="B17" s="587" t="s">
        <v>97</v>
      </c>
      <c r="C17" s="587">
        <v>2</v>
      </c>
      <c r="D17" s="587">
        <v>0.02</v>
      </c>
      <c r="E17" s="587">
        <v>0.03</v>
      </c>
      <c r="F17" s="555">
        <v>43861.895833333336</v>
      </c>
      <c r="G17" s="587">
        <v>1.1085199999999999</v>
      </c>
      <c r="H17" s="555">
        <v>43861.944444444445</v>
      </c>
      <c r="I17" s="587">
        <v>1.10903</v>
      </c>
      <c r="J17" s="555">
        <v>43864.024305555555</v>
      </c>
      <c r="K17" s="587">
        <v>1.10856</v>
      </c>
      <c r="L17" s="587">
        <v>5.1000000000003638</v>
      </c>
      <c r="M17" s="587">
        <v>4.6999999999989086</v>
      </c>
      <c r="N17" s="587">
        <v>0.57999999999999996</v>
      </c>
      <c r="O17" s="588">
        <v>0.12847222221898846</v>
      </c>
      <c r="P17" s="557"/>
      <c r="Q17" s="557"/>
      <c r="R17" s="557"/>
    </row>
    <row r="18" spans="1:18" s="587" customFormat="1">
      <c r="A18" s="587">
        <v>17</v>
      </c>
      <c r="B18" s="587" t="s">
        <v>97</v>
      </c>
      <c r="C18" s="587">
        <v>1</v>
      </c>
      <c r="D18" s="587">
        <v>0.01</v>
      </c>
      <c r="E18" s="587">
        <v>0.01</v>
      </c>
      <c r="F18" s="555">
        <v>43867.927083333336</v>
      </c>
      <c r="G18" s="587">
        <v>1.0980700000000001</v>
      </c>
      <c r="H18" s="555">
        <v>43867.927083333336</v>
      </c>
      <c r="I18" s="587">
        <v>1.0980700000000001</v>
      </c>
      <c r="J18" s="555">
        <v>43867.955555555556</v>
      </c>
      <c r="K18" s="587">
        <v>1.0977699999999999</v>
      </c>
      <c r="L18" s="587">
        <v>0</v>
      </c>
      <c r="M18" s="587">
        <v>3.000000000001819</v>
      </c>
      <c r="N18" s="587">
        <v>0.2</v>
      </c>
      <c r="O18" s="588">
        <v>2.8472222220443655E-2</v>
      </c>
      <c r="P18" s="557"/>
      <c r="Q18" s="557"/>
      <c r="R18" s="557"/>
    </row>
    <row r="19" spans="1:18" s="587" customFormat="1">
      <c r="A19" s="587">
        <v>18</v>
      </c>
      <c r="B19" s="587" t="s">
        <v>97</v>
      </c>
      <c r="C19" s="587">
        <v>2</v>
      </c>
      <c r="D19" s="587">
        <v>0.02</v>
      </c>
      <c r="E19" s="587">
        <v>0.03</v>
      </c>
      <c r="F19" s="555">
        <v>43867.955555555556</v>
      </c>
      <c r="G19" s="587">
        <v>1.09775</v>
      </c>
      <c r="H19" s="555">
        <v>43867.999305555553</v>
      </c>
      <c r="I19" s="587">
        <v>1.0982700000000001</v>
      </c>
      <c r="J19" s="555">
        <v>43868.086111111108</v>
      </c>
      <c r="K19" s="587">
        <v>1.0978000000000001</v>
      </c>
      <c r="L19" s="587">
        <v>5.2000000000007276</v>
      </c>
      <c r="M19" s="587">
        <v>4.6999999999989086</v>
      </c>
      <c r="N19" s="587">
        <v>0.56999999999999995</v>
      </c>
      <c r="O19" s="588">
        <v>0.13055555555183673</v>
      </c>
      <c r="P19" s="557"/>
      <c r="Q19" s="557"/>
      <c r="R19" s="557"/>
    </row>
    <row r="20" spans="1:18" s="587" customFormat="1">
      <c r="A20" s="587">
        <v>19</v>
      </c>
      <c r="B20" s="587" t="s">
        <v>97</v>
      </c>
      <c r="C20" s="587">
        <v>1</v>
      </c>
      <c r="D20" s="587">
        <v>0.01</v>
      </c>
      <c r="E20" s="587">
        <v>0.01</v>
      </c>
      <c r="F20" s="555">
        <v>43872.833333333336</v>
      </c>
      <c r="G20" s="587">
        <v>1.09216</v>
      </c>
      <c r="H20" s="555">
        <v>43872.833333333336</v>
      </c>
      <c r="I20" s="587">
        <v>1.09216</v>
      </c>
      <c r="J20" s="555">
        <v>43872.838194444441</v>
      </c>
      <c r="K20" s="587">
        <v>1.0918600000000001</v>
      </c>
      <c r="L20" s="587">
        <v>0</v>
      </c>
      <c r="M20" s="587">
        <v>3</v>
      </c>
      <c r="N20" s="587">
        <v>0.2</v>
      </c>
      <c r="O20" s="588">
        <v>4.8611111051286571E-3</v>
      </c>
      <c r="P20" s="557"/>
      <c r="Q20" s="557"/>
      <c r="R20" s="557"/>
    </row>
    <row r="21" spans="1:18" s="587" customFormat="1">
      <c r="A21" s="587">
        <v>20</v>
      </c>
      <c r="B21" s="587" t="s">
        <v>97</v>
      </c>
      <c r="C21" s="587">
        <v>1</v>
      </c>
      <c r="D21" s="587">
        <v>0.01</v>
      </c>
      <c r="E21" s="587">
        <v>0.01</v>
      </c>
      <c r="F21" s="555">
        <v>43872.838194444441</v>
      </c>
      <c r="G21" s="587">
        <v>1.09182</v>
      </c>
      <c r="H21" s="555">
        <v>43872.838194444441</v>
      </c>
      <c r="I21" s="587">
        <v>1.09182</v>
      </c>
      <c r="J21" s="555">
        <v>43873.090277777781</v>
      </c>
      <c r="K21" s="587">
        <v>1.09152</v>
      </c>
      <c r="L21" s="587">
        <v>0</v>
      </c>
      <c r="M21" s="587">
        <v>3</v>
      </c>
      <c r="N21" s="587">
        <v>0.19</v>
      </c>
      <c r="O21" s="588">
        <v>0.25208333334012423</v>
      </c>
      <c r="P21" s="557"/>
      <c r="Q21" s="557"/>
      <c r="R21" s="557"/>
    </row>
    <row r="22" spans="1:18" s="587" customFormat="1">
      <c r="A22" s="587">
        <v>21</v>
      </c>
      <c r="B22" s="587" t="s">
        <v>97</v>
      </c>
      <c r="C22" s="587">
        <v>1</v>
      </c>
      <c r="D22" s="587">
        <v>0.01</v>
      </c>
      <c r="E22" s="587">
        <v>0.01</v>
      </c>
      <c r="F22" s="555">
        <v>43873.958333333336</v>
      </c>
      <c r="G22" s="587">
        <v>1.08754</v>
      </c>
      <c r="H22" s="555">
        <v>43873.958333333336</v>
      </c>
      <c r="I22" s="587">
        <v>1.08754</v>
      </c>
      <c r="J22" s="555">
        <v>43873.987500000003</v>
      </c>
      <c r="K22" s="587">
        <v>1.08724</v>
      </c>
      <c r="L22" s="587">
        <v>0</v>
      </c>
      <c r="M22" s="587">
        <v>3</v>
      </c>
      <c r="N22" s="587">
        <v>0.2</v>
      </c>
      <c r="O22" s="588">
        <v>2.9166666667151731E-2</v>
      </c>
      <c r="P22" s="557"/>
      <c r="Q22" s="557"/>
      <c r="R22" s="557"/>
    </row>
    <row r="23" spans="1:18" s="587" customFormat="1">
      <c r="A23" s="587">
        <v>22</v>
      </c>
      <c r="B23" s="587" t="s">
        <v>97</v>
      </c>
      <c r="C23" s="587">
        <v>1</v>
      </c>
      <c r="D23" s="587">
        <v>0.01</v>
      </c>
      <c r="E23" s="587">
        <v>0.01</v>
      </c>
      <c r="F23" s="555">
        <v>43875.84375</v>
      </c>
      <c r="G23" s="587">
        <v>1.08453</v>
      </c>
      <c r="H23" s="555">
        <v>43875.84375</v>
      </c>
      <c r="I23" s="587">
        <v>1.08453</v>
      </c>
      <c r="J23" s="555">
        <v>43875.854166666664</v>
      </c>
      <c r="K23" s="587">
        <v>1.08423</v>
      </c>
      <c r="L23" s="587">
        <v>0</v>
      </c>
      <c r="M23" s="587">
        <v>2.999999999998181</v>
      </c>
      <c r="N23" s="587">
        <v>0.2</v>
      </c>
      <c r="O23" s="588">
        <v>1.0416666664241347E-2</v>
      </c>
      <c r="P23" s="557"/>
      <c r="Q23" s="557"/>
      <c r="R23" s="557"/>
    </row>
    <row r="24" spans="1:18" s="587" customFormat="1">
      <c r="A24" s="587">
        <v>23</v>
      </c>
      <c r="B24" s="587" t="s">
        <v>97</v>
      </c>
      <c r="C24" s="587">
        <v>1</v>
      </c>
      <c r="D24" s="587">
        <v>0.01</v>
      </c>
      <c r="E24" s="587">
        <v>0.01</v>
      </c>
      <c r="F24" s="555">
        <v>43875.885416666664</v>
      </c>
      <c r="G24" s="587">
        <v>1.0845100000000001</v>
      </c>
      <c r="H24" s="555">
        <v>43875.885416666664</v>
      </c>
      <c r="I24" s="587">
        <v>1.0845100000000001</v>
      </c>
      <c r="J24" s="555">
        <v>43875.896527777775</v>
      </c>
      <c r="K24" s="587">
        <v>1.0842099999999999</v>
      </c>
      <c r="L24" s="587">
        <v>0</v>
      </c>
      <c r="M24" s="587">
        <v>3.000000000001819</v>
      </c>
      <c r="N24" s="587">
        <v>0.2</v>
      </c>
      <c r="O24" s="588">
        <v>1.1111111110949423E-2</v>
      </c>
      <c r="P24" s="557"/>
      <c r="Q24" s="557"/>
      <c r="R24" s="557"/>
    </row>
    <row r="25" spans="1:18" s="587" customFormat="1">
      <c r="A25" s="587">
        <v>24</v>
      </c>
      <c r="B25" s="587" t="s">
        <v>97</v>
      </c>
      <c r="C25" s="587">
        <v>1</v>
      </c>
      <c r="D25" s="587">
        <v>0.01</v>
      </c>
      <c r="E25" s="587">
        <v>0.01</v>
      </c>
      <c r="F25" s="555">
        <v>43880.90625</v>
      </c>
      <c r="G25" s="587">
        <v>1.0800700000000001</v>
      </c>
      <c r="H25" s="555">
        <v>43880.90625</v>
      </c>
      <c r="I25" s="587">
        <v>1.0800700000000001</v>
      </c>
      <c r="J25" s="555">
        <v>43880.912499999999</v>
      </c>
      <c r="K25" s="587">
        <v>1.0797699999999999</v>
      </c>
      <c r="L25" s="587">
        <v>0</v>
      </c>
      <c r="M25" s="587">
        <v>3.000000000001819</v>
      </c>
      <c r="N25" s="587">
        <v>0.2</v>
      </c>
      <c r="O25" s="588">
        <v>6.2499999985448085E-3</v>
      </c>
      <c r="P25" s="557"/>
      <c r="Q25" s="557"/>
      <c r="R25" s="557"/>
    </row>
    <row r="26" spans="1:18" s="587" customFormat="1">
      <c r="A26" s="587">
        <v>25</v>
      </c>
      <c r="B26" s="587" t="s">
        <v>97</v>
      </c>
      <c r="C26" s="587">
        <v>3</v>
      </c>
      <c r="D26" s="587">
        <v>0.03</v>
      </c>
      <c r="E26" s="587">
        <v>0.06</v>
      </c>
      <c r="F26" s="555">
        <v>43880.912499999999</v>
      </c>
      <c r="G26" s="587">
        <v>1.07975</v>
      </c>
      <c r="H26" s="555">
        <v>43881.092361111114</v>
      </c>
      <c r="I26" s="587">
        <v>1.08121</v>
      </c>
      <c r="J26" s="555">
        <v>43881.147916666669</v>
      </c>
      <c r="K26" s="587">
        <v>1.0803499999999999</v>
      </c>
      <c r="L26" s="587">
        <v>14.600000000000364</v>
      </c>
      <c r="M26" s="587">
        <v>8.6000000000003638</v>
      </c>
      <c r="N26" s="587">
        <v>1.1599999999999997</v>
      </c>
      <c r="O26" s="588">
        <v>0.23541666667006211</v>
      </c>
      <c r="P26" s="557"/>
      <c r="Q26" s="557"/>
      <c r="R26" s="557"/>
    </row>
    <row r="27" spans="1:18" s="587" customFormat="1">
      <c r="A27" s="587">
        <v>26</v>
      </c>
      <c r="B27" s="587" t="s">
        <v>97</v>
      </c>
      <c r="C27" s="587">
        <v>1</v>
      </c>
      <c r="D27" s="587">
        <v>0.01</v>
      </c>
      <c r="E27" s="587">
        <v>0.01</v>
      </c>
      <c r="F27" s="555">
        <v>43885.833333333336</v>
      </c>
      <c r="G27" s="587">
        <v>1.08708</v>
      </c>
      <c r="H27" s="555">
        <v>43885.833333333336</v>
      </c>
      <c r="I27" s="587">
        <v>1.08708</v>
      </c>
      <c r="J27" s="555">
        <v>43885.85</v>
      </c>
      <c r="K27" s="587">
        <v>1.0867800000000001</v>
      </c>
      <c r="L27" s="587">
        <v>0</v>
      </c>
      <c r="M27" s="587">
        <v>3</v>
      </c>
      <c r="N27" s="587">
        <v>0.2</v>
      </c>
      <c r="O27" s="588">
        <v>1.6666666662786156E-2</v>
      </c>
      <c r="P27" s="557"/>
      <c r="Q27" s="557"/>
      <c r="R27" s="557"/>
    </row>
    <row r="28" spans="1:18" s="587" customFormat="1">
      <c r="A28" s="587">
        <v>27</v>
      </c>
      <c r="B28" s="587" t="s">
        <v>97</v>
      </c>
      <c r="C28" s="587">
        <v>1</v>
      </c>
      <c r="D28" s="587">
        <v>0.01</v>
      </c>
      <c r="E28" s="587">
        <v>0.01</v>
      </c>
      <c r="F28" s="555">
        <v>43885.85</v>
      </c>
      <c r="G28" s="587">
        <v>1.08677</v>
      </c>
      <c r="H28" s="555">
        <v>43885.85</v>
      </c>
      <c r="I28" s="587">
        <v>1.08677</v>
      </c>
      <c r="J28" s="555">
        <v>43885.864583333336</v>
      </c>
      <c r="K28" s="587">
        <v>1.08647</v>
      </c>
      <c r="L28" s="587">
        <v>0</v>
      </c>
      <c r="M28" s="587">
        <v>3</v>
      </c>
      <c r="N28" s="587">
        <v>0.2</v>
      </c>
      <c r="O28" s="588">
        <v>1.4583333337213844E-2</v>
      </c>
      <c r="P28" s="557"/>
      <c r="Q28" s="557"/>
      <c r="R28" s="557"/>
    </row>
    <row r="29" spans="1:18" s="587" customFormat="1">
      <c r="A29" s="587">
        <v>28</v>
      </c>
      <c r="B29" s="587" t="s">
        <v>97</v>
      </c>
      <c r="C29" s="587">
        <v>1</v>
      </c>
      <c r="D29" s="587">
        <v>0.01</v>
      </c>
      <c r="E29" s="587">
        <v>0.01</v>
      </c>
      <c r="F29" s="555">
        <v>43886.833333333336</v>
      </c>
      <c r="G29" s="587">
        <v>1.0882700000000001</v>
      </c>
      <c r="H29" s="555">
        <v>43886.833333333336</v>
      </c>
      <c r="I29" s="587">
        <v>1.0882700000000001</v>
      </c>
      <c r="J29" s="555">
        <v>43886.838888888888</v>
      </c>
      <c r="K29" s="587">
        <v>1.0879700000000001</v>
      </c>
      <c r="L29" s="587">
        <v>0</v>
      </c>
      <c r="M29" s="587">
        <v>3</v>
      </c>
      <c r="N29" s="587">
        <v>0.2</v>
      </c>
      <c r="O29" s="588">
        <v>5.5555555518367328E-3</v>
      </c>
      <c r="P29" s="557"/>
      <c r="Q29" s="557"/>
      <c r="R29" s="557"/>
    </row>
    <row r="30" spans="1:18" s="587" customFormat="1">
      <c r="A30" s="587">
        <v>29</v>
      </c>
      <c r="B30" s="587" t="s">
        <v>97</v>
      </c>
      <c r="C30" s="587">
        <v>1</v>
      </c>
      <c r="D30" s="587">
        <v>0.01</v>
      </c>
      <c r="E30" s="587">
        <v>0.01</v>
      </c>
      <c r="F30" s="555">
        <v>43886.838888888888</v>
      </c>
      <c r="G30" s="587">
        <v>1.08795</v>
      </c>
      <c r="H30" s="555">
        <v>43886.838888888888</v>
      </c>
      <c r="I30" s="587">
        <v>1.08795</v>
      </c>
      <c r="J30" s="555">
        <v>43886.842361111114</v>
      </c>
      <c r="K30" s="587">
        <v>1.08765</v>
      </c>
      <c r="L30" s="587">
        <v>0</v>
      </c>
      <c r="M30" s="587">
        <v>3</v>
      </c>
      <c r="N30" s="587">
        <v>0.2</v>
      </c>
      <c r="O30" s="588">
        <v>3.4722222262644209E-3</v>
      </c>
      <c r="P30" s="557"/>
      <c r="Q30" s="557"/>
      <c r="R30" s="557"/>
    </row>
    <row r="31" spans="1:18" s="587" customFormat="1">
      <c r="A31" s="587">
        <v>30</v>
      </c>
      <c r="B31" s="587" t="s">
        <v>97</v>
      </c>
      <c r="C31" s="587">
        <v>1</v>
      </c>
      <c r="D31" s="587">
        <v>0.01</v>
      </c>
      <c r="E31" s="587">
        <v>0.01</v>
      </c>
      <c r="F31" s="555">
        <v>43886.842361111114</v>
      </c>
      <c r="G31" s="587">
        <v>1.0876300000000001</v>
      </c>
      <c r="H31" s="555">
        <v>43886.842361111114</v>
      </c>
      <c r="I31" s="587">
        <v>1.0876300000000001</v>
      </c>
      <c r="J31" s="555">
        <v>43886.856944444444</v>
      </c>
      <c r="K31" s="587">
        <v>1.0873299999999999</v>
      </c>
      <c r="L31" s="587">
        <v>0</v>
      </c>
      <c r="M31" s="587">
        <v>3.000000000001819</v>
      </c>
      <c r="N31" s="587">
        <v>0.2</v>
      </c>
      <c r="O31" s="588">
        <v>1.4583333329937886E-2</v>
      </c>
      <c r="P31" s="557"/>
      <c r="Q31" s="557"/>
      <c r="R31" s="557"/>
    </row>
    <row r="32" spans="1:18" s="587" customFormat="1">
      <c r="A32" s="587">
        <v>31</v>
      </c>
      <c r="B32" s="587" t="s">
        <v>97</v>
      </c>
      <c r="C32" s="587">
        <v>2</v>
      </c>
      <c r="D32" s="587">
        <v>0.02</v>
      </c>
      <c r="E32" s="587">
        <v>0.03</v>
      </c>
      <c r="F32" s="555">
        <v>43888.84375</v>
      </c>
      <c r="G32" s="587">
        <v>1.0980399999999999</v>
      </c>
      <c r="H32" s="555">
        <v>43888.84652777778</v>
      </c>
      <c r="I32" s="587">
        <v>1.0985499999999999</v>
      </c>
      <c r="J32" s="555">
        <v>43888.87222222222</v>
      </c>
      <c r="K32" s="587">
        <v>1.0980799999999999</v>
      </c>
      <c r="L32" s="587">
        <v>5.1000000000003638</v>
      </c>
      <c r="M32" s="587">
        <v>4.7000000000007276</v>
      </c>
      <c r="N32" s="587">
        <v>0.6</v>
      </c>
      <c r="O32" s="588">
        <v>2.8472222220443655E-2</v>
      </c>
      <c r="P32" s="557"/>
      <c r="Q32" s="557"/>
      <c r="R32" s="557"/>
    </row>
    <row r="33" spans="1:18" s="587" customFormat="1">
      <c r="A33" s="587">
        <v>32</v>
      </c>
      <c r="B33" s="587" t="s">
        <v>97</v>
      </c>
      <c r="C33" s="587">
        <v>1</v>
      </c>
      <c r="D33" s="587">
        <v>0.01</v>
      </c>
      <c r="E33" s="587">
        <v>0.01</v>
      </c>
      <c r="F33" s="555">
        <v>43888.96875</v>
      </c>
      <c r="G33" s="587">
        <v>1.0997300000000001</v>
      </c>
      <c r="H33" s="555">
        <v>43888.96875</v>
      </c>
      <c r="I33" s="587">
        <v>1.0997300000000001</v>
      </c>
      <c r="J33" s="555">
        <v>43888.96875</v>
      </c>
      <c r="K33" s="587">
        <v>1.0994299999999999</v>
      </c>
      <c r="L33" s="587">
        <v>0</v>
      </c>
      <c r="M33" s="587">
        <v>3.000000000001819</v>
      </c>
      <c r="N33" s="587">
        <v>0.2</v>
      </c>
      <c r="O33" s="588">
        <v>0</v>
      </c>
      <c r="P33" s="557"/>
      <c r="Q33" s="557"/>
      <c r="R33" s="557"/>
    </row>
    <row r="34" spans="1:18" s="587" customFormat="1">
      <c r="A34" s="587">
        <v>33</v>
      </c>
      <c r="B34" s="587" t="s">
        <v>97</v>
      </c>
      <c r="C34" s="587">
        <v>2</v>
      </c>
      <c r="D34" s="587">
        <v>0.02</v>
      </c>
      <c r="E34" s="587">
        <v>0.03</v>
      </c>
      <c r="F34" s="555">
        <v>43888.96875</v>
      </c>
      <c r="G34" s="587">
        <v>1.0994200000000001</v>
      </c>
      <c r="H34" s="555">
        <v>43888.995138888888</v>
      </c>
      <c r="I34" s="587">
        <v>1.09996</v>
      </c>
      <c r="J34" s="555">
        <v>43889.125</v>
      </c>
      <c r="K34" s="587">
        <v>1.09948</v>
      </c>
      <c r="L34" s="587">
        <v>5.3999999999996362</v>
      </c>
      <c r="M34" s="587">
        <v>4.8000000000010914</v>
      </c>
      <c r="N34" s="587">
        <v>0.57999999999999996</v>
      </c>
      <c r="O34" s="588">
        <v>0.15625</v>
      </c>
      <c r="P34" s="557"/>
      <c r="Q34" s="557"/>
      <c r="R34" s="557"/>
    </row>
    <row r="35" spans="1:18" s="587" customFormat="1">
      <c r="A35" s="587">
        <v>34</v>
      </c>
      <c r="B35" s="587" t="s">
        <v>97</v>
      </c>
      <c r="C35" s="587">
        <v>3</v>
      </c>
      <c r="D35" s="587">
        <v>0.03</v>
      </c>
      <c r="E35" s="587">
        <v>0.06</v>
      </c>
      <c r="F35" s="555">
        <v>43892.03125</v>
      </c>
      <c r="G35" s="587">
        <v>1.1044499999999999</v>
      </c>
      <c r="H35" s="555">
        <v>43892.043749999997</v>
      </c>
      <c r="I35" s="587">
        <v>1.1061300000000001</v>
      </c>
      <c r="J35" s="555">
        <v>43892.072916666664</v>
      </c>
      <c r="K35" s="587">
        <v>1.1052500000000001</v>
      </c>
      <c r="L35" s="587">
        <v>16.800000000001091</v>
      </c>
      <c r="M35" s="587">
        <v>8.8000000000010914</v>
      </c>
      <c r="N35" s="587">
        <v>1.1799999999999997</v>
      </c>
      <c r="O35" s="588">
        <v>4.1666666664241347E-2</v>
      </c>
      <c r="P35" s="557"/>
      <c r="Q35" s="557"/>
      <c r="R35" s="557"/>
    </row>
    <row r="36" spans="1:18" s="587" customFormat="1">
      <c r="A36" s="587">
        <v>35</v>
      </c>
      <c r="B36" s="587" t="s">
        <v>97</v>
      </c>
      <c r="C36" s="587">
        <v>1</v>
      </c>
      <c r="D36" s="587">
        <v>0.01</v>
      </c>
      <c r="E36" s="587">
        <v>0.01</v>
      </c>
      <c r="F36" s="555">
        <v>43892.833333333336</v>
      </c>
      <c r="G36" s="587">
        <v>1.1179699999999999</v>
      </c>
      <c r="H36" s="555">
        <v>43892.833333333336</v>
      </c>
      <c r="I36" s="587">
        <v>1.1179699999999999</v>
      </c>
      <c r="J36" s="555">
        <v>43892.836111111108</v>
      </c>
      <c r="K36" s="587">
        <v>1.1176699999999999</v>
      </c>
      <c r="L36" s="587">
        <v>0</v>
      </c>
      <c r="M36" s="587">
        <v>3</v>
      </c>
      <c r="N36" s="587">
        <v>0.2</v>
      </c>
      <c r="O36" s="588">
        <v>2.7777777722803876E-3</v>
      </c>
      <c r="P36" s="557"/>
      <c r="Q36" s="557"/>
      <c r="R36" s="557"/>
    </row>
    <row r="37" spans="1:18" s="587" customFormat="1">
      <c r="A37" s="587">
        <v>36</v>
      </c>
      <c r="B37" s="587" t="s">
        <v>97</v>
      </c>
      <c r="C37" s="587">
        <v>1</v>
      </c>
      <c r="D37" s="587">
        <v>0.01</v>
      </c>
      <c r="E37" s="587">
        <v>0.01</v>
      </c>
      <c r="F37" s="555">
        <v>43892.836111111108</v>
      </c>
      <c r="G37" s="587">
        <v>1.1176200000000001</v>
      </c>
      <c r="H37" s="555">
        <v>43892.836111111108</v>
      </c>
      <c r="I37" s="587">
        <v>1.1176200000000001</v>
      </c>
      <c r="J37" s="555">
        <v>43892.837500000001</v>
      </c>
      <c r="K37" s="587">
        <v>1.1173200000000001</v>
      </c>
      <c r="L37" s="587">
        <v>0</v>
      </c>
      <c r="M37" s="587">
        <v>3</v>
      </c>
      <c r="N37" s="587">
        <v>0.2</v>
      </c>
      <c r="O37" s="588">
        <v>1.3888888934161514E-3</v>
      </c>
      <c r="P37" s="557"/>
      <c r="Q37" s="557"/>
      <c r="R37" s="557"/>
    </row>
    <row r="38" spans="1:18" s="587" customFormat="1">
      <c r="A38" s="587">
        <v>37</v>
      </c>
      <c r="B38" s="587" t="s">
        <v>97</v>
      </c>
      <c r="C38" s="587">
        <v>1</v>
      </c>
      <c r="D38" s="587">
        <v>0.01</v>
      </c>
      <c r="E38" s="587">
        <v>0.01</v>
      </c>
      <c r="F38" s="555">
        <v>43892.837500000001</v>
      </c>
      <c r="G38" s="587">
        <v>1.1172899999999999</v>
      </c>
      <c r="H38" s="555">
        <v>43892.837500000001</v>
      </c>
      <c r="I38" s="587">
        <v>1.1172899999999999</v>
      </c>
      <c r="J38" s="555">
        <v>43892.859722222223</v>
      </c>
      <c r="K38" s="587">
        <v>1.1169899999999999</v>
      </c>
      <c r="L38" s="587">
        <v>0</v>
      </c>
      <c r="M38" s="587">
        <v>3</v>
      </c>
      <c r="N38" s="587">
        <v>0.2</v>
      </c>
      <c r="O38" s="588">
        <v>2.2222222221898846E-2</v>
      </c>
      <c r="P38" s="557"/>
      <c r="Q38" s="557"/>
      <c r="R38" s="557"/>
    </row>
    <row r="39" spans="1:18" s="587" customFormat="1">
      <c r="A39" s="587">
        <v>38</v>
      </c>
      <c r="B39" s="587" t="s">
        <v>97</v>
      </c>
      <c r="C39" s="587">
        <v>1</v>
      </c>
      <c r="D39" s="587">
        <v>0.01</v>
      </c>
      <c r="E39" s="587">
        <v>0.01</v>
      </c>
      <c r="F39" s="555">
        <v>43893.875</v>
      </c>
      <c r="G39" s="587">
        <v>1.11849</v>
      </c>
      <c r="H39" s="555">
        <v>43893.875</v>
      </c>
      <c r="I39" s="587">
        <v>1.11849</v>
      </c>
      <c r="J39" s="555">
        <v>43893.875</v>
      </c>
      <c r="K39" s="587">
        <v>1.11819</v>
      </c>
      <c r="L39" s="587">
        <v>0</v>
      </c>
      <c r="M39" s="587">
        <v>3</v>
      </c>
      <c r="N39" s="587">
        <v>0.2</v>
      </c>
      <c r="O39" s="588">
        <v>0</v>
      </c>
      <c r="P39" s="557"/>
      <c r="Q39" s="557"/>
      <c r="R39" s="557"/>
    </row>
    <row r="40" spans="1:18" s="587" customFormat="1">
      <c r="A40" s="587">
        <v>39</v>
      </c>
      <c r="B40" s="587" t="s">
        <v>97</v>
      </c>
      <c r="C40" s="587">
        <v>2</v>
      </c>
      <c r="D40" s="587">
        <v>0.02</v>
      </c>
      <c r="E40" s="587">
        <v>0.03</v>
      </c>
      <c r="F40" s="555">
        <v>43893.875</v>
      </c>
      <c r="G40" s="587">
        <v>1.11815</v>
      </c>
      <c r="H40" s="555">
        <v>43893.878472222219</v>
      </c>
      <c r="I40" s="587">
        <v>1.11866</v>
      </c>
      <c r="J40" s="555">
        <v>43893.882638888892</v>
      </c>
      <c r="K40" s="587">
        <v>1.11819</v>
      </c>
      <c r="L40" s="587">
        <v>5.1000000000003638</v>
      </c>
      <c r="M40" s="587">
        <v>4.7000000000007276</v>
      </c>
      <c r="N40" s="587">
        <v>0.6</v>
      </c>
      <c r="O40" s="588">
        <v>7.6388888919609599E-3</v>
      </c>
      <c r="P40" s="557"/>
      <c r="Q40" s="557"/>
      <c r="R40" s="557"/>
    </row>
    <row r="41" spans="1:18" s="587" customFormat="1">
      <c r="A41" s="587">
        <v>40</v>
      </c>
      <c r="B41" s="587" t="s">
        <v>97</v>
      </c>
      <c r="C41" s="587">
        <v>1</v>
      </c>
      <c r="D41" s="587">
        <v>0.01</v>
      </c>
      <c r="E41" s="587">
        <v>0.01</v>
      </c>
      <c r="F41" s="555">
        <v>43895.833333333336</v>
      </c>
      <c r="G41" s="587">
        <v>1.12141</v>
      </c>
      <c r="H41" s="555">
        <v>43895.833333333336</v>
      </c>
      <c r="I41" s="587">
        <v>1.12141</v>
      </c>
      <c r="J41" s="555">
        <v>43895.834722222222</v>
      </c>
      <c r="K41" s="587">
        <v>1.1211100000000001</v>
      </c>
      <c r="L41" s="587">
        <v>0</v>
      </c>
      <c r="M41" s="587">
        <v>3</v>
      </c>
      <c r="N41" s="587">
        <v>0.2</v>
      </c>
      <c r="O41" s="588">
        <v>1.3888888861401938E-3</v>
      </c>
      <c r="P41" s="557"/>
      <c r="Q41" s="557"/>
      <c r="R41" s="557"/>
    </row>
    <row r="42" spans="1:18" s="587" customFormat="1">
      <c r="A42" s="587">
        <v>41</v>
      </c>
      <c r="B42" s="587" t="s">
        <v>97</v>
      </c>
      <c r="C42" s="587">
        <v>1</v>
      </c>
      <c r="D42" s="587">
        <v>0.01</v>
      </c>
      <c r="E42" s="587">
        <v>0.01</v>
      </c>
      <c r="F42" s="555">
        <v>43895.834722222222</v>
      </c>
      <c r="G42" s="587">
        <v>1.1210800000000001</v>
      </c>
      <c r="H42" s="555">
        <v>43895.834722222222</v>
      </c>
      <c r="I42" s="587">
        <v>1.1210800000000001</v>
      </c>
      <c r="J42" s="555">
        <v>43895.836111111108</v>
      </c>
      <c r="K42" s="587">
        <v>1.1207800000000001</v>
      </c>
      <c r="L42" s="587">
        <v>0</v>
      </c>
      <c r="M42" s="587">
        <v>3</v>
      </c>
      <c r="N42" s="587">
        <v>0.2</v>
      </c>
      <c r="O42" s="588">
        <v>1.3888888861401938E-3</v>
      </c>
      <c r="P42" s="557"/>
      <c r="Q42" s="557"/>
      <c r="R42" s="557"/>
    </row>
    <row r="43" spans="1:18" s="587" customFormat="1">
      <c r="A43" s="587">
        <v>42</v>
      </c>
      <c r="B43" s="587" t="s">
        <v>97</v>
      </c>
      <c r="C43" s="587">
        <v>2</v>
      </c>
      <c r="D43" s="587">
        <v>0.02</v>
      </c>
      <c r="E43" s="587">
        <v>0.03</v>
      </c>
      <c r="F43" s="555">
        <v>43895.836111111108</v>
      </c>
      <c r="G43" s="587">
        <v>1.12076</v>
      </c>
      <c r="H43" s="555">
        <v>43895.837500000001</v>
      </c>
      <c r="I43" s="587">
        <v>1.12127</v>
      </c>
      <c r="J43" s="555">
        <v>43895.857638888891</v>
      </c>
      <c r="K43" s="587">
        <v>1.1208</v>
      </c>
      <c r="L43" s="587">
        <v>5.1000000000003638</v>
      </c>
      <c r="M43" s="587">
        <v>4.7000000000007276</v>
      </c>
      <c r="N43" s="587">
        <v>0.6</v>
      </c>
      <c r="O43" s="588">
        <v>2.1527777782466728E-2</v>
      </c>
      <c r="P43" s="557"/>
      <c r="Q43" s="557"/>
      <c r="R43" s="557"/>
    </row>
    <row r="44" spans="1:18" s="587" customFormat="1">
      <c r="A44" s="587">
        <v>43</v>
      </c>
      <c r="B44" s="587" t="s">
        <v>97</v>
      </c>
      <c r="C44" s="587">
        <v>1</v>
      </c>
      <c r="D44" s="587">
        <v>0.01</v>
      </c>
      <c r="E44" s="587">
        <v>0.01</v>
      </c>
      <c r="F44" s="555">
        <v>43895.857638888891</v>
      </c>
      <c r="G44" s="587">
        <v>1.1207800000000001</v>
      </c>
      <c r="H44" s="555">
        <v>43895.857638888891</v>
      </c>
      <c r="I44" s="587">
        <v>1.1207800000000001</v>
      </c>
      <c r="J44" s="555">
        <v>43895.866666666669</v>
      </c>
      <c r="K44" s="587">
        <v>1.1204799999999999</v>
      </c>
      <c r="L44" s="587">
        <v>0</v>
      </c>
      <c r="M44" s="587">
        <v>3.000000000001819</v>
      </c>
      <c r="N44" s="587">
        <v>0.2</v>
      </c>
      <c r="O44" s="588">
        <v>9.0277777781011537E-3</v>
      </c>
      <c r="P44" s="557"/>
      <c r="Q44" s="557"/>
      <c r="R44" s="557"/>
    </row>
    <row r="45" spans="1:18" s="587" customFormat="1">
      <c r="A45" s="587">
        <v>44</v>
      </c>
      <c r="B45" s="587" t="s">
        <v>97</v>
      </c>
      <c r="C45" s="587">
        <v>1</v>
      </c>
      <c r="D45" s="587">
        <v>0.01</v>
      </c>
      <c r="E45" s="587">
        <v>0.01</v>
      </c>
      <c r="F45" s="555">
        <v>43899.833333333336</v>
      </c>
      <c r="G45" s="587">
        <v>1.14707</v>
      </c>
      <c r="H45" s="555">
        <v>43899.833333333336</v>
      </c>
      <c r="I45" s="587">
        <v>1.14707</v>
      </c>
      <c r="J45" s="555">
        <v>43899.834027777775</v>
      </c>
      <c r="K45" s="587">
        <v>1.1467700000000001</v>
      </c>
      <c r="L45" s="587">
        <v>0</v>
      </c>
      <c r="M45" s="587">
        <v>3</v>
      </c>
      <c r="N45" s="587">
        <v>0.2</v>
      </c>
      <c r="O45" s="588">
        <v>6.9444443943211809E-4</v>
      </c>
      <c r="P45" s="557"/>
      <c r="Q45" s="557"/>
      <c r="R45" s="557"/>
    </row>
    <row r="46" spans="1:18" s="587" customFormat="1">
      <c r="A46" s="587">
        <v>45</v>
      </c>
      <c r="B46" s="587" t="s">
        <v>97</v>
      </c>
      <c r="C46" s="587">
        <v>1</v>
      </c>
      <c r="D46" s="587">
        <v>0.01</v>
      </c>
      <c r="E46" s="587">
        <v>0.01</v>
      </c>
      <c r="F46" s="555">
        <v>43899.834027777775</v>
      </c>
      <c r="G46" s="587">
        <v>1.1467400000000001</v>
      </c>
      <c r="H46" s="555">
        <v>43899.834027777775</v>
      </c>
      <c r="I46" s="587">
        <v>1.1467400000000001</v>
      </c>
      <c r="J46" s="555">
        <v>43899.834027777775</v>
      </c>
      <c r="K46" s="587">
        <v>1.1464399999999999</v>
      </c>
      <c r="L46" s="587">
        <v>0</v>
      </c>
      <c r="M46" s="587">
        <v>3.000000000001819</v>
      </c>
      <c r="N46" s="587">
        <v>0.2</v>
      </c>
      <c r="O46" s="588">
        <v>0</v>
      </c>
      <c r="P46" s="557"/>
      <c r="Q46" s="557"/>
      <c r="R46" s="557"/>
    </row>
    <row r="47" spans="1:18" s="587" customFormat="1">
      <c r="A47" s="587">
        <v>46</v>
      </c>
      <c r="B47" s="587" t="s">
        <v>97</v>
      </c>
      <c r="C47" s="587">
        <v>1</v>
      </c>
      <c r="D47" s="587">
        <v>0.01</v>
      </c>
      <c r="E47" s="587">
        <v>0.01</v>
      </c>
      <c r="F47" s="555">
        <v>43899.834027777775</v>
      </c>
      <c r="G47" s="587">
        <v>1.1464000000000001</v>
      </c>
      <c r="H47" s="555">
        <v>43899.834027777775</v>
      </c>
      <c r="I47" s="587">
        <v>1.1464000000000001</v>
      </c>
      <c r="J47" s="555">
        <v>43899.834722222222</v>
      </c>
      <c r="K47" s="587">
        <v>1.1460999999999999</v>
      </c>
      <c r="L47" s="587">
        <v>0</v>
      </c>
      <c r="M47" s="587">
        <v>3.000000000001819</v>
      </c>
      <c r="N47" s="587">
        <v>0.2</v>
      </c>
      <c r="O47" s="588">
        <v>6.944444467080757E-4</v>
      </c>
      <c r="P47" s="557"/>
      <c r="Q47" s="557"/>
      <c r="R47" s="557"/>
    </row>
    <row r="48" spans="1:18" s="587" customFormat="1">
      <c r="A48" s="587">
        <v>47</v>
      </c>
      <c r="B48" s="587" t="s">
        <v>97</v>
      </c>
      <c r="C48" s="587">
        <v>1</v>
      </c>
      <c r="D48" s="587">
        <v>0.01</v>
      </c>
      <c r="E48" s="587">
        <v>0.01</v>
      </c>
      <c r="F48" s="555">
        <v>43899.834722222222</v>
      </c>
      <c r="G48" s="587">
        <v>1.1460699999999999</v>
      </c>
      <c r="H48" s="555">
        <v>43899.834722222222</v>
      </c>
      <c r="I48" s="587">
        <v>1.1460699999999999</v>
      </c>
      <c r="J48" s="555">
        <v>43899.834722222222</v>
      </c>
      <c r="K48" s="587">
        <v>1.14577</v>
      </c>
      <c r="L48" s="587">
        <v>0</v>
      </c>
      <c r="M48" s="587">
        <v>3</v>
      </c>
      <c r="N48" s="587">
        <v>0.2</v>
      </c>
      <c r="O48" s="588">
        <v>0</v>
      </c>
      <c r="P48" s="557"/>
      <c r="Q48" s="557"/>
      <c r="R48" s="557"/>
    </row>
    <row r="49" spans="1:18" s="587" customFormat="1">
      <c r="A49" s="587">
        <v>48</v>
      </c>
      <c r="B49" s="587" t="s">
        <v>97</v>
      </c>
      <c r="C49" s="587">
        <v>1</v>
      </c>
      <c r="D49" s="587">
        <v>0.01</v>
      </c>
      <c r="E49" s="587">
        <v>0.01</v>
      </c>
      <c r="F49" s="555">
        <v>43899.834722222222</v>
      </c>
      <c r="G49" s="587">
        <v>1.14574</v>
      </c>
      <c r="H49" s="555">
        <v>43899.834722222222</v>
      </c>
      <c r="I49" s="587">
        <v>1.14574</v>
      </c>
      <c r="J49" s="555">
        <v>43899.834722222222</v>
      </c>
      <c r="K49" s="587">
        <v>1.14544</v>
      </c>
      <c r="L49" s="587">
        <v>0</v>
      </c>
      <c r="M49" s="587">
        <v>3</v>
      </c>
      <c r="N49" s="587">
        <v>0.2</v>
      </c>
      <c r="O49" s="588">
        <v>0</v>
      </c>
      <c r="P49" s="557"/>
      <c r="Q49" s="557"/>
      <c r="R49" s="557"/>
    </row>
    <row r="50" spans="1:18" s="587" customFormat="1">
      <c r="A50" s="587">
        <v>49</v>
      </c>
      <c r="B50" s="587" t="s">
        <v>97</v>
      </c>
      <c r="C50" s="587">
        <v>1</v>
      </c>
      <c r="D50" s="587">
        <v>0.01</v>
      </c>
      <c r="E50" s="587">
        <v>0.01</v>
      </c>
      <c r="F50" s="555">
        <v>43908.916666666664</v>
      </c>
      <c r="G50" s="587">
        <v>1.08721</v>
      </c>
      <c r="H50" s="555">
        <v>43908.916666666664</v>
      </c>
      <c r="I50" s="587">
        <v>1.08721</v>
      </c>
      <c r="J50" s="555">
        <v>43908.916666666664</v>
      </c>
      <c r="K50" s="587">
        <v>1.08691</v>
      </c>
      <c r="L50" s="587">
        <v>0</v>
      </c>
      <c r="M50" s="587">
        <v>3</v>
      </c>
      <c r="N50" s="587">
        <v>0.2</v>
      </c>
      <c r="O50" s="588">
        <v>0</v>
      </c>
      <c r="P50" s="557"/>
      <c r="Q50" s="557"/>
      <c r="R50" s="557"/>
    </row>
    <row r="51" spans="1:18" s="587" customFormat="1">
      <c r="A51" s="587">
        <v>50</v>
      </c>
      <c r="B51" s="587" t="s">
        <v>97</v>
      </c>
      <c r="C51" s="587">
        <v>1</v>
      </c>
      <c r="D51" s="587">
        <v>0.01</v>
      </c>
      <c r="E51" s="587">
        <v>0.01</v>
      </c>
      <c r="F51" s="555">
        <v>43908.916666666664</v>
      </c>
      <c r="G51" s="587">
        <v>1.08687</v>
      </c>
      <c r="H51" s="555">
        <v>43908.916666666664</v>
      </c>
      <c r="I51" s="587">
        <v>1.08687</v>
      </c>
      <c r="J51" s="555">
        <v>43908.917361111111</v>
      </c>
      <c r="K51" s="587">
        <v>1.08657</v>
      </c>
      <c r="L51" s="587">
        <v>0</v>
      </c>
      <c r="M51" s="587">
        <v>3</v>
      </c>
      <c r="N51" s="587">
        <v>0.2</v>
      </c>
      <c r="O51" s="588">
        <v>6.944444467080757E-4</v>
      </c>
      <c r="P51" s="557"/>
      <c r="Q51" s="557"/>
      <c r="R51" s="557"/>
    </row>
    <row r="52" spans="1:18" s="587" customFormat="1">
      <c r="A52" s="587">
        <v>51</v>
      </c>
      <c r="B52" s="587" t="s">
        <v>97</v>
      </c>
      <c r="C52" s="587">
        <v>1</v>
      </c>
      <c r="D52" s="587">
        <v>0.01</v>
      </c>
      <c r="E52" s="587">
        <v>0.01</v>
      </c>
      <c r="F52" s="555">
        <v>43908.917361111111</v>
      </c>
      <c r="G52" s="587">
        <v>1.08649</v>
      </c>
      <c r="H52" s="555">
        <v>43908.917361111111</v>
      </c>
      <c r="I52" s="587">
        <v>1.08649</v>
      </c>
      <c r="J52" s="555">
        <v>43908.917361111111</v>
      </c>
      <c r="K52" s="587">
        <v>1.08619</v>
      </c>
      <c r="L52" s="587">
        <v>0</v>
      </c>
      <c r="M52" s="587">
        <v>3</v>
      </c>
      <c r="N52" s="587">
        <v>0.2</v>
      </c>
      <c r="O52" s="588">
        <v>0</v>
      </c>
      <c r="P52" s="557"/>
      <c r="Q52" s="557"/>
      <c r="R52" s="557"/>
    </row>
    <row r="53" spans="1:18" s="587" customFormat="1">
      <c r="A53" s="587">
        <v>52</v>
      </c>
      <c r="B53" s="587" t="s">
        <v>97</v>
      </c>
      <c r="C53" s="587">
        <v>1</v>
      </c>
      <c r="D53" s="587">
        <v>0.01</v>
      </c>
      <c r="E53" s="587">
        <v>0.01</v>
      </c>
      <c r="F53" s="555">
        <v>43908.96597222222</v>
      </c>
      <c r="G53" s="587">
        <v>1.0908599999999999</v>
      </c>
      <c r="H53" s="555">
        <v>43908.96597222222</v>
      </c>
      <c r="I53" s="587">
        <v>1.0908599999999999</v>
      </c>
      <c r="J53" s="555">
        <v>43908.970833333333</v>
      </c>
      <c r="K53" s="587">
        <v>1.09056</v>
      </c>
      <c r="L53" s="587">
        <v>0</v>
      </c>
      <c r="M53" s="587">
        <v>2.999999999998181</v>
      </c>
      <c r="N53" s="587">
        <v>0.2</v>
      </c>
      <c r="O53" s="588">
        <v>4.8611111124046147E-3</v>
      </c>
      <c r="P53" s="557"/>
      <c r="Q53" s="557"/>
      <c r="R53" s="557"/>
    </row>
    <row r="54" spans="1:18" s="587" customFormat="1">
      <c r="A54" s="587">
        <v>53</v>
      </c>
      <c r="B54" s="587" t="s">
        <v>97</v>
      </c>
      <c r="C54" s="587">
        <v>2</v>
      </c>
      <c r="D54" s="587">
        <v>0.02</v>
      </c>
      <c r="E54" s="587">
        <v>0.03</v>
      </c>
      <c r="F54" s="555">
        <v>43908.970833333333</v>
      </c>
      <c r="G54" s="587">
        <v>1.0905400000000001</v>
      </c>
      <c r="H54" s="555">
        <v>43908.974305555559</v>
      </c>
      <c r="I54" s="587">
        <v>1.0910599999999999</v>
      </c>
      <c r="J54" s="555">
        <v>43908.975694444445</v>
      </c>
      <c r="K54" s="587">
        <v>1.0905899999999999</v>
      </c>
      <c r="L54" s="587">
        <v>5.1999999999970896</v>
      </c>
      <c r="M54" s="587">
        <v>4.6999999999989086</v>
      </c>
      <c r="N54" s="587">
        <v>0.59</v>
      </c>
      <c r="O54" s="588">
        <v>4.8611111124046147E-3</v>
      </c>
      <c r="P54" s="557"/>
      <c r="Q54" s="557"/>
      <c r="R54" s="557"/>
    </row>
    <row r="55" spans="1:18" s="587" customFormat="1">
      <c r="A55" s="587">
        <v>54</v>
      </c>
      <c r="B55" s="587" t="s">
        <v>97</v>
      </c>
      <c r="C55" s="587">
        <v>2</v>
      </c>
      <c r="D55" s="587">
        <v>0.02</v>
      </c>
      <c r="E55" s="587">
        <v>0.03</v>
      </c>
      <c r="F55" s="555">
        <v>43908.975694444445</v>
      </c>
      <c r="G55" s="587">
        <v>1.09049</v>
      </c>
      <c r="H55" s="555">
        <v>43908.981249999997</v>
      </c>
      <c r="I55" s="587">
        <v>1.091</v>
      </c>
      <c r="J55" s="555">
        <v>43908.98541666667</v>
      </c>
      <c r="K55" s="587">
        <v>1.09053</v>
      </c>
      <c r="L55" s="587">
        <v>5.1000000000003638</v>
      </c>
      <c r="M55" s="587">
        <v>4.7000000000007276</v>
      </c>
      <c r="N55" s="587">
        <v>0.6</v>
      </c>
      <c r="O55" s="588">
        <v>9.7222222248092294E-3</v>
      </c>
      <c r="P55" s="557"/>
      <c r="Q55" s="557"/>
      <c r="R55" s="557"/>
    </row>
    <row r="56" spans="1:18" s="587" customFormat="1">
      <c r="A56" s="587">
        <v>55</v>
      </c>
      <c r="B56" s="587" t="s">
        <v>97</v>
      </c>
      <c r="C56" s="587">
        <v>1</v>
      </c>
      <c r="D56" s="587">
        <v>0.01</v>
      </c>
      <c r="E56" s="587">
        <v>0.01</v>
      </c>
      <c r="F56" s="555">
        <v>43913.008333333331</v>
      </c>
      <c r="G56" s="587">
        <v>1.07012</v>
      </c>
      <c r="H56" s="555">
        <v>43913.008333333331</v>
      </c>
      <c r="I56" s="587">
        <v>1.07012</v>
      </c>
      <c r="J56" s="555">
        <v>43913.030555555553</v>
      </c>
      <c r="K56" s="587">
        <v>1.06982</v>
      </c>
      <c r="L56" s="587">
        <v>0</v>
      </c>
      <c r="M56" s="587">
        <v>2.999999999998181</v>
      </c>
      <c r="N56" s="587">
        <v>0.2</v>
      </c>
      <c r="O56" s="588">
        <v>2.2222222221898846E-2</v>
      </c>
      <c r="P56" s="557"/>
      <c r="Q56" s="557"/>
      <c r="R56" s="557"/>
    </row>
    <row r="57" spans="1:18" s="587" customFormat="1">
      <c r="A57" s="587">
        <v>56</v>
      </c>
      <c r="B57" s="587" t="s">
        <v>97</v>
      </c>
      <c r="C57" s="587">
        <v>1</v>
      </c>
      <c r="D57" s="587">
        <v>0.01</v>
      </c>
      <c r="E57" s="587">
        <v>0.01</v>
      </c>
      <c r="F57" s="555">
        <v>43915.833333333336</v>
      </c>
      <c r="G57" s="587">
        <v>1.0849899999999999</v>
      </c>
      <c r="H57" s="555">
        <v>43915.833333333336</v>
      </c>
      <c r="I57" s="587">
        <v>1.0849899999999999</v>
      </c>
      <c r="J57" s="555">
        <v>43915.834027777775</v>
      </c>
      <c r="K57" s="587">
        <v>1.0846899999999999</v>
      </c>
      <c r="L57" s="587">
        <v>0</v>
      </c>
      <c r="M57" s="587">
        <v>3</v>
      </c>
      <c r="N57" s="587">
        <v>0.2</v>
      </c>
      <c r="O57" s="588">
        <v>6.9444443943211809E-4</v>
      </c>
      <c r="P57" s="557"/>
      <c r="Q57" s="557"/>
      <c r="R57" s="557"/>
    </row>
    <row r="58" spans="1:18" s="587" customFormat="1">
      <c r="A58" s="587">
        <v>57</v>
      </c>
      <c r="B58" s="587" t="s">
        <v>97</v>
      </c>
      <c r="C58" s="587">
        <v>1</v>
      </c>
      <c r="D58" s="587">
        <v>0.01</v>
      </c>
      <c r="E58" s="587">
        <v>0.01</v>
      </c>
      <c r="F58" s="555">
        <v>43915.834027777775</v>
      </c>
      <c r="G58" s="587">
        <v>1.08467</v>
      </c>
      <c r="H58" s="555">
        <v>43915.834027777775</v>
      </c>
      <c r="I58" s="587">
        <v>1.08467</v>
      </c>
      <c r="J58" s="555">
        <v>43915.834027777775</v>
      </c>
      <c r="K58" s="587">
        <v>1.0843700000000001</v>
      </c>
      <c r="L58" s="587">
        <v>0</v>
      </c>
      <c r="M58" s="587">
        <v>3</v>
      </c>
      <c r="N58" s="587">
        <v>0.2</v>
      </c>
      <c r="O58" s="588">
        <v>0</v>
      </c>
      <c r="P58" s="557"/>
      <c r="Q58" s="557"/>
      <c r="R58" s="557"/>
    </row>
    <row r="59" spans="1:18" s="587" customFormat="1">
      <c r="F59" s="555"/>
      <c r="H59" s="555"/>
      <c r="J59" s="555"/>
      <c r="O59" s="588"/>
    </row>
    <row r="60" spans="1:18" s="587" customFormat="1">
      <c r="F60" s="555"/>
      <c r="H60" s="555"/>
      <c r="J60" s="555"/>
      <c r="O60" s="588"/>
    </row>
    <row r="61" spans="1:18" s="587" customFormat="1">
      <c r="F61" s="555"/>
      <c r="H61" s="555"/>
      <c r="J61" s="555"/>
      <c r="O61" s="588"/>
    </row>
    <row r="62" spans="1:18" s="587" customFormat="1">
      <c r="F62" s="555"/>
      <c r="H62" s="555"/>
      <c r="J62" s="555"/>
      <c r="O62" s="588"/>
    </row>
    <row r="63" spans="1:18" s="587" customFormat="1">
      <c r="F63" s="555"/>
      <c r="H63" s="555"/>
      <c r="J63" s="555"/>
      <c r="O63" s="588"/>
    </row>
    <row r="64" spans="1:18" s="587" customFormat="1">
      <c r="F64" s="555"/>
      <c r="H64" s="555"/>
      <c r="J64" s="555"/>
      <c r="O64" s="588"/>
      <c r="P64" s="557"/>
      <c r="Q64" s="557"/>
      <c r="R64" s="557"/>
    </row>
    <row r="65" spans="6:18" s="587" customFormat="1">
      <c r="F65" s="555"/>
      <c r="H65" s="555"/>
      <c r="J65" s="555"/>
      <c r="O65" s="588"/>
      <c r="P65" s="557"/>
      <c r="Q65" s="557"/>
      <c r="R65" s="557"/>
    </row>
    <row r="66" spans="6:18" s="587" customFormat="1">
      <c r="F66" s="555"/>
      <c r="H66" s="555"/>
      <c r="J66" s="555"/>
      <c r="O66" s="588"/>
      <c r="P66" s="557"/>
      <c r="Q66" s="557"/>
      <c r="R66" s="557"/>
    </row>
    <row r="67" spans="6:18" s="587" customFormat="1">
      <c r="F67" s="555"/>
      <c r="H67" s="555"/>
      <c r="J67" s="555"/>
      <c r="O67" s="588"/>
      <c r="P67" s="557"/>
      <c r="Q67" s="557"/>
      <c r="R67" s="557"/>
    </row>
    <row r="68" spans="6:18" s="587" customFormat="1">
      <c r="F68" s="555"/>
      <c r="H68" s="555"/>
      <c r="J68" s="555"/>
      <c r="O68" s="588"/>
      <c r="P68" s="557"/>
      <c r="Q68" s="557"/>
      <c r="R68" s="557"/>
    </row>
    <row r="69" spans="6:18" s="587" customFormat="1">
      <c r="F69" s="555"/>
      <c r="H69" s="555"/>
      <c r="J69" s="555"/>
      <c r="O69" s="588"/>
      <c r="P69" s="557"/>
      <c r="Q69" s="557"/>
      <c r="R69" s="557"/>
    </row>
    <row r="70" spans="6:18" s="587" customFormat="1">
      <c r="F70" s="555"/>
      <c r="H70" s="555"/>
      <c r="J70" s="555"/>
      <c r="O70" s="588"/>
      <c r="P70" s="557"/>
      <c r="Q70" s="557"/>
      <c r="R70" s="557"/>
    </row>
    <row r="71" spans="6:18" s="587" customFormat="1">
      <c r="F71" s="555"/>
      <c r="H71" s="555"/>
      <c r="J71" s="555"/>
      <c r="O71" s="588"/>
      <c r="P71" s="557"/>
      <c r="Q71" s="557"/>
      <c r="R71" s="557"/>
    </row>
    <row r="72" spans="6:18" s="587" customFormat="1">
      <c r="F72" s="555"/>
      <c r="H72" s="555"/>
      <c r="J72" s="555"/>
      <c r="O72" s="588"/>
      <c r="P72" s="557"/>
      <c r="Q72" s="557"/>
      <c r="R72" s="557"/>
    </row>
    <row r="73" spans="6:18" s="587" customFormat="1">
      <c r="F73" s="555"/>
      <c r="H73" s="555"/>
      <c r="J73" s="555"/>
      <c r="O73" s="588"/>
      <c r="P73" s="557"/>
      <c r="Q73" s="557"/>
      <c r="R73" s="557"/>
    </row>
    <row r="74" spans="6:18" s="587" customFormat="1">
      <c r="F74" s="555"/>
      <c r="H74" s="555"/>
      <c r="J74" s="555"/>
      <c r="O74" s="588"/>
      <c r="P74" s="557"/>
      <c r="Q74" s="557"/>
      <c r="R74" s="557"/>
    </row>
    <row r="75" spans="6:18" s="587" customFormat="1">
      <c r="F75" s="555"/>
      <c r="H75" s="555"/>
      <c r="J75" s="555"/>
      <c r="O75" s="588"/>
      <c r="P75" s="557"/>
      <c r="Q75" s="557"/>
      <c r="R75" s="557"/>
    </row>
    <row r="76" spans="6:18" s="587" customFormat="1">
      <c r="F76" s="555"/>
      <c r="H76" s="555"/>
      <c r="J76" s="555"/>
      <c r="O76" s="588"/>
      <c r="P76" s="557"/>
      <c r="Q76" s="557"/>
      <c r="R76" s="557"/>
    </row>
    <row r="77" spans="6:18" s="587" customFormat="1">
      <c r="F77" s="555"/>
      <c r="H77" s="555"/>
      <c r="J77" s="555"/>
      <c r="O77" s="588"/>
      <c r="P77" s="557"/>
      <c r="Q77" s="557"/>
      <c r="R77" s="557"/>
    </row>
    <row r="78" spans="6:18" s="587" customFormat="1">
      <c r="F78" s="555"/>
      <c r="H78" s="555"/>
      <c r="J78" s="555"/>
      <c r="O78" s="588"/>
      <c r="P78" s="557"/>
      <c r="Q78" s="557"/>
      <c r="R78" s="557"/>
    </row>
    <row r="79" spans="6:18" s="587" customFormat="1">
      <c r="F79" s="555"/>
      <c r="H79" s="555"/>
      <c r="J79" s="555"/>
      <c r="O79" s="588"/>
      <c r="P79" s="557"/>
      <c r="Q79" s="557"/>
      <c r="R79" s="557"/>
    </row>
    <row r="80" spans="6:18" s="587" customFormat="1">
      <c r="F80" s="555"/>
      <c r="H80" s="555"/>
      <c r="J80" s="555"/>
      <c r="O80" s="588"/>
      <c r="P80" s="557"/>
      <c r="Q80" s="557"/>
      <c r="R80" s="557"/>
    </row>
    <row r="81" spans="6:18" s="587" customFormat="1">
      <c r="F81" s="555"/>
      <c r="H81" s="555"/>
      <c r="J81" s="555"/>
      <c r="O81" s="588"/>
      <c r="P81" s="557"/>
      <c r="Q81" s="557"/>
      <c r="R81" s="557"/>
    </row>
    <row r="82" spans="6:18" s="587" customFormat="1">
      <c r="F82" s="555"/>
      <c r="H82" s="555"/>
      <c r="J82" s="555"/>
      <c r="O82" s="588"/>
      <c r="P82" s="557"/>
      <c r="Q82" s="557"/>
      <c r="R82" s="557"/>
    </row>
    <row r="83" spans="6:18" s="587" customFormat="1">
      <c r="F83" s="555"/>
      <c r="H83" s="555"/>
      <c r="J83" s="555"/>
      <c r="O83" s="588"/>
      <c r="P83" s="557"/>
      <c r="Q83" s="557"/>
      <c r="R83" s="557"/>
    </row>
    <row r="84" spans="6:18" s="587" customFormat="1">
      <c r="F84" s="555"/>
      <c r="H84" s="555"/>
      <c r="J84" s="555"/>
      <c r="O84" s="588"/>
      <c r="P84" s="557"/>
      <c r="Q84" s="557"/>
      <c r="R84" s="557"/>
    </row>
    <row r="85" spans="6:18" s="587" customFormat="1">
      <c r="F85" s="555"/>
      <c r="H85" s="555"/>
      <c r="J85" s="555"/>
      <c r="O85" s="588"/>
      <c r="P85" s="557"/>
      <c r="Q85" s="557"/>
      <c r="R85" s="557"/>
    </row>
    <row r="86" spans="6:18" s="587" customFormat="1">
      <c r="F86" s="555"/>
      <c r="H86" s="555"/>
      <c r="J86" s="555"/>
      <c r="O86" s="588"/>
      <c r="P86" s="557"/>
      <c r="Q86" s="557"/>
      <c r="R86" s="557"/>
    </row>
    <row r="87" spans="6:18" s="587" customFormat="1">
      <c r="F87" s="555"/>
      <c r="H87" s="555"/>
      <c r="J87" s="555"/>
      <c r="O87" s="588"/>
      <c r="P87" s="557"/>
      <c r="Q87" s="557"/>
      <c r="R87" s="557"/>
    </row>
    <row r="88" spans="6:18" s="587" customFormat="1">
      <c r="F88" s="555"/>
      <c r="H88" s="555"/>
      <c r="J88" s="555"/>
      <c r="O88" s="588"/>
      <c r="P88" s="557"/>
      <c r="Q88" s="557"/>
      <c r="R88" s="557"/>
    </row>
    <row r="89" spans="6:18" s="587" customFormat="1">
      <c r="F89" s="555"/>
      <c r="H89" s="555"/>
      <c r="J89" s="555"/>
      <c r="O89" s="588"/>
      <c r="P89" s="557"/>
      <c r="Q89" s="557"/>
      <c r="R89" s="557"/>
    </row>
    <row r="90" spans="6:18" s="587" customFormat="1">
      <c r="F90" s="555"/>
      <c r="H90" s="555"/>
      <c r="J90" s="555"/>
      <c r="O90" s="588"/>
      <c r="P90" s="557"/>
      <c r="Q90" s="557"/>
      <c r="R90" s="557"/>
    </row>
    <row r="91" spans="6:18" s="587" customFormat="1">
      <c r="F91" s="555"/>
      <c r="H91" s="555"/>
      <c r="J91" s="555"/>
      <c r="O91" s="588"/>
      <c r="P91" s="557"/>
      <c r="Q91" s="557"/>
      <c r="R91" s="557"/>
    </row>
    <row r="92" spans="6:18" s="587" customFormat="1">
      <c r="F92" s="555"/>
      <c r="H92" s="555"/>
      <c r="J92" s="555"/>
      <c r="O92" s="588"/>
      <c r="P92" s="557"/>
      <c r="Q92" s="557"/>
      <c r="R92" s="557"/>
    </row>
    <row r="93" spans="6:18" s="587" customFormat="1">
      <c r="F93" s="555"/>
      <c r="H93" s="555"/>
      <c r="J93" s="555"/>
      <c r="O93" s="588"/>
      <c r="P93" s="557"/>
      <c r="Q93" s="557"/>
      <c r="R93" s="557"/>
    </row>
    <row r="94" spans="6:18" s="587" customFormat="1">
      <c r="F94" s="555"/>
      <c r="H94" s="555"/>
      <c r="J94" s="555"/>
      <c r="O94" s="588"/>
      <c r="P94" s="557"/>
      <c r="Q94" s="557"/>
      <c r="R94" s="557"/>
    </row>
    <row r="95" spans="6:18" s="587" customFormat="1">
      <c r="F95" s="555"/>
      <c r="H95" s="555"/>
      <c r="J95" s="555"/>
      <c r="O95" s="588"/>
      <c r="P95" s="557"/>
      <c r="Q95" s="557"/>
      <c r="R95" s="557"/>
    </row>
    <row r="96" spans="6:18" s="587" customFormat="1">
      <c r="F96" s="555"/>
      <c r="H96" s="555"/>
      <c r="J96" s="555"/>
      <c r="O96" s="588"/>
      <c r="P96" s="557"/>
      <c r="Q96" s="557"/>
      <c r="R96" s="557"/>
    </row>
    <row r="97" spans="6:18" s="587" customFormat="1">
      <c r="F97" s="555"/>
      <c r="H97" s="555"/>
      <c r="J97" s="555"/>
      <c r="O97" s="588"/>
      <c r="P97" s="557"/>
      <c r="Q97" s="557"/>
      <c r="R97" s="557"/>
    </row>
    <row r="98" spans="6:18" s="587" customFormat="1">
      <c r="F98" s="555"/>
      <c r="H98" s="555"/>
      <c r="J98" s="555"/>
      <c r="O98" s="588"/>
      <c r="P98" s="557"/>
      <c r="Q98" s="557"/>
      <c r="R98" s="557"/>
    </row>
    <row r="99" spans="6:18" s="587" customFormat="1">
      <c r="F99" s="555"/>
      <c r="H99" s="555"/>
      <c r="J99" s="555"/>
      <c r="O99" s="588"/>
      <c r="P99" s="557"/>
      <c r="Q99" s="557"/>
      <c r="R99" s="557"/>
    </row>
    <row r="100" spans="6:18" s="587" customFormat="1">
      <c r="F100" s="555"/>
      <c r="H100" s="555"/>
      <c r="J100" s="555"/>
      <c r="O100" s="588"/>
      <c r="P100" s="557"/>
      <c r="Q100" s="557"/>
      <c r="R100" s="557"/>
    </row>
    <row r="101" spans="6:18" s="587" customFormat="1">
      <c r="F101" s="555"/>
      <c r="H101" s="555"/>
      <c r="J101" s="555"/>
      <c r="O101" s="588"/>
      <c r="P101" s="557"/>
      <c r="Q101" s="557"/>
      <c r="R101" s="557"/>
    </row>
    <row r="102" spans="6:18" s="587" customFormat="1">
      <c r="F102" s="555"/>
      <c r="H102" s="555"/>
      <c r="J102" s="555"/>
      <c r="O102" s="588"/>
      <c r="P102" s="557"/>
      <c r="Q102" s="557"/>
      <c r="R102" s="557"/>
    </row>
    <row r="103" spans="6:18" s="587" customFormat="1">
      <c r="F103" s="555"/>
      <c r="H103" s="555"/>
      <c r="J103" s="555"/>
      <c r="O103" s="588"/>
      <c r="P103" s="557"/>
      <c r="Q103" s="557"/>
      <c r="R103" s="557"/>
    </row>
    <row r="104" spans="6:18" s="587" customFormat="1">
      <c r="F104" s="555"/>
      <c r="H104" s="555"/>
      <c r="J104" s="555"/>
      <c r="O104" s="588"/>
      <c r="P104" s="557"/>
      <c r="Q104" s="557"/>
      <c r="R104" s="557"/>
    </row>
    <row r="105" spans="6:18" s="587" customFormat="1">
      <c r="F105" s="555"/>
      <c r="H105" s="555"/>
      <c r="J105" s="555"/>
      <c r="O105" s="588"/>
      <c r="P105" s="557"/>
      <c r="Q105" s="557"/>
      <c r="R105" s="557"/>
    </row>
    <row r="106" spans="6:18" s="587" customFormat="1">
      <c r="F106" s="555"/>
      <c r="H106" s="555"/>
      <c r="J106" s="555"/>
      <c r="O106" s="588"/>
      <c r="P106" s="557"/>
      <c r="Q106" s="557"/>
      <c r="R106" s="557"/>
    </row>
    <row r="107" spans="6:18" s="587" customFormat="1">
      <c r="F107" s="555"/>
      <c r="H107" s="555"/>
      <c r="J107" s="555"/>
      <c r="O107" s="588"/>
      <c r="P107" s="557"/>
      <c r="Q107" s="557"/>
      <c r="R107" s="557"/>
    </row>
    <row r="108" spans="6:18" s="587" customFormat="1">
      <c r="F108" s="555"/>
      <c r="H108" s="555"/>
      <c r="J108" s="555"/>
      <c r="O108" s="588"/>
      <c r="P108" s="557"/>
      <c r="Q108" s="557"/>
      <c r="R108" s="557"/>
    </row>
    <row r="109" spans="6:18" s="587" customFormat="1">
      <c r="F109" s="555"/>
      <c r="H109" s="555"/>
      <c r="J109" s="555"/>
      <c r="O109" s="588"/>
      <c r="P109" s="557"/>
      <c r="Q109" s="557"/>
      <c r="R109" s="557"/>
    </row>
    <row r="110" spans="6:18" s="587" customFormat="1">
      <c r="F110" s="555"/>
      <c r="H110" s="555"/>
      <c r="J110" s="555"/>
      <c r="O110" s="588"/>
      <c r="P110" s="557"/>
      <c r="Q110" s="557"/>
      <c r="R110" s="557"/>
    </row>
    <row r="111" spans="6:18" s="587" customFormat="1">
      <c r="F111" s="555"/>
      <c r="H111" s="555"/>
      <c r="J111" s="555"/>
      <c r="O111" s="588"/>
      <c r="P111" s="557"/>
      <c r="Q111" s="557"/>
      <c r="R111" s="557"/>
    </row>
    <row r="112" spans="6:18" s="587" customFormat="1">
      <c r="F112" s="555"/>
      <c r="H112" s="555"/>
      <c r="J112" s="555"/>
      <c r="O112" s="588"/>
      <c r="P112" s="557"/>
      <c r="Q112" s="557"/>
      <c r="R112" s="557"/>
    </row>
    <row r="113" spans="6:18" s="587" customFormat="1">
      <c r="F113" s="555"/>
      <c r="H113" s="555"/>
      <c r="J113" s="555"/>
      <c r="O113" s="588"/>
      <c r="P113" s="557"/>
      <c r="Q113" s="557"/>
      <c r="R113" s="557"/>
    </row>
    <row r="114" spans="6:18" s="587" customFormat="1">
      <c r="F114" s="555"/>
      <c r="H114" s="555"/>
      <c r="J114" s="555"/>
      <c r="O114" s="588"/>
      <c r="P114" s="557"/>
      <c r="Q114" s="557"/>
      <c r="R114" s="557"/>
    </row>
    <row r="115" spans="6:18" s="587" customFormat="1">
      <c r="F115" s="555"/>
      <c r="H115" s="555"/>
      <c r="J115" s="555"/>
      <c r="O115" s="588"/>
      <c r="P115" s="557"/>
      <c r="Q115" s="557"/>
      <c r="R115" s="557"/>
    </row>
    <row r="116" spans="6:18" s="587" customFormat="1">
      <c r="F116" s="555"/>
      <c r="H116" s="555"/>
      <c r="J116" s="555"/>
      <c r="O116" s="588"/>
      <c r="P116" s="557"/>
      <c r="Q116" s="557"/>
      <c r="R116" s="557"/>
    </row>
    <row r="117" spans="6:18" s="587" customFormat="1">
      <c r="F117" s="555"/>
      <c r="H117" s="555"/>
      <c r="J117" s="555"/>
      <c r="O117" s="588"/>
      <c r="P117" s="557"/>
      <c r="Q117" s="557"/>
      <c r="R117" s="557"/>
    </row>
    <row r="118" spans="6:18" s="587" customFormat="1">
      <c r="F118" s="555"/>
      <c r="H118" s="555"/>
      <c r="J118" s="555"/>
      <c r="O118" s="588"/>
      <c r="P118" s="557"/>
      <c r="Q118" s="557"/>
      <c r="R118" s="557"/>
    </row>
    <row r="119" spans="6:18" s="587" customFormat="1">
      <c r="F119" s="555"/>
      <c r="H119" s="555"/>
      <c r="J119" s="555"/>
      <c r="O119" s="588"/>
      <c r="P119" s="557"/>
      <c r="Q119" s="557"/>
      <c r="R119" s="557"/>
    </row>
    <row r="120" spans="6:18" s="587" customFormat="1">
      <c r="F120" s="555"/>
      <c r="H120" s="555"/>
      <c r="J120" s="555"/>
      <c r="O120" s="588"/>
      <c r="P120" s="557"/>
      <c r="Q120" s="557"/>
      <c r="R120" s="557"/>
    </row>
    <row r="121" spans="6:18" s="587" customFormat="1">
      <c r="F121" s="555"/>
      <c r="H121" s="555"/>
      <c r="J121" s="555"/>
      <c r="O121" s="588"/>
      <c r="P121" s="557"/>
      <c r="Q121" s="557"/>
      <c r="R121" s="557"/>
    </row>
    <row r="122" spans="6:18" s="587" customFormat="1">
      <c r="F122" s="555"/>
      <c r="H122" s="555"/>
      <c r="J122" s="555"/>
      <c r="O122" s="588"/>
      <c r="P122" s="557"/>
      <c r="Q122" s="557"/>
      <c r="R122" s="557"/>
    </row>
    <row r="123" spans="6:18" s="587" customFormat="1">
      <c r="F123" s="555"/>
      <c r="H123" s="555"/>
      <c r="J123" s="555"/>
      <c r="O123" s="588"/>
      <c r="P123" s="557"/>
      <c r="Q123" s="557"/>
      <c r="R123" s="557"/>
    </row>
    <row r="124" spans="6:18" s="587" customFormat="1">
      <c r="F124" s="555"/>
      <c r="H124" s="555"/>
      <c r="J124" s="555"/>
      <c r="O124" s="588"/>
      <c r="P124" s="557"/>
      <c r="Q124" s="557"/>
      <c r="R124" s="557"/>
    </row>
    <row r="125" spans="6:18" s="587" customFormat="1">
      <c r="F125" s="555"/>
      <c r="H125" s="555"/>
      <c r="J125" s="555"/>
      <c r="O125" s="588"/>
      <c r="P125" s="557"/>
      <c r="Q125" s="557"/>
      <c r="R125" s="557"/>
    </row>
    <row r="126" spans="6:18" s="587" customFormat="1">
      <c r="F126" s="555"/>
      <c r="H126" s="555"/>
      <c r="J126" s="555"/>
      <c r="O126" s="588"/>
      <c r="P126" s="557"/>
      <c r="Q126" s="557"/>
      <c r="R126" s="557"/>
    </row>
    <row r="127" spans="6:18" s="587" customFormat="1">
      <c r="F127" s="555"/>
      <c r="H127" s="555"/>
      <c r="J127" s="555"/>
      <c r="O127" s="588"/>
      <c r="P127" s="557"/>
      <c r="Q127" s="557"/>
      <c r="R127" s="557"/>
    </row>
    <row r="128" spans="6:18" s="587" customFormat="1">
      <c r="F128" s="555"/>
      <c r="H128" s="555"/>
      <c r="J128" s="555"/>
      <c r="O128" s="588"/>
      <c r="P128" s="557"/>
      <c r="Q128" s="557"/>
      <c r="R128" s="557"/>
    </row>
    <row r="129" spans="6:18" s="587" customFormat="1">
      <c r="F129" s="555"/>
      <c r="H129" s="555"/>
      <c r="J129" s="555"/>
      <c r="O129" s="588"/>
      <c r="P129" s="557"/>
      <c r="Q129" s="557"/>
      <c r="R129" s="557"/>
    </row>
    <row r="130" spans="6:18" s="587" customFormat="1">
      <c r="F130" s="555"/>
      <c r="H130" s="555"/>
      <c r="J130" s="555"/>
      <c r="O130" s="588"/>
      <c r="P130" s="557"/>
      <c r="Q130" s="557"/>
      <c r="R130" s="557"/>
    </row>
    <row r="131" spans="6:18" s="587" customFormat="1">
      <c r="F131" s="555"/>
      <c r="H131" s="555"/>
      <c r="J131" s="555"/>
      <c r="O131" s="588"/>
      <c r="P131" s="557"/>
      <c r="Q131" s="557"/>
      <c r="R131" s="557"/>
    </row>
    <row r="132" spans="6:18" s="587" customFormat="1">
      <c r="F132" s="555"/>
      <c r="H132" s="555"/>
      <c r="J132" s="555"/>
      <c r="O132" s="588"/>
      <c r="P132" s="557"/>
      <c r="Q132" s="557"/>
      <c r="R132" s="557"/>
    </row>
    <row r="133" spans="6:18" s="587" customFormat="1">
      <c r="F133" s="555"/>
      <c r="H133" s="555"/>
      <c r="J133" s="555"/>
      <c r="O133" s="588"/>
      <c r="P133" s="557"/>
      <c r="Q133" s="557"/>
      <c r="R133" s="557"/>
    </row>
    <row r="134" spans="6:18" s="587" customFormat="1">
      <c r="F134" s="555"/>
      <c r="H134" s="555"/>
      <c r="J134" s="555"/>
      <c r="O134" s="588"/>
      <c r="P134" s="557"/>
      <c r="Q134" s="557"/>
      <c r="R134" s="557"/>
    </row>
    <row r="135" spans="6:18" s="587" customFormat="1">
      <c r="F135" s="555"/>
      <c r="H135" s="555"/>
      <c r="J135" s="555"/>
      <c r="O135" s="588"/>
      <c r="P135" s="557"/>
      <c r="Q135" s="557"/>
      <c r="R135" s="557"/>
    </row>
    <row r="136" spans="6:18" s="587" customFormat="1">
      <c r="F136" s="555"/>
      <c r="H136" s="555"/>
      <c r="J136" s="555"/>
      <c r="O136" s="588"/>
      <c r="P136" s="557"/>
      <c r="Q136" s="557"/>
      <c r="R136" s="557"/>
    </row>
    <row r="137" spans="6:18" s="587" customFormat="1">
      <c r="F137" s="555"/>
      <c r="H137" s="555"/>
      <c r="J137" s="555"/>
      <c r="O137" s="588"/>
      <c r="P137" s="557"/>
      <c r="Q137" s="557"/>
      <c r="R137" s="557"/>
    </row>
    <row r="138" spans="6:18" s="587" customFormat="1">
      <c r="F138" s="555"/>
      <c r="H138" s="555"/>
      <c r="J138" s="555"/>
      <c r="O138" s="588"/>
      <c r="P138" s="557"/>
      <c r="Q138" s="557"/>
      <c r="R138" s="557"/>
    </row>
    <row r="139" spans="6:18" s="587" customFormat="1">
      <c r="F139" s="555"/>
      <c r="H139" s="555"/>
      <c r="J139" s="555"/>
      <c r="O139" s="588"/>
      <c r="P139" s="557"/>
      <c r="Q139" s="557"/>
      <c r="R139" s="557"/>
    </row>
    <row r="140" spans="6:18" s="587" customFormat="1">
      <c r="F140" s="555"/>
      <c r="H140" s="555"/>
      <c r="J140" s="555"/>
      <c r="O140" s="588"/>
      <c r="P140" s="557"/>
      <c r="Q140" s="557"/>
      <c r="R140" s="557"/>
    </row>
    <row r="141" spans="6:18" s="587" customFormat="1">
      <c r="F141" s="555"/>
      <c r="H141" s="555"/>
      <c r="J141" s="555"/>
      <c r="O141" s="588"/>
      <c r="P141" s="557"/>
      <c r="Q141" s="557"/>
      <c r="R141" s="557"/>
    </row>
    <row r="142" spans="6:18" s="587" customFormat="1">
      <c r="F142" s="555"/>
      <c r="H142" s="555"/>
      <c r="J142" s="555"/>
      <c r="O142" s="588"/>
      <c r="P142" s="557"/>
      <c r="Q142" s="557"/>
      <c r="R142" s="557"/>
    </row>
    <row r="143" spans="6:18" s="587" customFormat="1">
      <c r="F143" s="555"/>
      <c r="H143" s="555"/>
      <c r="J143" s="555"/>
      <c r="O143" s="588"/>
      <c r="P143" s="557"/>
      <c r="Q143" s="557"/>
      <c r="R143" s="557"/>
    </row>
    <row r="144" spans="6:18" s="587" customFormat="1">
      <c r="F144" s="555"/>
      <c r="H144" s="555"/>
      <c r="J144" s="555"/>
      <c r="O144" s="588"/>
      <c r="P144" s="557"/>
      <c r="Q144" s="557"/>
      <c r="R144" s="557"/>
    </row>
    <row r="145" spans="6:18" s="587" customFormat="1">
      <c r="F145" s="555"/>
      <c r="H145" s="555"/>
      <c r="J145" s="555"/>
      <c r="O145" s="588"/>
      <c r="P145" s="557"/>
      <c r="Q145" s="557"/>
      <c r="R145" s="557"/>
    </row>
    <row r="146" spans="6:18" s="587" customFormat="1">
      <c r="F146" s="555"/>
      <c r="H146" s="555"/>
      <c r="J146" s="555"/>
      <c r="O146" s="588"/>
      <c r="P146" s="557"/>
      <c r="Q146" s="557"/>
      <c r="R146" s="557"/>
    </row>
    <row r="147" spans="6:18" s="587" customFormat="1">
      <c r="F147" s="555"/>
      <c r="H147" s="555"/>
      <c r="J147" s="555"/>
      <c r="O147" s="588"/>
      <c r="P147" s="557"/>
      <c r="Q147" s="557"/>
      <c r="R147" s="557"/>
    </row>
    <row r="148" spans="6:18" s="587" customFormat="1">
      <c r="F148" s="555"/>
      <c r="H148" s="555"/>
      <c r="J148" s="555"/>
      <c r="O148" s="588"/>
      <c r="P148" s="557"/>
      <c r="Q148" s="557"/>
      <c r="R148" s="557"/>
    </row>
    <row r="149" spans="6:18" s="587" customFormat="1">
      <c r="F149" s="555"/>
      <c r="H149" s="555"/>
      <c r="J149" s="555"/>
      <c r="O149" s="588"/>
      <c r="P149" s="557"/>
      <c r="Q149" s="557"/>
      <c r="R149" s="557"/>
    </row>
    <row r="150" spans="6:18" s="587" customFormat="1">
      <c r="F150" s="555"/>
      <c r="H150" s="555"/>
      <c r="J150" s="555"/>
      <c r="O150" s="588"/>
      <c r="P150" s="557"/>
      <c r="Q150" s="557"/>
      <c r="R150" s="557"/>
    </row>
    <row r="151" spans="6:18" s="587" customFormat="1">
      <c r="F151" s="555"/>
      <c r="H151" s="555"/>
      <c r="J151" s="555"/>
      <c r="O151" s="588"/>
      <c r="P151" s="557"/>
      <c r="Q151" s="557"/>
      <c r="R151" s="557"/>
    </row>
    <row r="152" spans="6:18" s="587" customFormat="1">
      <c r="F152" s="555"/>
      <c r="H152" s="555"/>
      <c r="J152" s="555"/>
      <c r="O152" s="588"/>
      <c r="P152" s="557"/>
      <c r="Q152" s="557"/>
      <c r="R152" s="557"/>
    </row>
    <row r="153" spans="6:18" s="587" customFormat="1">
      <c r="F153" s="555"/>
      <c r="H153" s="555"/>
      <c r="J153" s="555"/>
      <c r="O153" s="588"/>
      <c r="P153" s="557"/>
      <c r="Q153" s="557"/>
      <c r="R153" s="557"/>
    </row>
    <row r="154" spans="6:18" s="587" customFormat="1">
      <c r="F154" s="555"/>
      <c r="H154" s="555"/>
      <c r="J154" s="555"/>
      <c r="O154" s="588"/>
      <c r="P154" s="557"/>
      <c r="Q154" s="557"/>
      <c r="R154" s="557"/>
    </row>
    <row r="155" spans="6:18" s="587" customFormat="1">
      <c r="F155" s="555"/>
      <c r="H155" s="555"/>
      <c r="J155" s="555"/>
      <c r="O155" s="588"/>
      <c r="P155" s="557"/>
      <c r="Q155" s="557"/>
      <c r="R155" s="557"/>
    </row>
    <row r="156" spans="6:18" s="587" customFormat="1">
      <c r="F156" s="555"/>
      <c r="H156" s="555"/>
      <c r="J156" s="555"/>
      <c r="O156" s="588"/>
      <c r="P156" s="557"/>
      <c r="Q156" s="557"/>
      <c r="R156" s="557"/>
    </row>
    <row r="157" spans="6:18" s="587" customFormat="1">
      <c r="F157" s="555"/>
      <c r="H157" s="555"/>
      <c r="J157" s="555"/>
      <c r="O157" s="588"/>
      <c r="P157" s="557"/>
      <c r="Q157" s="557"/>
      <c r="R157" s="557"/>
    </row>
    <row r="158" spans="6:18" s="587" customFormat="1">
      <c r="F158" s="555"/>
      <c r="H158" s="555"/>
      <c r="J158" s="555"/>
      <c r="O158" s="588"/>
      <c r="P158" s="557"/>
      <c r="Q158" s="557"/>
      <c r="R158" s="557"/>
    </row>
    <row r="159" spans="6:18" s="587" customFormat="1">
      <c r="F159" s="555"/>
      <c r="H159" s="555"/>
      <c r="J159" s="555"/>
      <c r="O159" s="588"/>
      <c r="P159" s="557"/>
      <c r="Q159" s="557"/>
      <c r="R159" s="557"/>
    </row>
    <row r="160" spans="6:18" s="587" customFormat="1">
      <c r="F160" s="555"/>
      <c r="H160" s="555"/>
      <c r="J160" s="555"/>
      <c r="O160" s="588"/>
      <c r="P160" s="557"/>
      <c r="Q160" s="557"/>
      <c r="R160" s="557"/>
    </row>
    <row r="161" spans="6:18" s="587" customFormat="1">
      <c r="F161" s="555"/>
      <c r="H161" s="555"/>
      <c r="J161" s="555"/>
      <c r="O161" s="588"/>
      <c r="P161" s="557"/>
      <c r="Q161" s="557"/>
      <c r="R161" s="557"/>
    </row>
    <row r="162" spans="6:18" s="587" customFormat="1">
      <c r="F162" s="555"/>
      <c r="H162" s="555"/>
      <c r="J162" s="555"/>
      <c r="O162" s="588"/>
      <c r="P162" s="557"/>
      <c r="Q162" s="557"/>
      <c r="R162" s="557"/>
    </row>
    <row r="163" spans="6:18" s="587" customFormat="1">
      <c r="F163" s="555"/>
      <c r="H163" s="555"/>
      <c r="J163" s="555"/>
      <c r="O163" s="588"/>
      <c r="P163" s="557"/>
      <c r="Q163" s="557"/>
      <c r="R163" s="557"/>
    </row>
    <row r="164" spans="6:18" s="587" customFormat="1">
      <c r="F164" s="555"/>
      <c r="H164" s="555"/>
      <c r="J164" s="555"/>
      <c r="O164" s="588"/>
      <c r="P164" s="557"/>
      <c r="Q164" s="557"/>
      <c r="R164" s="557"/>
    </row>
    <row r="165" spans="6:18" s="587" customFormat="1">
      <c r="F165" s="555"/>
      <c r="H165" s="555"/>
      <c r="J165" s="555"/>
      <c r="O165" s="588"/>
      <c r="P165" s="557"/>
      <c r="Q165" s="557"/>
      <c r="R165" s="557"/>
    </row>
    <row r="166" spans="6:18" s="587" customFormat="1">
      <c r="F166" s="555"/>
      <c r="H166" s="555"/>
      <c r="J166" s="555"/>
      <c r="O166" s="588"/>
      <c r="P166" s="557"/>
      <c r="Q166" s="557"/>
      <c r="R166" s="557"/>
    </row>
    <row r="167" spans="6:18" s="587" customFormat="1">
      <c r="F167" s="555"/>
      <c r="H167" s="555"/>
      <c r="J167" s="555"/>
      <c r="O167" s="588"/>
      <c r="P167" s="557"/>
      <c r="Q167" s="557"/>
      <c r="R167" s="557"/>
    </row>
    <row r="168" spans="6:18" s="587" customFormat="1">
      <c r="F168" s="555"/>
      <c r="H168" s="555"/>
      <c r="J168" s="555"/>
      <c r="O168" s="588"/>
      <c r="P168" s="557"/>
      <c r="Q168" s="557"/>
      <c r="R168" s="557"/>
    </row>
    <row r="169" spans="6:18" s="587" customFormat="1">
      <c r="F169" s="555"/>
      <c r="H169" s="555"/>
      <c r="J169" s="555"/>
      <c r="O169" s="588"/>
      <c r="P169" s="557"/>
      <c r="Q169" s="557"/>
      <c r="R169" s="557"/>
    </row>
    <row r="170" spans="6:18" s="587" customFormat="1">
      <c r="F170" s="555"/>
      <c r="H170" s="555"/>
      <c r="J170" s="555"/>
      <c r="O170" s="588"/>
      <c r="P170" s="557"/>
      <c r="Q170" s="557"/>
      <c r="R170" s="557"/>
    </row>
    <row r="171" spans="6:18" s="587" customFormat="1">
      <c r="F171" s="555"/>
      <c r="H171" s="555"/>
      <c r="J171" s="555"/>
      <c r="O171" s="588"/>
      <c r="P171" s="557"/>
      <c r="Q171" s="557"/>
      <c r="R171" s="557"/>
    </row>
    <row r="172" spans="6:18" s="587" customFormat="1">
      <c r="F172" s="555"/>
      <c r="H172" s="555"/>
      <c r="J172" s="555"/>
      <c r="O172" s="588"/>
      <c r="P172" s="557"/>
      <c r="Q172" s="557"/>
      <c r="R172" s="557"/>
    </row>
    <row r="173" spans="6:18" s="587" customFormat="1">
      <c r="F173" s="555"/>
      <c r="H173" s="555"/>
      <c r="J173" s="555"/>
      <c r="O173" s="588"/>
      <c r="P173" s="557"/>
      <c r="Q173" s="557"/>
      <c r="R173" s="557"/>
    </row>
    <row r="174" spans="6:18" s="587" customFormat="1">
      <c r="F174" s="555"/>
      <c r="H174" s="555"/>
      <c r="J174" s="555"/>
      <c r="O174" s="588"/>
      <c r="P174" s="557"/>
      <c r="Q174" s="557"/>
      <c r="R174" s="557"/>
    </row>
    <row r="175" spans="6:18" s="587" customFormat="1">
      <c r="F175" s="555"/>
      <c r="H175" s="555"/>
      <c r="J175" s="555"/>
      <c r="O175" s="588"/>
      <c r="P175" s="557"/>
      <c r="Q175" s="557"/>
      <c r="R175" s="557"/>
    </row>
    <row r="176" spans="6:18" s="587" customFormat="1">
      <c r="F176" s="555"/>
      <c r="H176" s="555"/>
      <c r="J176" s="555"/>
      <c r="O176" s="588"/>
      <c r="P176" s="557"/>
      <c r="Q176" s="557"/>
      <c r="R176" s="557"/>
    </row>
    <row r="177" spans="6:18" s="587" customFormat="1">
      <c r="F177" s="555"/>
      <c r="H177" s="555"/>
      <c r="J177" s="555"/>
      <c r="O177" s="588"/>
      <c r="P177" s="557"/>
      <c r="Q177" s="557"/>
      <c r="R177" s="557"/>
    </row>
    <row r="178" spans="6:18" s="587" customFormat="1">
      <c r="F178" s="555"/>
      <c r="H178" s="555"/>
      <c r="J178" s="555"/>
      <c r="O178" s="588"/>
      <c r="P178" s="557"/>
      <c r="Q178" s="557"/>
      <c r="R178" s="557"/>
    </row>
    <row r="179" spans="6:18" s="587" customFormat="1">
      <c r="F179" s="555"/>
      <c r="H179" s="555"/>
      <c r="J179" s="555"/>
      <c r="O179" s="588"/>
      <c r="P179" s="557"/>
      <c r="Q179" s="557"/>
      <c r="R179" s="557"/>
    </row>
    <row r="180" spans="6:18" s="587" customFormat="1">
      <c r="F180" s="555"/>
      <c r="H180" s="555"/>
      <c r="J180" s="555"/>
      <c r="O180" s="588"/>
      <c r="P180" s="557"/>
      <c r="Q180" s="557"/>
      <c r="R180" s="557"/>
    </row>
    <row r="181" spans="6:18" s="587" customFormat="1">
      <c r="F181" s="555"/>
      <c r="H181" s="555"/>
      <c r="J181" s="555"/>
      <c r="O181" s="588"/>
      <c r="P181" s="557"/>
      <c r="Q181" s="557"/>
      <c r="R181" s="557"/>
    </row>
    <row r="182" spans="6:18" s="587" customFormat="1">
      <c r="F182" s="555"/>
      <c r="H182" s="555"/>
      <c r="J182" s="555"/>
      <c r="O182" s="588"/>
      <c r="P182" s="557"/>
      <c r="Q182" s="557"/>
      <c r="R182" s="557"/>
    </row>
    <row r="183" spans="6:18" s="587" customFormat="1">
      <c r="F183" s="555"/>
      <c r="H183" s="555"/>
      <c r="J183" s="555"/>
      <c r="O183" s="588"/>
      <c r="P183" s="557"/>
      <c r="Q183" s="557"/>
      <c r="R183" s="557"/>
    </row>
    <row r="184" spans="6:18" s="587" customFormat="1">
      <c r="F184" s="555"/>
      <c r="H184" s="555"/>
      <c r="J184" s="555"/>
      <c r="O184" s="588"/>
      <c r="P184" s="557"/>
      <c r="Q184" s="557"/>
      <c r="R184" s="557"/>
    </row>
    <row r="185" spans="6:18" s="587" customFormat="1">
      <c r="F185" s="555"/>
      <c r="H185" s="555"/>
      <c r="J185" s="555"/>
      <c r="O185" s="588"/>
      <c r="P185" s="557"/>
      <c r="Q185" s="557"/>
      <c r="R185" s="557"/>
    </row>
    <row r="186" spans="6:18" s="587" customFormat="1">
      <c r="F186" s="555"/>
      <c r="H186" s="555"/>
      <c r="J186" s="555"/>
      <c r="O186" s="588"/>
      <c r="P186" s="557"/>
      <c r="Q186" s="557"/>
      <c r="R186" s="557"/>
    </row>
    <row r="187" spans="6:18" s="587" customFormat="1">
      <c r="F187" s="555"/>
      <c r="H187" s="555"/>
      <c r="J187" s="555"/>
      <c r="O187" s="588"/>
      <c r="P187" s="557"/>
      <c r="Q187" s="557"/>
      <c r="R187" s="557"/>
    </row>
    <row r="188" spans="6:18" s="587" customFormat="1">
      <c r="F188" s="555"/>
      <c r="H188" s="555"/>
      <c r="J188" s="555"/>
      <c r="O188" s="588"/>
      <c r="P188" s="557"/>
      <c r="Q188" s="557"/>
      <c r="R188" s="557"/>
    </row>
    <row r="189" spans="6:18" s="587" customFormat="1">
      <c r="F189" s="555"/>
      <c r="H189" s="555"/>
      <c r="J189" s="555"/>
      <c r="O189" s="588"/>
      <c r="P189" s="557"/>
      <c r="Q189" s="557"/>
      <c r="R189" s="557"/>
    </row>
    <row r="190" spans="6:18" s="587" customFormat="1">
      <c r="F190" s="555"/>
      <c r="H190" s="555"/>
      <c r="J190" s="555"/>
      <c r="O190" s="588"/>
      <c r="P190" s="557"/>
      <c r="Q190" s="557"/>
      <c r="R190" s="557"/>
    </row>
    <row r="191" spans="6:18" s="587" customFormat="1">
      <c r="F191" s="555"/>
      <c r="H191" s="555"/>
      <c r="J191" s="555"/>
      <c r="O191" s="588"/>
      <c r="P191" s="557"/>
      <c r="Q191" s="557"/>
      <c r="R191" s="557"/>
    </row>
    <row r="192" spans="6:18" s="587" customFormat="1">
      <c r="F192" s="555"/>
      <c r="H192" s="555"/>
      <c r="J192" s="555"/>
      <c r="O192" s="588"/>
      <c r="P192" s="557"/>
      <c r="Q192" s="557"/>
      <c r="R192" s="557"/>
    </row>
    <row r="193" spans="6:18" s="587" customFormat="1">
      <c r="F193" s="555"/>
      <c r="H193" s="555"/>
      <c r="J193" s="555"/>
      <c r="O193" s="588"/>
      <c r="P193" s="557"/>
      <c r="Q193" s="557"/>
      <c r="R193" s="557"/>
    </row>
    <row r="194" spans="6:18" s="587" customFormat="1">
      <c r="F194" s="555"/>
      <c r="H194" s="555"/>
      <c r="J194" s="555"/>
      <c r="O194" s="588"/>
      <c r="P194" s="557"/>
      <c r="Q194" s="557"/>
      <c r="R194" s="557"/>
    </row>
    <row r="195" spans="6:18" s="587" customFormat="1">
      <c r="F195" s="555"/>
      <c r="H195" s="555"/>
      <c r="J195" s="555"/>
      <c r="O195" s="588"/>
      <c r="P195" s="557"/>
      <c r="Q195" s="557"/>
      <c r="R195" s="557"/>
    </row>
    <row r="196" spans="6:18" s="587" customFormat="1">
      <c r="F196" s="555"/>
      <c r="H196" s="555"/>
      <c r="J196" s="555"/>
      <c r="O196" s="588"/>
      <c r="P196" s="557"/>
      <c r="Q196" s="557"/>
      <c r="R196" s="557"/>
    </row>
    <row r="197" spans="6:18" s="587" customFormat="1">
      <c r="F197" s="555"/>
      <c r="H197" s="555"/>
      <c r="J197" s="555"/>
      <c r="O197" s="588"/>
      <c r="P197" s="557"/>
      <c r="Q197" s="557"/>
      <c r="R197" s="557"/>
    </row>
    <row r="198" spans="6:18" s="587" customFormat="1">
      <c r="F198" s="555"/>
      <c r="H198" s="555"/>
      <c r="J198" s="555"/>
      <c r="O198" s="588"/>
      <c r="P198" s="557"/>
      <c r="Q198" s="557"/>
      <c r="R198" s="557"/>
    </row>
    <row r="199" spans="6:18" s="587" customFormat="1">
      <c r="F199" s="555"/>
      <c r="H199" s="555"/>
      <c r="J199" s="555"/>
      <c r="O199" s="588"/>
      <c r="P199" s="557"/>
      <c r="Q199" s="557"/>
      <c r="R199" s="557"/>
    </row>
    <row r="200" spans="6:18" s="587" customFormat="1">
      <c r="F200" s="555"/>
      <c r="H200" s="555"/>
      <c r="J200" s="555"/>
      <c r="O200" s="588"/>
      <c r="P200" s="557"/>
      <c r="Q200" s="557"/>
      <c r="R200" s="557"/>
    </row>
    <row r="201" spans="6:18" s="587" customFormat="1">
      <c r="F201" s="555"/>
      <c r="H201" s="555"/>
      <c r="J201" s="555"/>
      <c r="O201" s="588"/>
      <c r="P201" s="557"/>
      <c r="Q201" s="557"/>
      <c r="R201" s="557"/>
    </row>
    <row r="202" spans="6:18" s="587" customFormat="1">
      <c r="F202" s="555"/>
      <c r="H202" s="555"/>
      <c r="J202" s="555"/>
      <c r="O202" s="588"/>
      <c r="P202" s="557"/>
      <c r="Q202" s="557"/>
      <c r="R202" s="557"/>
    </row>
    <row r="203" spans="6:18" s="587" customFormat="1">
      <c r="F203" s="555"/>
      <c r="H203" s="555"/>
      <c r="J203" s="555"/>
      <c r="O203" s="588"/>
      <c r="P203" s="557"/>
      <c r="Q203" s="557"/>
      <c r="R203" s="557"/>
    </row>
    <row r="204" spans="6:18" s="587" customFormat="1">
      <c r="F204" s="555"/>
      <c r="H204" s="555"/>
      <c r="J204" s="555"/>
      <c r="O204" s="588"/>
      <c r="P204" s="557"/>
      <c r="Q204" s="557"/>
      <c r="R204" s="557"/>
    </row>
    <row r="205" spans="6:18" s="587" customFormat="1">
      <c r="F205" s="555"/>
      <c r="H205" s="555"/>
      <c r="J205" s="555"/>
      <c r="O205" s="588"/>
      <c r="P205" s="557"/>
      <c r="Q205" s="557"/>
      <c r="R205" s="557"/>
    </row>
    <row r="206" spans="6:18" s="587" customFormat="1">
      <c r="F206" s="555"/>
      <c r="H206" s="555"/>
      <c r="J206" s="555"/>
      <c r="O206" s="588"/>
      <c r="P206" s="557"/>
      <c r="Q206" s="557"/>
      <c r="R206" s="557"/>
    </row>
    <row r="207" spans="6:18" s="587" customFormat="1">
      <c r="F207" s="555"/>
      <c r="H207" s="555"/>
      <c r="J207" s="555"/>
      <c r="O207" s="588"/>
      <c r="P207" s="557"/>
      <c r="Q207" s="557"/>
      <c r="R207" s="557"/>
    </row>
    <row r="208" spans="6:18" s="587" customFormat="1">
      <c r="F208" s="555"/>
      <c r="H208" s="555"/>
      <c r="J208" s="555"/>
      <c r="O208" s="588"/>
      <c r="P208" s="557"/>
      <c r="Q208" s="557"/>
      <c r="R208" s="557"/>
    </row>
    <row r="209" spans="6:18" s="587" customFormat="1">
      <c r="F209" s="555"/>
      <c r="H209" s="555"/>
      <c r="J209" s="555"/>
      <c r="O209" s="588"/>
      <c r="P209" s="557"/>
      <c r="Q209" s="557"/>
      <c r="R209" s="557"/>
    </row>
    <row r="210" spans="6:18" s="587" customFormat="1">
      <c r="F210" s="555"/>
      <c r="H210" s="555"/>
      <c r="J210" s="555"/>
      <c r="O210" s="588"/>
      <c r="P210" s="557"/>
      <c r="Q210" s="557"/>
      <c r="R210" s="557"/>
    </row>
    <row r="211" spans="6:18" s="587" customFormat="1">
      <c r="F211" s="555"/>
      <c r="H211" s="555"/>
      <c r="J211" s="555"/>
      <c r="O211" s="588"/>
      <c r="P211" s="557"/>
      <c r="Q211" s="557"/>
      <c r="R211" s="557"/>
    </row>
    <row r="212" spans="6:18" s="587" customFormat="1">
      <c r="F212" s="555"/>
      <c r="H212" s="555"/>
      <c r="J212" s="555"/>
      <c r="O212" s="588"/>
      <c r="P212" s="557"/>
      <c r="Q212" s="557"/>
      <c r="R212" s="557"/>
    </row>
    <row r="213" spans="6:18" s="587" customFormat="1">
      <c r="F213" s="555"/>
      <c r="H213" s="555"/>
      <c r="J213" s="555"/>
      <c r="O213" s="588"/>
      <c r="P213" s="557"/>
      <c r="Q213" s="557"/>
      <c r="R213" s="557"/>
    </row>
    <row r="214" spans="6:18" s="587" customFormat="1">
      <c r="F214" s="555"/>
      <c r="H214" s="555"/>
      <c r="J214" s="555"/>
      <c r="O214" s="588"/>
      <c r="P214" s="557"/>
      <c r="Q214" s="557"/>
      <c r="R214" s="557"/>
    </row>
    <row r="215" spans="6:18" s="587" customFormat="1">
      <c r="F215" s="555"/>
      <c r="H215" s="555"/>
      <c r="J215" s="555"/>
      <c r="O215" s="588"/>
      <c r="P215" s="557"/>
      <c r="Q215" s="557"/>
      <c r="R215" s="557"/>
    </row>
    <row r="216" spans="6:18" s="587" customFormat="1">
      <c r="F216" s="555"/>
      <c r="H216" s="555"/>
      <c r="J216" s="555"/>
      <c r="O216" s="588"/>
      <c r="P216" s="557"/>
      <c r="Q216" s="557"/>
      <c r="R216" s="557"/>
    </row>
    <row r="217" spans="6:18" s="587" customFormat="1">
      <c r="F217" s="555"/>
      <c r="H217" s="555"/>
      <c r="J217" s="555"/>
      <c r="O217" s="588"/>
      <c r="P217" s="557"/>
      <c r="Q217" s="557"/>
      <c r="R217" s="557"/>
    </row>
    <row r="218" spans="6:18" s="587" customFormat="1">
      <c r="F218" s="555"/>
      <c r="H218" s="555"/>
      <c r="J218" s="555"/>
      <c r="O218" s="588"/>
      <c r="P218" s="557"/>
      <c r="Q218" s="557"/>
      <c r="R218" s="557"/>
    </row>
    <row r="219" spans="6:18" s="587" customFormat="1">
      <c r="F219" s="555"/>
      <c r="H219" s="555"/>
      <c r="J219" s="555"/>
      <c r="O219" s="588"/>
      <c r="P219" s="557"/>
      <c r="Q219" s="557"/>
      <c r="R219" s="557"/>
    </row>
    <row r="220" spans="6:18" s="587" customFormat="1">
      <c r="F220" s="555"/>
      <c r="H220" s="555"/>
      <c r="J220" s="555"/>
      <c r="O220" s="588"/>
      <c r="P220" s="557"/>
      <c r="Q220" s="557"/>
      <c r="R220" s="557"/>
    </row>
    <row r="221" spans="6:18" s="587" customFormat="1">
      <c r="F221" s="555"/>
      <c r="H221" s="555"/>
      <c r="J221" s="555"/>
      <c r="O221" s="588"/>
      <c r="P221" s="557"/>
      <c r="Q221" s="557"/>
      <c r="R221" s="557"/>
    </row>
    <row r="222" spans="6:18" s="587" customFormat="1">
      <c r="F222" s="555"/>
      <c r="H222" s="555"/>
      <c r="J222" s="555"/>
      <c r="O222" s="588"/>
      <c r="P222" s="557"/>
      <c r="Q222" s="557"/>
      <c r="R222" s="557"/>
    </row>
    <row r="223" spans="6:18" s="587" customFormat="1">
      <c r="F223" s="555"/>
      <c r="H223" s="555"/>
      <c r="J223" s="555"/>
      <c r="O223" s="588"/>
      <c r="P223" s="557"/>
      <c r="Q223" s="557"/>
      <c r="R223" s="557"/>
    </row>
    <row r="224" spans="6:18" s="587" customFormat="1">
      <c r="F224" s="555"/>
      <c r="H224" s="555"/>
      <c r="J224" s="555"/>
      <c r="O224" s="588"/>
      <c r="P224" s="557"/>
      <c r="Q224" s="557"/>
      <c r="R224" s="557"/>
    </row>
    <row r="225" spans="6:18" s="587" customFormat="1">
      <c r="F225" s="555"/>
      <c r="H225" s="555"/>
      <c r="J225" s="555"/>
      <c r="O225" s="588"/>
      <c r="P225" s="557"/>
      <c r="Q225" s="557"/>
      <c r="R225" s="557"/>
    </row>
    <row r="226" spans="6:18" s="587" customFormat="1">
      <c r="F226" s="555"/>
      <c r="H226" s="555"/>
      <c r="J226" s="555"/>
      <c r="O226" s="588"/>
      <c r="P226" s="557"/>
      <c r="Q226" s="557"/>
      <c r="R226" s="557"/>
    </row>
    <row r="227" spans="6:18" s="587" customFormat="1">
      <c r="F227" s="555"/>
      <c r="H227" s="555"/>
      <c r="J227" s="555"/>
      <c r="O227" s="588"/>
      <c r="P227" s="557"/>
      <c r="Q227" s="557"/>
      <c r="R227" s="557"/>
    </row>
    <row r="228" spans="6:18" s="587" customFormat="1">
      <c r="F228" s="555"/>
      <c r="H228" s="555"/>
      <c r="J228" s="555"/>
      <c r="O228" s="588"/>
      <c r="P228" s="557"/>
      <c r="Q228" s="557"/>
      <c r="R228" s="557"/>
    </row>
    <row r="229" spans="6:18" s="587" customFormat="1">
      <c r="F229" s="555"/>
      <c r="H229" s="555"/>
      <c r="J229" s="555"/>
      <c r="O229" s="588"/>
      <c r="P229" s="557"/>
      <c r="Q229" s="557"/>
      <c r="R229" s="557"/>
    </row>
    <row r="230" spans="6:18" s="587" customFormat="1">
      <c r="F230" s="555"/>
      <c r="H230" s="555"/>
      <c r="J230" s="555"/>
      <c r="O230" s="588"/>
      <c r="P230" s="557"/>
      <c r="Q230" s="557"/>
      <c r="R230" s="557"/>
    </row>
    <row r="231" spans="6:18" s="587" customFormat="1">
      <c r="F231" s="555"/>
      <c r="H231" s="555"/>
      <c r="J231" s="555"/>
      <c r="O231" s="588"/>
      <c r="P231" s="557"/>
      <c r="Q231" s="557"/>
      <c r="R231" s="557"/>
    </row>
    <row r="232" spans="6:18" s="587" customFormat="1">
      <c r="F232" s="555"/>
      <c r="H232" s="555"/>
      <c r="J232" s="555"/>
      <c r="O232" s="588"/>
      <c r="P232" s="557"/>
      <c r="Q232" s="557"/>
      <c r="R232" s="557"/>
    </row>
    <row r="233" spans="6:18" s="587" customFormat="1">
      <c r="F233" s="555"/>
      <c r="H233" s="555"/>
      <c r="J233" s="555"/>
      <c r="O233" s="588"/>
      <c r="P233" s="557"/>
      <c r="Q233" s="557"/>
      <c r="R233" s="557"/>
    </row>
    <row r="234" spans="6:18" s="587" customFormat="1">
      <c r="F234" s="555"/>
      <c r="H234" s="555"/>
      <c r="J234" s="555"/>
      <c r="O234" s="588"/>
      <c r="P234" s="557"/>
      <c r="Q234" s="557"/>
      <c r="R234" s="557"/>
    </row>
    <row r="235" spans="6:18" s="587" customFormat="1">
      <c r="F235" s="555"/>
      <c r="H235" s="555"/>
      <c r="J235" s="555"/>
      <c r="O235" s="588"/>
      <c r="P235" s="557"/>
      <c r="Q235" s="557"/>
      <c r="R235" s="557"/>
    </row>
    <row r="236" spans="6:18" s="587" customFormat="1">
      <c r="F236" s="555"/>
      <c r="H236" s="555"/>
      <c r="J236" s="555"/>
      <c r="O236" s="588"/>
      <c r="P236" s="557"/>
      <c r="Q236" s="557"/>
      <c r="R236" s="557"/>
    </row>
    <row r="237" spans="6:18" s="587" customFormat="1">
      <c r="F237" s="555"/>
      <c r="H237" s="555"/>
      <c r="J237" s="555"/>
      <c r="O237" s="588"/>
      <c r="P237" s="557"/>
      <c r="Q237" s="557"/>
      <c r="R237" s="557"/>
    </row>
    <row r="238" spans="6:18" s="587" customFormat="1">
      <c r="F238" s="555"/>
      <c r="H238" s="555"/>
      <c r="J238" s="555"/>
      <c r="O238" s="588"/>
      <c r="P238" s="557"/>
      <c r="Q238" s="557"/>
      <c r="R238" s="557"/>
    </row>
    <row r="239" spans="6:18" s="587" customFormat="1">
      <c r="F239" s="555"/>
      <c r="H239" s="555"/>
      <c r="J239" s="555"/>
      <c r="O239" s="588"/>
      <c r="P239" s="557"/>
      <c r="Q239" s="557"/>
      <c r="R239" s="557"/>
    </row>
    <row r="240" spans="6:18" s="587" customFormat="1">
      <c r="F240" s="555"/>
      <c r="H240" s="555"/>
      <c r="J240" s="555"/>
      <c r="O240" s="588"/>
      <c r="P240" s="557"/>
      <c r="Q240" s="557"/>
      <c r="R240" s="557"/>
    </row>
    <row r="241" spans="6:18" s="587" customFormat="1">
      <c r="F241" s="555"/>
      <c r="H241" s="555"/>
      <c r="J241" s="555"/>
      <c r="O241" s="588"/>
      <c r="P241" s="557"/>
      <c r="Q241" s="557"/>
      <c r="R241" s="557"/>
    </row>
    <row r="242" spans="6:18" s="587" customFormat="1">
      <c r="F242" s="555"/>
      <c r="H242" s="555"/>
      <c r="J242" s="555"/>
      <c r="O242" s="588"/>
      <c r="P242" s="557"/>
      <c r="Q242" s="557"/>
      <c r="R242" s="557"/>
    </row>
    <row r="243" spans="6:18" s="587" customFormat="1">
      <c r="F243" s="555"/>
      <c r="H243" s="555"/>
      <c r="J243" s="555"/>
      <c r="O243" s="588"/>
      <c r="P243" s="557"/>
      <c r="Q243" s="557"/>
      <c r="R243" s="557"/>
    </row>
    <row r="244" spans="6:18" s="587" customFormat="1">
      <c r="F244" s="555"/>
      <c r="H244" s="555"/>
      <c r="J244" s="555"/>
      <c r="O244" s="588"/>
      <c r="P244" s="557"/>
      <c r="Q244" s="557"/>
      <c r="R244" s="557"/>
    </row>
    <row r="245" spans="6:18" s="587" customFormat="1">
      <c r="F245" s="555"/>
      <c r="H245" s="555"/>
      <c r="J245" s="555"/>
      <c r="O245" s="588"/>
      <c r="P245" s="557"/>
      <c r="Q245" s="557"/>
      <c r="R245" s="557"/>
    </row>
    <row r="246" spans="6:18" s="587" customFormat="1">
      <c r="F246" s="555"/>
      <c r="H246" s="555"/>
      <c r="J246" s="555"/>
      <c r="O246" s="588"/>
      <c r="P246" s="557"/>
      <c r="Q246" s="557"/>
      <c r="R246" s="557"/>
    </row>
    <row r="247" spans="6:18" s="587" customFormat="1">
      <c r="F247" s="555"/>
      <c r="H247" s="555"/>
      <c r="J247" s="555"/>
      <c r="O247" s="588"/>
      <c r="P247" s="557"/>
      <c r="Q247" s="557"/>
      <c r="R247" s="557"/>
    </row>
    <row r="248" spans="6:18" s="587" customFormat="1">
      <c r="F248" s="555"/>
      <c r="H248" s="555"/>
      <c r="J248" s="555"/>
      <c r="O248" s="588"/>
      <c r="P248" s="557"/>
      <c r="Q248" s="557"/>
      <c r="R248" s="557"/>
    </row>
    <row r="249" spans="6:18" s="587" customFormat="1">
      <c r="F249" s="555"/>
      <c r="H249" s="555"/>
      <c r="J249" s="555"/>
      <c r="O249" s="588"/>
      <c r="P249" s="557"/>
      <c r="Q249" s="557"/>
      <c r="R249" s="557"/>
    </row>
    <row r="250" spans="6:18" s="587" customFormat="1">
      <c r="F250" s="555"/>
      <c r="H250" s="555"/>
      <c r="J250" s="555"/>
      <c r="O250" s="588"/>
      <c r="P250" s="557"/>
      <c r="Q250" s="557"/>
      <c r="R250" s="557"/>
    </row>
    <row r="251" spans="6:18" s="587" customFormat="1">
      <c r="F251" s="555"/>
      <c r="H251" s="555"/>
      <c r="J251" s="555"/>
      <c r="O251" s="588"/>
      <c r="P251" s="557"/>
      <c r="Q251" s="557"/>
      <c r="R251" s="557"/>
    </row>
    <row r="252" spans="6:18" s="587" customFormat="1">
      <c r="F252" s="555"/>
      <c r="H252" s="555"/>
      <c r="J252" s="555"/>
      <c r="O252" s="588"/>
      <c r="P252" s="557"/>
      <c r="Q252" s="557"/>
      <c r="R252" s="557"/>
    </row>
    <row r="253" spans="6:18" s="587" customFormat="1">
      <c r="F253" s="555"/>
      <c r="H253" s="555"/>
      <c r="J253" s="555"/>
      <c r="O253" s="588"/>
      <c r="P253" s="557"/>
      <c r="Q253" s="557"/>
      <c r="R253" s="557"/>
    </row>
    <row r="254" spans="6:18" s="587" customFormat="1">
      <c r="F254" s="555"/>
      <c r="H254" s="555"/>
      <c r="J254" s="555"/>
      <c r="O254" s="588"/>
      <c r="P254" s="557"/>
      <c r="Q254" s="557"/>
      <c r="R254" s="557"/>
    </row>
    <row r="255" spans="6:18" s="587" customFormat="1">
      <c r="F255" s="555"/>
      <c r="H255" s="555"/>
      <c r="J255" s="555"/>
      <c r="O255" s="588"/>
      <c r="P255" s="557"/>
      <c r="Q255" s="557"/>
      <c r="R255" s="557"/>
    </row>
    <row r="256" spans="6:18" s="587" customFormat="1">
      <c r="F256" s="555"/>
      <c r="H256" s="555"/>
      <c r="J256" s="555"/>
      <c r="O256" s="588"/>
      <c r="P256" s="557"/>
      <c r="Q256" s="557"/>
      <c r="R256" s="557"/>
    </row>
    <row r="257" spans="6:18" s="587" customFormat="1">
      <c r="F257" s="555"/>
      <c r="H257" s="555"/>
      <c r="J257" s="555"/>
      <c r="O257" s="588"/>
      <c r="P257" s="557"/>
      <c r="Q257" s="557"/>
      <c r="R257" s="557"/>
    </row>
    <row r="258" spans="6:18" s="587" customFormat="1">
      <c r="F258" s="555"/>
      <c r="H258" s="555"/>
      <c r="J258" s="555"/>
      <c r="O258" s="588"/>
      <c r="P258" s="557"/>
      <c r="Q258" s="557"/>
      <c r="R258" s="557"/>
    </row>
    <row r="259" spans="6:18" s="587" customFormat="1">
      <c r="F259" s="555"/>
      <c r="H259" s="555"/>
      <c r="J259" s="555"/>
      <c r="O259" s="588"/>
      <c r="P259" s="557"/>
      <c r="Q259" s="557"/>
      <c r="R259" s="557"/>
    </row>
    <row r="260" spans="6:18" s="587" customFormat="1">
      <c r="F260" s="555"/>
      <c r="H260" s="555"/>
      <c r="J260" s="555"/>
      <c r="O260" s="588"/>
      <c r="P260" s="557"/>
      <c r="Q260" s="557"/>
      <c r="R260" s="557"/>
    </row>
    <row r="261" spans="6:18" s="587" customFormat="1">
      <c r="F261" s="555"/>
      <c r="H261" s="555"/>
      <c r="J261" s="555"/>
      <c r="O261" s="588"/>
      <c r="P261" s="557"/>
      <c r="Q261" s="557"/>
      <c r="R261" s="557"/>
    </row>
    <row r="262" spans="6:18" s="587" customFormat="1">
      <c r="F262" s="555"/>
      <c r="H262" s="555"/>
      <c r="J262" s="555"/>
      <c r="O262" s="588"/>
      <c r="P262" s="557"/>
      <c r="Q262" s="557"/>
      <c r="R262" s="557"/>
    </row>
    <row r="263" spans="6:18" s="587" customFormat="1">
      <c r="F263" s="555"/>
      <c r="H263" s="555"/>
      <c r="J263" s="555"/>
      <c r="O263" s="588"/>
      <c r="P263" s="557"/>
      <c r="Q263" s="557"/>
      <c r="R263" s="557"/>
    </row>
    <row r="264" spans="6:18" s="587" customFormat="1">
      <c r="F264" s="555"/>
      <c r="H264" s="555"/>
      <c r="J264" s="555"/>
      <c r="O264" s="588"/>
      <c r="P264" s="557"/>
      <c r="Q264" s="557"/>
      <c r="R264" s="557"/>
    </row>
    <row r="265" spans="6:18" s="587" customFormat="1">
      <c r="F265" s="555"/>
      <c r="H265" s="555"/>
      <c r="J265" s="555"/>
      <c r="O265" s="588"/>
      <c r="P265" s="557"/>
      <c r="Q265" s="557"/>
      <c r="R265" s="557"/>
    </row>
    <row r="266" spans="6:18" s="587" customFormat="1">
      <c r="F266" s="555"/>
      <c r="H266" s="555"/>
      <c r="J266" s="555"/>
      <c r="O266" s="588"/>
      <c r="P266" s="557"/>
      <c r="Q266" s="557"/>
      <c r="R266" s="557"/>
    </row>
    <row r="267" spans="6:18" s="587" customFormat="1">
      <c r="F267" s="555"/>
      <c r="H267" s="555"/>
      <c r="J267" s="555"/>
      <c r="O267" s="588"/>
      <c r="P267" s="557"/>
      <c r="Q267" s="557"/>
      <c r="R267" s="557"/>
    </row>
    <row r="268" spans="6:18" s="587" customFormat="1">
      <c r="F268" s="555"/>
      <c r="H268" s="555"/>
      <c r="J268" s="555"/>
      <c r="O268" s="588"/>
      <c r="P268" s="557"/>
      <c r="Q268" s="557"/>
      <c r="R268" s="557"/>
    </row>
    <row r="269" spans="6:18" s="587" customFormat="1">
      <c r="F269" s="555"/>
      <c r="H269" s="555"/>
      <c r="J269" s="555"/>
      <c r="O269" s="588"/>
      <c r="P269" s="557"/>
      <c r="Q269" s="557"/>
      <c r="R269" s="557"/>
    </row>
    <row r="270" spans="6:18" s="587" customFormat="1">
      <c r="F270" s="555"/>
      <c r="H270" s="555"/>
      <c r="J270" s="555"/>
      <c r="O270" s="588"/>
      <c r="P270" s="557"/>
      <c r="Q270" s="557"/>
      <c r="R270" s="557"/>
    </row>
    <row r="271" spans="6:18" s="587" customFormat="1">
      <c r="F271" s="555"/>
      <c r="H271" s="555"/>
      <c r="J271" s="555"/>
      <c r="O271" s="588"/>
      <c r="P271" s="557"/>
      <c r="Q271" s="557"/>
      <c r="R271" s="557"/>
    </row>
    <row r="272" spans="6:18" s="587" customFormat="1">
      <c r="F272" s="555"/>
      <c r="H272" s="555"/>
      <c r="J272" s="555"/>
      <c r="O272" s="588"/>
      <c r="P272" s="557"/>
      <c r="Q272" s="557"/>
      <c r="R272" s="557"/>
    </row>
    <row r="273" spans="6:18" s="587" customFormat="1">
      <c r="F273" s="555"/>
      <c r="H273" s="555"/>
      <c r="J273" s="555"/>
      <c r="O273" s="588"/>
      <c r="P273" s="557"/>
      <c r="Q273" s="557"/>
      <c r="R273" s="557"/>
    </row>
    <row r="274" spans="6:18" s="587" customFormat="1">
      <c r="F274" s="555"/>
      <c r="H274" s="555"/>
      <c r="J274" s="555"/>
      <c r="O274" s="588"/>
      <c r="P274" s="557"/>
      <c r="Q274" s="557"/>
      <c r="R274" s="557"/>
    </row>
    <row r="275" spans="6:18" s="587" customFormat="1">
      <c r="F275" s="555"/>
      <c r="H275" s="555"/>
      <c r="J275" s="555"/>
      <c r="O275" s="588"/>
      <c r="P275" s="557"/>
      <c r="Q275" s="557"/>
      <c r="R275" s="557"/>
    </row>
    <row r="276" spans="6:18" s="587" customFormat="1">
      <c r="F276" s="555"/>
      <c r="H276" s="555"/>
      <c r="J276" s="555"/>
      <c r="O276" s="588"/>
      <c r="P276" s="557"/>
      <c r="Q276" s="557"/>
      <c r="R276" s="557"/>
    </row>
    <row r="277" spans="6:18" s="587" customFormat="1">
      <c r="F277" s="555"/>
      <c r="H277" s="555"/>
      <c r="J277" s="555"/>
      <c r="O277" s="588"/>
      <c r="P277" s="557"/>
      <c r="Q277" s="557"/>
      <c r="R277" s="557"/>
    </row>
    <row r="278" spans="6:18" s="587" customFormat="1">
      <c r="F278" s="555"/>
      <c r="H278" s="555"/>
      <c r="J278" s="555"/>
      <c r="O278" s="588"/>
      <c r="P278" s="557"/>
      <c r="Q278" s="557"/>
      <c r="R278" s="557"/>
    </row>
    <row r="279" spans="6:18" s="587" customFormat="1">
      <c r="F279" s="555"/>
      <c r="H279" s="555"/>
      <c r="J279" s="555"/>
      <c r="O279" s="588"/>
      <c r="P279" s="557"/>
      <c r="Q279" s="557"/>
      <c r="R279" s="557"/>
    </row>
    <row r="280" spans="6:18" s="587" customFormat="1">
      <c r="F280" s="555"/>
      <c r="H280" s="555"/>
      <c r="J280" s="555"/>
      <c r="O280" s="588"/>
      <c r="P280" s="557"/>
      <c r="Q280" s="557"/>
      <c r="R280" s="557"/>
    </row>
    <row r="281" spans="6:18" s="587" customFormat="1">
      <c r="F281" s="555"/>
      <c r="H281" s="555"/>
      <c r="J281" s="555"/>
      <c r="O281" s="588"/>
      <c r="P281" s="557"/>
      <c r="Q281" s="557"/>
      <c r="R281" s="557"/>
    </row>
    <row r="282" spans="6:18" s="587" customFormat="1">
      <c r="F282" s="555"/>
      <c r="H282" s="555"/>
      <c r="J282" s="555"/>
      <c r="O282" s="588"/>
      <c r="P282" s="557"/>
      <c r="Q282" s="557"/>
      <c r="R282" s="557"/>
    </row>
    <row r="283" spans="6:18" s="587" customFormat="1">
      <c r="F283" s="555"/>
      <c r="H283" s="555"/>
      <c r="J283" s="555"/>
      <c r="O283" s="588"/>
      <c r="P283" s="557"/>
      <c r="Q283" s="557"/>
      <c r="R283" s="557"/>
    </row>
    <row r="284" spans="6:18" s="587" customFormat="1">
      <c r="F284" s="555"/>
      <c r="H284" s="555"/>
      <c r="J284" s="555"/>
      <c r="O284" s="588"/>
      <c r="P284" s="557"/>
      <c r="Q284" s="557"/>
      <c r="R284" s="557"/>
    </row>
    <row r="285" spans="6:18" s="587" customFormat="1">
      <c r="F285" s="555"/>
      <c r="H285" s="555"/>
      <c r="J285" s="555"/>
      <c r="O285" s="588"/>
      <c r="P285" s="557"/>
      <c r="Q285" s="557"/>
      <c r="R285" s="557"/>
    </row>
    <row r="286" spans="6:18" s="587" customFormat="1">
      <c r="F286" s="555"/>
      <c r="H286" s="555"/>
      <c r="J286" s="555"/>
      <c r="O286" s="588"/>
      <c r="P286" s="557"/>
      <c r="Q286" s="557"/>
      <c r="R286" s="557"/>
    </row>
    <row r="287" spans="6:18" s="587" customFormat="1">
      <c r="F287" s="555"/>
      <c r="H287" s="555"/>
      <c r="J287" s="555"/>
      <c r="O287" s="588"/>
      <c r="P287" s="557"/>
      <c r="Q287" s="557"/>
      <c r="R287" s="557"/>
    </row>
    <row r="288" spans="6:18" s="587" customFormat="1">
      <c r="F288" s="555"/>
      <c r="H288" s="555"/>
      <c r="J288" s="555"/>
      <c r="O288" s="588"/>
      <c r="P288" s="557"/>
      <c r="Q288" s="557"/>
      <c r="R288" s="557"/>
    </row>
    <row r="289" spans="6:18" s="587" customFormat="1">
      <c r="F289" s="555"/>
      <c r="H289" s="555"/>
      <c r="J289" s="555"/>
      <c r="O289" s="588"/>
      <c r="P289" s="557"/>
      <c r="Q289" s="557"/>
      <c r="R289" s="557"/>
    </row>
    <row r="290" spans="6:18" s="587" customFormat="1">
      <c r="F290" s="555"/>
      <c r="H290" s="555"/>
      <c r="J290" s="555"/>
      <c r="O290" s="588"/>
      <c r="P290" s="557"/>
      <c r="Q290" s="557"/>
      <c r="R290" s="557"/>
    </row>
    <row r="291" spans="6:18" s="587" customFormat="1">
      <c r="F291" s="555"/>
      <c r="H291" s="555"/>
      <c r="J291" s="555"/>
      <c r="O291" s="588"/>
      <c r="P291" s="557"/>
      <c r="Q291" s="557"/>
      <c r="R291" s="557"/>
    </row>
    <row r="292" spans="6:18" s="587" customFormat="1">
      <c r="F292" s="555"/>
      <c r="H292" s="555"/>
      <c r="J292" s="555"/>
      <c r="O292" s="588"/>
      <c r="P292" s="557"/>
      <c r="Q292" s="557"/>
      <c r="R292" s="557"/>
    </row>
    <row r="293" spans="6:18" s="587" customFormat="1">
      <c r="F293" s="555"/>
      <c r="H293" s="555"/>
      <c r="J293" s="555"/>
      <c r="O293" s="588"/>
      <c r="P293" s="557"/>
      <c r="Q293" s="557"/>
      <c r="R293" s="557"/>
    </row>
    <row r="294" spans="6:18" s="587" customFormat="1">
      <c r="F294" s="555"/>
      <c r="H294" s="555"/>
      <c r="J294" s="555"/>
      <c r="O294" s="588"/>
      <c r="P294" s="557"/>
      <c r="Q294" s="557"/>
      <c r="R294" s="557"/>
    </row>
    <row r="295" spans="6:18" s="587" customFormat="1">
      <c r="F295" s="555"/>
      <c r="H295" s="555"/>
      <c r="J295" s="555"/>
      <c r="O295" s="588"/>
      <c r="P295" s="557"/>
      <c r="Q295" s="557"/>
      <c r="R295" s="557"/>
    </row>
    <row r="296" spans="6:18" s="587" customFormat="1">
      <c r="F296" s="555"/>
      <c r="H296" s="555"/>
      <c r="J296" s="555"/>
      <c r="O296" s="588"/>
      <c r="P296" s="557"/>
      <c r="Q296" s="557"/>
      <c r="R296" s="557"/>
    </row>
    <row r="297" spans="6:18" s="587" customFormat="1">
      <c r="F297" s="555"/>
      <c r="H297" s="555"/>
      <c r="J297" s="555"/>
      <c r="O297" s="588"/>
      <c r="P297" s="557"/>
      <c r="Q297" s="557"/>
      <c r="R297" s="557"/>
    </row>
    <row r="298" spans="6:18" s="587" customFormat="1">
      <c r="F298" s="555"/>
      <c r="H298" s="555"/>
      <c r="J298" s="555"/>
      <c r="O298" s="588"/>
      <c r="P298" s="557"/>
      <c r="Q298" s="557"/>
      <c r="R298" s="557"/>
    </row>
    <row r="299" spans="6:18" s="587" customFormat="1">
      <c r="F299" s="555"/>
      <c r="H299" s="555"/>
      <c r="J299" s="555"/>
      <c r="O299" s="588"/>
      <c r="P299" s="557"/>
      <c r="Q299" s="557"/>
      <c r="R299" s="557"/>
    </row>
    <row r="300" spans="6:18" s="587" customFormat="1">
      <c r="F300" s="555"/>
      <c r="H300" s="555"/>
      <c r="J300" s="555"/>
      <c r="O300" s="588"/>
      <c r="P300" s="557"/>
      <c r="Q300" s="557"/>
      <c r="R300" s="557"/>
    </row>
    <row r="301" spans="6:18" s="587" customFormat="1">
      <c r="F301" s="555"/>
      <c r="H301" s="555"/>
      <c r="J301" s="555"/>
      <c r="O301" s="588"/>
      <c r="P301" s="557"/>
      <c r="Q301" s="557"/>
      <c r="R301" s="557"/>
    </row>
    <row r="302" spans="6:18" s="587" customFormat="1">
      <c r="F302" s="555"/>
      <c r="H302" s="555"/>
      <c r="J302" s="555"/>
      <c r="O302" s="588"/>
      <c r="P302" s="557"/>
      <c r="Q302" s="557"/>
      <c r="R302" s="557"/>
    </row>
    <row r="303" spans="6:18" s="587" customFormat="1">
      <c r="F303" s="555"/>
      <c r="H303" s="555"/>
      <c r="J303" s="555"/>
      <c r="O303" s="588"/>
      <c r="P303" s="557"/>
      <c r="Q303" s="557"/>
      <c r="R303" s="557"/>
    </row>
    <row r="304" spans="6:18" s="587" customFormat="1">
      <c r="F304" s="555"/>
      <c r="H304" s="555"/>
      <c r="J304" s="555"/>
      <c r="O304" s="588"/>
      <c r="P304" s="557"/>
      <c r="Q304" s="557"/>
      <c r="R304" s="557"/>
    </row>
    <row r="305" spans="6:18" s="587" customFormat="1">
      <c r="F305" s="555"/>
      <c r="H305" s="555"/>
      <c r="J305" s="555"/>
      <c r="O305" s="588"/>
      <c r="P305" s="557"/>
      <c r="Q305" s="557"/>
      <c r="R305" s="557"/>
    </row>
    <row r="306" spans="6:18" s="587" customFormat="1">
      <c r="F306" s="555"/>
      <c r="H306" s="555"/>
      <c r="J306" s="555"/>
      <c r="O306" s="588"/>
      <c r="P306" s="557"/>
      <c r="Q306" s="557"/>
      <c r="R306" s="557"/>
    </row>
    <row r="307" spans="6:18" s="587" customFormat="1">
      <c r="F307" s="555"/>
      <c r="H307" s="555"/>
      <c r="J307" s="555"/>
      <c r="O307" s="588"/>
      <c r="P307" s="557"/>
      <c r="Q307" s="557"/>
      <c r="R307" s="557"/>
    </row>
    <row r="308" spans="6:18" s="587" customFormat="1">
      <c r="F308" s="555"/>
      <c r="H308" s="555"/>
      <c r="J308" s="555"/>
      <c r="O308" s="588"/>
      <c r="P308" s="557"/>
      <c r="Q308" s="557"/>
      <c r="R308" s="557"/>
    </row>
    <row r="309" spans="6:18" s="587" customFormat="1">
      <c r="F309" s="555"/>
      <c r="H309" s="555"/>
      <c r="J309" s="555"/>
      <c r="O309" s="588"/>
      <c r="P309" s="557"/>
      <c r="Q309" s="557"/>
      <c r="R309" s="557"/>
    </row>
    <row r="310" spans="6:18" s="587" customFormat="1">
      <c r="F310" s="555"/>
      <c r="H310" s="555"/>
      <c r="J310" s="555"/>
      <c r="O310" s="588"/>
      <c r="P310" s="557"/>
      <c r="Q310" s="557"/>
      <c r="R310" s="557"/>
    </row>
    <row r="311" spans="6:18" s="587" customFormat="1">
      <c r="F311" s="555"/>
      <c r="H311" s="555"/>
      <c r="J311" s="555"/>
      <c r="O311" s="588"/>
      <c r="P311" s="557"/>
      <c r="Q311" s="557"/>
      <c r="R311" s="557"/>
    </row>
    <row r="312" spans="6:18" s="587" customFormat="1">
      <c r="F312" s="555"/>
      <c r="H312" s="555"/>
      <c r="J312" s="555"/>
      <c r="O312" s="588"/>
      <c r="P312" s="557"/>
      <c r="Q312" s="557"/>
      <c r="R312" s="557"/>
    </row>
    <row r="313" spans="6:18" s="587" customFormat="1">
      <c r="F313" s="555"/>
      <c r="H313" s="555"/>
      <c r="J313" s="555"/>
      <c r="O313" s="588"/>
      <c r="P313" s="557"/>
      <c r="Q313" s="557"/>
      <c r="R313" s="557"/>
    </row>
    <row r="314" spans="6:18" s="587" customFormat="1">
      <c r="F314" s="555"/>
      <c r="H314" s="555"/>
      <c r="J314" s="555"/>
      <c r="O314" s="588"/>
      <c r="P314" s="557"/>
      <c r="Q314" s="557"/>
      <c r="R314" s="557"/>
    </row>
    <row r="315" spans="6:18" s="587" customFormat="1">
      <c r="F315" s="555"/>
      <c r="H315" s="555"/>
      <c r="J315" s="555"/>
      <c r="O315" s="588"/>
      <c r="P315" s="557"/>
      <c r="Q315" s="557"/>
      <c r="R315" s="557"/>
    </row>
    <row r="316" spans="6:18" s="587" customFormat="1">
      <c r="F316" s="555"/>
      <c r="H316" s="555"/>
      <c r="J316" s="555"/>
      <c r="O316" s="588"/>
      <c r="P316" s="557"/>
      <c r="Q316" s="557"/>
      <c r="R316" s="557"/>
    </row>
    <row r="317" spans="6:18" s="587" customFormat="1">
      <c r="F317" s="555"/>
      <c r="H317" s="555"/>
      <c r="J317" s="555"/>
      <c r="O317" s="588"/>
      <c r="P317" s="557"/>
      <c r="Q317" s="557"/>
      <c r="R317" s="557"/>
    </row>
    <row r="318" spans="6:18" s="587" customFormat="1">
      <c r="F318" s="555"/>
      <c r="H318" s="555"/>
      <c r="J318" s="555"/>
      <c r="O318" s="588"/>
      <c r="P318" s="557"/>
      <c r="Q318" s="557"/>
      <c r="R318" s="557"/>
    </row>
    <row r="319" spans="6:18" s="587" customFormat="1">
      <c r="F319" s="555"/>
      <c r="H319" s="555"/>
      <c r="J319" s="555"/>
      <c r="O319" s="588"/>
      <c r="P319" s="557"/>
      <c r="Q319" s="557"/>
      <c r="R319" s="557"/>
    </row>
    <row r="320" spans="6:18" s="587" customFormat="1">
      <c r="F320" s="555"/>
      <c r="H320" s="555"/>
      <c r="J320" s="555"/>
      <c r="O320" s="588"/>
      <c r="P320" s="557"/>
      <c r="Q320" s="557"/>
      <c r="R320" s="557"/>
    </row>
    <row r="321" spans="6:18" s="587" customFormat="1">
      <c r="F321" s="555"/>
      <c r="H321" s="555"/>
      <c r="J321" s="555"/>
      <c r="O321" s="588"/>
      <c r="P321" s="557"/>
      <c r="Q321" s="557"/>
      <c r="R321" s="557"/>
    </row>
    <row r="322" spans="6:18" s="587" customFormat="1">
      <c r="F322" s="555"/>
      <c r="H322" s="555"/>
      <c r="J322" s="555"/>
      <c r="O322" s="588"/>
      <c r="P322" s="557"/>
      <c r="Q322" s="557"/>
      <c r="R322" s="557"/>
    </row>
    <row r="323" spans="6:18" s="587" customFormat="1">
      <c r="F323" s="555"/>
      <c r="H323" s="555"/>
      <c r="J323" s="555"/>
      <c r="O323" s="588"/>
      <c r="P323" s="557"/>
      <c r="Q323" s="557"/>
      <c r="R323" s="557"/>
    </row>
    <row r="324" spans="6:18" s="587" customFormat="1">
      <c r="F324" s="555"/>
      <c r="H324" s="555"/>
      <c r="J324" s="555"/>
      <c r="O324" s="588"/>
      <c r="P324" s="557"/>
      <c r="Q324" s="557"/>
      <c r="R324" s="557"/>
    </row>
    <row r="325" spans="6:18" s="587" customFormat="1">
      <c r="F325" s="555"/>
      <c r="H325" s="555"/>
      <c r="J325" s="555"/>
      <c r="O325" s="588"/>
      <c r="P325" s="557"/>
      <c r="Q325" s="557"/>
      <c r="R325" s="557"/>
    </row>
    <row r="326" spans="6:18" s="587" customFormat="1">
      <c r="F326" s="555"/>
      <c r="H326" s="555"/>
      <c r="J326" s="555"/>
      <c r="O326" s="588"/>
      <c r="P326" s="557"/>
      <c r="Q326" s="557"/>
      <c r="R326" s="557"/>
    </row>
    <row r="327" spans="6:18" s="587" customFormat="1">
      <c r="F327" s="555"/>
      <c r="H327" s="555"/>
      <c r="J327" s="555"/>
      <c r="O327" s="588"/>
      <c r="P327" s="557"/>
      <c r="Q327" s="557"/>
      <c r="R327" s="557"/>
    </row>
    <row r="328" spans="6:18" s="587" customFormat="1">
      <c r="F328" s="555"/>
      <c r="H328" s="555"/>
      <c r="J328" s="555"/>
      <c r="O328" s="588"/>
      <c r="P328" s="557"/>
      <c r="Q328" s="557"/>
      <c r="R328" s="557"/>
    </row>
    <row r="329" spans="6:18" s="587" customFormat="1">
      <c r="F329" s="555"/>
      <c r="H329" s="555"/>
      <c r="J329" s="555"/>
      <c r="O329" s="588"/>
      <c r="P329" s="557"/>
      <c r="Q329" s="557"/>
      <c r="R329" s="557"/>
    </row>
    <row r="330" spans="6:18" s="587" customFormat="1">
      <c r="F330" s="555"/>
      <c r="H330" s="555"/>
      <c r="J330" s="555"/>
      <c r="O330" s="588"/>
      <c r="P330" s="557"/>
      <c r="Q330" s="557"/>
      <c r="R330" s="557"/>
    </row>
    <row r="331" spans="6:18" s="587" customFormat="1">
      <c r="F331" s="555"/>
      <c r="H331" s="555"/>
      <c r="J331" s="555"/>
      <c r="O331" s="588"/>
      <c r="P331" s="557"/>
      <c r="Q331" s="557"/>
      <c r="R331" s="557"/>
    </row>
    <row r="332" spans="6:18" s="587" customFormat="1">
      <c r="F332" s="555"/>
      <c r="H332" s="555"/>
      <c r="J332" s="555"/>
      <c r="O332" s="588"/>
      <c r="P332" s="557"/>
      <c r="Q332" s="557"/>
      <c r="R332" s="557"/>
    </row>
    <row r="333" spans="6:18" s="587" customFormat="1">
      <c r="F333" s="555"/>
      <c r="H333" s="555"/>
      <c r="J333" s="555"/>
      <c r="O333" s="588"/>
      <c r="P333" s="557"/>
      <c r="Q333" s="557"/>
      <c r="R333" s="557"/>
    </row>
    <row r="334" spans="6:18" s="587" customFormat="1">
      <c r="F334" s="555"/>
      <c r="H334" s="555"/>
      <c r="J334" s="555"/>
      <c r="O334" s="588"/>
      <c r="P334" s="557"/>
      <c r="Q334" s="557"/>
      <c r="R334" s="557"/>
    </row>
    <row r="335" spans="6:18" s="587" customFormat="1">
      <c r="F335" s="555"/>
      <c r="H335" s="555"/>
      <c r="J335" s="555"/>
      <c r="O335" s="588"/>
      <c r="P335" s="557"/>
      <c r="Q335" s="557"/>
      <c r="R335" s="557"/>
    </row>
    <row r="336" spans="6:18" s="587" customFormat="1">
      <c r="F336" s="555"/>
      <c r="H336" s="555"/>
      <c r="J336" s="555"/>
      <c r="O336" s="588"/>
      <c r="P336" s="557"/>
      <c r="Q336" s="557"/>
      <c r="R336" s="557"/>
    </row>
    <row r="337" spans="6:18" s="587" customFormat="1">
      <c r="F337" s="555"/>
      <c r="H337" s="555"/>
      <c r="J337" s="555"/>
      <c r="O337" s="588"/>
      <c r="P337" s="557"/>
      <c r="Q337" s="557"/>
      <c r="R337" s="557"/>
    </row>
    <row r="338" spans="6:18" s="587" customFormat="1">
      <c r="F338" s="555"/>
      <c r="H338" s="555"/>
      <c r="J338" s="555"/>
      <c r="O338" s="588"/>
      <c r="P338" s="557"/>
      <c r="Q338" s="557"/>
      <c r="R338" s="557"/>
    </row>
    <row r="339" spans="6:18" s="587" customFormat="1">
      <c r="F339" s="555"/>
      <c r="H339" s="555"/>
      <c r="J339" s="555"/>
      <c r="O339" s="588"/>
      <c r="P339" s="557"/>
      <c r="Q339" s="557"/>
      <c r="R339" s="557"/>
    </row>
    <row r="340" spans="6:18" s="587" customFormat="1">
      <c r="F340" s="555"/>
      <c r="H340" s="555"/>
      <c r="J340" s="555"/>
      <c r="O340" s="588"/>
      <c r="P340" s="557"/>
      <c r="Q340" s="557"/>
      <c r="R340" s="557"/>
    </row>
    <row r="341" spans="6:18" s="587" customFormat="1">
      <c r="F341" s="555"/>
      <c r="H341" s="555"/>
      <c r="J341" s="555"/>
      <c r="O341" s="588"/>
      <c r="P341" s="557"/>
      <c r="Q341" s="557"/>
      <c r="R341" s="557"/>
    </row>
    <row r="342" spans="6:18" s="587" customFormat="1">
      <c r="F342" s="555"/>
      <c r="H342" s="555"/>
      <c r="J342" s="555"/>
      <c r="O342" s="588"/>
      <c r="P342" s="557"/>
      <c r="Q342" s="557"/>
      <c r="R342" s="557"/>
    </row>
    <row r="343" spans="6:18" s="587" customFormat="1">
      <c r="F343" s="555"/>
      <c r="H343" s="555"/>
      <c r="J343" s="555"/>
      <c r="O343" s="588"/>
      <c r="P343" s="557"/>
      <c r="Q343" s="557"/>
      <c r="R343" s="557"/>
    </row>
    <row r="344" spans="6:18" s="587" customFormat="1">
      <c r="F344" s="555"/>
      <c r="H344" s="555"/>
      <c r="J344" s="555"/>
      <c r="O344" s="588"/>
      <c r="P344" s="557"/>
      <c r="Q344" s="557"/>
      <c r="R344" s="557"/>
    </row>
    <row r="345" spans="6:18" s="587" customFormat="1">
      <c r="F345" s="555"/>
      <c r="H345" s="555"/>
      <c r="J345" s="555"/>
      <c r="O345" s="588"/>
      <c r="P345" s="557"/>
      <c r="Q345" s="557"/>
      <c r="R345" s="557"/>
    </row>
    <row r="346" spans="6:18" s="587" customFormat="1">
      <c r="F346" s="555"/>
      <c r="H346" s="555"/>
      <c r="J346" s="555"/>
      <c r="O346" s="588"/>
      <c r="P346" s="557"/>
      <c r="Q346" s="557"/>
      <c r="R346" s="557"/>
    </row>
    <row r="347" spans="6:18" s="587" customFormat="1">
      <c r="F347" s="555"/>
      <c r="H347" s="555"/>
      <c r="J347" s="555"/>
      <c r="O347" s="588"/>
      <c r="P347" s="557"/>
      <c r="Q347" s="557"/>
      <c r="R347" s="557"/>
    </row>
    <row r="348" spans="6:18" s="587" customFormat="1">
      <c r="F348" s="555"/>
      <c r="H348" s="555"/>
      <c r="J348" s="555"/>
      <c r="O348" s="588"/>
      <c r="P348" s="557"/>
      <c r="Q348" s="557"/>
      <c r="R348" s="557"/>
    </row>
    <row r="349" spans="6:18" s="587" customFormat="1">
      <c r="F349" s="555"/>
      <c r="H349" s="555"/>
      <c r="J349" s="555"/>
      <c r="O349" s="588"/>
      <c r="P349" s="557"/>
      <c r="Q349" s="557"/>
      <c r="R349" s="557"/>
    </row>
    <row r="350" spans="6:18" s="587" customFormat="1">
      <c r="F350" s="555"/>
      <c r="H350" s="555"/>
      <c r="J350" s="555"/>
      <c r="O350" s="588"/>
      <c r="P350" s="557"/>
      <c r="Q350" s="557"/>
      <c r="R350" s="557"/>
    </row>
    <row r="351" spans="6:18" s="587" customFormat="1">
      <c r="F351" s="555"/>
      <c r="H351" s="555"/>
      <c r="J351" s="555"/>
      <c r="O351" s="588"/>
      <c r="P351" s="557"/>
      <c r="Q351" s="557"/>
      <c r="R351" s="557"/>
    </row>
    <row r="352" spans="6:18" s="587" customFormat="1">
      <c r="F352" s="555"/>
      <c r="H352" s="555"/>
      <c r="J352" s="555"/>
      <c r="O352" s="588"/>
      <c r="P352" s="557"/>
      <c r="Q352" s="557"/>
      <c r="R352" s="557"/>
    </row>
    <row r="353" spans="6:18" s="587" customFormat="1">
      <c r="F353" s="555"/>
      <c r="H353" s="555"/>
      <c r="J353" s="555"/>
      <c r="O353" s="588"/>
      <c r="P353" s="557"/>
      <c r="Q353" s="557"/>
      <c r="R353" s="557"/>
    </row>
    <row r="354" spans="6:18" s="587" customFormat="1">
      <c r="F354" s="555"/>
      <c r="H354" s="555"/>
      <c r="J354" s="555"/>
      <c r="O354" s="588"/>
      <c r="P354" s="557"/>
      <c r="Q354" s="557"/>
      <c r="R354" s="557"/>
    </row>
    <row r="355" spans="6:18" s="587" customFormat="1">
      <c r="F355" s="555"/>
      <c r="H355" s="555"/>
      <c r="J355" s="555"/>
      <c r="O355" s="588"/>
      <c r="P355" s="557"/>
      <c r="Q355" s="557"/>
      <c r="R355" s="557"/>
    </row>
    <row r="356" spans="6:18" s="587" customFormat="1">
      <c r="F356" s="555"/>
      <c r="H356" s="555"/>
      <c r="J356" s="555"/>
      <c r="O356" s="588"/>
      <c r="P356" s="557"/>
      <c r="Q356" s="557"/>
      <c r="R356" s="557"/>
    </row>
    <row r="357" spans="6:18" s="587" customFormat="1">
      <c r="F357" s="555"/>
      <c r="H357" s="555"/>
      <c r="J357" s="555"/>
      <c r="O357" s="588"/>
      <c r="P357" s="557"/>
      <c r="Q357" s="557"/>
      <c r="R357" s="557"/>
    </row>
    <row r="358" spans="6:18" s="587" customFormat="1">
      <c r="F358" s="555"/>
      <c r="H358" s="555"/>
      <c r="J358" s="555"/>
      <c r="O358" s="588"/>
      <c r="P358" s="557"/>
      <c r="Q358" s="557"/>
      <c r="R358" s="557"/>
    </row>
    <row r="359" spans="6:18" s="587" customFormat="1">
      <c r="F359" s="555"/>
      <c r="H359" s="555"/>
      <c r="J359" s="555"/>
      <c r="O359" s="588"/>
      <c r="P359" s="557"/>
      <c r="Q359" s="557"/>
      <c r="R359" s="557"/>
    </row>
    <row r="360" spans="6:18" s="587" customFormat="1">
      <c r="F360" s="555"/>
      <c r="H360" s="555"/>
      <c r="J360" s="555"/>
      <c r="O360" s="588"/>
      <c r="P360" s="557"/>
      <c r="Q360" s="557"/>
      <c r="R360" s="557"/>
    </row>
    <row r="361" spans="6:18" s="587" customFormat="1">
      <c r="F361" s="555"/>
      <c r="H361" s="555"/>
      <c r="J361" s="555"/>
      <c r="O361" s="588"/>
      <c r="P361" s="557"/>
      <c r="Q361" s="557"/>
      <c r="R361" s="557"/>
    </row>
    <row r="362" spans="6:18" s="587" customFormat="1">
      <c r="F362" s="555"/>
      <c r="H362" s="555"/>
      <c r="J362" s="555"/>
      <c r="O362" s="588"/>
      <c r="P362" s="557"/>
      <c r="Q362" s="557"/>
      <c r="R362" s="557"/>
    </row>
    <row r="363" spans="6:18" s="587" customFormat="1">
      <c r="F363" s="555"/>
      <c r="H363" s="555"/>
      <c r="J363" s="555"/>
      <c r="O363" s="588"/>
      <c r="P363" s="557"/>
      <c r="Q363" s="557"/>
      <c r="R363" s="557"/>
    </row>
    <row r="364" spans="6:18" s="587" customFormat="1">
      <c r="F364" s="555"/>
      <c r="H364" s="555"/>
      <c r="J364" s="555"/>
      <c r="O364" s="588"/>
      <c r="P364" s="557"/>
      <c r="Q364" s="557"/>
      <c r="R364" s="557"/>
    </row>
    <row r="365" spans="6:18" s="587" customFormat="1">
      <c r="F365" s="555"/>
      <c r="H365" s="555"/>
      <c r="J365" s="555"/>
      <c r="O365" s="588"/>
      <c r="P365" s="557"/>
      <c r="Q365" s="557"/>
      <c r="R365" s="557"/>
    </row>
    <row r="366" spans="6:18" s="587" customFormat="1">
      <c r="F366" s="555"/>
      <c r="H366" s="555"/>
      <c r="J366" s="555"/>
      <c r="O366" s="588"/>
      <c r="P366" s="557"/>
      <c r="Q366" s="557"/>
      <c r="R366" s="557"/>
    </row>
    <row r="367" spans="6:18" s="587" customFormat="1">
      <c r="F367" s="555"/>
      <c r="H367" s="555"/>
      <c r="J367" s="555"/>
      <c r="O367" s="588"/>
      <c r="P367" s="557"/>
      <c r="Q367" s="557"/>
      <c r="R367" s="557"/>
    </row>
    <row r="368" spans="6:18" s="587" customFormat="1">
      <c r="F368" s="555"/>
      <c r="H368" s="555"/>
      <c r="J368" s="555"/>
      <c r="O368" s="588"/>
      <c r="P368" s="557"/>
      <c r="Q368" s="557"/>
      <c r="R368" s="557"/>
    </row>
    <row r="369" spans="6:18" s="587" customFormat="1">
      <c r="F369" s="555"/>
      <c r="H369" s="555"/>
      <c r="J369" s="555"/>
      <c r="O369" s="588"/>
      <c r="P369" s="557"/>
      <c r="Q369" s="557"/>
      <c r="R369" s="557"/>
    </row>
    <row r="370" spans="6:18" s="587" customFormat="1">
      <c r="F370" s="555"/>
      <c r="H370" s="555"/>
      <c r="J370" s="555"/>
      <c r="O370" s="588"/>
      <c r="P370" s="557"/>
      <c r="Q370" s="557"/>
      <c r="R370" s="557"/>
    </row>
    <row r="371" spans="6:18" s="587" customFormat="1">
      <c r="F371" s="555"/>
      <c r="H371" s="555"/>
      <c r="J371" s="555"/>
      <c r="O371" s="588"/>
      <c r="P371" s="557"/>
      <c r="Q371" s="557"/>
      <c r="R371" s="557"/>
    </row>
    <row r="372" spans="6:18" s="587" customFormat="1">
      <c r="F372" s="555"/>
      <c r="H372" s="555"/>
      <c r="J372" s="555"/>
      <c r="O372" s="588"/>
      <c r="P372" s="557"/>
      <c r="Q372" s="557"/>
      <c r="R372" s="557"/>
    </row>
    <row r="373" spans="6:18" s="587" customFormat="1">
      <c r="F373" s="555"/>
      <c r="H373" s="555"/>
      <c r="J373" s="555"/>
      <c r="O373" s="588"/>
      <c r="P373" s="557"/>
      <c r="Q373" s="557"/>
      <c r="R373" s="557"/>
    </row>
    <row r="374" spans="6:18" s="587" customFormat="1">
      <c r="F374" s="555"/>
      <c r="H374" s="555"/>
      <c r="J374" s="555"/>
      <c r="O374" s="588"/>
      <c r="P374" s="557"/>
      <c r="Q374" s="557"/>
      <c r="R374" s="557"/>
    </row>
    <row r="375" spans="6:18" s="587" customFormat="1">
      <c r="F375" s="555"/>
      <c r="H375" s="555"/>
      <c r="J375" s="555"/>
      <c r="O375" s="588"/>
      <c r="P375" s="557"/>
      <c r="Q375" s="557"/>
      <c r="R375" s="557"/>
    </row>
    <row r="376" spans="6:18" s="587" customFormat="1">
      <c r="F376" s="555"/>
      <c r="H376" s="555"/>
      <c r="J376" s="555"/>
      <c r="O376" s="588"/>
      <c r="P376" s="557"/>
      <c r="Q376" s="557"/>
      <c r="R376" s="557"/>
    </row>
    <row r="377" spans="6:18" s="587" customFormat="1">
      <c r="F377" s="555"/>
      <c r="H377" s="555"/>
      <c r="J377" s="555"/>
      <c r="O377" s="588"/>
      <c r="P377" s="557"/>
      <c r="Q377" s="557"/>
      <c r="R377" s="557"/>
    </row>
    <row r="378" spans="6:18" s="587" customFormat="1">
      <c r="F378" s="555"/>
      <c r="H378" s="555"/>
      <c r="J378" s="555"/>
      <c r="O378" s="588"/>
      <c r="P378" s="557"/>
      <c r="Q378" s="557"/>
      <c r="R378" s="557"/>
    </row>
    <row r="379" spans="6:18" s="587" customFormat="1">
      <c r="F379" s="555"/>
      <c r="H379" s="555"/>
      <c r="J379" s="555"/>
      <c r="O379" s="588"/>
      <c r="P379" s="557"/>
      <c r="Q379" s="557"/>
      <c r="R379" s="557"/>
    </row>
    <row r="380" spans="6:18" s="587" customFormat="1">
      <c r="F380" s="555"/>
      <c r="H380" s="555"/>
      <c r="J380" s="555"/>
      <c r="O380" s="588"/>
      <c r="P380" s="557"/>
      <c r="Q380" s="557"/>
      <c r="R380" s="557"/>
    </row>
    <row r="381" spans="6:18" s="587" customFormat="1">
      <c r="F381" s="555"/>
      <c r="H381" s="555"/>
      <c r="J381" s="555"/>
      <c r="O381" s="588"/>
      <c r="P381" s="557"/>
      <c r="Q381" s="557"/>
      <c r="R381" s="557"/>
    </row>
    <row r="382" spans="6:18" s="587" customFormat="1">
      <c r="F382" s="555"/>
      <c r="H382" s="555"/>
      <c r="J382" s="555"/>
      <c r="O382" s="588"/>
      <c r="P382" s="557"/>
      <c r="Q382" s="557"/>
      <c r="R382" s="557"/>
    </row>
    <row r="383" spans="6:18" s="587" customFormat="1">
      <c r="F383" s="555"/>
      <c r="H383" s="555"/>
      <c r="J383" s="555"/>
      <c r="O383" s="588"/>
      <c r="P383" s="557"/>
      <c r="Q383" s="557"/>
      <c r="R383" s="557"/>
    </row>
    <row r="384" spans="6:18" s="587" customFormat="1">
      <c r="F384" s="555"/>
      <c r="H384" s="555"/>
      <c r="J384" s="555"/>
      <c r="O384" s="588"/>
      <c r="P384" s="557"/>
      <c r="Q384" s="557"/>
      <c r="R384" s="557"/>
    </row>
    <row r="385" spans="6:18" s="587" customFormat="1">
      <c r="F385" s="555"/>
      <c r="H385" s="555"/>
      <c r="J385" s="555"/>
      <c r="O385" s="588"/>
      <c r="P385" s="557"/>
      <c r="Q385" s="557"/>
      <c r="R385" s="557"/>
    </row>
    <row r="386" spans="6:18" s="587" customFormat="1">
      <c r="F386" s="555"/>
      <c r="H386" s="555"/>
      <c r="J386" s="555"/>
      <c r="O386" s="588"/>
      <c r="P386" s="557"/>
      <c r="Q386" s="557"/>
      <c r="R386" s="557"/>
    </row>
    <row r="387" spans="6:18" s="587" customFormat="1">
      <c r="F387" s="555"/>
      <c r="H387" s="555"/>
      <c r="J387" s="555"/>
      <c r="O387" s="588"/>
      <c r="P387" s="557"/>
      <c r="Q387" s="557"/>
      <c r="R387" s="557"/>
    </row>
    <row r="388" spans="6:18" s="587" customFormat="1">
      <c r="F388" s="555"/>
      <c r="H388" s="555"/>
      <c r="J388" s="555"/>
      <c r="O388" s="588"/>
      <c r="P388" s="557"/>
      <c r="Q388" s="557"/>
      <c r="R388" s="557"/>
    </row>
    <row r="389" spans="6:18" s="587" customFormat="1">
      <c r="F389" s="555"/>
      <c r="H389" s="555"/>
      <c r="J389" s="555"/>
      <c r="O389" s="588"/>
      <c r="P389" s="557"/>
      <c r="Q389" s="557"/>
      <c r="R389" s="557"/>
    </row>
    <row r="390" spans="6:18" s="587" customFormat="1">
      <c r="F390" s="555"/>
      <c r="H390" s="555"/>
      <c r="J390" s="555"/>
      <c r="O390" s="588"/>
      <c r="P390" s="557"/>
      <c r="Q390" s="557"/>
      <c r="R390" s="557"/>
    </row>
    <row r="391" spans="6:18" s="587" customFormat="1">
      <c r="F391" s="555"/>
      <c r="H391" s="555"/>
      <c r="J391" s="555"/>
      <c r="O391" s="588"/>
      <c r="P391" s="557"/>
      <c r="Q391" s="557"/>
      <c r="R391" s="557"/>
    </row>
    <row r="392" spans="6:18" s="587" customFormat="1">
      <c r="F392" s="555"/>
      <c r="H392" s="555"/>
      <c r="J392" s="555"/>
      <c r="O392" s="588"/>
      <c r="P392" s="557"/>
      <c r="Q392" s="557"/>
      <c r="R392" s="557"/>
    </row>
    <row r="393" spans="6:18" s="587" customFormat="1">
      <c r="F393" s="555"/>
      <c r="H393" s="555"/>
      <c r="J393" s="555"/>
      <c r="O393" s="588"/>
      <c r="P393" s="557"/>
      <c r="Q393" s="557"/>
      <c r="R393" s="557"/>
    </row>
    <row r="394" spans="6:18" s="587" customFormat="1">
      <c r="F394" s="555"/>
      <c r="H394" s="555"/>
      <c r="J394" s="555"/>
      <c r="O394" s="588"/>
      <c r="P394" s="557"/>
      <c r="Q394" s="557"/>
      <c r="R394" s="557"/>
    </row>
    <row r="395" spans="6:18" s="587" customFormat="1">
      <c r="F395" s="555"/>
      <c r="H395" s="555"/>
      <c r="J395" s="555"/>
      <c r="O395" s="588"/>
      <c r="P395" s="557"/>
      <c r="Q395" s="557"/>
      <c r="R395" s="557"/>
    </row>
    <row r="396" spans="6:18" s="587" customFormat="1">
      <c r="F396" s="555"/>
      <c r="H396" s="555"/>
      <c r="J396" s="555"/>
      <c r="O396" s="588"/>
      <c r="P396" s="557"/>
      <c r="Q396" s="557"/>
      <c r="R396" s="557"/>
    </row>
    <row r="397" spans="6:18" s="587" customFormat="1">
      <c r="F397" s="555"/>
      <c r="H397" s="555"/>
      <c r="J397" s="555"/>
      <c r="O397" s="588"/>
      <c r="P397" s="557"/>
      <c r="Q397" s="557"/>
      <c r="R397" s="557"/>
    </row>
    <row r="398" spans="6:18" s="587" customFormat="1">
      <c r="F398" s="555"/>
      <c r="H398" s="555"/>
      <c r="J398" s="555"/>
      <c r="O398" s="588"/>
      <c r="P398" s="557"/>
      <c r="Q398" s="557"/>
      <c r="R398" s="557"/>
    </row>
    <row r="399" spans="6:18" s="587" customFormat="1">
      <c r="F399" s="555"/>
      <c r="H399" s="555"/>
      <c r="J399" s="555"/>
      <c r="O399" s="588"/>
      <c r="P399" s="557"/>
      <c r="Q399" s="557"/>
      <c r="R399" s="557"/>
    </row>
    <row r="400" spans="6:18" s="587" customFormat="1">
      <c r="F400" s="555"/>
      <c r="H400" s="555"/>
      <c r="J400" s="555"/>
      <c r="O400" s="588"/>
      <c r="P400" s="557"/>
      <c r="Q400" s="557"/>
      <c r="R400" s="557"/>
    </row>
    <row r="401" spans="6:18" s="587" customFormat="1">
      <c r="F401" s="555"/>
      <c r="H401" s="555"/>
      <c r="J401" s="555"/>
      <c r="O401" s="588"/>
      <c r="P401" s="557"/>
      <c r="Q401" s="557"/>
      <c r="R401" s="557"/>
    </row>
    <row r="402" spans="6:18" s="587" customFormat="1">
      <c r="F402" s="555"/>
      <c r="H402" s="555"/>
      <c r="J402" s="555"/>
      <c r="O402" s="588"/>
      <c r="P402" s="557"/>
      <c r="Q402" s="557"/>
      <c r="R402" s="557"/>
    </row>
    <row r="403" spans="6:18" s="587" customFormat="1">
      <c r="F403" s="555"/>
      <c r="H403" s="555"/>
      <c r="J403" s="555"/>
      <c r="O403" s="588"/>
      <c r="P403" s="557"/>
      <c r="Q403" s="557"/>
      <c r="R403" s="557"/>
    </row>
    <row r="404" spans="6:18" s="587" customFormat="1">
      <c r="F404" s="555"/>
      <c r="H404" s="555"/>
      <c r="J404" s="555"/>
      <c r="O404" s="588"/>
      <c r="P404" s="557"/>
      <c r="Q404" s="557"/>
      <c r="R404" s="557"/>
    </row>
    <row r="405" spans="6:18" s="587" customFormat="1">
      <c r="F405" s="555"/>
      <c r="H405" s="555"/>
      <c r="J405" s="555"/>
      <c r="O405" s="588"/>
      <c r="P405" s="557"/>
      <c r="Q405" s="557"/>
      <c r="R405" s="557"/>
    </row>
    <row r="406" spans="6:18" s="587" customFormat="1">
      <c r="F406" s="555"/>
      <c r="H406" s="555"/>
      <c r="J406" s="555"/>
      <c r="O406" s="588"/>
      <c r="P406" s="557"/>
      <c r="Q406" s="557"/>
      <c r="R406" s="557"/>
    </row>
    <row r="407" spans="6:18" s="587" customFormat="1">
      <c r="F407" s="555"/>
      <c r="H407" s="555"/>
      <c r="J407" s="555"/>
      <c r="O407" s="588"/>
      <c r="P407" s="557"/>
      <c r="Q407" s="557"/>
      <c r="R407" s="557"/>
    </row>
    <row r="408" spans="6:18" s="587" customFormat="1">
      <c r="F408" s="555"/>
      <c r="H408" s="555"/>
      <c r="J408" s="555"/>
      <c r="O408" s="588"/>
      <c r="P408" s="557"/>
      <c r="Q408" s="557"/>
      <c r="R408" s="557"/>
    </row>
    <row r="409" spans="6:18" s="587" customFormat="1">
      <c r="F409" s="555"/>
      <c r="H409" s="555"/>
      <c r="J409" s="555"/>
      <c r="O409" s="588"/>
      <c r="P409" s="557"/>
      <c r="Q409" s="557"/>
      <c r="R409" s="557"/>
    </row>
    <row r="410" spans="6:18" s="587" customFormat="1">
      <c r="F410" s="555"/>
      <c r="H410" s="555"/>
      <c r="J410" s="555"/>
      <c r="O410" s="588"/>
      <c r="P410" s="557"/>
      <c r="Q410" s="557"/>
      <c r="R410" s="557"/>
    </row>
    <row r="411" spans="6:18" s="587" customFormat="1">
      <c r="F411" s="555"/>
      <c r="H411" s="555"/>
      <c r="J411" s="555"/>
      <c r="O411" s="588"/>
      <c r="P411" s="557"/>
      <c r="Q411" s="557"/>
      <c r="R411" s="557"/>
    </row>
    <row r="412" spans="6:18" s="587" customFormat="1">
      <c r="F412" s="555"/>
      <c r="H412" s="555"/>
      <c r="J412" s="555"/>
      <c r="O412" s="588"/>
      <c r="P412" s="557"/>
      <c r="Q412" s="557"/>
      <c r="R412" s="557"/>
    </row>
    <row r="413" spans="6:18" s="587" customFormat="1">
      <c r="F413" s="555"/>
      <c r="H413" s="555"/>
      <c r="J413" s="555"/>
      <c r="O413" s="588"/>
      <c r="P413" s="557"/>
      <c r="Q413" s="557"/>
      <c r="R413" s="557"/>
    </row>
    <row r="414" spans="6:18" s="587" customFormat="1">
      <c r="F414" s="555"/>
      <c r="H414" s="555"/>
      <c r="J414" s="555"/>
      <c r="O414" s="588"/>
      <c r="P414" s="557"/>
      <c r="Q414" s="557"/>
      <c r="R414" s="557"/>
    </row>
    <row r="415" spans="6:18" s="587" customFormat="1">
      <c r="F415" s="555"/>
      <c r="H415" s="555"/>
      <c r="J415" s="555"/>
      <c r="O415" s="588"/>
      <c r="P415" s="557"/>
      <c r="Q415" s="557"/>
      <c r="R415" s="557"/>
    </row>
    <row r="416" spans="6:18" s="587" customFormat="1">
      <c r="F416" s="555"/>
      <c r="H416" s="555"/>
      <c r="J416" s="555"/>
      <c r="O416" s="588"/>
      <c r="P416" s="557"/>
      <c r="Q416" s="557"/>
      <c r="R416" s="557"/>
    </row>
    <row r="417" spans="6:18" s="587" customFormat="1">
      <c r="F417" s="555"/>
      <c r="H417" s="555"/>
      <c r="J417" s="555"/>
      <c r="O417" s="588"/>
      <c r="P417" s="557"/>
      <c r="Q417" s="557"/>
      <c r="R417" s="557"/>
    </row>
    <row r="418" spans="6:18" s="587" customFormat="1">
      <c r="F418" s="555"/>
      <c r="H418" s="555"/>
      <c r="J418" s="555"/>
      <c r="O418" s="588"/>
      <c r="P418" s="557"/>
      <c r="Q418" s="557"/>
      <c r="R418" s="557"/>
    </row>
    <row r="419" spans="6:18" s="587" customFormat="1">
      <c r="F419" s="555"/>
      <c r="H419" s="555"/>
      <c r="J419" s="555"/>
      <c r="O419" s="588"/>
      <c r="P419" s="557"/>
      <c r="Q419" s="557"/>
      <c r="R419" s="557"/>
    </row>
    <row r="420" spans="6:18" s="587" customFormat="1">
      <c r="F420" s="555"/>
      <c r="H420" s="555"/>
      <c r="J420" s="555"/>
      <c r="O420" s="588"/>
      <c r="P420" s="557"/>
      <c r="Q420" s="557"/>
      <c r="R420" s="557"/>
    </row>
    <row r="421" spans="6:18" s="587" customFormat="1">
      <c r="F421" s="555"/>
      <c r="H421" s="555"/>
      <c r="J421" s="555"/>
      <c r="O421" s="588"/>
      <c r="P421" s="557"/>
      <c r="Q421" s="557"/>
      <c r="R421" s="557"/>
    </row>
    <row r="422" spans="6:18" s="587" customFormat="1">
      <c r="F422" s="555"/>
      <c r="H422" s="555"/>
      <c r="J422" s="555"/>
      <c r="O422" s="588"/>
      <c r="P422" s="557"/>
      <c r="Q422" s="557"/>
      <c r="R422" s="557"/>
    </row>
    <row r="423" spans="6:18" s="587" customFormat="1">
      <c r="F423" s="555"/>
      <c r="H423" s="555"/>
      <c r="J423" s="555"/>
      <c r="O423" s="588"/>
      <c r="P423" s="557"/>
      <c r="Q423" s="557"/>
      <c r="R423" s="557"/>
    </row>
    <row r="424" spans="6:18" s="587" customFormat="1">
      <c r="F424" s="555"/>
      <c r="H424" s="555"/>
      <c r="J424" s="555"/>
      <c r="O424" s="588"/>
      <c r="P424" s="557"/>
      <c r="Q424" s="557"/>
      <c r="R424" s="557"/>
    </row>
    <row r="425" spans="6:18" s="587" customFormat="1">
      <c r="F425" s="555"/>
      <c r="H425" s="555"/>
      <c r="J425" s="555"/>
      <c r="O425" s="588"/>
      <c r="P425" s="557"/>
      <c r="Q425" s="557"/>
      <c r="R425" s="557"/>
    </row>
    <row r="426" spans="6:18" s="587" customFormat="1">
      <c r="F426" s="555"/>
      <c r="H426" s="555"/>
      <c r="J426" s="555"/>
      <c r="O426" s="588"/>
      <c r="P426" s="557"/>
      <c r="Q426" s="557"/>
      <c r="R426" s="557"/>
    </row>
    <row r="427" spans="6:18" s="587" customFormat="1">
      <c r="F427" s="555"/>
      <c r="H427" s="555"/>
      <c r="J427" s="555"/>
      <c r="O427" s="588"/>
      <c r="P427" s="557"/>
      <c r="Q427" s="557"/>
      <c r="R427" s="557"/>
    </row>
    <row r="428" spans="6:18" s="587" customFormat="1">
      <c r="F428" s="555"/>
      <c r="H428" s="555"/>
      <c r="J428" s="555"/>
      <c r="O428" s="588"/>
      <c r="P428" s="557"/>
      <c r="Q428" s="557"/>
      <c r="R428" s="557"/>
    </row>
    <row r="429" spans="6:18" s="587" customFormat="1">
      <c r="F429" s="555"/>
      <c r="H429" s="555"/>
      <c r="J429" s="555"/>
      <c r="O429" s="588"/>
      <c r="P429" s="557"/>
      <c r="Q429" s="557"/>
      <c r="R429" s="557"/>
    </row>
    <row r="430" spans="6:18" s="587" customFormat="1">
      <c r="F430" s="555"/>
      <c r="H430" s="555"/>
      <c r="J430" s="555"/>
      <c r="O430" s="588"/>
      <c r="P430" s="557"/>
      <c r="Q430" s="557"/>
      <c r="R430" s="557"/>
    </row>
    <row r="431" spans="6:18" s="587" customFormat="1">
      <c r="F431" s="555"/>
      <c r="H431" s="555"/>
      <c r="J431" s="555"/>
      <c r="O431" s="588"/>
      <c r="P431" s="557"/>
      <c r="Q431" s="557"/>
      <c r="R431" s="557"/>
    </row>
    <row r="432" spans="6:18" s="587" customFormat="1">
      <c r="F432" s="555"/>
      <c r="H432" s="555"/>
      <c r="J432" s="555"/>
      <c r="O432" s="588"/>
      <c r="P432" s="557"/>
      <c r="Q432" s="557"/>
      <c r="R432" s="557"/>
    </row>
    <row r="433" spans="6:18" s="587" customFormat="1">
      <c r="F433" s="555"/>
      <c r="H433" s="555"/>
      <c r="J433" s="555"/>
      <c r="O433" s="588"/>
      <c r="P433" s="557"/>
      <c r="Q433" s="557"/>
      <c r="R433" s="557"/>
    </row>
    <row r="434" spans="6:18" s="587" customFormat="1">
      <c r="F434" s="555"/>
      <c r="H434" s="555"/>
      <c r="J434" s="555"/>
      <c r="O434" s="588"/>
      <c r="P434" s="557"/>
      <c r="Q434" s="557"/>
      <c r="R434" s="557"/>
    </row>
    <row r="435" spans="6:18" s="587" customFormat="1">
      <c r="F435" s="555"/>
      <c r="H435" s="555"/>
      <c r="J435" s="555"/>
      <c r="O435" s="588"/>
      <c r="P435" s="557"/>
      <c r="Q435" s="557"/>
      <c r="R435" s="557"/>
    </row>
    <row r="436" spans="6:18" s="587" customFormat="1">
      <c r="F436" s="555"/>
      <c r="H436" s="555"/>
      <c r="J436" s="555"/>
      <c r="O436" s="588"/>
      <c r="P436" s="557"/>
      <c r="Q436" s="557"/>
      <c r="R436" s="557"/>
    </row>
    <row r="437" spans="6:18" s="587" customFormat="1">
      <c r="F437" s="555"/>
      <c r="H437" s="555"/>
      <c r="J437" s="555"/>
      <c r="O437" s="588"/>
      <c r="P437" s="557"/>
      <c r="Q437" s="557"/>
      <c r="R437" s="557"/>
    </row>
    <row r="438" spans="6:18" s="587" customFormat="1">
      <c r="F438" s="555"/>
      <c r="H438" s="555"/>
      <c r="J438" s="555"/>
      <c r="O438" s="588"/>
      <c r="P438" s="557"/>
      <c r="Q438" s="557"/>
      <c r="R438" s="557"/>
    </row>
    <row r="439" spans="6:18" s="587" customFormat="1">
      <c r="F439" s="555"/>
      <c r="H439" s="555"/>
      <c r="J439" s="555"/>
      <c r="O439" s="588"/>
      <c r="P439" s="557"/>
      <c r="Q439" s="557"/>
      <c r="R439" s="557"/>
    </row>
    <row r="440" spans="6:18" s="587" customFormat="1">
      <c r="F440" s="555"/>
      <c r="H440" s="555"/>
      <c r="J440" s="555"/>
      <c r="O440" s="588"/>
      <c r="P440" s="557"/>
      <c r="Q440" s="557"/>
      <c r="R440" s="557"/>
    </row>
    <row r="441" spans="6:18" s="587" customFormat="1">
      <c r="F441" s="555"/>
      <c r="H441" s="555"/>
      <c r="J441" s="555"/>
      <c r="O441" s="588"/>
      <c r="P441" s="557"/>
      <c r="Q441" s="557"/>
      <c r="R441" s="557"/>
    </row>
    <row r="442" spans="6:18" s="587" customFormat="1">
      <c r="F442" s="555"/>
      <c r="H442" s="555"/>
      <c r="J442" s="555"/>
      <c r="O442" s="588"/>
      <c r="P442" s="557"/>
      <c r="Q442" s="557"/>
      <c r="R442" s="557"/>
    </row>
    <row r="443" spans="6:18" s="587" customFormat="1">
      <c r="F443" s="555"/>
      <c r="H443" s="555"/>
      <c r="J443" s="555"/>
      <c r="O443" s="588"/>
      <c r="P443" s="557"/>
      <c r="Q443" s="557"/>
      <c r="R443" s="557"/>
    </row>
    <row r="444" spans="6:18" s="587" customFormat="1">
      <c r="F444" s="555"/>
      <c r="H444" s="555"/>
      <c r="J444" s="555"/>
      <c r="O444" s="588"/>
      <c r="P444" s="557"/>
      <c r="Q444" s="557"/>
      <c r="R444" s="557"/>
    </row>
    <row r="445" spans="6:18" s="587" customFormat="1">
      <c r="F445" s="555"/>
      <c r="H445" s="555"/>
      <c r="J445" s="555"/>
      <c r="O445" s="588"/>
      <c r="P445" s="557"/>
      <c r="Q445" s="557"/>
      <c r="R445" s="557"/>
    </row>
    <row r="446" spans="6:18" s="587" customFormat="1">
      <c r="F446" s="555"/>
      <c r="H446" s="555"/>
      <c r="J446" s="555"/>
      <c r="O446" s="588"/>
      <c r="P446" s="557"/>
      <c r="Q446" s="557"/>
      <c r="R446" s="557"/>
    </row>
    <row r="447" spans="6:18" s="587" customFormat="1">
      <c r="F447" s="555"/>
      <c r="H447" s="555"/>
      <c r="J447" s="555"/>
      <c r="O447" s="588"/>
      <c r="P447" s="557"/>
      <c r="Q447" s="557"/>
      <c r="R447" s="557"/>
    </row>
    <row r="448" spans="6:18" s="587" customFormat="1">
      <c r="F448" s="555"/>
      <c r="H448" s="555"/>
      <c r="J448" s="555"/>
      <c r="O448" s="588"/>
      <c r="P448" s="557"/>
      <c r="Q448" s="557"/>
      <c r="R448" s="557"/>
    </row>
    <row r="449" spans="6:18" s="587" customFormat="1">
      <c r="F449" s="555"/>
      <c r="H449" s="555"/>
      <c r="J449" s="555"/>
      <c r="O449" s="588"/>
      <c r="P449" s="557"/>
      <c r="Q449" s="557"/>
      <c r="R449" s="557"/>
    </row>
    <row r="450" spans="6:18" s="587" customFormat="1">
      <c r="F450" s="555"/>
      <c r="H450" s="555"/>
      <c r="J450" s="555"/>
      <c r="O450" s="588"/>
      <c r="P450" s="557"/>
      <c r="Q450" s="557"/>
      <c r="R450" s="557"/>
    </row>
    <row r="451" spans="6:18" s="587" customFormat="1">
      <c r="F451" s="555"/>
      <c r="H451" s="555"/>
      <c r="J451" s="555"/>
      <c r="O451" s="588"/>
      <c r="P451" s="557"/>
      <c r="Q451" s="557"/>
      <c r="R451" s="557"/>
    </row>
    <row r="452" spans="6:18" s="587" customFormat="1">
      <c r="F452" s="555"/>
      <c r="H452" s="555"/>
      <c r="J452" s="555"/>
      <c r="O452" s="588"/>
      <c r="P452" s="557"/>
      <c r="Q452" s="557"/>
      <c r="R452" s="557"/>
    </row>
    <row r="453" spans="6:18" s="587" customFormat="1">
      <c r="F453" s="555"/>
      <c r="H453" s="555"/>
      <c r="J453" s="555"/>
      <c r="O453" s="588"/>
      <c r="P453" s="557"/>
      <c r="Q453" s="557"/>
      <c r="R453" s="557"/>
    </row>
    <row r="454" spans="6:18" s="587" customFormat="1">
      <c r="F454" s="555"/>
      <c r="H454" s="555"/>
      <c r="J454" s="555"/>
      <c r="O454" s="588"/>
      <c r="P454" s="557"/>
      <c r="Q454" s="557"/>
      <c r="R454" s="557"/>
    </row>
    <row r="455" spans="6:18" s="587" customFormat="1">
      <c r="F455" s="555"/>
      <c r="H455" s="555"/>
      <c r="J455" s="555"/>
      <c r="O455" s="588"/>
      <c r="P455" s="557"/>
      <c r="Q455" s="557"/>
      <c r="R455" s="557"/>
    </row>
    <row r="456" spans="6:18" s="587" customFormat="1">
      <c r="F456" s="555"/>
      <c r="H456" s="555"/>
      <c r="J456" s="555"/>
      <c r="O456" s="588"/>
      <c r="P456" s="557"/>
      <c r="Q456" s="557"/>
      <c r="R456" s="557"/>
    </row>
    <row r="457" spans="6:18" s="587" customFormat="1">
      <c r="F457" s="555"/>
      <c r="H457" s="555"/>
      <c r="J457" s="555"/>
      <c r="O457" s="588"/>
      <c r="P457" s="557"/>
      <c r="Q457" s="557"/>
      <c r="R457" s="557"/>
    </row>
    <row r="458" spans="6:18" s="587" customFormat="1">
      <c r="F458" s="555"/>
      <c r="H458" s="555"/>
      <c r="J458" s="555"/>
      <c r="O458" s="588"/>
      <c r="P458" s="557"/>
      <c r="Q458" s="557"/>
      <c r="R458" s="557"/>
    </row>
    <row r="459" spans="6:18" s="587" customFormat="1">
      <c r="F459" s="555"/>
      <c r="H459" s="555"/>
      <c r="J459" s="555"/>
      <c r="O459" s="588"/>
      <c r="P459" s="557"/>
      <c r="Q459" s="557"/>
      <c r="R459" s="557"/>
    </row>
    <row r="460" spans="6:18" s="587" customFormat="1">
      <c r="F460" s="555"/>
      <c r="H460" s="555"/>
      <c r="J460" s="555"/>
      <c r="O460" s="588"/>
      <c r="P460" s="557"/>
      <c r="Q460" s="557"/>
      <c r="R460" s="557"/>
    </row>
    <row r="461" spans="6:18" s="587" customFormat="1">
      <c r="F461" s="555"/>
      <c r="H461" s="555"/>
      <c r="J461" s="555"/>
      <c r="O461" s="588"/>
      <c r="P461" s="557"/>
      <c r="Q461" s="557"/>
      <c r="R461" s="557"/>
    </row>
    <row r="462" spans="6:18" s="587" customFormat="1">
      <c r="F462" s="555"/>
      <c r="H462" s="555"/>
      <c r="J462" s="555"/>
      <c r="O462" s="588"/>
      <c r="P462" s="557"/>
      <c r="Q462" s="557"/>
      <c r="R462" s="557"/>
    </row>
    <row r="463" spans="6:18" s="587" customFormat="1">
      <c r="F463" s="555"/>
      <c r="H463" s="555"/>
      <c r="J463" s="555"/>
      <c r="O463" s="588"/>
      <c r="P463" s="557"/>
      <c r="Q463" s="557"/>
      <c r="R463" s="557"/>
    </row>
    <row r="464" spans="6:18" s="587" customFormat="1">
      <c r="F464" s="555"/>
      <c r="H464" s="555"/>
      <c r="J464" s="555"/>
      <c r="O464" s="588"/>
      <c r="P464" s="557"/>
      <c r="Q464" s="557"/>
      <c r="R464" s="557"/>
    </row>
    <row r="465" spans="6:18" s="587" customFormat="1">
      <c r="F465" s="555"/>
      <c r="H465" s="555"/>
      <c r="J465" s="555"/>
      <c r="O465" s="588"/>
      <c r="P465" s="557"/>
      <c r="Q465" s="557"/>
      <c r="R465" s="557"/>
    </row>
    <row r="466" spans="6:18" s="587" customFormat="1">
      <c r="F466" s="555"/>
      <c r="H466" s="555"/>
      <c r="J466" s="555"/>
      <c r="O466" s="588"/>
      <c r="P466" s="557"/>
      <c r="Q466" s="557"/>
      <c r="R466" s="557"/>
    </row>
    <row r="467" spans="6:18" s="587" customFormat="1">
      <c r="F467" s="555"/>
      <c r="H467" s="555"/>
      <c r="J467" s="555"/>
      <c r="O467" s="588"/>
      <c r="P467" s="557"/>
      <c r="Q467" s="557"/>
      <c r="R467" s="557"/>
    </row>
    <row r="468" spans="6:18" s="587" customFormat="1">
      <c r="F468" s="555"/>
      <c r="H468" s="555"/>
      <c r="J468" s="555"/>
      <c r="O468" s="588"/>
      <c r="P468" s="557"/>
      <c r="Q468" s="557"/>
      <c r="R468" s="557"/>
    </row>
    <row r="469" spans="6:18" s="587" customFormat="1">
      <c r="F469" s="555"/>
      <c r="H469" s="555"/>
      <c r="J469" s="555"/>
      <c r="O469" s="588"/>
      <c r="P469" s="557"/>
      <c r="Q469" s="557"/>
      <c r="R469" s="557"/>
    </row>
    <row r="470" spans="6:18" s="587" customFormat="1">
      <c r="F470" s="555"/>
      <c r="H470" s="555"/>
      <c r="J470" s="555"/>
      <c r="O470" s="588"/>
      <c r="P470" s="557"/>
      <c r="Q470" s="557"/>
      <c r="R470" s="557"/>
    </row>
    <row r="471" spans="6:18" s="587" customFormat="1">
      <c r="F471" s="555"/>
      <c r="H471" s="555"/>
      <c r="J471" s="555"/>
      <c r="O471" s="588"/>
      <c r="P471" s="557"/>
      <c r="Q471" s="557"/>
      <c r="R471" s="557"/>
    </row>
    <row r="472" spans="6:18" s="587" customFormat="1">
      <c r="F472" s="555"/>
      <c r="H472" s="555"/>
      <c r="J472" s="555"/>
      <c r="O472" s="588"/>
      <c r="P472" s="557"/>
      <c r="Q472" s="557"/>
      <c r="R472" s="557"/>
    </row>
    <row r="473" spans="6:18" s="587" customFormat="1">
      <c r="F473" s="555"/>
      <c r="H473" s="555"/>
      <c r="J473" s="555"/>
      <c r="O473" s="588"/>
      <c r="P473" s="557"/>
      <c r="Q473" s="557"/>
      <c r="R473" s="557"/>
    </row>
    <row r="474" spans="6:18" s="587" customFormat="1">
      <c r="F474" s="555"/>
      <c r="H474" s="555"/>
      <c r="J474" s="555"/>
      <c r="O474" s="588"/>
      <c r="P474" s="557"/>
      <c r="Q474" s="557"/>
      <c r="R474" s="557"/>
    </row>
    <row r="475" spans="6:18" s="587" customFormat="1">
      <c r="F475" s="555"/>
      <c r="H475" s="555"/>
      <c r="J475" s="555"/>
      <c r="O475" s="588"/>
      <c r="P475" s="557"/>
      <c r="Q475" s="557"/>
      <c r="R475" s="557"/>
    </row>
    <row r="476" spans="6:18" s="587" customFormat="1">
      <c r="F476" s="555"/>
      <c r="H476" s="555"/>
      <c r="J476" s="555"/>
      <c r="O476" s="588"/>
      <c r="P476" s="557"/>
      <c r="Q476" s="557"/>
      <c r="R476" s="557"/>
    </row>
    <row r="477" spans="6:18" s="587" customFormat="1">
      <c r="F477" s="555"/>
      <c r="H477" s="555"/>
      <c r="J477" s="555"/>
      <c r="O477" s="588"/>
      <c r="P477" s="557"/>
      <c r="Q477" s="557"/>
      <c r="R477" s="557"/>
    </row>
    <row r="478" spans="6:18" s="587" customFormat="1">
      <c r="F478" s="555"/>
      <c r="H478" s="555"/>
      <c r="J478" s="555"/>
      <c r="O478" s="588"/>
      <c r="P478" s="557"/>
      <c r="Q478" s="557"/>
      <c r="R478" s="557"/>
    </row>
    <row r="479" spans="6:18" s="587" customFormat="1">
      <c r="F479" s="555"/>
      <c r="H479" s="555"/>
      <c r="J479" s="555"/>
      <c r="O479" s="588"/>
      <c r="P479" s="557"/>
      <c r="Q479" s="557"/>
      <c r="R479" s="557"/>
    </row>
    <row r="480" spans="6:18" s="587" customFormat="1">
      <c r="F480" s="555"/>
      <c r="H480" s="555"/>
      <c r="J480" s="555"/>
      <c r="O480" s="588"/>
      <c r="P480" s="557"/>
      <c r="Q480" s="557"/>
      <c r="R480" s="557"/>
    </row>
    <row r="481" spans="6:18" s="587" customFormat="1">
      <c r="F481" s="555"/>
      <c r="H481" s="555"/>
      <c r="J481" s="555"/>
      <c r="O481" s="588"/>
      <c r="P481" s="557"/>
      <c r="Q481" s="557"/>
      <c r="R481" s="557"/>
    </row>
    <row r="482" spans="6:18" s="587" customFormat="1">
      <c r="F482" s="555"/>
      <c r="H482" s="555"/>
      <c r="J482" s="555"/>
      <c r="O482" s="588"/>
      <c r="P482" s="557"/>
      <c r="Q482" s="557"/>
      <c r="R482" s="557"/>
    </row>
    <row r="483" spans="6:18" s="587" customFormat="1">
      <c r="F483" s="555"/>
      <c r="H483" s="555"/>
      <c r="J483" s="555"/>
      <c r="O483" s="588"/>
      <c r="P483" s="557"/>
      <c r="Q483" s="557"/>
      <c r="R483" s="557"/>
    </row>
    <row r="484" spans="6:18" s="587" customFormat="1">
      <c r="F484" s="555"/>
      <c r="H484" s="555"/>
      <c r="J484" s="555"/>
      <c r="O484" s="588"/>
      <c r="P484" s="557"/>
      <c r="Q484" s="557"/>
      <c r="R484" s="557"/>
    </row>
    <row r="485" spans="6:18" s="587" customFormat="1">
      <c r="F485" s="555"/>
      <c r="H485" s="555"/>
      <c r="J485" s="555"/>
      <c r="O485" s="588"/>
      <c r="P485" s="557"/>
      <c r="Q485" s="557"/>
      <c r="R485" s="557"/>
    </row>
    <row r="486" spans="6:18" s="587" customFormat="1">
      <c r="F486" s="555"/>
      <c r="H486" s="555"/>
      <c r="J486" s="555"/>
      <c r="O486" s="588"/>
      <c r="P486" s="557"/>
      <c r="Q486" s="557"/>
      <c r="R486" s="557"/>
    </row>
    <row r="487" spans="6:18" s="587" customFormat="1">
      <c r="F487" s="555"/>
      <c r="H487" s="555"/>
      <c r="J487" s="555"/>
      <c r="O487" s="588"/>
      <c r="P487" s="557"/>
      <c r="Q487" s="557"/>
      <c r="R487" s="557"/>
    </row>
    <row r="488" spans="6:18" s="587" customFormat="1">
      <c r="F488" s="555"/>
      <c r="H488" s="555"/>
      <c r="J488" s="555"/>
      <c r="O488" s="588"/>
      <c r="P488" s="557"/>
      <c r="Q488" s="557"/>
      <c r="R488" s="557"/>
    </row>
    <row r="489" spans="6:18" s="587" customFormat="1">
      <c r="F489" s="555"/>
      <c r="H489" s="555"/>
      <c r="J489" s="555"/>
      <c r="O489" s="588"/>
      <c r="P489" s="557"/>
      <c r="Q489" s="557"/>
      <c r="R489" s="557"/>
    </row>
    <row r="490" spans="6:18" s="587" customFormat="1">
      <c r="F490" s="555"/>
      <c r="H490" s="555"/>
      <c r="J490" s="555"/>
      <c r="O490" s="588"/>
      <c r="P490" s="557"/>
      <c r="Q490" s="557"/>
      <c r="R490" s="557"/>
    </row>
    <row r="491" spans="6:18" s="587" customFormat="1">
      <c r="F491" s="555"/>
      <c r="H491" s="555"/>
      <c r="J491" s="555"/>
      <c r="O491" s="588"/>
      <c r="P491" s="557"/>
      <c r="Q491" s="557"/>
      <c r="R491" s="557"/>
    </row>
    <row r="492" spans="6:18" s="587" customFormat="1">
      <c r="F492" s="555"/>
      <c r="H492" s="555"/>
      <c r="J492" s="555"/>
      <c r="O492" s="588"/>
      <c r="P492" s="557"/>
      <c r="Q492" s="557"/>
      <c r="R492" s="557"/>
    </row>
    <row r="493" spans="6:18" s="587" customFormat="1">
      <c r="F493" s="555"/>
      <c r="H493" s="555"/>
      <c r="J493" s="555"/>
      <c r="O493" s="588"/>
      <c r="P493" s="557"/>
      <c r="Q493" s="557"/>
      <c r="R493" s="557"/>
    </row>
    <row r="494" spans="6:18" s="587" customFormat="1">
      <c r="F494" s="555"/>
      <c r="H494" s="555"/>
      <c r="J494" s="555"/>
      <c r="O494" s="588"/>
      <c r="P494" s="557"/>
      <c r="Q494" s="557"/>
      <c r="R494" s="557"/>
    </row>
    <row r="495" spans="6:18" s="587" customFormat="1">
      <c r="F495" s="555"/>
      <c r="H495" s="555"/>
      <c r="J495" s="555"/>
      <c r="O495" s="588"/>
      <c r="P495" s="557"/>
      <c r="Q495" s="557"/>
      <c r="R495" s="557"/>
    </row>
    <row r="496" spans="6:18" s="587" customFormat="1">
      <c r="F496" s="555"/>
      <c r="H496" s="555"/>
      <c r="J496" s="555"/>
      <c r="O496" s="588"/>
      <c r="P496" s="557"/>
      <c r="Q496" s="557"/>
      <c r="R496" s="557"/>
    </row>
    <row r="497" spans="6:18" s="587" customFormat="1">
      <c r="F497" s="555"/>
      <c r="H497" s="555"/>
      <c r="J497" s="555"/>
      <c r="O497" s="588"/>
      <c r="P497" s="557"/>
      <c r="Q497" s="557"/>
      <c r="R497" s="557"/>
    </row>
    <row r="498" spans="6:18" s="587" customFormat="1">
      <c r="F498" s="555"/>
      <c r="H498" s="555"/>
      <c r="J498" s="555"/>
      <c r="O498" s="588"/>
      <c r="P498" s="557"/>
      <c r="Q498" s="557"/>
      <c r="R498" s="557"/>
    </row>
    <row r="499" spans="6:18" s="587" customFormat="1">
      <c r="F499" s="555"/>
      <c r="H499" s="555"/>
      <c r="J499" s="555"/>
      <c r="O499" s="588"/>
      <c r="P499" s="557"/>
      <c r="Q499" s="557"/>
      <c r="R499" s="557"/>
    </row>
    <row r="500" spans="6:18" s="587" customFormat="1">
      <c r="F500" s="555"/>
      <c r="H500" s="555"/>
      <c r="J500" s="555"/>
      <c r="O500" s="588"/>
      <c r="P500" s="557"/>
      <c r="Q500" s="557"/>
      <c r="R500" s="557"/>
    </row>
    <row r="501" spans="6:18" s="587" customFormat="1">
      <c r="F501" s="555"/>
      <c r="H501" s="555"/>
      <c r="J501" s="555"/>
      <c r="O501" s="588"/>
      <c r="P501" s="557"/>
      <c r="Q501" s="557"/>
      <c r="R501" s="557"/>
    </row>
    <row r="502" spans="6:18" s="587" customFormat="1">
      <c r="F502" s="555"/>
      <c r="H502" s="555"/>
      <c r="J502" s="555"/>
      <c r="O502" s="588"/>
      <c r="P502" s="557"/>
      <c r="Q502" s="557"/>
      <c r="R502" s="557"/>
    </row>
    <row r="503" spans="6:18" s="587" customFormat="1">
      <c r="F503" s="555"/>
      <c r="H503" s="555"/>
      <c r="J503" s="555"/>
      <c r="O503" s="588"/>
      <c r="P503" s="557"/>
      <c r="Q503" s="557"/>
      <c r="R503" s="557"/>
    </row>
    <row r="504" spans="6:18" s="587" customFormat="1">
      <c r="F504" s="555"/>
      <c r="H504" s="555"/>
      <c r="J504" s="555"/>
      <c r="O504" s="588"/>
      <c r="P504" s="557"/>
      <c r="Q504" s="557"/>
      <c r="R504" s="557"/>
    </row>
    <row r="505" spans="6:18" s="587" customFormat="1">
      <c r="F505" s="555"/>
      <c r="H505" s="555"/>
      <c r="J505" s="555"/>
      <c r="O505" s="588"/>
      <c r="P505" s="557"/>
      <c r="Q505" s="557"/>
      <c r="R505" s="557"/>
    </row>
    <row r="506" spans="6:18" s="587" customFormat="1">
      <c r="F506" s="555"/>
      <c r="H506" s="555"/>
      <c r="J506" s="555"/>
      <c r="O506" s="588"/>
      <c r="P506" s="557"/>
      <c r="Q506" s="557"/>
      <c r="R506" s="557"/>
    </row>
    <row r="507" spans="6:18" s="587" customFormat="1">
      <c r="F507" s="555"/>
      <c r="H507" s="555"/>
      <c r="J507" s="555"/>
      <c r="O507" s="588"/>
      <c r="P507" s="557"/>
      <c r="Q507" s="557"/>
      <c r="R507" s="557"/>
    </row>
    <row r="508" spans="6:18" s="587" customFormat="1">
      <c r="F508" s="555"/>
      <c r="H508" s="555"/>
      <c r="J508" s="555"/>
      <c r="O508" s="588"/>
      <c r="P508" s="557"/>
      <c r="Q508" s="557"/>
      <c r="R508" s="557"/>
    </row>
    <row r="509" spans="6:18" s="587" customFormat="1">
      <c r="F509" s="555"/>
      <c r="H509" s="555"/>
      <c r="J509" s="555"/>
      <c r="O509" s="588"/>
      <c r="P509" s="557"/>
      <c r="Q509" s="557"/>
      <c r="R509" s="557"/>
    </row>
    <row r="510" spans="6:18" s="587" customFormat="1">
      <c r="F510" s="555"/>
      <c r="H510" s="555"/>
      <c r="J510" s="555"/>
      <c r="O510" s="588"/>
      <c r="P510" s="557"/>
      <c r="Q510" s="557"/>
      <c r="R510" s="557"/>
    </row>
    <row r="511" spans="6:18" s="587" customFormat="1">
      <c r="F511" s="555"/>
      <c r="H511" s="555"/>
      <c r="J511" s="555"/>
      <c r="O511" s="588"/>
      <c r="P511" s="557"/>
      <c r="Q511" s="557"/>
      <c r="R511" s="557"/>
    </row>
    <row r="512" spans="6:18" s="587" customFormat="1">
      <c r="F512" s="555"/>
      <c r="H512" s="555"/>
      <c r="J512" s="555"/>
      <c r="O512" s="588"/>
      <c r="P512" s="557"/>
      <c r="Q512" s="557"/>
      <c r="R512" s="557"/>
    </row>
    <row r="513" spans="6:18" s="587" customFormat="1">
      <c r="F513" s="555"/>
      <c r="H513" s="555"/>
      <c r="J513" s="555"/>
      <c r="O513" s="588"/>
      <c r="P513" s="557"/>
      <c r="Q513" s="557"/>
      <c r="R513" s="557"/>
    </row>
    <row r="514" spans="6:18" s="587" customFormat="1">
      <c r="F514" s="555"/>
      <c r="H514" s="555"/>
      <c r="J514" s="555"/>
      <c r="O514" s="588"/>
      <c r="P514" s="557"/>
      <c r="Q514" s="557"/>
      <c r="R514" s="557"/>
    </row>
    <row r="515" spans="6:18" s="587" customFormat="1">
      <c r="F515" s="555"/>
      <c r="H515" s="555"/>
      <c r="J515" s="555"/>
      <c r="O515" s="588"/>
      <c r="P515" s="557"/>
      <c r="Q515" s="557"/>
      <c r="R515" s="557"/>
    </row>
    <row r="516" spans="6:18" s="587" customFormat="1">
      <c r="F516" s="555"/>
      <c r="H516" s="555"/>
      <c r="J516" s="555"/>
      <c r="O516" s="588"/>
      <c r="P516" s="557"/>
      <c r="Q516" s="557"/>
      <c r="R516" s="557"/>
    </row>
    <row r="517" spans="6:18" s="587" customFormat="1">
      <c r="F517" s="555"/>
      <c r="H517" s="555"/>
      <c r="J517" s="555"/>
      <c r="O517" s="588"/>
      <c r="P517" s="557"/>
      <c r="Q517" s="557"/>
      <c r="R517" s="557"/>
    </row>
    <row r="518" spans="6:18" s="587" customFormat="1">
      <c r="F518" s="555"/>
      <c r="H518" s="555"/>
      <c r="J518" s="555"/>
      <c r="O518" s="588"/>
      <c r="P518" s="557"/>
      <c r="Q518" s="557"/>
      <c r="R518" s="557"/>
    </row>
    <row r="519" spans="6:18" s="587" customFormat="1">
      <c r="F519" s="555"/>
      <c r="H519" s="555"/>
      <c r="J519" s="555"/>
      <c r="O519" s="588"/>
      <c r="P519" s="557"/>
      <c r="Q519" s="557"/>
      <c r="R519" s="557"/>
    </row>
    <row r="520" spans="6:18" s="587" customFormat="1">
      <c r="F520" s="555"/>
      <c r="H520" s="555"/>
      <c r="J520" s="555"/>
      <c r="O520" s="588"/>
      <c r="P520" s="557"/>
      <c r="Q520" s="557"/>
      <c r="R520" s="557"/>
    </row>
    <row r="521" spans="6:18" s="587" customFormat="1">
      <c r="F521" s="555"/>
      <c r="H521" s="555"/>
      <c r="J521" s="555"/>
      <c r="O521" s="588"/>
      <c r="P521" s="557"/>
      <c r="Q521" s="557"/>
      <c r="R521" s="557"/>
    </row>
    <row r="522" spans="6:18" s="587" customFormat="1">
      <c r="F522" s="555"/>
      <c r="H522" s="555"/>
      <c r="J522" s="555"/>
      <c r="O522" s="588"/>
      <c r="P522" s="557"/>
      <c r="Q522" s="557"/>
      <c r="R522" s="557"/>
    </row>
    <row r="523" spans="6:18" s="587" customFormat="1">
      <c r="F523" s="555"/>
      <c r="H523" s="555"/>
      <c r="J523" s="555"/>
      <c r="O523" s="588"/>
      <c r="P523" s="557"/>
      <c r="Q523" s="557"/>
      <c r="R523" s="557"/>
    </row>
    <row r="524" spans="6:18" s="587" customFormat="1">
      <c r="F524" s="555"/>
      <c r="H524" s="555"/>
      <c r="J524" s="555"/>
      <c r="O524" s="588"/>
      <c r="P524" s="557"/>
      <c r="Q524" s="557"/>
      <c r="R524" s="557"/>
    </row>
    <row r="525" spans="6:18" s="587" customFormat="1">
      <c r="F525" s="555"/>
      <c r="H525" s="555"/>
      <c r="J525" s="555"/>
      <c r="O525" s="588"/>
      <c r="P525" s="557"/>
      <c r="Q525" s="557"/>
      <c r="R525" s="557"/>
    </row>
    <row r="526" spans="6:18" s="587" customFormat="1">
      <c r="F526" s="555"/>
      <c r="H526" s="555"/>
      <c r="J526" s="555"/>
      <c r="O526" s="588"/>
      <c r="P526" s="557"/>
      <c r="Q526" s="557"/>
      <c r="R526" s="557"/>
    </row>
    <row r="527" spans="6:18" s="587" customFormat="1">
      <c r="F527" s="555"/>
      <c r="H527" s="555"/>
      <c r="J527" s="555"/>
      <c r="O527" s="588"/>
      <c r="P527" s="557"/>
      <c r="Q527" s="557"/>
      <c r="R527" s="557"/>
    </row>
    <row r="528" spans="6:18" s="587" customFormat="1">
      <c r="F528" s="555"/>
      <c r="H528" s="555"/>
      <c r="J528" s="555"/>
      <c r="O528" s="588"/>
      <c r="P528" s="557"/>
      <c r="Q528" s="557"/>
      <c r="R528" s="557"/>
    </row>
    <row r="529" spans="6:18" s="587" customFormat="1">
      <c r="F529" s="555"/>
      <c r="H529" s="555"/>
      <c r="J529" s="555"/>
      <c r="O529" s="588"/>
      <c r="P529" s="557"/>
      <c r="Q529" s="557"/>
      <c r="R529" s="557"/>
    </row>
    <row r="530" spans="6:18" s="587" customFormat="1">
      <c r="F530" s="555"/>
      <c r="H530" s="555"/>
      <c r="J530" s="555"/>
      <c r="O530" s="588"/>
      <c r="P530" s="557"/>
      <c r="Q530" s="557"/>
      <c r="R530" s="557"/>
    </row>
    <row r="531" spans="6:18" s="587" customFormat="1">
      <c r="F531" s="555"/>
      <c r="H531" s="555"/>
      <c r="J531" s="555"/>
      <c r="O531" s="588"/>
      <c r="P531" s="557"/>
      <c r="Q531" s="557"/>
      <c r="R531" s="557"/>
    </row>
    <row r="532" spans="6:18" s="587" customFormat="1">
      <c r="F532" s="555"/>
      <c r="H532" s="555"/>
      <c r="J532" s="555"/>
      <c r="O532" s="588"/>
      <c r="P532" s="557"/>
      <c r="Q532" s="557"/>
      <c r="R532" s="557"/>
    </row>
    <row r="533" spans="6:18" s="587" customFormat="1">
      <c r="F533" s="555"/>
      <c r="H533" s="555"/>
      <c r="J533" s="555"/>
      <c r="O533" s="588"/>
      <c r="P533" s="557"/>
      <c r="Q533" s="557"/>
      <c r="R533" s="557"/>
    </row>
    <row r="534" spans="6:18" s="587" customFormat="1">
      <c r="F534" s="555"/>
      <c r="H534" s="555"/>
      <c r="J534" s="555"/>
      <c r="O534" s="588"/>
      <c r="P534" s="557"/>
      <c r="Q534" s="557"/>
      <c r="R534" s="557"/>
    </row>
    <row r="535" spans="6:18" s="587" customFormat="1">
      <c r="F535" s="555"/>
      <c r="H535" s="555"/>
      <c r="J535" s="555"/>
      <c r="O535" s="588"/>
      <c r="P535" s="557"/>
      <c r="Q535" s="557"/>
      <c r="R535" s="557"/>
    </row>
    <row r="536" spans="6:18" s="587" customFormat="1">
      <c r="F536" s="555"/>
      <c r="H536" s="555"/>
      <c r="J536" s="555"/>
      <c r="O536" s="588"/>
      <c r="P536" s="557"/>
      <c r="Q536" s="557"/>
      <c r="R536" s="557"/>
    </row>
    <row r="537" spans="6:18" s="587" customFormat="1">
      <c r="F537" s="555"/>
      <c r="H537" s="555"/>
      <c r="J537" s="555"/>
      <c r="O537" s="588"/>
      <c r="P537" s="557"/>
      <c r="Q537" s="557"/>
      <c r="R537" s="557"/>
    </row>
    <row r="538" spans="6:18" s="587" customFormat="1">
      <c r="F538" s="555"/>
      <c r="H538" s="555"/>
      <c r="J538" s="555"/>
      <c r="O538" s="588"/>
      <c r="P538" s="557"/>
      <c r="Q538" s="557"/>
      <c r="R538" s="557"/>
    </row>
    <row r="539" spans="6:18" s="587" customFormat="1">
      <c r="F539" s="555"/>
      <c r="H539" s="555"/>
      <c r="J539" s="555"/>
      <c r="O539" s="588"/>
      <c r="P539" s="557"/>
      <c r="Q539" s="557"/>
      <c r="R539" s="557"/>
    </row>
    <row r="540" spans="6:18" s="587" customFormat="1">
      <c r="F540" s="555"/>
      <c r="H540" s="555"/>
      <c r="J540" s="555"/>
      <c r="O540" s="588"/>
      <c r="P540" s="557"/>
      <c r="Q540" s="557"/>
      <c r="R540" s="557"/>
    </row>
    <row r="541" spans="6:18" s="587" customFormat="1">
      <c r="F541" s="555"/>
      <c r="H541" s="555"/>
      <c r="J541" s="555"/>
      <c r="O541" s="588"/>
      <c r="P541" s="557"/>
      <c r="Q541" s="557"/>
      <c r="R541" s="557"/>
    </row>
    <row r="542" spans="6:18" s="587" customFormat="1">
      <c r="F542" s="555"/>
      <c r="H542" s="555"/>
      <c r="J542" s="555"/>
      <c r="O542" s="588"/>
      <c r="P542" s="557"/>
      <c r="Q542" s="557"/>
      <c r="R542" s="557"/>
    </row>
    <row r="543" spans="6:18" s="587" customFormat="1">
      <c r="F543" s="555"/>
      <c r="H543" s="555"/>
      <c r="J543" s="555"/>
      <c r="O543" s="588"/>
      <c r="P543" s="557"/>
      <c r="Q543" s="557"/>
      <c r="R543" s="557"/>
    </row>
    <row r="544" spans="6:18" s="587" customFormat="1">
      <c r="F544" s="555"/>
      <c r="H544" s="555"/>
      <c r="J544" s="555"/>
      <c r="O544" s="588"/>
      <c r="P544" s="557"/>
      <c r="Q544" s="557"/>
      <c r="R544" s="557"/>
    </row>
    <row r="545" spans="6:18" s="587" customFormat="1">
      <c r="F545" s="555"/>
      <c r="H545" s="555"/>
      <c r="J545" s="555"/>
      <c r="O545" s="588"/>
      <c r="P545" s="557"/>
      <c r="Q545" s="557"/>
      <c r="R545" s="557"/>
    </row>
    <row r="546" spans="6:18" s="587" customFormat="1">
      <c r="F546" s="555"/>
      <c r="H546" s="555"/>
      <c r="J546" s="555"/>
      <c r="O546" s="588"/>
      <c r="P546" s="557"/>
      <c r="Q546" s="557"/>
      <c r="R546" s="557"/>
    </row>
    <row r="547" spans="6:18" s="587" customFormat="1">
      <c r="F547" s="555"/>
      <c r="H547" s="555"/>
      <c r="J547" s="555"/>
      <c r="O547" s="588"/>
      <c r="P547" s="557"/>
      <c r="Q547" s="557"/>
      <c r="R547" s="557"/>
    </row>
    <row r="548" spans="6:18" s="587" customFormat="1">
      <c r="F548" s="555"/>
      <c r="H548" s="555"/>
      <c r="J548" s="555"/>
      <c r="O548" s="588"/>
      <c r="P548" s="557"/>
      <c r="Q548" s="557"/>
      <c r="R548" s="557"/>
    </row>
    <row r="549" spans="6:18" s="587" customFormat="1">
      <c r="F549" s="555"/>
      <c r="H549" s="555"/>
      <c r="J549" s="555"/>
      <c r="O549" s="588"/>
      <c r="P549" s="557"/>
      <c r="Q549" s="557"/>
      <c r="R549" s="557"/>
    </row>
    <row r="550" spans="6:18" s="587" customFormat="1">
      <c r="F550" s="555"/>
      <c r="H550" s="555"/>
      <c r="J550" s="555"/>
      <c r="O550" s="588"/>
      <c r="P550" s="557"/>
      <c r="Q550" s="557"/>
      <c r="R550" s="557"/>
    </row>
    <row r="551" spans="6:18" s="587" customFormat="1">
      <c r="F551" s="555"/>
      <c r="H551" s="555"/>
      <c r="J551" s="555"/>
      <c r="O551" s="588"/>
      <c r="P551" s="557"/>
      <c r="Q551" s="557"/>
      <c r="R551" s="557"/>
    </row>
    <row r="552" spans="6:18" s="587" customFormat="1">
      <c r="F552" s="555"/>
      <c r="H552" s="555"/>
      <c r="J552" s="555"/>
      <c r="O552" s="588"/>
      <c r="P552" s="557"/>
      <c r="Q552" s="557"/>
      <c r="R552" s="557"/>
    </row>
    <row r="553" spans="6:18" s="587" customFormat="1">
      <c r="F553" s="555"/>
      <c r="H553" s="555"/>
      <c r="J553" s="555"/>
      <c r="O553" s="588"/>
      <c r="P553" s="557"/>
      <c r="Q553" s="557"/>
      <c r="R553" s="557"/>
    </row>
    <row r="554" spans="6:18" s="587" customFormat="1">
      <c r="F554" s="555"/>
      <c r="H554" s="555"/>
      <c r="J554" s="555"/>
      <c r="O554" s="588"/>
      <c r="P554" s="557"/>
      <c r="Q554" s="557"/>
      <c r="R554" s="557"/>
    </row>
    <row r="555" spans="6:18" s="587" customFormat="1">
      <c r="F555" s="555"/>
      <c r="H555" s="555"/>
      <c r="J555" s="555"/>
      <c r="O555" s="588"/>
      <c r="P555" s="557"/>
      <c r="Q555" s="557"/>
      <c r="R555" s="557"/>
    </row>
    <row r="556" spans="6:18" s="587" customFormat="1">
      <c r="F556" s="555"/>
      <c r="H556" s="555"/>
      <c r="J556" s="555"/>
      <c r="O556" s="588"/>
      <c r="P556" s="557"/>
      <c r="Q556" s="557"/>
      <c r="R556" s="557"/>
    </row>
    <row r="557" spans="6:18" s="587" customFormat="1">
      <c r="F557" s="555"/>
      <c r="H557" s="555"/>
      <c r="J557" s="555"/>
      <c r="O557" s="588"/>
      <c r="P557" s="557"/>
      <c r="Q557" s="557"/>
      <c r="R557" s="557"/>
    </row>
    <row r="558" spans="6:18" s="587" customFormat="1">
      <c r="F558" s="555"/>
      <c r="H558" s="555"/>
      <c r="J558" s="555"/>
      <c r="O558" s="588"/>
      <c r="P558" s="557"/>
      <c r="Q558" s="557"/>
      <c r="R558" s="557"/>
    </row>
    <row r="559" spans="6:18" s="587" customFormat="1">
      <c r="F559" s="555"/>
      <c r="H559" s="555"/>
      <c r="J559" s="555"/>
      <c r="O559" s="588"/>
      <c r="P559" s="557"/>
      <c r="Q559" s="557"/>
      <c r="R559" s="557"/>
    </row>
    <row r="560" spans="6:18" s="587" customFormat="1">
      <c r="F560" s="555"/>
      <c r="H560" s="555"/>
      <c r="J560" s="555"/>
      <c r="O560" s="588"/>
      <c r="P560" s="557"/>
      <c r="Q560" s="557"/>
      <c r="R560" s="557"/>
    </row>
    <row r="561" spans="6:18" s="587" customFormat="1">
      <c r="F561" s="555"/>
      <c r="H561" s="555"/>
      <c r="J561" s="555"/>
      <c r="O561" s="588"/>
      <c r="P561" s="557"/>
      <c r="Q561" s="557"/>
      <c r="R561" s="557"/>
    </row>
    <row r="562" spans="6:18" s="587" customFormat="1">
      <c r="F562" s="555"/>
      <c r="H562" s="555"/>
      <c r="J562" s="555"/>
      <c r="O562" s="588"/>
      <c r="P562" s="557"/>
      <c r="Q562" s="557"/>
      <c r="R562" s="557"/>
    </row>
    <row r="563" spans="6:18" s="587" customFormat="1">
      <c r="F563" s="555"/>
      <c r="H563" s="555"/>
      <c r="J563" s="555"/>
      <c r="O563" s="588"/>
      <c r="P563" s="557"/>
      <c r="Q563" s="557"/>
      <c r="R563" s="557"/>
    </row>
    <row r="564" spans="6:18" s="587" customFormat="1">
      <c r="F564" s="555"/>
      <c r="H564" s="555"/>
      <c r="J564" s="555"/>
      <c r="O564" s="588"/>
      <c r="P564" s="557"/>
      <c r="Q564" s="557"/>
      <c r="R564" s="557"/>
    </row>
    <row r="565" spans="6:18" s="587" customFormat="1">
      <c r="F565" s="555"/>
      <c r="H565" s="555"/>
      <c r="J565" s="555"/>
      <c r="O565" s="588"/>
      <c r="P565" s="557"/>
      <c r="Q565" s="557"/>
      <c r="R565" s="557"/>
    </row>
    <row r="566" spans="6:18" s="587" customFormat="1">
      <c r="F566" s="555"/>
      <c r="H566" s="555"/>
      <c r="J566" s="555"/>
      <c r="O566" s="588"/>
      <c r="P566" s="557"/>
      <c r="Q566" s="557"/>
      <c r="R566" s="557"/>
    </row>
    <row r="567" spans="6:18" s="587" customFormat="1">
      <c r="F567" s="555"/>
      <c r="H567" s="555"/>
      <c r="J567" s="555"/>
      <c r="O567" s="588"/>
      <c r="P567" s="557"/>
      <c r="Q567" s="557"/>
      <c r="R567" s="557"/>
    </row>
    <row r="568" spans="6:18" s="587" customFormat="1">
      <c r="F568" s="555"/>
      <c r="H568" s="555"/>
      <c r="J568" s="555"/>
      <c r="O568" s="588"/>
      <c r="P568" s="557"/>
      <c r="Q568" s="557"/>
      <c r="R568" s="557"/>
    </row>
    <row r="569" spans="6:18" s="587" customFormat="1">
      <c r="F569" s="555"/>
      <c r="H569" s="555"/>
      <c r="J569" s="555"/>
      <c r="O569" s="588"/>
      <c r="P569" s="557"/>
      <c r="Q569" s="557"/>
      <c r="R569" s="557"/>
    </row>
    <row r="570" spans="6:18" s="587" customFormat="1">
      <c r="F570" s="555"/>
      <c r="H570" s="555"/>
      <c r="J570" s="555"/>
      <c r="O570" s="588"/>
      <c r="P570" s="557"/>
      <c r="Q570" s="557"/>
      <c r="R570" s="557"/>
    </row>
    <row r="571" spans="6:18" s="587" customFormat="1">
      <c r="F571" s="555"/>
      <c r="H571" s="555"/>
      <c r="J571" s="555"/>
      <c r="O571" s="588"/>
      <c r="P571" s="557"/>
      <c r="Q571" s="557"/>
      <c r="R571" s="557"/>
    </row>
    <row r="572" spans="6:18" s="587" customFormat="1">
      <c r="F572" s="555"/>
      <c r="H572" s="555"/>
      <c r="J572" s="555"/>
      <c r="O572" s="588"/>
      <c r="P572" s="557"/>
      <c r="Q572" s="557"/>
      <c r="R572" s="557"/>
    </row>
    <row r="573" spans="6:18" s="587" customFormat="1">
      <c r="F573" s="555"/>
      <c r="H573" s="555"/>
      <c r="J573" s="555"/>
      <c r="O573" s="588"/>
      <c r="P573" s="557"/>
      <c r="Q573" s="557"/>
      <c r="R573" s="557"/>
    </row>
    <row r="574" spans="6:18" s="587" customFormat="1">
      <c r="F574" s="555"/>
      <c r="H574" s="555"/>
      <c r="J574" s="555"/>
      <c r="O574" s="588"/>
      <c r="P574" s="557"/>
      <c r="Q574" s="557"/>
      <c r="R574" s="557"/>
    </row>
    <row r="575" spans="6:18" s="587" customFormat="1">
      <c r="F575" s="555"/>
      <c r="H575" s="555"/>
      <c r="J575" s="555"/>
      <c r="O575" s="588"/>
      <c r="P575" s="557"/>
      <c r="Q575" s="557"/>
      <c r="R575" s="557"/>
    </row>
    <row r="576" spans="6:18" s="587" customFormat="1">
      <c r="F576" s="555"/>
      <c r="H576" s="555"/>
      <c r="J576" s="555"/>
      <c r="O576" s="588"/>
      <c r="P576" s="557"/>
      <c r="Q576" s="557"/>
      <c r="R576" s="557"/>
    </row>
    <row r="577" spans="6:18" s="587" customFormat="1">
      <c r="F577" s="555"/>
      <c r="H577" s="555"/>
      <c r="J577" s="555"/>
      <c r="O577" s="588"/>
      <c r="P577" s="557"/>
      <c r="Q577" s="557"/>
      <c r="R577" s="557"/>
    </row>
    <row r="578" spans="6:18" s="587" customFormat="1">
      <c r="F578" s="555"/>
      <c r="H578" s="555"/>
      <c r="J578" s="555"/>
      <c r="O578" s="588"/>
      <c r="P578" s="557"/>
      <c r="Q578" s="557"/>
      <c r="R578" s="557"/>
    </row>
    <row r="579" spans="6:18" s="587" customFormat="1">
      <c r="F579" s="555"/>
      <c r="H579" s="555"/>
      <c r="J579" s="555"/>
      <c r="O579" s="588"/>
      <c r="P579" s="557"/>
      <c r="Q579" s="557"/>
      <c r="R579" s="557"/>
    </row>
    <row r="580" spans="6:18" s="587" customFormat="1">
      <c r="F580" s="555"/>
      <c r="H580" s="555"/>
      <c r="J580" s="555"/>
      <c r="O580" s="588"/>
      <c r="P580" s="557"/>
      <c r="Q580" s="557"/>
      <c r="R580" s="557"/>
    </row>
    <row r="581" spans="6:18" s="587" customFormat="1">
      <c r="F581" s="555"/>
      <c r="H581" s="555"/>
      <c r="J581" s="555"/>
      <c r="O581" s="588"/>
      <c r="P581" s="557"/>
      <c r="Q581" s="557"/>
      <c r="R581" s="557"/>
    </row>
    <row r="582" spans="6:18" s="587" customFormat="1">
      <c r="F582" s="555"/>
      <c r="H582" s="555"/>
      <c r="J582" s="555"/>
      <c r="O582" s="588"/>
      <c r="P582" s="557"/>
      <c r="Q582" s="557"/>
      <c r="R582" s="557"/>
    </row>
    <row r="583" spans="6:18" s="587" customFormat="1">
      <c r="F583" s="555"/>
      <c r="H583" s="555"/>
      <c r="J583" s="555"/>
      <c r="O583" s="588"/>
      <c r="P583" s="557"/>
      <c r="Q583" s="557"/>
      <c r="R583" s="557"/>
    </row>
    <row r="584" spans="6:18" s="587" customFormat="1">
      <c r="F584" s="555"/>
      <c r="H584" s="555"/>
      <c r="J584" s="555"/>
      <c r="O584" s="588"/>
      <c r="P584" s="557"/>
      <c r="Q584" s="557"/>
      <c r="R584" s="557"/>
    </row>
    <row r="585" spans="6:18" s="587" customFormat="1">
      <c r="F585" s="555"/>
      <c r="H585" s="555"/>
      <c r="J585" s="555"/>
      <c r="O585" s="588"/>
      <c r="P585" s="557"/>
      <c r="Q585" s="557"/>
      <c r="R585" s="557"/>
    </row>
    <row r="586" spans="6:18" s="587" customFormat="1">
      <c r="F586" s="555"/>
      <c r="H586" s="555"/>
      <c r="J586" s="555"/>
      <c r="O586" s="588"/>
      <c r="P586" s="557"/>
      <c r="Q586" s="557"/>
      <c r="R586" s="557"/>
    </row>
    <row r="587" spans="6:18" s="587" customFormat="1">
      <c r="F587" s="555"/>
      <c r="H587" s="555"/>
      <c r="J587" s="555"/>
      <c r="O587" s="588"/>
      <c r="P587" s="557"/>
      <c r="Q587" s="557"/>
      <c r="R587" s="557"/>
    </row>
    <row r="588" spans="6:18" s="587" customFormat="1">
      <c r="F588" s="555"/>
      <c r="H588" s="555"/>
      <c r="J588" s="555"/>
      <c r="O588" s="588"/>
      <c r="P588" s="557"/>
      <c r="Q588" s="557"/>
      <c r="R588" s="557"/>
    </row>
    <row r="589" spans="6:18" s="587" customFormat="1">
      <c r="F589" s="555"/>
      <c r="H589" s="555"/>
      <c r="J589" s="555"/>
      <c r="O589" s="588"/>
      <c r="P589" s="557"/>
      <c r="Q589" s="557"/>
      <c r="R589" s="557"/>
    </row>
    <row r="590" spans="6:18" s="587" customFormat="1">
      <c r="F590" s="555"/>
      <c r="H590" s="555"/>
      <c r="J590" s="555"/>
      <c r="O590" s="588"/>
      <c r="P590" s="557"/>
      <c r="Q590" s="557"/>
      <c r="R590" s="557"/>
    </row>
    <row r="591" spans="6:18" s="587" customFormat="1">
      <c r="F591" s="555"/>
      <c r="H591" s="555"/>
      <c r="J591" s="555"/>
      <c r="O591" s="588"/>
      <c r="P591" s="557"/>
      <c r="Q591" s="557"/>
      <c r="R591" s="557"/>
    </row>
    <row r="592" spans="6:18" s="587" customFormat="1">
      <c r="F592" s="555"/>
      <c r="H592" s="555"/>
      <c r="J592" s="555"/>
      <c r="O592" s="588"/>
      <c r="P592" s="557"/>
      <c r="Q592" s="557"/>
      <c r="R592" s="557"/>
    </row>
    <row r="593" spans="6:18" s="587" customFormat="1">
      <c r="F593" s="555"/>
      <c r="H593" s="555"/>
      <c r="J593" s="555"/>
      <c r="O593" s="588"/>
      <c r="P593" s="557"/>
      <c r="Q593" s="557"/>
      <c r="R593" s="557"/>
    </row>
    <row r="594" spans="6:18" s="587" customFormat="1">
      <c r="F594" s="555"/>
      <c r="H594" s="555"/>
      <c r="J594" s="555"/>
      <c r="O594" s="588"/>
      <c r="P594" s="557"/>
      <c r="Q594" s="557"/>
      <c r="R594" s="557"/>
    </row>
    <row r="595" spans="6:18" s="587" customFormat="1">
      <c r="F595" s="555"/>
      <c r="H595" s="555"/>
      <c r="J595" s="555"/>
      <c r="O595" s="588"/>
      <c r="P595" s="557"/>
      <c r="Q595" s="557"/>
      <c r="R595" s="557"/>
    </row>
    <row r="596" spans="6:18" s="587" customFormat="1">
      <c r="F596" s="555"/>
      <c r="H596" s="555"/>
      <c r="J596" s="555"/>
      <c r="O596" s="588"/>
      <c r="P596" s="557"/>
      <c r="Q596" s="557"/>
      <c r="R596" s="557"/>
    </row>
    <row r="597" spans="6:18" s="587" customFormat="1">
      <c r="F597" s="555"/>
      <c r="H597" s="555"/>
      <c r="J597" s="555"/>
      <c r="O597" s="588"/>
      <c r="P597" s="557"/>
      <c r="Q597" s="557"/>
      <c r="R597" s="557"/>
    </row>
    <row r="598" spans="6:18" s="587" customFormat="1">
      <c r="F598" s="555"/>
      <c r="H598" s="555"/>
      <c r="J598" s="555"/>
      <c r="O598" s="588"/>
      <c r="P598" s="557"/>
      <c r="Q598" s="557"/>
      <c r="R598" s="557"/>
    </row>
    <row r="599" spans="6:18" s="587" customFormat="1">
      <c r="F599" s="555"/>
      <c r="H599" s="555"/>
      <c r="J599" s="555"/>
      <c r="O599" s="588"/>
      <c r="P599" s="557"/>
      <c r="Q599" s="557"/>
      <c r="R599" s="557"/>
    </row>
    <row r="600" spans="6:18" s="587" customFormat="1">
      <c r="F600" s="555"/>
      <c r="H600" s="555"/>
      <c r="J600" s="555"/>
      <c r="O600" s="588"/>
      <c r="P600" s="557"/>
      <c r="Q600" s="557"/>
      <c r="R600" s="557"/>
    </row>
    <row r="601" spans="6:18" s="587" customFormat="1">
      <c r="F601" s="555"/>
      <c r="H601" s="555"/>
      <c r="J601" s="555"/>
      <c r="O601" s="588"/>
      <c r="P601" s="557"/>
      <c r="Q601" s="557"/>
      <c r="R601" s="557"/>
    </row>
    <row r="602" spans="6:18" s="587" customFormat="1">
      <c r="F602" s="555"/>
      <c r="H602" s="555"/>
      <c r="J602" s="555"/>
      <c r="O602" s="588"/>
      <c r="P602" s="557"/>
      <c r="Q602" s="557"/>
      <c r="R602" s="557"/>
    </row>
    <row r="603" spans="6:18" s="587" customFormat="1">
      <c r="F603" s="555"/>
      <c r="H603" s="555"/>
      <c r="J603" s="555"/>
      <c r="O603" s="588"/>
      <c r="P603" s="557"/>
      <c r="Q603" s="557"/>
      <c r="R603" s="557"/>
    </row>
    <row r="604" spans="6:18" s="587" customFormat="1">
      <c r="F604" s="555"/>
      <c r="H604" s="555"/>
      <c r="J604" s="555"/>
      <c r="O604" s="588"/>
      <c r="P604" s="557"/>
      <c r="Q604" s="557"/>
      <c r="R604" s="557"/>
    </row>
    <row r="605" spans="6:18" s="587" customFormat="1">
      <c r="F605" s="555"/>
      <c r="H605" s="555"/>
      <c r="J605" s="555"/>
      <c r="O605" s="588"/>
      <c r="P605" s="557"/>
      <c r="Q605" s="557"/>
      <c r="R605" s="557"/>
    </row>
    <row r="606" spans="6:18" s="587" customFormat="1">
      <c r="F606" s="555"/>
      <c r="H606" s="555"/>
      <c r="J606" s="555"/>
      <c r="O606" s="588"/>
      <c r="P606" s="557"/>
      <c r="Q606" s="557"/>
      <c r="R606" s="557"/>
    </row>
    <row r="607" spans="6:18" s="587" customFormat="1">
      <c r="F607" s="555"/>
      <c r="H607" s="555"/>
      <c r="J607" s="555"/>
      <c r="O607" s="588"/>
      <c r="P607" s="557"/>
      <c r="Q607" s="557"/>
      <c r="R607" s="557"/>
    </row>
    <row r="608" spans="6:18" s="587" customFormat="1">
      <c r="F608" s="555"/>
      <c r="H608" s="555"/>
      <c r="J608" s="555"/>
      <c r="O608" s="588"/>
      <c r="P608" s="557"/>
      <c r="Q608" s="557"/>
      <c r="R608" s="557"/>
    </row>
    <row r="609" spans="6:18" s="587" customFormat="1">
      <c r="F609" s="555"/>
      <c r="H609" s="555"/>
      <c r="J609" s="555"/>
      <c r="O609" s="588"/>
      <c r="P609" s="557"/>
      <c r="Q609" s="557"/>
      <c r="R609" s="557"/>
    </row>
    <row r="610" spans="6:18" s="587" customFormat="1">
      <c r="F610" s="555"/>
      <c r="H610" s="555"/>
      <c r="J610" s="555"/>
      <c r="O610" s="588"/>
      <c r="P610" s="557"/>
      <c r="Q610" s="557"/>
      <c r="R610" s="557"/>
    </row>
    <row r="611" spans="6:18" s="587" customFormat="1">
      <c r="F611" s="555"/>
      <c r="H611" s="555"/>
      <c r="J611" s="555"/>
      <c r="O611" s="588"/>
      <c r="P611" s="557"/>
      <c r="Q611" s="557"/>
      <c r="R611" s="557"/>
    </row>
    <row r="612" spans="6:18" s="587" customFormat="1">
      <c r="F612" s="555"/>
      <c r="H612" s="555"/>
      <c r="J612" s="555"/>
      <c r="O612" s="588"/>
      <c r="P612" s="557"/>
      <c r="Q612" s="557"/>
      <c r="R612" s="557"/>
    </row>
    <row r="613" spans="6:18" s="587" customFormat="1">
      <c r="F613" s="555"/>
      <c r="H613" s="555"/>
      <c r="J613" s="555"/>
      <c r="O613" s="588"/>
      <c r="P613" s="557"/>
      <c r="Q613" s="557"/>
      <c r="R613" s="557"/>
    </row>
    <row r="614" spans="6:18" s="587" customFormat="1">
      <c r="F614" s="555"/>
      <c r="H614" s="555"/>
      <c r="J614" s="555"/>
      <c r="O614" s="588"/>
      <c r="P614" s="557"/>
      <c r="Q614" s="557"/>
      <c r="R614" s="557"/>
    </row>
    <row r="615" spans="6:18" s="587" customFormat="1">
      <c r="F615" s="555"/>
      <c r="H615" s="555"/>
      <c r="J615" s="555"/>
      <c r="O615" s="588"/>
      <c r="P615" s="557"/>
      <c r="Q615" s="557"/>
      <c r="R615" s="557"/>
    </row>
    <row r="616" spans="6:18" s="587" customFormat="1">
      <c r="F616" s="555"/>
      <c r="H616" s="555"/>
      <c r="J616" s="555"/>
      <c r="O616" s="588"/>
      <c r="P616" s="557"/>
      <c r="Q616" s="557"/>
      <c r="R616" s="557"/>
    </row>
    <row r="617" spans="6:18" s="587" customFormat="1">
      <c r="F617" s="555"/>
      <c r="H617" s="555"/>
      <c r="J617" s="555"/>
      <c r="O617" s="588"/>
      <c r="P617" s="557"/>
      <c r="Q617" s="557"/>
      <c r="R617" s="557"/>
    </row>
    <row r="618" spans="6:18" s="587" customFormat="1">
      <c r="F618" s="555"/>
      <c r="H618" s="555"/>
      <c r="J618" s="555"/>
      <c r="O618" s="588"/>
      <c r="P618" s="557"/>
      <c r="Q618" s="557"/>
      <c r="R618" s="557"/>
    </row>
    <row r="619" spans="6:18" s="587" customFormat="1">
      <c r="F619" s="555"/>
      <c r="H619" s="555"/>
      <c r="J619" s="555"/>
      <c r="O619" s="588"/>
      <c r="P619" s="557"/>
      <c r="Q619" s="557"/>
      <c r="R619" s="557"/>
    </row>
    <row r="620" spans="6:18" s="587" customFormat="1">
      <c r="F620" s="555"/>
      <c r="H620" s="555"/>
      <c r="J620" s="555"/>
      <c r="O620" s="588"/>
      <c r="P620" s="557"/>
      <c r="Q620" s="557"/>
      <c r="R620" s="557"/>
    </row>
    <row r="621" spans="6:18" s="587" customFormat="1">
      <c r="F621" s="555"/>
      <c r="H621" s="555"/>
      <c r="J621" s="555"/>
      <c r="O621" s="588"/>
      <c r="P621" s="557"/>
      <c r="Q621" s="557"/>
      <c r="R621" s="557"/>
    </row>
    <row r="622" spans="6:18" s="587" customFormat="1">
      <c r="F622" s="555"/>
      <c r="H622" s="555"/>
      <c r="J622" s="555"/>
      <c r="O622" s="588"/>
      <c r="P622" s="557"/>
      <c r="Q622" s="557"/>
      <c r="R622" s="557"/>
    </row>
    <row r="623" spans="6:18" s="587" customFormat="1">
      <c r="F623" s="555"/>
      <c r="H623" s="555"/>
      <c r="J623" s="555"/>
      <c r="O623" s="588"/>
      <c r="P623" s="557"/>
      <c r="Q623" s="557"/>
      <c r="R623" s="557"/>
    </row>
    <row r="624" spans="6:18" s="587" customFormat="1">
      <c r="F624" s="555"/>
      <c r="H624" s="555"/>
      <c r="J624" s="555"/>
      <c r="O624" s="588"/>
      <c r="P624" s="557"/>
      <c r="Q624" s="557"/>
      <c r="R624" s="557"/>
    </row>
    <row r="625" spans="6:18" s="587" customFormat="1">
      <c r="F625" s="555"/>
      <c r="H625" s="555"/>
      <c r="J625" s="555"/>
      <c r="O625" s="588"/>
      <c r="P625" s="557"/>
      <c r="Q625" s="557"/>
      <c r="R625" s="557"/>
    </row>
    <row r="626" spans="6:18" s="587" customFormat="1">
      <c r="F626" s="555"/>
      <c r="H626" s="555"/>
      <c r="J626" s="555"/>
      <c r="O626" s="588"/>
      <c r="P626" s="557"/>
      <c r="Q626" s="557"/>
      <c r="R626" s="557"/>
    </row>
    <row r="627" spans="6:18" s="587" customFormat="1">
      <c r="F627" s="555"/>
      <c r="H627" s="555"/>
      <c r="J627" s="555"/>
      <c r="O627" s="588"/>
      <c r="P627" s="557"/>
      <c r="Q627" s="557"/>
      <c r="R627" s="557"/>
    </row>
    <row r="628" spans="6:18" s="587" customFormat="1">
      <c r="F628" s="555"/>
      <c r="H628" s="555"/>
      <c r="J628" s="555"/>
      <c r="O628" s="588"/>
      <c r="P628" s="557"/>
      <c r="Q628" s="557"/>
      <c r="R628" s="557"/>
    </row>
    <row r="629" spans="6:18" s="587" customFormat="1">
      <c r="F629" s="555"/>
      <c r="H629" s="555"/>
      <c r="J629" s="555"/>
      <c r="O629" s="588"/>
      <c r="P629" s="557"/>
      <c r="Q629" s="557"/>
      <c r="R629" s="557"/>
    </row>
    <row r="630" spans="6:18" s="587" customFormat="1">
      <c r="F630" s="555"/>
      <c r="H630" s="555"/>
      <c r="J630" s="555"/>
      <c r="O630" s="588"/>
      <c r="P630" s="557"/>
      <c r="Q630" s="557"/>
      <c r="R630" s="557"/>
    </row>
    <row r="631" spans="6:18" s="587" customFormat="1">
      <c r="F631" s="555"/>
      <c r="H631" s="555"/>
      <c r="J631" s="555"/>
      <c r="O631" s="588"/>
      <c r="P631" s="557"/>
      <c r="Q631" s="557"/>
      <c r="R631" s="557"/>
    </row>
    <row r="632" spans="6:18" s="587" customFormat="1">
      <c r="F632" s="555"/>
      <c r="H632" s="555"/>
      <c r="J632" s="555"/>
      <c r="O632" s="588"/>
      <c r="P632" s="557"/>
      <c r="Q632" s="557"/>
      <c r="R632" s="557"/>
    </row>
    <row r="633" spans="6:18" s="587" customFormat="1">
      <c r="F633" s="555"/>
      <c r="H633" s="555"/>
      <c r="J633" s="555"/>
      <c r="O633" s="588"/>
      <c r="P633" s="557"/>
      <c r="Q633" s="557"/>
      <c r="R633" s="557"/>
    </row>
    <row r="634" spans="6:18" s="587" customFormat="1">
      <c r="F634" s="555"/>
      <c r="H634" s="555"/>
      <c r="J634" s="555"/>
      <c r="O634" s="588"/>
      <c r="P634" s="557"/>
      <c r="Q634" s="557"/>
      <c r="R634" s="557"/>
    </row>
    <row r="635" spans="6:18" s="587" customFormat="1">
      <c r="F635" s="555"/>
      <c r="H635" s="555"/>
      <c r="J635" s="555"/>
      <c r="O635" s="588"/>
      <c r="P635" s="557"/>
      <c r="Q635" s="557"/>
      <c r="R635" s="557"/>
    </row>
    <row r="636" spans="6:18" s="587" customFormat="1">
      <c r="F636" s="555"/>
      <c r="H636" s="555"/>
      <c r="J636" s="555"/>
      <c r="O636" s="588"/>
      <c r="P636" s="557"/>
      <c r="Q636" s="557"/>
      <c r="R636" s="557"/>
    </row>
    <row r="637" spans="6:18" s="587" customFormat="1">
      <c r="F637" s="555"/>
      <c r="H637" s="555"/>
      <c r="J637" s="555"/>
      <c r="O637" s="588"/>
      <c r="P637" s="557"/>
      <c r="Q637" s="557"/>
      <c r="R637" s="557"/>
    </row>
    <row r="638" spans="6:18" s="587" customFormat="1">
      <c r="F638" s="555"/>
      <c r="H638" s="555"/>
      <c r="J638" s="555"/>
      <c r="O638" s="588"/>
      <c r="P638" s="557"/>
      <c r="Q638" s="557"/>
      <c r="R638" s="557"/>
    </row>
    <row r="639" spans="6:18" s="587" customFormat="1">
      <c r="F639" s="555"/>
      <c r="H639" s="555"/>
      <c r="J639" s="555"/>
      <c r="O639" s="588"/>
      <c r="P639" s="557"/>
      <c r="Q639" s="557"/>
      <c r="R639" s="557"/>
    </row>
    <row r="640" spans="6:18" s="587" customFormat="1">
      <c r="F640" s="555"/>
      <c r="H640" s="555"/>
      <c r="J640" s="555"/>
      <c r="O640" s="588"/>
      <c r="P640" s="557"/>
      <c r="Q640" s="557"/>
      <c r="R640" s="557"/>
    </row>
    <row r="641" spans="6:18" s="587" customFormat="1">
      <c r="F641" s="555"/>
      <c r="H641" s="555"/>
      <c r="J641" s="555"/>
      <c r="O641" s="588"/>
      <c r="P641" s="557"/>
      <c r="Q641" s="557"/>
      <c r="R641" s="557"/>
    </row>
    <row r="642" spans="6:18" s="587" customFormat="1">
      <c r="F642" s="555"/>
      <c r="H642" s="555"/>
      <c r="J642" s="555"/>
      <c r="O642" s="588"/>
      <c r="P642" s="557"/>
      <c r="Q642" s="557"/>
      <c r="R642" s="557"/>
    </row>
    <row r="643" spans="6:18" s="587" customFormat="1">
      <c r="F643" s="555"/>
      <c r="H643" s="555"/>
      <c r="J643" s="555"/>
      <c r="O643" s="588"/>
      <c r="P643" s="557"/>
      <c r="Q643" s="557"/>
      <c r="R643" s="557"/>
    </row>
    <row r="644" spans="6:18" s="587" customFormat="1">
      <c r="F644" s="555"/>
      <c r="H644" s="555"/>
      <c r="J644" s="555"/>
      <c r="O644" s="588"/>
      <c r="P644" s="557"/>
      <c r="Q644" s="557"/>
      <c r="R644" s="557"/>
    </row>
    <row r="645" spans="6:18" s="587" customFormat="1">
      <c r="F645" s="555"/>
      <c r="H645" s="555"/>
      <c r="J645" s="555"/>
      <c r="O645" s="588"/>
      <c r="P645" s="557"/>
      <c r="Q645" s="557"/>
      <c r="R645" s="557"/>
    </row>
    <row r="646" spans="6:18" s="587" customFormat="1">
      <c r="F646" s="555"/>
      <c r="H646" s="555"/>
      <c r="J646" s="555"/>
      <c r="O646" s="588"/>
      <c r="P646" s="557"/>
      <c r="Q646" s="557"/>
      <c r="R646" s="557"/>
    </row>
    <row r="647" spans="6:18" s="587" customFormat="1">
      <c r="F647" s="555"/>
      <c r="H647" s="555"/>
      <c r="J647" s="555"/>
      <c r="O647" s="588"/>
      <c r="P647" s="557"/>
      <c r="Q647" s="557"/>
      <c r="R647" s="557"/>
    </row>
    <row r="648" spans="6:18" s="587" customFormat="1">
      <c r="F648" s="555"/>
      <c r="H648" s="555"/>
      <c r="J648" s="555"/>
      <c r="O648" s="588"/>
      <c r="P648" s="557"/>
      <c r="Q648" s="557"/>
      <c r="R648" s="557"/>
    </row>
    <row r="649" spans="6:18" s="587" customFormat="1">
      <c r="F649" s="555"/>
      <c r="H649" s="555"/>
      <c r="J649" s="555"/>
      <c r="O649" s="588"/>
      <c r="P649" s="557"/>
      <c r="Q649" s="557"/>
      <c r="R649" s="557"/>
    </row>
    <row r="650" spans="6:18" s="587" customFormat="1">
      <c r="F650" s="555"/>
      <c r="H650" s="555"/>
      <c r="J650" s="555"/>
      <c r="O650" s="588"/>
      <c r="P650" s="557"/>
      <c r="Q650" s="557"/>
      <c r="R650" s="557"/>
    </row>
    <row r="651" spans="6:18" s="587" customFormat="1">
      <c r="F651" s="555"/>
      <c r="H651" s="555"/>
      <c r="J651" s="555"/>
      <c r="O651" s="588"/>
      <c r="P651" s="557"/>
      <c r="Q651" s="557"/>
      <c r="R651" s="557"/>
    </row>
    <row r="652" spans="6:18" s="587" customFormat="1">
      <c r="F652" s="555"/>
      <c r="H652" s="555"/>
      <c r="J652" s="555"/>
      <c r="O652" s="588"/>
      <c r="P652" s="557"/>
      <c r="Q652" s="557"/>
      <c r="R652" s="557"/>
    </row>
    <row r="653" spans="6:18" s="587" customFormat="1">
      <c r="F653" s="555"/>
      <c r="H653" s="555"/>
      <c r="J653" s="555"/>
      <c r="O653" s="588"/>
      <c r="P653" s="557"/>
      <c r="Q653" s="557"/>
      <c r="R653" s="557"/>
    </row>
    <row r="654" spans="6:18" s="587" customFormat="1">
      <c r="F654" s="555"/>
      <c r="H654" s="555"/>
      <c r="J654" s="555"/>
      <c r="O654" s="588"/>
      <c r="P654" s="557"/>
      <c r="Q654" s="557"/>
      <c r="R654" s="557"/>
    </row>
    <row r="655" spans="6:18" s="587" customFormat="1">
      <c r="F655" s="555"/>
      <c r="H655" s="555"/>
      <c r="J655" s="555"/>
      <c r="O655" s="588"/>
      <c r="P655" s="557"/>
      <c r="Q655" s="557"/>
      <c r="R655" s="557"/>
    </row>
    <row r="656" spans="6:18" s="587" customFormat="1">
      <c r="F656" s="555"/>
      <c r="H656" s="555"/>
      <c r="J656" s="555"/>
      <c r="O656" s="588"/>
      <c r="P656" s="557"/>
      <c r="Q656" s="557"/>
      <c r="R656" s="557"/>
    </row>
    <row r="657" spans="6:18" s="587" customFormat="1">
      <c r="F657" s="555"/>
      <c r="H657" s="555"/>
      <c r="J657" s="555"/>
      <c r="O657" s="588"/>
      <c r="P657" s="557"/>
      <c r="Q657" s="557"/>
      <c r="R657" s="557"/>
    </row>
    <row r="658" spans="6:18" s="587" customFormat="1">
      <c r="F658" s="555"/>
      <c r="H658" s="555"/>
      <c r="J658" s="555"/>
      <c r="O658" s="588"/>
      <c r="P658" s="557"/>
      <c r="Q658" s="557"/>
      <c r="R658" s="557"/>
    </row>
    <row r="659" spans="6:18" s="587" customFormat="1">
      <c r="F659" s="555"/>
      <c r="H659" s="555"/>
      <c r="J659" s="555"/>
      <c r="O659" s="588"/>
      <c r="P659" s="557"/>
      <c r="Q659" s="557"/>
      <c r="R659" s="557"/>
    </row>
    <row r="660" spans="6:18" s="587" customFormat="1">
      <c r="F660" s="555"/>
      <c r="H660" s="555"/>
      <c r="J660" s="555"/>
      <c r="O660" s="588"/>
      <c r="P660" s="557"/>
      <c r="Q660" s="557"/>
      <c r="R660" s="557"/>
    </row>
    <row r="661" spans="6:18" s="587" customFormat="1">
      <c r="F661" s="555"/>
      <c r="H661" s="555"/>
      <c r="J661" s="555"/>
      <c r="O661" s="588"/>
      <c r="P661" s="557"/>
      <c r="Q661" s="557"/>
      <c r="R661" s="557"/>
    </row>
    <row r="662" spans="6:18" s="587" customFormat="1">
      <c r="F662" s="555"/>
      <c r="H662" s="555"/>
      <c r="J662" s="555"/>
      <c r="O662" s="588"/>
      <c r="P662" s="557"/>
      <c r="Q662" s="557"/>
      <c r="R662" s="557"/>
    </row>
    <row r="663" spans="6:18" s="587" customFormat="1">
      <c r="F663" s="555"/>
      <c r="H663" s="555"/>
      <c r="J663" s="555"/>
      <c r="O663" s="588"/>
      <c r="P663" s="557"/>
      <c r="Q663" s="557"/>
      <c r="R663" s="557"/>
    </row>
    <row r="664" spans="6:18" s="587" customFormat="1">
      <c r="F664" s="555"/>
      <c r="H664" s="555"/>
      <c r="J664" s="555"/>
      <c r="O664" s="588"/>
      <c r="P664" s="557"/>
      <c r="Q664" s="557"/>
      <c r="R664" s="557"/>
    </row>
    <row r="665" spans="6:18" s="587" customFormat="1">
      <c r="F665" s="555"/>
      <c r="H665" s="555"/>
      <c r="J665" s="555"/>
      <c r="O665" s="588"/>
      <c r="P665" s="557"/>
      <c r="Q665" s="557"/>
      <c r="R665" s="557"/>
    </row>
    <row r="666" spans="6:18" s="587" customFormat="1">
      <c r="F666" s="555"/>
      <c r="H666" s="555"/>
      <c r="J666" s="555"/>
      <c r="O666" s="588"/>
      <c r="P666" s="557"/>
      <c r="Q666" s="557"/>
      <c r="R666" s="557"/>
    </row>
    <row r="667" spans="6:18" s="587" customFormat="1">
      <c r="F667" s="555"/>
      <c r="H667" s="555"/>
      <c r="J667" s="555"/>
      <c r="O667" s="588"/>
      <c r="P667" s="557"/>
      <c r="Q667" s="557"/>
      <c r="R667" s="557"/>
    </row>
    <row r="668" spans="6:18" s="587" customFormat="1">
      <c r="F668" s="555"/>
      <c r="H668" s="555"/>
      <c r="J668" s="555"/>
      <c r="O668" s="588"/>
      <c r="P668" s="557"/>
      <c r="Q668" s="557"/>
      <c r="R668" s="557"/>
    </row>
    <row r="669" spans="6:18" s="587" customFormat="1">
      <c r="F669" s="555"/>
      <c r="H669" s="555"/>
      <c r="J669" s="555"/>
      <c r="O669" s="588"/>
      <c r="P669" s="557"/>
      <c r="Q669" s="557"/>
      <c r="R669" s="557"/>
    </row>
    <row r="670" spans="6:18" s="587" customFormat="1">
      <c r="F670" s="555"/>
      <c r="H670" s="555"/>
      <c r="J670" s="555"/>
      <c r="O670" s="588"/>
      <c r="P670" s="557"/>
      <c r="Q670" s="557"/>
      <c r="R670" s="557"/>
    </row>
    <row r="671" spans="6:18" s="587" customFormat="1">
      <c r="F671" s="555"/>
      <c r="H671" s="555"/>
      <c r="J671" s="555"/>
      <c r="O671" s="588"/>
      <c r="P671" s="557"/>
      <c r="Q671" s="557"/>
      <c r="R671" s="557"/>
    </row>
    <row r="672" spans="6:18" s="587" customFormat="1">
      <c r="F672" s="555"/>
      <c r="H672" s="555"/>
      <c r="J672" s="555"/>
      <c r="O672" s="588"/>
      <c r="P672" s="557"/>
      <c r="Q672" s="557"/>
      <c r="R672" s="557"/>
    </row>
    <row r="673" spans="6:18" s="587" customFormat="1">
      <c r="F673" s="555"/>
      <c r="H673" s="555"/>
      <c r="J673" s="555"/>
      <c r="O673" s="588"/>
      <c r="P673" s="557"/>
      <c r="Q673" s="557"/>
      <c r="R673" s="557"/>
    </row>
    <row r="674" spans="6:18" s="587" customFormat="1">
      <c r="F674" s="555"/>
      <c r="H674" s="555"/>
      <c r="J674" s="555"/>
      <c r="O674" s="588"/>
      <c r="P674" s="557"/>
      <c r="Q674" s="557"/>
      <c r="R674" s="557"/>
    </row>
    <row r="675" spans="6:18" s="587" customFormat="1">
      <c r="F675" s="555"/>
      <c r="H675" s="555"/>
      <c r="J675" s="555"/>
      <c r="O675" s="588"/>
      <c r="P675" s="557"/>
      <c r="Q675" s="557"/>
      <c r="R675" s="557"/>
    </row>
    <row r="676" spans="6:18" s="587" customFormat="1">
      <c r="F676" s="555"/>
      <c r="H676" s="555"/>
      <c r="J676" s="555"/>
      <c r="O676" s="588"/>
      <c r="P676" s="557"/>
      <c r="Q676" s="557"/>
      <c r="R676" s="557"/>
    </row>
    <row r="677" spans="6:18" s="587" customFormat="1">
      <c r="F677" s="555"/>
      <c r="H677" s="555"/>
      <c r="J677" s="555"/>
      <c r="O677" s="588"/>
      <c r="P677" s="557"/>
      <c r="Q677" s="557"/>
      <c r="R677" s="557"/>
    </row>
    <row r="678" spans="6:18" s="587" customFormat="1">
      <c r="F678" s="555"/>
      <c r="H678" s="555"/>
      <c r="J678" s="555"/>
      <c r="O678" s="588"/>
      <c r="P678" s="557"/>
      <c r="Q678" s="557"/>
      <c r="R678" s="557"/>
    </row>
    <row r="679" spans="6:18" s="587" customFormat="1">
      <c r="F679" s="555"/>
      <c r="H679" s="555"/>
      <c r="J679" s="555"/>
      <c r="O679" s="588"/>
      <c r="P679" s="557"/>
      <c r="Q679" s="557"/>
      <c r="R679" s="557"/>
    </row>
    <row r="680" spans="6:18" s="587" customFormat="1">
      <c r="F680" s="555"/>
      <c r="H680" s="555"/>
      <c r="J680" s="555"/>
      <c r="O680" s="588"/>
      <c r="P680" s="557"/>
      <c r="Q680" s="557"/>
      <c r="R680" s="557"/>
    </row>
    <row r="681" spans="6:18" s="587" customFormat="1">
      <c r="F681" s="555"/>
      <c r="H681" s="555"/>
      <c r="J681" s="555"/>
      <c r="O681" s="588"/>
      <c r="P681" s="557"/>
      <c r="Q681" s="557"/>
      <c r="R681" s="557"/>
    </row>
    <row r="682" spans="6:18" s="587" customFormat="1">
      <c r="F682" s="555"/>
      <c r="H682" s="555"/>
      <c r="J682" s="555"/>
      <c r="O682" s="588"/>
      <c r="P682" s="557"/>
      <c r="Q682" s="557"/>
      <c r="R682" s="557"/>
    </row>
    <row r="683" spans="6:18" s="587" customFormat="1">
      <c r="F683" s="555"/>
      <c r="H683" s="555"/>
      <c r="J683" s="555"/>
      <c r="O683" s="588"/>
      <c r="P683" s="557"/>
      <c r="Q683" s="557"/>
      <c r="R683" s="557"/>
    </row>
    <row r="684" spans="6:18" s="587" customFormat="1">
      <c r="F684" s="555"/>
      <c r="H684" s="555"/>
      <c r="J684" s="555"/>
      <c r="O684" s="588"/>
      <c r="P684" s="557"/>
      <c r="Q684" s="557"/>
      <c r="R684" s="557"/>
    </row>
    <row r="685" spans="6:18" s="587" customFormat="1">
      <c r="F685" s="555"/>
      <c r="H685" s="555"/>
      <c r="J685" s="555"/>
      <c r="O685" s="588"/>
      <c r="P685" s="557"/>
      <c r="Q685" s="557"/>
      <c r="R685" s="557"/>
    </row>
    <row r="686" spans="6:18" s="587" customFormat="1">
      <c r="F686" s="555"/>
      <c r="H686" s="555"/>
      <c r="J686" s="555"/>
      <c r="O686" s="588"/>
      <c r="P686" s="557"/>
      <c r="Q686" s="557"/>
      <c r="R686" s="557"/>
    </row>
    <row r="687" spans="6:18" s="587" customFormat="1">
      <c r="F687" s="555"/>
      <c r="H687" s="555"/>
      <c r="J687" s="555"/>
      <c r="O687" s="588"/>
      <c r="P687" s="557"/>
      <c r="Q687" s="557"/>
      <c r="R687" s="557"/>
    </row>
    <row r="688" spans="6:18" s="587" customFormat="1">
      <c r="F688" s="555"/>
      <c r="H688" s="555"/>
      <c r="J688" s="555"/>
      <c r="O688" s="588"/>
      <c r="P688" s="557"/>
      <c r="Q688" s="557"/>
      <c r="R688" s="557"/>
    </row>
    <row r="689" spans="6:18" s="587" customFormat="1">
      <c r="F689" s="555"/>
      <c r="H689" s="555"/>
      <c r="J689" s="555"/>
      <c r="O689" s="588"/>
      <c r="P689" s="557"/>
      <c r="Q689" s="557"/>
      <c r="R689" s="557"/>
    </row>
    <row r="690" spans="6:18" s="587" customFormat="1">
      <c r="F690" s="555"/>
      <c r="H690" s="555"/>
      <c r="J690" s="555"/>
      <c r="O690" s="588"/>
      <c r="P690" s="557"/>
      <c r="Q690" s="557"/>
      <c r="R690" s="557"/>
    </row>
    <row r="691" spans="6:18" s="587" customFormat="1">
      <c r="F691" s="555"/>
      <c r="H691" s="555"/>
      <c r="J691" s="555"/>
      <c r="O691" s="588"/>
      <c r="P691" s="557"/>
      <c r="Q691" s="557"/>
      <c r="R691" s="557"/>
    </row>
    <row r="692" spans="6:18" s="587" customFormat="1">
      <c r="F692" s="555"/>
      <c r="H692" s="555"/>
      <c r="J692" s="555"/>
      <c r="O692" s="588"/>
      <c r="P692" s="557"/>
      <c r="Q692" s="557"/>
      <c r="R692" s="557"/>
    </row>
    <row r="693" spans="6:18" s="587" customFormat="1">
      <c r="F693" s="555"/>
      <c r="H693" s="555"/>
      <c r="J693" s="555"/>
      <c r="O693" s="588"/>
      <c r="P693" s="557"/>
      <c r="Q693" s="557"/>
      <c r="R693" s="557"/>
    </row>
    <row r="694" spans="6:18" s="587" customFormat="1">
      <c r="F694" s="555"/>
      <c r="H694" s="555"/>
      <c r="J694" s="555"/>
      <c r="O694" s="588"/>
      <c r="P694" s="557"/>
      <c r="Q694" s="557"/>
      <c r="R694" s="557"/>
    </row>
    <row r="695" spans="6:18" s="587" customFormat="1">
      <c r="F695" s="555"/>
      <c r="H695" s="555"/>
      <c r="J695" s="555"/>
      <c r="O695" s="588"/>
      <c r="P695" s="557"/>
      <c r="Q695" s="557"/>
      <c r="R695" s="557"/>
    </row>
    <row r="696" spans="6:18" s="587" customFormat="1">
      <c r="F696" s="555"/>
      <c r="H696" s="555"/>
      <c r="J696" s="555"/>
      <c r="O696" s="588"/>
      <c r="P696" s="557"/>
      <c r="Q696" s="557"/>
      <c r="R696" s="557"/>
    </row>
    <row r="697" spans="6:18" s="587" customFormat="1">
      <c r="F697" s="555"/>
      <c r="H697" s="555"/>
      <c r="J697" s="555"/>
      <c r="O697" s="588"/>
      <c r="P697" s="557"/>
      <c r="Q697" s="557"/>
      <c r="R697" s="557"/>
    </row>
    <row r="698" spans="6:18" s="587" customFormat="1">
      <c r="F698" s="555"/>
      <c r="H698" s="555"/>
      <c r="J698" s="555"/>
      <c r="O698" s="588"/>
      <c r="P698" s="557"/>
      <c r="Q698" s="557"/>
      <c r="R698" s="557"/>
    </row>
    <row r="699" spans="6:18" s="587" customFormat="1">
      <c r="F699" s="555"/>
      <c r="H699" s="555"/>
      <c r="J699" s="555"/>
      <c r="O699" s="588"/>
      <c r="P699" s="557"/>
      <c r="Q699" s="557"/>
      <c r="R699" s="557"/>
    </row>
    <row r="700" spans="6:18" s="587" customFormat="1">
      <c r="F700" s="555"/>
      <c r="H700" s="555"/>
      <c r="J700" s="555"/>
      <c r="O700" s="588"/>
      <c r="P700" s="557"/>
      <c r="Q700" s="557"/>
      <c r="R700" s="557"/>
    </row>
    <row r="701" spans="6:18" s="587" customFormat="1">
      <c r="F701" s="555"/>
      <c r="H701" s="555"/>
      <c r="J701" s="555"/>
      <c r="O701" s="588"/>
      <c r="P701" s="557"/>
      <c r="Q701" s="557"/>
      <c r="R701" s="557"/>
    </row>
    <row r="702" spans="6:18" s="587" customFormat="1">
      <c r="F702" s="555"/>
      <c r="H702" s="555"/>
      <c r="J702" s="555"/>
      <c r="O702" s="588"/>
      <c r="P702" s="557"/>
      <c r="Q702" s="557"/>
      <c r="R702" s="557"/>
    </row>
    <row r="703" spans="6:18" s="587" customFormat="1">
      <c r="F703" s="555"/>
      <c r="H703" s="555"/>
      <c r="J703" s="555"/>
      <c r="O703" s="588"/>
      <c r="P703" s="557"/>
      <c r="Q703" s="557"/>
      <c r="R703" s="557"/>
    </row>
    <row r="704" spans="6:18" s="587" customFormat="1">
      <c r="F704" s="555"/>
      <c r="H704" s="555"/>
      <c r="J704" s="555"/>
      <c r="O704" s="588"/>
      <c r="P704" s="557"/>
      <c r="Q704" s="557"/>
      <c r="R704" s="557"/>
    </row>
    <row r="705" spans="6:18" s="587" customFormat="1">
      <c r="F705" s="555"/>
      <c r="H705" s="555"/>
      <c r="J705" s="555"/>
      <c r="O705" s="588"/>
      <c r="P705" s="557"/>
      <c r="Q705" s="557"/>
      <c r="R705" s="557"/>
    </row>
    <row r="706" spans="6:18" s="587" customFormat="1">
      <c r="F706" s="555"/>
      <c r="H706" s="555"/>
      <c r="J706" s="555"/>
      <c r="O706" s="588"/>
      <c r="P706" s="557"/>
      <c r="Q706" s="557"/>
      <c r="R706" s="557"/>
    </row>
    <row r="707" spans="6:18" s="587" customFormat="1">
      <c r="F707" s="555"/>
      <c r="H707" s="555"/>
      <c r="J707" s="555"/>
      <c r="O707" s="588"/>
      <c r="P707" s="557"/>
      <c r="Q707" s="557"/>
      <c r="R707" s="557"/>
    </row>
    <row r="708" spans="6:18" s="587" customFormat="1">
      <c r="F708" s="555"/>
      <c r="H708" s="555"/>
      <c r="J708" s="555"/>
      <c r="O708" s="588"/>
      <c r="P708" s="557"/>
      <c r="Q708" s="557"/>
      <c r="R708" s="557"/>
    </row>
    <row r="709" spans="6:18" s="587" customFormat="1">
      <c r="F709" s="555"/>
      <c r="H709" s="555"/>
      <c r="J709" s="555"/>
      <c r="O709" s="588"/>
      <c r="P709" s="557"/>
      <c r="Q709" s="557"/>
      <c r="R709" s="557"/>
    </row>
    <row r="710" spans="6:18" s="587" customFormat="1">
      <c r="F710" s="555"/>
      <c r="H710" s="555"/>
      <c r="J710" s="555"/>
      <c r="O710" s="588"/>
      <c r="P710" s="557"/>
      <c r="Q710" s="557"/>
      <c r="R710" s="557"/>
    </row>
    <row r="711" spans="6:18" s="587" customFormat="1">
      <c r="F711" s="555"/>
      <c r="H711" s="555"/>
      <c r="J711" s="555"/>
      <c r="O711" s="588"/>
      <c r="P711" s="557"/>
      <c r="Q711" s="557"/>
      <c r="R711" s="557"/>
    </row>
    <row r="712" spans="6:18" s="587" customFormat="1">
      <c r="F712" s="555"/>
      <c r="H712" s="555"/>
      <c r="J712" s="555"/>
      <c r="O712" s="588"/>
      <c r="P712" s="557"/>
      <c r="Q712" s="557"/>
      <c r="R712" s="557"/>
    </row>
    <row r="713" spans="6:18" s="587" customFormat="1">
      <c r="F713" s="555"/>
      <c r="H713" s="555"/>
      <c r="J713" s="555"/>
      <c r="O713" s="588"/>
      <c r="P713" s="557"/>
      <c r="Q713" s="557"/>
      <c r="R713" s="557"/>
    </row>
    <row r="714" spans="6:18" s="587" customFormat="1">
      <c r="F714" s="555"/>
      <c r="H714" s="555"/>
      <c r="J714" s="555"/>
      <c r="O714" s="588"/>
      <c r="P714" s="557"/>
      <c r="Q714" s="557"/>
      <c r="R714" s="557"/>
    </row>
    <row r="715" spans="6:18" s="587" customFormat="1">
      <c r="F715" s="555"/>
      <c r="H715" s="555"/>
      <c r="J715" s="555"/>
      <c r="O715" s="588"/>
      <c r="P715" s="557"/>
      <c r="Q715" s="557"/>
      <c r="R715" s="557"/>
    </row>
    <row r="716" spans="6:18" s="587" customFormat="1">
      <c r="F716" s="555"/>
      <c r="H716" s="555"/>
      <c r="J716" s="555"/>
      <c r="O716" s="588"/>
      <c r="P716" s="557"/>
      <c r="Q716" s="557"/>
      <c r="R716" s="557"/>
    </row>
    <row r="717" spans="6:18" s="587" customFormat="1">
      <c r="F717" s="555"/>
      <c r="H717" s="555"/>
      <c r="J717" s="555"/>
      <c r="O717" s="588"/>
      <c r="P717" s="557"/>
      <c r="Q717" s="557"/>
      <c r="R717" s="557"/>
    </row>
    <row r="718" spans="6:18" s="587" customFormat="1">
      <c r="F718" s="555"/>
      <c r="H718" s="555"/>
      <c r="J718" s="555"/>
      <c r="O718" s="588"/>
      <c r="P718" s="557"/>
      <c r="Q718" s="557"/>
      <c r="R718" s="557"/>
    </row>
    <row r="719" spans="6:18" s="587" customFormat="1">
      <c r="F719" s="555"/>
      <c r="H719" s="555"/>
      <c r="J719" s="555"/>
      <c r="O719" s="588"/>
      <c r="P719" s="557"/>
      <c r="Q719" s="557"/>
      <c r="R719" s="557"/>
    </row>
    <row r="720" spans="6:18" s="587" customFormat="1">
      <c r="F720" s="555"/>
      <c r="H720" s="555"/>
      <c r="J720" s="555"/>
      <c r="O720" s="588"/>
      <c r="P720" s="557"/>
      <c r="Q720" s="557"/>
      <c r="R720" s="557"/>
    </row>
    <row r="721" spans="6:18" s="587" customFormat="1">
      <c r="F721" s="555"/>
      <c r="H721" s="555"/>
      <c r="J721" s="555"/>
      <c r="O721" s="588"/>
      <c r="P721" s="557"/>
      <c r="Q721" s="557"/>
      <c r="R721" s="557"/>
    </row>
    <row r="722" spans="6:18" s="587" customFormat="1">
      <c r="F722" s="555"/>
      <c r="H722" s="555"/>
      <c r="J722" s="555"/>
      <c r="O722" s="588"/>
      <c r="P722" s="557"/>
      <c r="Q722" s="557"/>
      <c r="R722" s="557"/>
    </row>
    <row r="723" spans="6:18" s="587" customFormat="1">
      <c r="F723" s="555"/>
      <c r="H723" s="555"/>
      <c r="J723" s="555"/>
      <c r="O723" s="588"/>
      <c r="P723" s="557"/>
      <c r="Q723" s="557"/>
      <c r="R723" s="557"/>
    </row>
    <row r="724" spans="6:18" s="587" customFormat="1">
      <c r="F724" s="555"/>
      <c r="H724" s="555"/>
      <c r="J724" s="555"/>
      <c r="O724" s="588"/>
      <c r="P724" s="557"/>
      <c r="Q724" s="557"/>
      <c r="R724" s="557"/>
    </row>
    <row r="725" spans="6:18" s="587" customFormat="1">
      <c r="F725" s="555"/>
      <c r="H725" s="555"/>
      <c r="J725" s="555"/>
      <c r="O725" s="588"/>
      <c r="P725" s="557"/>
      <c r="Q725" s="557"/>
      <c r="R725" s="557"/>
    </row>
    <row r="726" spans="6:18" s="587" customFormat="1">
      <c r="F726" s="555"/>
      <c r="H726" s="555"/>
      <c r="J726" s="555"/>
      <c r="O726" s="588"/>
      <c r="P726" s="557"/>
      <c r="Q726" s="557"/>
      <c r="R726" s="557"/>
    </row>
    <row r="727" spans="6:18" s="587" customFormat="1">
      <c r="F727" s="555"/>
      <c r="H727" s="555"/>
      <c r="J727" s="555"/>
      <c r="O727" s="588"/>
      <c r="P727" s="557"/>
      <c r="Q727" s="557"/>
      <c r="R727" s="557"/>
    </row>
    <row r="728" spans="6:18" s="587" customFormat="1">
      <c r="F728" s="555"/>
      <c r="H728" s="555"/>
      <c r="J728" s="555"/>
      <c r="O728" s="588"/>
      <c r="P728" s="557"/>
      <c r="Q728" s="557"/>
      <c r="R728" s="557"/>
    </row>
    <row r="729" spans="6:18" s="587" customFormat="1">
      <c r="F729" s="555"/>
      <c r="H729" s="555"/>
      <c r="J729" s="555"/>
      <c r="O729" s="588"/>
      <c r="P729" s="557"/>
      <c r="Q729" s="557"/>
      <c r="R729" s="557"/>
    </row>
    <row r="730" spans="6:18" s="587" customFormat="1">
      <c r="F730" s="555"/>
      <c r="H730" s="555"/>
      <c r="J730" s="555"/>
      <c r="O730" s="588"/>
      <c r="P730" s="557"/>
      <c r="Q730" s="557"/>
      <c r="R730" s="557"/>
    </row>
    <row r="731" spans="6:18" s="587" customFormat="1">
      <c r="F731" s="555"/>
      <c r="H731" s="555"/>
      <c r="J731" s="555"/>
      <c r="O731" s="588"/>
      <c r="P731" s="557"/>
      <c r="Q731" s="557"/>
      <c r="R731" s="557"/>
    </row>
    <row r="732" spans="6:18" s="587" customFormat="1">
      <c r="F732" s="555"/>
      <c r="H732" s="555"/>
      <c r="J732" s="555"/>
      <c r="O732" s="588"/>
      <c r="P732" s="557"/>
      <c r="Q732" s="557"/>
      <c r="R732" s="557"/>
    </row>
    <row r="733" spans="6:18" s="587" customFormat="1">
      <c r="F733" s="555"/>
      <c r="H733" s="555"/>
      <c r="J733" s="555"/>
      <c r="O733" s="588"/>
      <c r="P733" s="557"/>
      <c r="Q733" s="557"/>
      <c r="R733" s="557"/>
    </row>
    <row r="734" spans="6:18" s="587" customFormat="1">
      <c r="F734" s="555"/>
      <c r="H734" s="555"/>
      <c r="J734" s="555"/>
      <c r="O734" s="588"/>
      <c r="P734" s="557"/>
      <c r="Q734" s="557"/>
      <c r="R734" s="557"/>
    </row>
    <row r="735" spans="6:18" s="587" customFormat="1">
      <c r="F735" s="555"/>
      <c r="H735" s="555"/>
      <c r="J735" s="555"/>
      <c r="O735" s="588"/>
      <c r="P735" s="557"/>
      <c r="Q735" s="557"/>
      <c r="R735" s="557"/>
    </row>
    <row r="736" spans="6:18" s="587" customFormat="1">
      <c r="F736" s="555"/>
      <c r="H736" s="555"/>
      <c r="J736" s="555"/>
      <c r="O736" s="588"/>
      <c r="P736" s="557"/>
      <c r="Q736" s="557"/>
      <c r="R736" s="557"/>
    </row>
    <row r="737" spans="6:18" s="587" customFormat="1">
      <c r="F737" s="555"/>
      <c r="H737" s="555"/>
      <c r="J737" s="555"/>
      <c r="O737" s="588"/>
      <c r="P737" s="557"/>
      <c r="Q737" s="557"/>
      <c r="R737" s="557"/>
    </row>
    <row r="738" spans="6:18" s="587" customFormat="1">
      <c r="F738" s="555"/>
      <c r="H738" s="555"/>
      <c r="J738" s="555"/>
      <c r="O738" s="588"/>
      <c r="P738" s="557"/>
      <c r="Q738" s="557"/>
      <c r="R738" s="557"/>
    </row>
    <row r="739" spans="6:18" s="587" customFormat="1">
      <c r="F739" s="555"/>
      <c r="H739" s="555"/>
      <c r="J739" s="555"/>
      <c r="O739" s="588"/>
      <c r="P739" s="557"/>
      <c r="Q739" s="557"/>
      <c r="R739" s="557"/>
    </row>
    <row r="740" spans="6:18" s="587" customFormat="1">
      <c r="F740" s="555"/>
      <c r="H740" s="555"/>
      <c r="J740" s="555"/>
      <c r="O740" s="588"/>
      <c r="P740" s="557"/>
      <c r="Q740" s="557"/>
      <c r="R740" s="557"/>
    </row>
    <row r="741" spans="6:18" s="587" customFormat="1">
      <c r="F741" s="555"/>
      <c r="H741" s="555"/>
      <c r="J741" s="555"/>
      <c r="O741" s="588"/>
      <c r="P741" s="557"/>
      <c r="Q741" s="557"/>
      <c r="R741" s="557"/>
    </row>
    <row r="742" spans="6:18" s="587" customFormat="1">
      <c r="F742" s="555"/>
      <c r="H742" s="555"/>
      <c r="J742" s="555"/>
      <c r="O742" s="588"/>
      <c r="P742" s="557"/>
      <c r="Q742" s="557"/>
      <c r="R742" s="557"/>
    </row>
    <row r="743" spans="6:18" s="587" customFormat="1">
      <c r="F743" s="555"/>
      <c r="H743" s="555"/>
      <c r="J743" s="555"/>
      <c r="O743" s="588"/>
      <c r="P743" s="557"/>
      <c r="Q743" s="557"/>
      <c r="R743" s="557"/>
    </row>
    <row r="744" spans="6:18" s="587" customFormat="1">
      <c r="F744" s="555"/>
      <c r="H744" s="555"/>
      <c r="J744" s="555"/>
      <c r="O744" s="588"/>
      <c r="P744" s="557"/>
      <c r="Q744" s="557"/>
      <c r="R744" s="557"/>
    </row>
    <row r="745" spans="6:18" s="587" customFormat="1">
      <c r="F745" s="555"/>
      <c r="H745" s="555"/>
      <c r="J745" s="555"/>
      <c r="O745" s="588"/>
      <c r="P745" s="557"/>
      <c r="Q745" s="557"/>
      <c r="R745" s="557"/>
    </row>
    <row r="746" spans="6:18" s="587" customFormat="1">
      <c r="F746" s="555"/>
      <c r="H746" s="555"/>
      <c r="J746" s="555"/>
      <c r="O746" s="588"/>
      <c r="P746" s="557"/>
      <c r="Q746" s="557"/>
      <c r="R746" s="557"/>
    </row>
    <row r="747" spans="6:18" s="587" customFormat="1">
      <c r="F747" s="555"/>
      <c r="H747" s="555"/>
      <c r="J747" s="555"/>
      <c r="O747" s="588"/>
      <c r="P747" s="557"/>
      <c r="Q747" s="557"/>
      <c r="R747" s="557"/>
    </row>
    <row r="748" spans="6:18" s="587" customFormat="1">
      <c r="F748" s="555"/>
      <c r="H748" s="555"/>
      <c r="J748" s="555"/>
      <c r="O748" s="588"/>
      <c r="P748" s="557"/>
      <c r="Q748" s="557"/>
      <c r="R748" s="557"/>
    </row>
    <row r="749" spans="6:18" s="587" customFormat="1">
      <c r="F749" s="555"/>
      <c r="H749" s="555"/>
      <c r="J749" s="555"/>
      <c r="O749" s="588"/>
      <c r="P749" s="557"/>
      <c r="Q749" s="557"/>
      <c r="R749" s="557"/>
    </row>
    <row r="750" spans="6:18" s="587" customFormat="1">
      <c r="F750" s="555"/>
      <c r="H750" s="555"/>
      <c r="J750" s="555"/>
      <c r="O750" s="588"/>
      <c r="P750" s="557"/>
      <c r="Q750" s="557"/>
      <c r="R750" s="557"/>
    </row>
    <row r="751" spans="6:18" s="587" customFormat="1">
      <c r="F751" s="555"/>
      <c r="H751" s="555"/>
      <c r="J751" s="555"/>
      <c r="O751" s="588"/>
      <c r="P751" s="557"/>
      <c r="Q751" s="557"/>
      <c r="R751" s="557"/>
    </row>
    <row r="752" spans="6:18" s="587" customFormat="1">
      <c r="F752" s="555"/>
      <c r="H752" s="555"/>
      <c r="J752" s="555"/>
      <c r="O752" s="588"/>
      <c r="P752" s="557"/>
      <c r="Q752" s="557"/>
      <c r="R752" s="557"/>
    </row>
    <row r="753" spans="6:18" s="587" customFormat="1">
      <c r="F753" s="555"/>
      <c r="H753" s="555"/>
      <c r="J753" s="555"/>
      <c r="O753" s="588"/>
      <c r="P753" s="557"/>
      <c r="Q753" s="557"/>
      <c r="R753" s="557"/>
    </row>
    <row r="754" spans="6:18" s="587" customFormat="1">
      <c r="F754" s="555"/>
      <c r="H754" s="555"/>
      <c r="J754" s="555"/>
      <c r="O754" s="588"/>
      <c r="P754" s="557"/>
      <c r="Q754" s="557"/>
      <c r="R754" s="557"/>
    </row>
    <row r="755" spans="6:18" s="587" customFormat="1">
      <c r="F755" s="555"/>
      <c r="H755" s="555"/>
      <c r="J755" s="555"/>
      <c r="O755" s="588"/>
      <c r="P755" s="557"/>
      <c r="Q755" s="557"/>
      <c r="R755" s="557"/>
    </row>
    <row r="756" spans="6:18" s="587" customFormat="1">
      <c r="F756" s="555"/>
      <c r="H756" s="555"/>
      <c r="J756" s="555"/>
      <c r="O756" s="588"/>
      <c r="P756" s="557"/>
      <c r="Q756" s="557"/>
      <c r="R756" s="557"/>
    </row>
    <row r="757" spans="6:18" s="587" customFormat="1">
      <c r="F757" s="555"/>
      <c r="H757" s="555"/>
      <c r="J757" s="555"/>
      <c r="O757" s="588"/>
      <c r="P757" s="557"/>
      <c r="Q757" s="557"/>
      <c r="R757" s="557"/>
    </row>
    <row r="758" spans="6:18" s="587" customFormat="1">
      <c r="F758" s="555"/>
      <c r="H758" s="555"/>
      <c r="J758" s="555"/>
      <c r="O758" s="588"/>
      <c r="P758" s="557"/>
      <c r="Q758" s="557"/>
      <c r="R758" s="557"/>
    </row>
    <row r="759" spans="6:18" s="587" customFormat="1">
      <c r="F759" s="555"/>
      <c r="H759" s="555"/>
      <c r="J759" s="555"/>
      <c r="O759" s="588"/>
      <c r="P759" s="557"/>
      <c r="Q759" s="557"/>
      <c r="R759" s="557"/>
    </row>
    <row r="760" spans="6:18" s="587" customFormat="1">
      <c r="F760" s="555"/>
      <c r="H760" s="555"/>
      <c r="J760" s="555"/>
      <c r="O760" s="588"/>
      <c r="P760" s="557"/>
      <c r="Q760" s="557"/>
      <c r="R760" s="557"/>
    </row>
    <row r="761" spans="6:18" s="587" customFormat="1">
      <c r="F761" s="555"/>
      <c r="H761" s="555"/>
      <c r="J761" s="555"/>
      <c r="O761" s="588"/>
      <c r="P761" s="557"/>
      <c r="Q761" s="557"/>
      <c r="R761" s="557"/>
    </row>
    <row r="762" spans="6:18" s="587" customFormat="1">
      <c r="F762" s="555"/>
      <c r="H762" s="555"/>
      <c r="J762" s="555"/>
      <c r="O762" s="588"/>
      <c r="P762" s="557"/>
      <c r="Q762" s="557"/>
      <c r="R762" s="557"/>
    </row>
    <row r="763" spans="6:18" s="587" customFormat="1">
      <c r="F763" s="555"/>
      <c r="H763" s="555"/>
      <c r="J763" s="555"/>
      <c r="O763" s="588"/>
      <c r="P763" s="557"/>
      <c r="Q763" s="557"/>
      <c r="R763" s="557"/>
    </row>
    <row r="764" spans="6:18" s="587" customFormat="1">
      <c r="F764" s="555"/>
      <c r="H764" s="555"/>
      <c r="J764" s="555"/>
      <c r="O764" s="588"/>
      <c r="P764" s="557"/>
      <c r="Q764" s="557"/>
      <c r="R764" s="557"/>
    </row>
    <row r="765" spans="6:18" s="587" customFormat="1">
      <c r="F765" s="555"/>
      <c r="H765" s="555"/>
      <c r="J765" s="555"/>
      <c r="O765" s="588"/>
      <c r="P765" s="557"/>
      <c r="Q765" s="557"/>
      <c r="R765" s="557"/>
    </row>
    <row r="766" spans="6:18" s="587" customFormat="1">
      <c r="F766" s="555"/>
      <c r="H766" s="555"/>
      <c r="J766" s="555"/>
      <c r="O766" s="588"/>
      <c r="P766" s="557"/>
      <c r="Q766" s="557"/>
      <c r="R766" s="557"/>
    </row>
    <row r="767" spans="6:18" s="587" customFormat="1">
      <c r="F767" s="555"/>
      <c r="H767" s="555"/>
      <c r="J767" s="555"/>
      <c r="O767" s="588"/>
      <c r="P767" s="557"/>
      <c r="Q767" s="557"/>
      <c r="R767" s="557"/>
    </row>
    <row r="768" spans="6:18" s="587" customFormat="1">
      <c r="F768" s="555"/>
      <c r="H768" s="555"/>
      <c r="J768" s="555"/>
      <c r="O768" s="588"/>
      <c r="P768" s="557"/>
      <c r="Q768" s="557"/>
      <c r="R768" s="557"/>
    </row>
    <row r="769" spans="6:18" s="587" customFormat="1">
      <c r="F769" s="555"/>
      <c r="H769" s="555"/>
      <c r="J769" s="555"/>
      <c r="O769" s="588"/>
      <c r="P769" s="557"/>
      <c r="Q769" s="557"/>
      <c r="R769" s="557"/>
    </row>
    <row r="770" spans="6:18" s="587" customFormat="1">
      <c r="F770" s="555"/>
      <c r="H770" s="555"/>
      <c r="J770" s="555"/>
      <c r="O770" s="588"/>
      <c r="P770" s="557"/>
      <c r="Q770" s="557"/>
      <c r="R770" s="557"/>
    </row>
    <row r="771" spans="6:18" s="587" customFormat="1">
      <c r="F771" s="555"/>
      <c r="H771" s="555"/>
      <c r="J771" s="555"/>
      <c r="O771" s="588"/>
      <c r="P771" s="557"/>
      <c r="Q771" s="557"/>
      <c r="R771" s="557"/>
    </row>
    <row r="772" spans="6:18" s="587" customFormat="1">
      <c r="F772" s="555"/>
      <c r="H772" s="555"/>
      <c r="J772" s="555"/>
      <c r="O772" s="588"/>
      <c r="P772" s="557"/>
      <c r="Q772" s="557"/>
      <c r="R772" s="557"/>
    </row>
    <row r="773" spans="6:18" s="587" customFormat="1">
      <c r="F773" s="555"/>
      <c r="H773" s="555"/>
      <c r="J773" s="555"/>
      <c r="O773" s="588"/>
      <c r="P773" s="557"/>
      <c r="Q773" s="557"/>
      <c r="R773" s="557"/>
    </row>
    <row r="774" spans="6:18" s="587" customFormat="1">
      <c r="F774" s="555"/>
      <c r="H774" s="555"/>
      <c r="J774" s="555"/>
      <c r="O774" s="588"/>
      <c r="P774" s="557"/>
      <c r="Q774" s="557"/>
      <c r="R774" s="557"/>
    </row>
    <row r="775" spans="6:18" s="587" customFormat="1">
      <c r="F775" s="555"/>
      <c r="H775" s="555"/>
      <c r="J775" s="555"/>
      <c r="O775" s="588"/>
      <c r="P775" s="557"/>
      <c r="Q775" s="557"/>
      <c r="R775" s="557"/>
    </row>
    <row r="776" spans="6:18" s="587" customFormat="1">
      <c r="F776" s="555"/>
      <c r="H776" s="555"/>
      <c r="J776" s="555"/>
      <c r="O776" s="588"/>
      <c r="P776" s="557"/>
      <c r="Q776" s="557"/>
      <c r="R776" s="557"/>
    </row>
    <row r="777" spans="6:18" s="587" customFormat="1">
      <c r="F777" s="555"/>
      <c r="H777" s="555"/>
      <c r="J777" s="555"/>
      <c r="O777" s="588"/>
      <c r="P777" s="557"/>
      <c r="Q777" s="557"/>
      <c r="R777" s="557"/>
    </row>
    <row r="778" spans="6:18" s="587" customFormat="1">
      <c r="F778" s="555"/>
      <c r="H778" s="555"/>
      <c r="J778" s="555"/>
      <c r="O778" s="588"/>
      <c r="P778" s="557"/>
      <c r="Q778" s="557"/>
      <c r="R778" s="557"/>
    </row>
    <row r="779" spans="6:18" s="587" customFormat="1">
      <c r="F779" s="555"/>
      <c r="H779" s="555"/>
      <c r="J779" s="555"/>
      <c r="O779" s="588"/>
      <c r="P779" s="557"/>
      <c r="Q779" s="557"/>
      <c r="R779" s="557"/>
    </row>
    <row r="780" spans="6:18" s="587" customFormat="1">
      <c r="F780" s="555"/>
      <c r="H780" s="555"/>
      <c r="J780" s="555"/>
      <c r="O780" s="588"/>
      <c r="P780" s="557"/>
      <c r="Q780" s="557"/>
      <c r="R780" s="557"/>
    </row>
    <row r="781" spans="6:18" s="587" customFormat="1">
      <c r="F781" s="555"/>
      <c r="H781" s="555"/>
      <c r="J781" s="555"/>
      <c r="O781" s="588"/>
      <c r="P781" s="557"/>
      <c r="Q781" s="557"/>
      <c r="R781" s="557"/>
    </row>
    <row r="782" spans="6:18" s="587" customFormat="1">
      <c r="F782" s="555"/>
      <c r="H782" s="555"/>
      <c r="J782" s="555"/>
      <c r="O782" s="588"/>
      <c r="P782" s="557"/>
      <c r="Q782" s="557"/>
      <c r="R782" s="557"/>
    </row>
    <row r="783" spans="6:18" s="587" customFormat="1">
      <c r="F783" s="555"/>
      <c r="H783" s="555"/>
      <c r="J783" s="555"/>
      <c r="O783" s="588"/>
      <c r="P783" s="557"/>
      <c r="Q783" s="557"/>
      <c r="R783" s="557"/>
    </row>
    <row r="784" spans="6:18" s="587" customFormat="1">
      <c r="F784" s="555"/>
      <c r="H784" s="555"/>
      <c r="J784" s="555"/>
      <c r="O784" s="588"/>
      <c r="P784" s="557"/>
      <c r="Q784" s="557"/>
      <c r="R784" s="557"/>
    </row>
    <row r="785" spans="6:18" s="587" customFormat="1">
      <c r="F785" s="555"/>
      <c r="H785" s="555"/>
      <c r="J785" s="555"/>
      <c r="O785" s="588"/>
      <c r="P785" s="557"/>
      <c r="Q785" s="557"/>
      <c r="R785" s="557"/>
    </row>
    <row r="786" spans="6:18" s="587" customFormat="1">
      <c r="F786" s="555"/>
      <c r="H786" s="555"/>
      <c r="J786" s="555"/>
      <c r="O786" s="588"/>
      <c r="P786" s="557"/>
      <c r="Q786" s="557"/>
      <c r="R786" s="557"/>
    </row>
    <row r="787" spans="6:18" s="587" customFormat="1">
      <c r="F787" s="555"/>
      <c r="H787" s="555"/>
      <c r="J787" s="555"/>
      <c r="O787" s="588"/>
      <c r="P787" s="557"/>
      <c r="Q787" s="557"/>
      <c r="R787" s="557"/>
    </row>
    <row r="788" spans="6:18" s="587" customFormat="1">
      <c r="F788" s="555"/>
      <c r="H788" s="555"/>
      <c r="J788" s="555"/>
      <c r="O788" s="588"/>
      <c r="P788" s="557"/>
      <c r="Q788" s="557"/>
      <c r="R788" s="557"/>
    </row>
    <row r="789" spans="6:18" s="587" customFormat="1">
      <c r="F789" s="555"/>
      <c r="H789" s="555"/>
      <c r="J789" s="555"/>
      <c r="O789" s="588"/>
      <c r="P789" s="557"/>
      <c r="Q789" s="557"/>
      <c r="R789" s="557"/>
    </row>
    <row r="790" spans="6:18" s="587" customFormat="1">
      <c r="F790" s="555"/>
      <c r="H790" s="555"/>
      <c r="J790" s="555"/>
      <c r="O790" s="588"/>
      <c r="P790" s="557"/>
      <c r="Q790" s="557"/>
      <c r="R790" s="557"/>
    </row>
    <row r="791" spans="6:18" s="587" customFormat="1">
      <c r="F791" s="555"/>
      <c r="H791" s="555"/>
      <c r="J791" s="555"/>
      <c r="O791" s="588"/>
      <c r="P791" s="557"/>
      <c r="Q791" s="557"/>
      <c r="R791" s="557"/>
    </row>
    <row r="792" spans="6:18" s="587" customFormat="1">
      <c r="F792" s="555"/>
      <c r="H792" s="555"/>
      <c r="J792" s="555"/>
      <c r="O792" s="588"/>
      <c r="P792" s="557"/>
      <c r="Q792" s="557"/>
      <c r="R792" s="557"/>
    </row>
    <row r="793" spans="6:18" s="587" customFormat="1">
      <c r="F793" s="555"/>
      <c r="H793" s="555"/>
      <c r="J793" s="555"/>
      <c r="O793" s="588"/>
      <c r="P793" s="557"/>
      <c r="Q793" s="557"/>
      <c r="R793" s="557"/>
    </row>
    <row r="794" spans="6:18" s="587" customFormat="1">
      <c r="F794" s="555"/>
      <c r="H794" s="555"/>
      <c r="J794" s="555"/>
      <c r="O794" s="588"/>
      <c r="P794" s="557"/>
      <c r="Q794" s="557"/>
      <c r="R794" s="557"/>
    </row>
    <row r="795" spans="6:18" s="587" customFormat="1">
      <c r="F795" s="555"/>
      <c r="H795" s="555"/>
      <c r="J795" s="555"/>
      <c r="O795" s="588"/>
      <c r="P795" s="557"/>
      <c r="Q795" s="557"/>
      <c r="R795" s="557"/>
    </row>
    <row r="796" spans="6:18" s="587" customFormat="1">
      <c r="F796" s="555"/>
      <c r="H796" s="555"/>
      <c r="J796" s="555"/>
      <c r="O796" s="588"/>
      <c r="P796" s="557"/>
      <c r="Q796" s="557"/>
      <c r="R796" s="557"/>
    </row>
    <row r="797" spans="6:18" s="587" customFormat="1">
      <c r="F797" s="555"/>
      <c r="H797" s="555"/>
      <c r="J797" s="555"/>
      <c r="O797" s="588"/>
      <c r="P797" s="557"/>
      <c r="Q797" s="557"/>
      <c r="R797" s="557"/>
    </row>
    <row r="798" spans="6:18" s="587" customFormat="1">
      <c r="F798" s="555"/>
      <c r="H798" s="555"/>
      <c r="J798" s="555"/>
      <c r="O798" s="588"/>
      <c r="P798" s="557"/>
      <c r="Q798" s="557"/>
      <c r="R798" s="557"/>
    </row>
    <row r="799" spans="6:18" s="587" customFormat="1">
      <c r="F799" s="555"/>
      <c r="H799" s="555"/>
      <c r="J799" s="555"/>
      <c r="O799" s="588"/>
      <c r="P799" s="557"/>
      <c r="Q799" s="557"/>
      <c r="R799" s="557"/>
    </row>
    <row r="800" spans="6:18" s="587" customFormat="1">
      <c r="F800" s="555"/>
      <c r="H800" s="555"/>
      <c r="J800" s="555"/>
      <c r="O800" s="588"/>
      <c r="P800" s="557"/>
      <c r="Q800" s="557"/>
      <c r="R800" s="557"/>
    </row>
    <row r="801" spans="6:18" s="587" customFormat="1">
      <c r="F801" s="555"/>
      <c r="H801" s="555"/>
      <c r="J801" s="555"/>
      <c r="O801" s="588"/>
      <c r="P801" s="557"/>
      <c r="Q801" s="557"/>
      <c r="R801" s="557"/>
    </row>
    <row r="802" spans="6:18" s="587" customFormat="1">
      <c r="F802" s="555"/>
      <c r="H802" s="555"/>
      <c r="J802" s="555"/>
      <c r="O802" s="588"/>
      <c r="P802" s="557"/>
      <c r="Q802" s="557"/>
      <c r="R802" s="557"/>
    </row>
    <row r="803" spans="6:18" s="587" customFormat="1">
      <c r="F803" s="555"/>
      <c r="H803" s="555"/>
      <c r="J803" s="555"/>
      <c r="O803" s="588"/>
      <c r="P803" s="557"/>
      <c r="Q803" s="557"/>
      <c r="R803" s="557"/>
    </row>
    <row r="804" spans="6:18" s="587" customFormat="1">
      <c r="F804" s="555"/>
      <c r="H804" s="555"/>
      <c r="J804" s="555"/>
      <c r="O804" s="588"/>
      <c r="P804" s="557"/>
      <c r="Q804" s="557"/>
      <c r="R804" s="557"/>
    </row>
    <row r="805" spans="6:18" s="587" customFormat="1">
      <c r="F805" s="555"/>
      <c r="H805" s="555"/>
      <c r="J805" s="555"/>
      <c r="O805" s="588"/>
      <c r="P805" s="557"/>
      <c r="Q805" s="557"/>
      <c r="R805" s="557"/>
    </row>
    <row r="806" spans="6:18" s="587" customFormat="1">
      <c r="F806" s="555"/>
      <c r="H806" s="555"/>
      <c r="J806" s="555"/>
      <c r="O806" s="588"/>
      <c r="P806" s="557"/>
      <c r="Q806" s="557"/>
      <c r="R806" s="557"/>
    </row>
    <row r="807" spans="6:18" s="587" customFormat="1">
      <c r="F807" s="555"/>
      <c r="H807" s="555"/>
      <c r="J807" s="555"/>
      <c r="O807" s="588"/>
      <c r="P807" s="557"/>
      <c r="Q807" s="557"/>
      <c r="R807" s="557"/>
    </row>
    <row r="808" spans="6:18" s="587" customFormat="1">
      <c r="F808" s="555"/>
      <c r="H808" s="555"/>
      <c r="J808" s="555"/>
      <c r="O808" s="588"/>
      <c r="P808" s="557"/>
      <c r="Q808" s="557"/>
      <c r="R808" s="557"/>
    </row>
    <row r="809" spans="6:18" s="587" customFormat="1">
      <c r="F809" s="555"/>
      <c r="H809" s="555"/>
      <c r="J809" s="555"/>
      <c r="O809" s="588"/>
      <c r="P809" s="557"/>
      <c r="Q809" s="557"/>
      <c r="R809" s="557"/>
    </row>
    <row r="810" spans="6:18" s="587" customFormat="1">
      <c r="F810" s="555"/>
      <c r="H810" s="555"/>
      <c r="J810" s="555"/>
      <c r="O810" s="588"/>
      <c r="P810" s="557"/>
      <c r="Q810" s="557"/>
      <c r="R810" s="557"/>
    </row>
    <row r="811" spans="6:18" s="587" customFormat="1">
      <c r="F811" s="555"/>
      <c r="H811" s="555"/>
      <c r="J811" s="555"/>
      <c r="O811" s="588"/>
      <c r="P811" s="557"/>
      <c r="Q811" s="557"/>
      <c r="R811" s="557"/>
    </row>
    <row r="812" spans="6:18" s="587" customFormat="1">
      <c r="F812" s="555"/>
      <c r="H812" s="555"/>
      <c r="J812" s="555"/>
      <c r="O812" s="588"/>
      <c r="P812" s="557"/>
      <c r="Q812" s="557"/>
      <c r="R812" s="557"/>
    </row>
    <row r="813" spans="6:18" s="587" customFormat="1">
      <c r="F813" s="555"/>
      <c r="H813" s="555"/>
      <c r="J813" s="555"/>
      <c r="O813" s="588"/>
      <c r="P813" s="557"/>
      <c r="Q813" s="557"/>
      <c r="R813" s="557"/>
    </row>
    <row r="814" spans="6:18" s="587" customFormat="1">
      <c r="F814" s="555"/>
      <c r="H814" s="555"/>
      <c r="J814" s="555"/>
      <c r="O814" s="588"/>
      <c r="P814" s="557"/>
      <c r="Q814" s="557"/>
      <c r="R814" s="557"/>
    </row>
    <row r="815" spans="6:18" s="587" customFormat="1">
      <c r="F815" s="555"/>
      <c r="H815" s="555"/>
      <c r="J815" s="555"/>
      <c r="O815" s="588"/>
      <c r="P815" s="557"/>
      <c r="Q815" s="557"/>
      <c r="R815" s="557"/>
    </row>
    <row r="816" spans="6:18" s="587" customFormat="1">
      <c r="F816" s="555"/>
      <c r="H816" s="555"/>
      <c r="J816" s="555"/>
      <c r="O816" s="588"/>
      <c r="P816" s="557"/>
      <c r="Q816" s="557"/>
      <c r="R816" s="557"/>
    </row>
    <row r="817" spans="6:18" s="587" customFormat="1">
      <c r="F817" s="555"/>
      <c r="H817" s="555"/>
      <c r="J817" s="555"/>
      <c r="O817" s="588"/>
      <c r="P817" s="557"/>
      <c r="Q817" s="557"/>
      <c r="R817" s="557"/>
    </row>
    <row r="818" spans="6:18" s="587" customFormat="1">
      <c r="F818" s="555"/>
      <c r="H818" s="555"/>
      <c r="J818" s="555"/>
      <c r="O818" s="588"/>
      <c r="P818" s="557"/>
      <c r="Q818" s="557"/>
      <c r="R818" s="557"/>
    </row>
    <row r="819" spans="6:18" s="587" customFormat="1">
      <c r="F819" s="555"/>
      <c r="H819" s="555"/>
      <c r="J819" s="555"/>
      <c r="O819" s="588"/>
      <c r="P819" s="557"/>
      <c r="Q819" s="557"/>
      <c r="R819" s="557"/>
    </row>
    <row r="820" spans="6:18" s="587" customFormat="1">
      <c r="F820" s="555"/>
      <c r="H820" s="555"/>
      <c r="J820" s="555"/>
      <c r="O820" s="588"/>
      <c r="P820" s="557"/>
      <c r="Q820" s="557"/>
      <c r="R820" s="557"/>
    </row>
    <row r="821" spans="6:18" s="587" customFormat="1">
      <c r="F821" s="555"/>
      <c r="H821" s="555"/>
      <c r="J821" s="555"/>
      <c r="O821" s="588"/>
      <c r="P821" s="557"/>
      <c r="Q821" s="557"/>
      <c r="R821" s="557"/>
    </row>
    <row r="822" spans="6:18" s="587" customFormat="1">
      <c r="F822" s="555"/>
      <c r="H822" s="555"/>
      <c r="J822" s="555"/>
      <c r="O822" s="588"/>
      <c r="P822" s="557"/>
      <c r="Q822" s="557"/>
      <c r="R822" s="557"/>
    </row>
    <row r="823" spans="6:18" s="587" customFormat="1">
      <c r="F823" s="555"/>
      <c r="H823" s="555"/>
      <c r="J823" s="555"/>
      <c r="O823" s="588"/>
      <c r="P823" s="557"/>
      <c r="Q823" s="557"/>
      <c r="R823" s="557"/>
    </row>
    <row r="824" spans="6:18" s="587" customFormat="1">
      <c r="F824" s="555"/>
      <c r="H824" s="555"/>
      <c r="J824" s="555"/>
      <c r="O824" s="588"/>
      <c r="P824" s="557"/>
      <c r="Q824" s="557"/>
      <c r="R824" s="557"/>
    </row>
    <row r="825" spans="6:18" s="587" customFormat="1">
      <c r="F825" s="555"/>
      <c r="H825" s="555"/>
      <c r="J825" s="555"/>
      <c r="O825" s="588"/>
      <c r="P825" s="557"/>
      <c r="Q825" s="557"/>
      <c r="R825" s="557"/>
    </row>
    <row r="826" spans="6:18" s="587" customFormat="1">
      <c r="F826" s="555"/>
      <c r="H826" s="555"/>
      <c r="J826" s="555"/>
      <c r="O826" s="588"/>
      <c r="P826" s="557"/>
      <c r="Q826" s="557"/>
      <c r="R826" s="557"/>
    </row>
    <row r="827" spans="6:18" s="587" customFormat="1">
      <c r="F827" s="555"/>
      <c r="H827" s="555"/>
      <c r="J827" s="555"/>
      <c r="O827" s="588"/>
      <c r="P827" s="557"/>
      <c r="Q827" s="557"/>
      <c r="R827" s="557"/>
    </row>
    <row r="828" spans="6:18" s="587" customFormat="1">
      <c r="F828" s="555"/>
      <c r="H828" s="555"/>
      <c r="J828" s="555"/>
      <c r="O828" s="588"/>
      <c r="P828" s="557"/>
      <c r="Q828" s="557"/>
      <c r="R828" s="557"/>
    </row>
    <row r="829" spans="6:18" s="587" customFormat="1">
      <c r="F829" s="555"/>
      <c r="H829" s="555"/>
      <c r="J829" s="555"/>
      <c r="O829" s="588"/>
      <c r="P829" s="557"/>
      <c r="Q829" s="557"/>
      <c r="R829" s="557"/>
    </row>
    <row r="830" spans="6:18" s="587" customFormat="1">
      <c r="F830" s="555"/>
      <c r="H830" s="555"/>
      <c r="J830" s="555"/>
      <c r="O830" s="588"/>
      <c r="P830" s="557"/>
      <c r="Q830" s="557"/>
      <c r="R830" s="557"/>
    </row>
    <row r="831" spans="6:18" s="587" customFormat="1">
      <c r="F831" s="555"/>
      <c r="H831" s="555"/>
      <c r="J831" s="555"/>
      <c r="O831" s="588"/>
      <c r="P831" s="557"/>
      <c r="Q831" s="557"/>
      <c r="R831" s="557"/>
    </row>
    <row r="832" spans="6:18" s="587" customFormat="1">
      <c r="F832" s="555"/>
      <c r="H832" s="555"/>
      <c r="J832" s="555"/>
      <c r="O832" s="588"/>
      <c r="P832" s="557"/>
      <c r="Q832" s="557"/>
      <c r="R832" s="557"/>
    </row>
    <row r="833" spans="6:18" s="587" customFormat="1">
      <c r="F833" s="555"/>
      <c r="H833" s="555"/>
      <c r="J833" s="555"/>
      <c r="O833" s="588"/>
      <c r="P833" s="557"/>
      <c r="Q833" s="557"/>
      <c r="R833" s="557"/>
    </row>
    <row r="834" spans="6:18" s="587" customFormat="1">
      <c r="F834" s="555"/>
      <c r="H834" s="555"/>
      <c r="J834" s="555"/>
      <c r="O834" s="588"/>
      <c r="P834" s="557"/>
      <c r="Q834" s="557"/>
      <c r="R834" s="557"/>
    </row>
    <row r="835" spans="6:18" s="587" customFormat="1">
      <c r="F835" s="555"/>
      <c r="H835" s="555"/>
      <c r="J835" s="555"/>
      <c r="O835" s="588"/>
      <c r="P835" s="557"/>
      <c r="Q835" s="557"/>
      <c r="R835" s="557"/>
    </row>
    <row r="836" spans="6:18" s="587" customFormat="1">
      <c r="F836" s="555"/>
      <c r="H836" s="555"/>
      <c r="J836" s="555"/>
      <c r="O836" s="588"/>
      <c r="P836" s="557"/>
      <c r="Q836" s="557"/>
      <c r="R836" s="557"/>
    </row>
    <row r="837" spans="6:18" s="587" customFormat="1">
      <c r="F837" s="555"/>
      <c r="H837" s="555"/>
      <c r="J837" s="555"/>
      <c r="O837" s="588"/>
      <c r="P837" s="557"/>
      <c r="Q837" s="557"/>
      <c r="R837" s="557"/>
    </row>
    <row r="838" spans="6:18" s="587" customFormat="1">
      <c r="F838" s="555"/>
      <c r="H838" s="555"/>
      <c r="J838" s="555"/>
      <c r="O838" s="588"/>
      <c r="P838" s="557"/>
      <c r="Q838" s="557"/>
      <c r="R838" s="557"/>
    </row>
    <row r="839" spans="6:18" s="587" customFormat="1">
      <c r="F839" s="555"/>
      <c r="H839" s="555"/>
      <c r="J839" s="555"/>
      <c r="O839" s="588"/>
      <c r="P839" s="557"/>
      <c r="Q839" s="557"/>
      <c r="R839" s="557"/>
    </row>
    <row r="840" spans="6:18" s="587" customFormat="1">
      <c r="F840" s="555"/>
      <c r="H840" s="555"/>
      <c r="J840" s="555"/>
      <c r="O840" s="588"/>
      <c r="P840" s="557"/>
      <c r="Q840" s="557"/>
      <c r="R840" s="557"/>
    </row>
    <row r="841" spans="6:18" s="587" customFormat="1">
      <c r="F841" s="555"/>
      <c r="H841" s="555"/>
      <c r="J841" s="555"/>
      <c r="O841" s="588"/>
      <c r="P841" s="557"/>
      <c r="Q841" s="557"/>
      <c r="R841" s="557"/>
    </row>
    <row r="842" spans="6:18" s="587" customFormat="1">
      <c r="F842" s="555"/>
      <c r="H842" s="555"/>
      <c r="J842" s="555"/>
      <c r="O842" s="588"/>
      <c r="P842" s="557"/>
      <c r="Q842" s="557"/>
      <c r="R842" s="557"/>
    </row>
    <row r="843" spans="6:18" s="587" customFormat="1">
      <c r="F843" s="555"/>
      <c r="H843" s="555"/>
      <c r="J843" s="555"/>
      <c r="O843" s="588"/>
      <c r="P843" s="557"/>
      <c r="Q843" s="557"/>
      <c r="R843" s="557"/>
    </row>
    <row r="844" spans="6:18" s="587" customFormat="1">
      <c r="F844" s="555"/>
      <c r="H844" s="555"/>
      <c r="J844" s="555"/>
      <c r="O844" s="588"/>
      <c r="P844" s="557"/>
      <c r="Q844" s="557"/>
      <c r="R844" s="557"/>
    </row>
    <row r="845" spans="6:18" s="587" customFormat="1">
      <c r="F845" s="555"/>
      <c r="H845" s="555"/>
      <c r="J845" s="555"/>
      <c r="O845" s="588"/>
      <c r="P845" s="557"/>
      <c r="Q845" s="557"/>
      <c r="R845" s="557"/>
    </row>
    <row r="846" spans="6:18" s="587" customFormat="1">
      <c r="F846" s="555"/>
      <c r="H846" s="555"/>
      <c r="J846" s="555"/>
      <c r="O846" s="588"/>
      <c r="P846" s="557"/>
      <c r="Q846" s="557"/>
      <c r="R846" s="557"/>
    </row>
    <row r="847" spans="6:18" s="587" customFormat="1">
      <c r="F847" s="555"/>
      <c r="H847" s="555"/>
      <c r="J847" s="555"/>
      <c r="O847" s="588"/>
      <c r="P847" s="557"/>
      <c r="Q847" s="557"/>
      <c r="R847" s="557"/>
    </row>
    <row r="848" spans="6:18" s="587" customFormat="1">
      <c r="F848" s="555"/>
      <c r="H848" s="555"/>
      <c r="J848" s="555"/>
      <c r="O848" s="588"/>
      <c r="P848" s="557"/>
      <c r="Q848" s="557"/>
      <c r="R848" s="557"/>
    </row>
    <row r="849" spans="6:18" s="587" customFormat="1">
      <c r="F849" s="555"/>
      <c r="H849" s="555"/>
      <c r="J849" s="555"/>
      <c r="O849" s="588"/>
      <c r="P849" s="557"/>
      <c r="Q849" s="557"/>
      <c r="R849" s="557"/>
    </row>
    <row r="850" spans="6:18" s="587" customFormat="1">
      <c r="F850" s="555"/>
      <c r="H850" s="555"/>
      <c r="J850" s="555"/>
      <c r="O850" s="588"/>
      <c r="P850" s="557"/>
      <c r="Q850" s="557"/>
      <c r="R850" s="557"/>
    </row>
    <row r="851" spans="6:18" s="587" customFormat="1">
      <c r="F851" s="555"/>
      <c r="H851" s="555"/>
      <c r="J851" s="555"/>
      <c r="O851" s="588"/>
      <c r="P851" s="557"/>
      <c r="Q851" s="557"/>
      <c r="R851" s="557"/>
    </row>
    <row r="852" spans="6:18" s="587" customFormat="1">
      <c r="F852" s="555"/>
      <c r="H852" s="555"/>
      <c r="J852" s="555"/>
      <c r="O852" s="588"/>
      <c r="P852" s="557"/>
      <c r="Q852" s="557"/>
      <c r="R852" s="557"/>
    </row>
    <row r="853" spans="6:18" s="587" customFormat="1">
      <c r="F853" s="555"/>
      <c r="H853" s="555"/>
      <c r="J853" s="555"/>
      <c r="O853" s="588"/>
      <c r="P853" s="557"/>
      <c r="Q853" s="557"/>
      <c r="R853" s="557"/>
    </row>
    <row r="854" spans="6:18" s="587" customFormat="1">
      <c r="F854" s="555"/>
      <c r="H854" s="555"/>
      <c r="J854" s="555"/>
      <c r="O854" s="588"/>
      <c r="P854" s="557"/>
      <c r="Q854" s="557"/>
      <c r="R854" s="557"/>
    </row>
    <row r="855" spans="6:18" s="587" customFormat="1">
      <c r="F855" s="555"/>
      <c r="H855" s="555"/>
      <c r="J855" s="555"/>
      <c r="O855" s="588"/>
      <c r="P855" s="557"/>
      <c r="Q855" s="557"/>
      <c r="R855" s="557"/>
    </row>
    <row r="856" spans="6:18" s="587" customFormat="1">
      <c r="F856" s="555"/>
      <c r="H856" s="555"/>
      <c r="J856" s="555"/>
      <c r="O856" s="588"/>
      <c r="P856" s="557"/>
      <c r="Q856" s="557"/>
      <c r="R856" s="557"/>
    </row>
    <row r="857" spans="6:18" s="587" customFormat="1">
      <c r="F857" s="555"/>
      <c r="H857" s="555"/>
      <c r="J857" s="555"/>
      <c r="O857" s="588"/>
      <c r="P857" s="557"/>
      <c r="Q857" s="557"/>
      <c r="R857" s="557"/>
    </row>
    <row r="858" spans="6:18" s="587" customFormat="1">
      <c r="F858" s="555"/>
      <c r="H858" s="555"/>
      <c r="J858" s="555"/>
      <c r="O858" s="588"/>
      <c r="P858" s="557"/>
      <c r="Q858" s="557"/>
      <c r="R858" s="557"/>
    </row>
    <row r="859" spans="6:18" s="587" customFormat="1">
      <c r="F859" s="555"/>
      <c r="H859" s="555"/>
      <c r="J859" s="555"/>
      <c r="O859" s="588"/>
      <c r="P859" s="557"/>
      <c r="Q859" s="557"/>
      <c r="R859" s="557"/>
    </row>
    <row r="860" spans="6:18" s="587" customFormat="1">
      <c r="F860" s="555"/>
      <c r="H860" s="555"/>
      <c r="J860" s="555"/>
      <c r="O860" s="588"/>
      <c r="P860" s="557"/>
      <c r="Q860" s="557"/>
      <c r="R860" s="557"/>
    </row>
    <row r="861" spans="6:18" s="587" customFormat="1">
      <c r="F861" s="555"/>
      <c r="H861" s="555"/>
      <c r="J861" s="555"/>
      <c r="O861" s="588"/>
      <c r="P861" s="557"/>
      <c r="Q861" s="557"/>
      <c r="R861" s="557"/>
    </row>
    <row r="862" spans="6:18" s="587" customFormat="1">
      <c r="F862" s="555"/>
      <c r="H862" s="555"/>
      <c r="J862" s="555"/>
      <c r="O862" s="588"/>
      <c r="P862" s="557"/>
      <c r="Q862" s="557"/>
      <c r="R862" s="557"/>
    </row>
    <row r="863" spans="6:18" s="587" customFormat="1">
      <c r="F863" s="555"/>
      <c r="H863" s="555"/>
      <c r="J863" s="555"/>
      <c r="O863" s="588"/>
      <c r="P863" s="557"/>
      <c r="Q863" s="557"/>
      <c r="R863" s="557"/>
    </row>
    <row r="864" spans="6:18" s="587" customFormat="1">
      <c r="F864" s="555"/>
      <c r="H864" s="555"/>
      <c r="J864" s="555"/>
      <c r="O864" s="588"/>
      <c r="P864" s="557"/>
      <c r="Q864" s="557"/>
      <c r="R864" s="557"/>
    </row>
    <row r="865" spans="6:18" s="587" customFormat="1">
      <c r="F865" s="555"/>
      <c r="H865" s="555"/>
      <c r="J865" s="555"/>
      <c r="O865" s="588"/>
      <c r="P865" s="557"/>
      <c r="Q865" s="557"/>
      <c r="R865" s="557"/>
    </row>
    <row r="866" spans="6:18" s="587" customFormat="1">
      <c r="F866" s="555"/>
      <c r="H866" s="555"/>
      <c r="J866" s="555"/>
      <c r="O866" s="588"/>
      <c r="P866" s="557"/>
      <c r="Q866" s="557"/>
      <c r="R866" s="557"/>
    </row>
    <row r="867" spans="6:18" s="587" customFormat="1">
      <c r="F867" s="555"/>
      <c r="H867" s="555"/>
      <c r="J867" s="555"/>
      <c r="O867" s="588"/>
      <c r="P867" s="557"/>
      <c r="Q867" s="557"/>
      <c r="R867" s="557"/>
    </row>
    <row r="868" spans="6:18" s="587" customFormat="1">
      <c r="F868" s="555"/>
      <c r="H868" s="555"/>
      <c r="J868" s="555"/>
      <c r="O868" s="588"/>
      <c r="P868" s="557"/>
      <c r="Q868" s="557"/>
      <c r="R868" s="557"/>
    </row>
    <row r="869" spans="6:18" s="587" customFormat="1">
      <c r="F869" s="555"/>
      <c r="H869" s="555"/>
      <c r="J869" s="555"/>
      <c r="O869" s="588"/>
      <c r="P869" s="557"/>
      <c r="Q869" s="557"/>
      <c r="R869" s="557"/>
    </row>
    <row r="870" spans="6:18" s="587" customFormat="1">
      <c r="F870" s="555"/>
      <c r="H870" s="555"/>
      <c r="J870" s="555"/>
      <c r="O870" s="588"/>
      <c r="P870" s="557"/>
      <c r="Q870" s="557"/>
      <c r="R870" s="557"/>
    </row>
    <row r="871" spans="6:18" s="587" customFormat="1">
      <c r="F871" s="555"/>
      <c r="H871" s="555"/>
      <c r="J871" s="555"/>
      <c r="O871" s="588"/>
      <c r="P871" s="557"/>
      <c r="Q871" s="557"/>
      <c r="R871" s="557"/>
    </row>
    <row r="872" spans="6:18" s="587" customFormat="1">
      <c r="F872" s="555"/>
      <c r="H872" s="555"/>
      <c r="J872" s="555"/>
      <c r="O872" s="588"/>
      <c r="P872" s="557"/>
      <c r="Q872" s="557"/>
      <c r="R872" s="557"/>
    </row>
    <row r="873" spans="6:18" s="587" customFormat="1">
      <c r="F873" s="555"/>
      <c r="H873" s="555"/>
      <c r="J873" s="555"/>
      <c r="O873" s="588"/>
      <c r="P873" s="557"/>
      <c r="Q873" s="557"/>
      <c r="R873" s="557"/>
    </row>
    <row r="874" spans="6:18" s="587" customFormat="1">
      <c r="F874" s="555"/>
      <c r="H874" s="555"/>
      <c r="J874" s="555"/>
      <c r="O874" s="588"/>
      <c r="P874" s="557"/>
      <c r="Q874" s="557"/>
      <c r="R874" s="557"/>
    </row>
    <row r="875" spans="6:18" s="587" customFormat="1">
      <c r="F875" s="555"/>
      <c r="H875" s="555"/>
      <c r="J875" s="555"/>
      <c r="O875" s="588"/>
      <c r="P875" s="557"/>
      <c r="Q875" s="557"/>
      <c r="R875" s="557"/>
    </row>
    <row r="876" spans="6:18" s="587" customFormat="1">
      <c r="F876" s="555"/>
      <c r="H876" s="555"/>
      <c r="J876" s="555"/>
      <c r="O876" s="588"/>
      <c r="P876" s="557"/>
      <c r="Q876" s="557"/>
      <c r="R876" s="557"/>
    </row>
    <row r="877" spans="6:18" s="587" customFormat="1">
      <c r="F877" s="555"/>
      <c r="H877" s="555"/>
      <c r="J877" s="555"/>
      <c r="O877" s="588"/>
      <c r="P877" s="557"/>
      <c r="Q877" s="557"/>
      <c r="R877" s="557"/>
    </row>
    <row r="878" spans="6:18" s="587" customFormat="1">
      <c r="F878" s="555"/>
      <c r="H878" s="555"/>
      <c r="J878" s="555"/>
      <c r="O878" s="588"/>
      <c r="P878" s="557"/>
      <c r="Q878" s="557"/>
      <c r="R878" s="557"/>
    </row>
    <row r="879" spans="6:18" s="587" customFormat="1">
      <c r="F879" s="555"/>
      <c r="H879" s="555"/>
      <c r="J879" s="555"/>
      <c r="O879" s="588"/>
      <c r="P879" s="557"/>
      <c r="Q879" s="557"/>
      <c r="R879" s="557"/>
    </row>
    <row r="880" spans="6:18" s="587" customFormat="1">
      <c r="F880" s="555"/>
      <c r="H880" s="555"/>
      <c r="J880" s="555"/>
      <c r="O880" s="588"/>
      <c r="P880" s="557"/>
      <c r="Q880" s="557"/>
      <c r="R880" s="557"/>
    </row>
    <row r="881" spans="6:18" s="587" customFormat="1">
      <c r="F881" s="555"/>
      <c r="H881" s="555"/>
      <c r="J881" s="555"/>
      <c r="O881" s="588"/>
      <c r="P881" s="557"/>
      <c r="Q881" s="557"/>
      <c r="R881" s="557"/>
    </row>
    <row r="882" spans="6:18" s="587" customFormat="1">
      <c r="F882" s="555"/>
      <c r="H882" s="555"/>
      <c r="J882" s="555"/>
      <c r="O882" s="588"/>
      <c r="P882" s="557"/>
      <c r="Q882" s="557"/>
      <c r="R882" s="557"/>
    </row>
    <row r="883" spans="6:18" s="587" customFormat="1">
      <c r="F883" s="555"/>
      <c r="H883" s="555"/>
      <c r="J883" s="555"/>
      <c r="O883" s="588"/>
      <c r="P883" s="557"/>
      <c r="Q883" s="557"/>
      <c r="R883" s="557"/>
    </row>
    <row r="884" spans="6:18" s="587" customFormat="1">
      <c r="F884" s="555"/>
      <c r="H884" s="555"/>
      <c r="J884" s="555"/>
      <c r="O884" s="588"/>
      <c r="P884" s="557"/>
      <c r="Q884" s="557"/>
      <c r="R884" s="557"/>
    </row>
    <row r="885" spans="6:18" s="587" customFormat="1">
      <c r="F885" s="555"/>
      <c r="H885" s="555"/>
      <c r="J885" s="555"/>
      <c r="O885" s="588"/>
      <c r="P885" s="557"/>
      <c r="Q885" s="557"/>
      <c r="R885" s="557"/>
    </row>
    <row r="886" spans="6:18" s="587" customFormat="1">
      <c r="F886" s="555"/>
      <c r="H886" s="555"/>
      <c r="J886" s="555"/>
      <c r="O886" s="588"/>
      <c r="P886" s="557"/>
      <c r="Q886" s="557"/>
      <c r="R886" s="557"/>
    </row>
    <row r="887" spans="6:18" s="587" customFormat="1">
      <c r="F887" s="555"/>
      <c r="H887" s="555"/>
      <c r="J887" s="555"/>
      <c r="O887" s="588"/>
      <c r="P887" s="557"/>
      <c r="Q887" s="557"/>
      <c r="R887" s="557"/>
    </row>
    <row r="888" spans="6:18" s="587" customFormat="1">
      <c r="F888" s="555"/>
      <c r="H888" s="555"/>
      <c r="J888" s="555"/>
      <c r="O888" s="588"/>
      <c r="P888" s="557"/>
      <c r="Q888" s="557"/>
      <c r="R888" s="557"/>
    </row>
    <row r="889" spans="6:18" s="587" customFormat="1">
      <c r="F889" s="555"/>
      <c r="H889" s="555"/>
      <c r="J889" s="555"/>
      <c r="O889" s="588"/>
      <c r="P889" s="557"/>
      <c r="Q889" s="557"/>
      <c r="R889" s="557"/>
    </row>
    <row r="890" spans="6:18" s="587" customFormat="1">
      <c r="F890" s="555"/>
      <c r="H890" s="555"/>
      <c r="J890" s="555"/>
      <c r="O890" s="588"/>
      <c r="P890" s="557"/>
      <c r="Q890" s="557"/>
      <c r="R890" s="557"/>
    </row>
    <row r="891" spans="6:18" s="587" customFormat="1">
      <c r="F891" s="555"/>
      <c r="H891" s="555"/>
      <c r="J891" s="555"/>
      <c r="O891" s="588"/>
      <c r="P891" s="557"/>
      <c r="Q891" s="557"/>
      <c r="R891" s="557"/>
    </row>
    <row r="892" spans="6:18" s="587" customFormat="1">
      <c r="F892" s="555"/>
      <c r="H892" s="555"/>
      <c r="J892" s="555"/>
      <c r="O892" s="588"/>
      <c r="P892" s="557"/>
      <c r="Q892" s="557"/>
      <c r="R892" s="557"/>
    </row>
    <row r="893" spans="6:18" s="587" customFormat="1">
      <c r="F893" s="555"/>
      <c r="H893" s="555"/>
      <c r="J893" s="555"/>
      <c r="O893" s="588"/>
      <c r="P893" s="557"/>
      <c r="Q893" s="557"/>
      <c r="R893" s="557"/>
    </row>
    <row r="894" spans="6:18" s="587" customFormat="1">
      <c r="F894" s="555"/>
      <c r="H894" s="555"/>
      <c r="J894" s="555"/>
      <c r="O894" s="588"/>
      <c r="P894" s="557"/>
      <c r="Q894" s="557"/>
      <c r="R894" s="557"/>
    </row>
    <row r="895" spans="6:18" s="587" customFormat="1">
      <c r="F895" s="555"/>
      <c r="H895" s="555"/>
      <c r="J895" s="555"/>
      <c r="O895" s="588"/>
      <c r="P895" s="557"/>
      <c r="Q895" s="557"/>
      <c r="R895" s="557"/>
    </row>
    <row r="896" spans="6:18" s="587" customFormat="1">
      <c r="F896" s="555"/>
      <c r="H896" s="555"/>
      <c r="J896" s="555"/>
      <c r="O896" s="588"/>
      <c r="P896" s="557"/>
      <c r="Q896" s="557"/>
      <c r="R896" s="557"/>
    </row>
    <row r="897" spans="6:18" s="587" customFormat="1">
      <c r="F897" s="555"/>
      <c r="H897" s="555"/>
      <c r="J897" s="555"/>
      <c r="O897" s="588"/>
      <c r="P897" s="557"/>
      <c r="Q897" s="557"/>
      <c r="R897" s="557"/>
    </row>
    <row r="898" spans="6:18" s="587" customFormat="1">
      <c r="F898" s="555"/>
      <c r="H898" s="555"/>
      <c r="J898" s="555"/>
      <c r="O898" s="588"/>
      <c r="P898" s="557"/>
      <c r="Q898" s="557"/>
      <c r="R898" s="557"/>
    </row>
    <row r="899" spans="6:18" s="587" customFormat="1">
      <c r="F899" s="555"/>
      <c r="H899" s="555"/>
      <c r="J899" s="555"/>
      <c r="O899" s="588"/>
      <c r="P899" s="557"/>
      <c r="Q899" s="557"/>
      <c r="R899" s="557"/>
    </row>
    <row r="900" spans="6:18" s="587" customFormat="1">
      <c r="F900" s="555"/>
      <c r="H900" s="555"/>
      <c r="J900" s="555"/>
      <c r="O900" s="588"/>
      <c r="P900" s="557"/>
      <c r="Q900" s="557"/>
      <c r="R900" s="557"/>
    </row>
    <row r="901" spans="6:18" s="587" customFormat="1">
      <c r="F901" s="555"/>
      <c r="H901" s="555"/>
      <c r="J901" s="555"/>
      <c r="O901" s="588"/>
      <c r="P901" s="557"/>
      <c r="Q901" s="557"/>
      <c r="R901" s="557"/>
    </row>
    <row r="902" spans="6:18" s="587" customFormat="1">
      <c r="F902" s="555"/>
      <c r="H902" s="555"/>
      <c r="J902" s="555"/>
      <c r="O902" s="588"/>
      <c r="P902" s="557"/>
      <c r="Q902" s="557"/>
      <c r="R902" s="557"/>
    </row>
    <row r="903" spans="6:18" s="587" customFormat="1">
      <c r="F903" s="555"/>
      <c r="H903" s="555"/>
      <c r="J903" s="555"/>
      <c r="O903" s="588"/>
      <c r="P903" s="557"/>
      <c r="Q903" s="557"/>
      <c r="R903" s="557"/>
    </row>
    <row r="904" spans="6:18" s="587" customFormat="1">
      <c r="F904" s="555"/>
      <c r="H904" s="555"/>
      <c r="J904" s="555"/>
      <c r="O904" s="588"/>
      <c r="P904" s="557"/>
      <c r="Q904" s="557"/>
      <c r="R904" s="557"/>
    </row>
    <row r="905" spans="6:18" s="587" customFormat="1">
      <c r="F905" s="555"/>
      <c r="H905" s="555"/>
      <c r="J905" s="555"/>
      <c r="O905" s="588"/>
      <c r="P905" s="557"/>
      <c r="Q905" s="557"/>
      <c r="R905" s="557"/>
    </row>
    <row r="906" spans="6:18" s="587" customFormat="1">
      <c r="F906" s="555"/>
      <c r="H906" s="555"/>
      <c r="J906" s="555"/>
      <c r="O906" s="588"/>
      <c r="P906" s="557"/>
      <c r="Q906" s="557"/>
      <c r="R906" s="557"/>
    </row>
    <row r="907" spans="6:18" s="587" customFormat="1">
      <c r="F907" s="555"/>
      <c r="H907" s="555"/>
      <c r="J907" s="555"/>
      <c r="O907" s="588"/>
      <c r="P907" s="557"/>
      <c r="Q907" s="557"/>
      <c r="R907" s="557"/>
    </row>
    <row r="908" spans="6:18" s="587" customFormat="1">
      <c r="F908" s="555"/>
      <c r="H908" s="555"/>
      <c r="J908" s="555"/>
      <c r="O908" s="588"/>
      <c r="P908" s="557"/>
      <c r="Q908" s="557"/>
      <c r="R908" s="557"/>
    </row>
    <row r="909" spans="6:18" s="587" customFormat="1">
      <c r="F909" s="555"/>
      <c r="H909" s="555"/>
      <c r="J909" s="555"/>
      <c r="O909" s="588"/>
      <c r="P909" s="557"/>
      <c r="Q909" s="557"/>
      <c r="R909" s="557"/>
    </row>
    <row r="910" spans="6:18" s="587" customFormat="1">
      <c r="F910" s="555"/>
      <c r="H910" s="555"/>
      <c r="J910" s="555"/>
      <c r="O910" s="588"/>
      <c r="P910" s="557"/>
      <c r="Q910" s="557"/>
      <c r="R910" s="557"/>
    </row>
    <row r="911" spans="6:18" s="587" customFormat="1">
      <c r="F911" s="555"/>
      <c r="H911" s="555"/>
      <c r="J911" s="555"/>
      <c r="O911" s="588"/>
      <c r="P911" s="557"/>
      <c r="Q911" s="557"/>
      <c r="R911" s="557"/>
    </row>
    <row r="912" spans="6:18" s="587" customFormat="1">
      <c r="F912" s="555"/>
      <c r="H912" s="555"/>
      <c r="J912" s="555"/>
      <c r="O912" s="588"/>
      <c r="P912" s="557"/>
      <c r="Q912" s="557"/>
      <c r="R912" s="557"/>
    </row>
    <row r="913" spans="6:18" s="587" customFormat="1">
      <c r="F913" s="555"/>
      <c r="H913" s="555"/>
      <c r="J913" s="555"/>
      <c r="O913" s="588"/>
      <c r="P913" s="557"/>
      <c r="Q913" s="557"/>
      <c r="R913" s="557"/>
    </row>
    <row r="914" spans="6:18" s="587" customFormat="1">
      <c r="F914" s="555"/>
      <c r="H914" s="555"/>
      <c r="J914" s="555"/>
      <c r="O914" s="588"/>
      <c r="P914" s="557"/>
      <c r="Q914" s="557"/>
      <c r="R914" s="557"/>
    </row>
    <row r="915" spans="6:18" s="587" customFormat="1">
      <c r="F915" s="555"/>
      <c r="H915" s="555"/>
      <c r="J915" s="555"/>
      <c r="O915" s="588"/>
      <c r="P915" s="557"/>
      <c r="Q915" s="557"/>
      <c r="R915" s="557"/>
    </row>
    <row r="916" spans="6:18" s="587" customFormat="1">
      <c r="F916" s="555"/>
      <c r="H916" s="555"/>
      <c r="J916" s="555"/>
      <c r="O916" s="588"/>
      <c r="P916" s="557"/>
      <c r="Q916" s="557"/>
      <c r="R916" s="557"/>
    </row>
    <row r="917" spans="6:18" s="587" customFormat="1">
      <c r="F917" s="555"/>
      <c r="H917" s="555"/>
      <c r="J917" s="555"/>
      <c r="O917" s="588"/>
      <c r="P917" s="557"/>
      <c r="Q917" s="557"/>
      <c r="R917" s="557"/>
    </row>
    <row r="918" spans="6:18" s="587" customFormat="1">
      <c r="F918" s="555"/>
      <c r="H918" s="555"/>
      <c r="J918" s="555"/>
      <c r="O918" s="588"/>
      <c r="P918" s="557"/>
      <c r="Q918" s="557"/>
      <c r="R918" s="557"/>
    </row>
    <row r="919" spans="6:18" s="587" customFormat="1">
      <c r="F919" s="555"/>
      <c r="H919" s="555"/>
      <c r="J919" s="555"/>
      <c r="O919" s="588"/>
      <c r="P919" s="557"/>
      <c r="Q919" s="557"/>
      <c r="R919" s="557"/>
    </row>
    <row r="920" spans="6:18" s="587" customFormat="1">
      <c r="F920" s="555"/>
      <c r="H920" s="555"/>
      <c r="J920" s="555"/>
      <c r="O920" s="588"/>
      <c r="P920" s="557"/>
      <c r="Q920" s="557"/>
      <c r="R920" s="557"/>
    </row>
    <row r="921" spans="6:18" s="587" customFormat="1">
      <c r="F921" s="555"/>
      <c r="H921" s="555"/>
      <c r="J921" s="555"/>
      <c r="O921" s="588"/>
      <c r="P921" s="557"/>
      <c r="Q921" s="557"/>
      <c r="R921" s="557"/>
    </row>
    <row r="922" spans="6:18" s="587" customFormat="1">
      <c r="F922" s="555"/>
      <c r="H922" s="555"/>
      <c r="J922" s="555"/>
      <c r="O922" s="588"/>
      <c r="P922" s="557"/>
      <c r="Q922" s="557"/>
      <c r="R922" s="557"/>
    </row>
    <row r="923" spans="6:18" s="587" customFormat="1">
      <c r="F923" s="555"/>
      <c r="H923" s="555"/>
      <c r="J923" s="555"/>
      <c r="O923" s="588"/>
      <c r="P923" s="557"/>
      <c r="Q923" s="557"/>
      <c r="R923" s="557"/>
    </row>
    <row r="924" spans="6:18" s="587" customFormat="1">
      <c r="F924" s="555"/>
      <c r="H924" s="555"/>
      <c r="J924" s="555"/>
      <c r="O924" s="588"/>
      <c r="P924" s="557"/>
      <c r="Q924" s="557"/>
      <c r="R924" s="557"/>
    </row>
    <row r="925" spans="6:18" s="587" customFormat="1">
      <c r="F925" s="555"/>
      <c r="H925" s="555"/>
      <c r="J925" s="555"/>
      <c r="O925" s="588"/>
      <c r="P925" s="557"/>
      <c r="Q925" s="557"/>
      <c r="R925" s="557"/>
    </row>
    <row r="926" spans="6:18" s="587" customFormat="1">
      <c r="F926" s="555"/>
      <c r="H926" s="555"/>
      <c r="J926" s="555"/>
      <c r="O926" s="588"/>
      <c r="P926" s="557"/>
      <c r="Q926" s="557"/>
      <c r="R926" s="557"/>
    </row>
    <row r="927" spans="6:18" s="587" customFormat="1">
      <c r="F927" s="555"/>
      <c r="H927" s="555"/>
      <c r="J927" s="555"/>
      <c r="O927" s="588"/>
      <c r="P927" s="557"/>
      <c r="Q927" s="557"/>
      <c r="R927" s="557"/>
    </row>
    <row r="928" spans="6:18" s="587" customFormat="1">
      <c r="F928" s="555"/>
      <c r="H928" s="555"/>
      <c r="J928" s="555"/>
      <c r="O928" s="588"/>
      <c r="P928" s="557"/>
      <c r="Q928" s="557"/>
      <c r="R928" s="557"/>
    </row>
    <row r="929" spans="6:18" s="587" customFormat="1">
      <c r="F929" s="555"/>
      <c r="H929" s="555"/>
      <c r="J929" s="555"/>
      <c r="O929" s="588"/>
      <c r="P929" s="557"/>
      <c r="Q929" s="557"/>
      <c r="R929" s="557"/>
    </row>
    <row r="930" spans="6:18" s="587" customFormat="1">
      <c r="F930" s="555"/>
      <c r="H930" s="555"/>
      <c r="J930" s="555"/>
      <c r="O930" s="588"/>
      <c r="P930" s="557"/>
      <c r="Q930" s="557"/>
      <c r="R930" s="557"/>
    </row>
    <row r="931" spans="6:18" s="587" customFormat="1">
      <c r="F931" s="555"/>
      <c r="H931" s="555"/>
      <c r="J931" s="555"/>
      <c r="O931" s="588"/>
      <c r="P931" s="557"/>
      <c r="Q931" s="557"/>
      <c r="R931" s="557"/>
    </row>
    <row r="932" spans="6:18" s="587" customFormat="1">
      <c r="F932" s="555"/>
      <c r="H932" s="555"/>
      <c r="J932" s="555"/>
      <c r="O932" s="588"/>
      <c r="P932" s="557"/>
      <c r="Q932" s="557"/>
      <c r="R932" s="557"/>
    </row>
    <row r="933" spans="6:18" s="587" customFormat="1">
      <c r="F933" s="555"/>
      <c r="H933" s="555"/>
      <c r="J933" s="555"/>
      <c r="O933" s="588"/>
      <c r="P933" s="557"/>
      <c r="Q933" s="557"/>
      <c r="R933" s="557"/>
    </row>
    <row r="934" spans="6:18" s="587" customFormat="1">
      <c r="F934" s="555"/>
      <c r="H934" s="555"/>
      <c r="J934" s="555"/>
      <c r="O934" s="588"/>
      <c r="P934" s="557"/>
      <c r="Q934" s="557"/>
      <c r="R934" s="557"/>
    </row>
    <row r="935" spans="6:18" s="587" customFormat="1">
      <c r="F935" s="555"/>
      <c r="H935" s="555"/>
      <c r="J935" s="555"/>
      <c r="O935" s="588"/>
      <c r="P935" s="557"/>
      <c r="Q935" s="557"/>
      <c r="R935" s="557"/>
    </row>
    <row r="936" spans="6:18" s="587" customFormat="1">
      <c r="F936" s="555"/>
      <c r="H936" s="555"/>
      <c r="J936" s="555"/>
      <c r="O936" s="588"/>
      <c r="P936" s="557"/>
      <c r="Q936" s="557"/>
      <c r="R936" s="557"/>
    </row>
    <row r="937" spans="6:18" s="587" customFormat="1">
      <c r="F937" s="555"/>
      <c r="H937" s="555"/>
      <c r="J937" s="555"/>
      <c r="O937" s="588"/>
      <c r="P937" s="557"/>
      <c r="Q937" s="557"/>
      <c r="R937" s="557"/>
    </row>
    <row r="938" spans="6:18" s="587" customFormat="1">
      <c r="F938" s="555"/>
      <c r="H938" s="555"/>
      <c r="J938" s="555"/>
      <c r="O938" s="588"/>
      <c r="P938" s="557"/>
      <c r="Q938" s="557"/>
      <c r="R938" s="557"/>
    </row>
    <row r="939" spans="6:18" s="587" customFormat="1">
      <c r="F939" s="555"/>
      <c r="H939" s="555"/>
      <c r="J939" s="555"/>
      <c r="O939" s="588"/>
      <c r="P939" s="557"/>
      <c r="Q939" s="557"/>
      <c r="R939" s="557"/>
    </row>
    <row r="940" spans="6:18" s="587" customFormat="1">
      <c r="F940" s="555"/>
      <c r="H940" s="555"/>
      <c r="J940" s="555"/>
      <c r="O940" s="588"/>
      <c r="P940" s="557"/>
      <c r="Q940" s="557"/>
      <c r="R940" s="557"/>
    </row>
    <row r="941" spans="6:18" s="587" customFormat="1">
      <c r="F941" s="555"/>
      <c r="H941" s="555"/>
      <c r="J941" s="555"/>
      <c r="O941" s="588"/>
      <c r="P941" s="557"/>
      <c r="Q941" s="557"/>
      <c r="R941" s="557"/>
    </row>
    <row r="942" spans="6:18" s="587" customFormat="1">
      <c r="F942" s="555"/>
      <c r="H942" s="555"/>
      <c r="J942" s="555"/>
      <c r="O942" s="588"/>
      <c r="P942" s="557"/>
      <c r="Q942" s="557"/>
      <c r="R942" s="557"/>
    </row>
    <row r="943" spans="6:18" s="587" customFormat="1">
      <c r="F943" s="555"/>
      <c r="H943" s="555"/>
      <c r="J943" s="555"/>
      <c r="O943" s="588"/>
      <c r="P943" s="557"/>
      <c r="Q943" s="557"/>
      <c r="R943" s="557"/>
    </row>
    <row r="944" spans="6:18" s="587" customFormat="1">
      <c r="F944" s="555"/>
      <c r="H944" s="555"/>
      <c r="J944" s="555"/>
      <c r="O944" s="588"/>
      <c r="P944" s="557"/>
      <c r="Q944" s="557"/>
      <c r="R944" s="557"/>
    </row>
    <row r="945" spans="6:18" s="587" customFormat="1">
      <c r="F945" s="555"/>
      <c r="H945" s="555"/>
      <c r="J945" s="555"/>
      <c r="O945" s="588"/>
      <c r="P945" s="557"/>
      <c r="Q945" s="557"/>
      <c r="R945" s="557"/>
    </row>
    <row r="946" spans="6:18" s="587" customFormat="1">
      <c r="F946" s="555"/>
      <c r="H946" s="555"/>
      <c r="J946" s="555"/>
      <c r="O946" s="588"/>
      <c r="P946" s="557"/>
      <c r="Q946" s="557"/>
      <c r="R946" s="557"/>
    </row>
    <row r="947" spans="6:18" s="587" customFormat="1">
      <c r="F947" s="555"/>
      <c r="H947" s="555"/>
      <c r="J947" s="555"/>
      <c r="O947" s="588"/>
      <c r="P947" s="557"/>
      <c r="Q947" s="557"/>
      <c r="R947" s="557"/>
    </row>
    <row r="948" spans="6:18" s="587" customFormat="1">
      <c r="F948" s="555"/>
      <c r="H948" s="555"/>
      <c r="J948" s="555"/>
      <c r="O948" s="588"/>
      <c r="P948" s="557"/>
      <c r="Q948" s="557"/>
      <c r="R948" s="557"/>
    </row>
    <row r="949" spans="6:18" s="587" customFormat="1">
      <c r="F949" s="555"/>
      <c r="H949" s="555"/>
      <c r="J949" s="555"/>
      <c r="O949" s="588"/>
      <c r="P949" s="557"/>
      <c r="Q949" s="557"/>
      <c r="R949" s="557"/>
    </row>
    <row r="950" spans="6:18" s="587" customFormat="1">
      <c r="F950" s="555"/>
      <c r="H950" s="555"/>
      <c r="J950" s="555"/>
      <c r="O950" s="588"/>
      <c r="P950" s="557"/>
      <c r="Q950" s="557"/>
      <c r="R950" s="557"/>
    </row>
    <row r="951" spans="6:18" s="587" customFormat="1">
      <c r="F951" s="555"/>
      <c r="H951" s="555"/>
      <c r="J951" s="555"/>
      <c r="O951" s="588"/>
      <c r="P951" s="557"/>
      <c r="Q951" s="557"/>
      <c r="R951" s="557"/>
    </row>
    <row r="952" spans="6:18" s="587" customFormat="1">
      <c r="F952" s="555"/>
      <c r="H952" s="555"/>
      <c r="J952" s="555"/>
      <c r="O952" s="588"/>
      <c r="P952" s="557"/>
      <c r="Q952" s="557"/>
      <c r="R952" s="557"/>
    </row>
    <row r="953" spans="6:18" s="587" customFormat="1">
      <c r="F953" s="555"/>
      <c r="H953" s="555"/>
      <c r="J953" s="555"/>
      <c r="O953" s="588"/>
      <c r="P953" s="557"/>
      <c r="Q953" s="557"/>
      <c r="R953" s="557"/>
    </row>
    <row r="954" spans="6:18" s="587" customFormat="1">
      <c r="F954" s="555"/>
      <c r="H954" s="555"/>
      <c r="J954" s="555"/>
      <c r="O954" s="588"/>
      <c r="P954" s="557"/>
      <c r="Q954" s="557"/>
      <c r="R954" s="557"/>
    </row>
    <row r="955" spans="6:18" s="587" customFormat="1">
      <c r="F955" s="555"/>
      <c r="H955" s="555"/>
      <c r="J955" s="555"/>
      <c r="O955" s="588"/>
      <c r="P955" s="557"/>
      <c r="Q955" s="557"/>
      <c r="R955" s="557"/>
    </row>
    <row r="956" spans="6:18" s="587" customFormat="1">
      <c r="F956" s="555"/>
      <c r="H956" s="555"/>
      <c r="J956" s="555"/>
      <c r="O956" s="588"/>
      <c r="P956" s="557"/>
      <c r="Q956" s="557"/>
      <c r="R956" s="557"/>
    </row>
    <row r="957" spans="6:18" s="587" customFormat="1">
      <c r="F957" s="555"/>
      <c r="H957" s="555"/>
      <c r="J957" s="555"/>
      <c r="O957" s="588"/>
      <c r="P957" s="557"/>
      <c r="Q957" s="557"/>
      <c r="R957" s="557"/>
    </row>
    <row r="958" spans="6:18" s="587" customFormat="1">
      <c r="F958" s="555"/>
      <c r="H958" s="555"/>
      <c r="J958" s="555"/>
      <c r="O958" s="588"/>
      <c r="P958" s="557"/>
      <c r="Q958" s="557"/>
      <c r="R958" s="557"/>
    </row>
    <row r="959" spans="6:18" s="587" customFormat="1">
      <c r="F959" s="555"/>
      <c r="H959" s="555"/>
      <c r="J959" s="555"/>
      <c r="O959" s="588"/>
      <c r="P959" s="557"/>
      <c r="Q959" s="557"/>
      <c r="R959" s="557"/>
    </row>
    <row r="960" spans="6:18" s="587" customFormat="1">
      <c r="F960" s="555"/>
      <c r="H960" s="555"/>
      <c r="J960" s="555"/>
      <c r="O960" s="588"/>
      <c r="P960" s="557"/>
      <c r="Q960" s="557"/>
      <c r="R960" s="557"/>
    </row>
    <row r="961" spans="6:18" s="587" customFormat="1">
      <c r="F961" s="555"/>
      <c r="H961" s="555"/>
      <c r="J961" s="555"/>
      <c r="O961" s="588"/>
      <c r="P961" s="557"/>
      <c r="Q961" s="557"/>
      <c r="R961" s="557"/>
    </row>
    <row r="962" spans="6:18" s="587" customFormat="1">
      <c r="F962" s="555"/>
      <c r="H962" s="555"/>
      <c r="J962" s="555"/>
      <c r="O962" s="588"/>
      <c r="P962" s="557"/>
      <c r="Q962" s="557"/>
      <c r="R962" s="557"/>
    </row>
    <row r="963" spans="6:18" s="587" customFormat="1">
      <c r="F963" s="555"/>
      <c r="H963" s="555"/>
      <c r="J963" s="555"/>
      <c r="O963" s="588"/>
      <c r="P963" s="557"/>
      <c r="Q963" s="557"/>
      <c r="R963" s="557"/>
    </row>
    <row r="964" spans="6:18" s="587" customFormat="1">
      <c r="F964" s="555"/>
      <c r="H964" s="555"/>
      <c r="J964" s="555"/>
      <c r="O964" s="588"/>
      <c r="P964" s="557"/>
      <c r="Q964" s="557"/>
      <c r="R964" s="557"/>
    </row>
    <row r="965" spans="6:18" s="587" customFormat="1">
      <c r="F965" s="555"/>
      <c r="H965" s="555"/>
      <c r="J965" s="555"/>
      <c r="O965" s="588"/>
      <c r="P965" s="557"/>
      <c r="Q965" s="557"/>
      <c r="R965" s="557"/>
    </row>
    <row r="966" spans="6:18" s="587" customFormat="1">
      <c r="F966" s="555"/>
      <c r="H966" s="555"/>
      <c r="J966" s="555"/>
      <c r="O966" s="588"/>
      <c r="P966" s="557"/>
      <c r="Q966" s="557"/>
      <c r="R966" s="557"/>
    </row>
    <row r="967" spans="6:18" s="587" customFormat="1">
      <c r="F967" s="555"/>
      <c r="H967" s="555"/>
      <c r="J967" s="555"/>
      <c r="O967" s="588"/>
      <c r="P967" s="557"/>
      <c r="Q967" s="557"/>
      <c r="R967" s="557"/>
    </row>
    <row r="968" spans="6:18" s="587" customFormat="1">
      <c r="F968" s="555"/>
      <c r="H968" s="555"/>
      <c r="J968" s="555"/>
      <c r="O968" s="588"/>
      <c r="P968" s="557"/>
      <c r="Q968" s="557"/>
      <c r="R968" s="557"/>
    </row>
    <row r="969" spans="6:18" s="587" customFormat="1">
      <c r="F969" s="555"/>
      <c r="H969" s="555"/>
      <c r="J969" s="555"/>
      <c r="O969" s="588"/>
      <c r="P969" s="557"/>
      <c r="Q969" s="557"/>
      <c r="R969" s="557"/>
    </row>
    <row r="970" spans="6:18" s="587" customFormat="1">
      <c r="F970" s="555"/>
      <c r="H970" s="555"/>
      <c r="J970" s="555"/>
      <c r="O970" s="588"/>
      <c r="P970" s="557"/>
      <c r="Q970" s="557"/>
      <c r="R970" s="557"/>
    </row>
    <row r="971" spans="6:18" s="587" customFormat="1">
      <c r="F971" s="555"/>
      <c r="H971" s="555"/>
      <c r="J971" s="555"/>
      <c r="O971" s="588"/>
      <c r="P971" s="557"/>
      <c r="Q971" s="557"/>
      <c r="R971" s="557"/>
    </row>
    <row r="972" spans="6:18" s="587" customFormat="1">
      <c r="F972" s="555"/>
      <c r="H972" s="555"/>
      <c r="J972" s="555"/>
      <c r="O972" s="588"/>
      <c r="P972" s="557"/>
      <c r="Q972" s="557"/>
      <c r="R972" s="557"/>
    </row>
    <row r="973" spans="6:18" s="587" customFormat="1">
      <c r="F973" s="555"/>
      <c r="H973" s="555"/>
      <c r="J973" s="555"/>
      <c r="O973" s="588"/>
      <c r="P973" s="557"/>
      <c r="Q973" s="557"/>
      <c r="R973" s="557"/>
    </row>
    <row r="974" spans="6:18" s="587" customFormat="1">
      <c r="F974" s="555"/>
      <c r="H974" s="555"/>
      <c r="J974" s="555"/>
      <c r="O974" s="588"/>
      <c r="P974" s="557"/>
      <c r="Q974" s="557"/>
      <c r="R974" s="557"/>
    </row>
    <row r="975" spans="6:18" s="587" customFormat="1">
      <c r="F975" s="555"/>
      <c r="H975" s="555"/>
      <c r="J975" s="555"/>
      <c r="O975" s="588"/>
      <c r="P975" s="557"/>
      <c r="Q975" s="557"/>
      <c r="R975" s="557"/>
    </row>
    <row r="976" spans="6:18" s="587" customFormat="1">
      <c r="F976" s="555"/>
      <c r="H976" s="555"/>
      <c r="J976" s="555"/>
      <c r="O976" s="588"/>
      <c r="P976" s="557"/>
      <c r="Q976" s="557"/>
      <c r="R976" s="557"/>
    </row>
    <row r="977" spans="6:18" s="587" customFormat="1">
      <c r="F977" s="555"/>
      <c r="H977" s="555"/>
      <c r="J977" s="555"/>
      <c r="O977" s="588"/>
      <c r="P977" s="557"/>
      <c r="Q977" s="557"/>
      <c r="R977" s="557"/>
    </row>
    <row r="978" spans="6:18" s="587" customFormat="1">
      <c r="F978" s="555"/>
      <c r="H978" s="555"/>
      <c r="J978" s="555"/>
      <c r="O978" s="588"/>
      <c r="P978" s="557"/>
      <c r="Q978" s="557"/>
      <c r="R978" s="557"/>
    </row>
    <row r="979" spans="6:18" s="587" customFormat="1">
      <c r="F979" s="555"/>
      <c r="H979" s="555"/>
      <c r="J979" s="555"/>
      <c r="O979" s="588"/>
      <c r="P979" s="557"/>
      <c r="Q979" s="557"/>
      <c r="R979" s="557"/>
    </row>
    <row r="980" spans="6:18" s="587" customFormat="1">
      <c r="F980" s="555"/>
      <c r="H980" s="555"/>
      <c r="J980" s="555"/>
      <c r="O980" s="588"/>
      <c r="P980" s="557"/>
      <c r="Q980" s="557"/>
      <c r="R980" s="557"/>
    </row>
    <row r="981" spans="6:18" s="587" customFormat="1">
      <c r="F981" s="555"/>
      <c r="H981" s="555"/>
      <c r="J981" s="555"/>
      <c r="O981" s="588"/>
      <c r="P981" s="557"/>
      <c r="Q981" s="557"/>
      <c r="R981" s="557"/>
    </row>
    <row r="982" spans="6:18" s="587" customFormat="1">
      <c r="F982" s="555"/>
      <c r="H982" s="555"/>
      <c r="J982" s="555"/>
      <c r="O982" s="588"/>
      <c r="P982" s="557"/>
      <c r="Q982" s="557"/>
      <c r="R982" s="557"/>
    </row>
    <row r="983" spans="6:18" s="587" customFormat="1">
      <c r="F983" s="555"/>
      <c r="H983" s="555"/>
      <c r="J983" s="555"/>
      <c r="O983" s="588"/>
      <c r="P983" s="557"/>
      <c r="Q983" s="557"/>
      <c r="R983" s="557"/>
    </row>
    <row r="984" spans="6:18" s="587" customFormat="1">
      <c r="F984" s="555"/>
      <c r="H984" s="555"/>
      <c r="J984" s="555"/>
      <c r="O984" s="588"/>
      <c r="P984" s="557"/>
      <c r="Q984" s="557"/>
      <c r="R984" s="557"/>
    </row>
    <row r="985" spans="6:18" s="587" customFormat="1">
      <c r="F985" s="555"/>
      <c r="H985" s="555"/>
      <c r="J985" s="555"/>
      <c r="O985" s="588"/>
      <c r="P985" s="557"/>
      <c r="Q985" s="557"/>
      <c r="R985" s="557"/>
    </row>
    <row r="986" spans="6:18" s="587" customFormat="1">
      <c r="F986" s="555"/>
      <c r="H986" s="555"/>
      <c r="J986" s="555"/>
      <c r="O986" s="588"/>
      <c r="P986" s="557"/>
      <c r="Q986" s="557"/>
      <c r="R986" s="557"/>
    </row>
    <row r="987" spans="6:18" s="587" customFormat="1">
      <c r="F987" s="555"/>
      <c r="H987" s="555"/>
      <c r="J987" s="555"/>
      <c r="O987" s="588"/>
      <c r="P987" s="557"/>
      <c r="Q987" s="557"/>
      <c r="R987" s="557"/>
    </row>
    <row r="988" spans="6:18" s="587" customFormat="1">
      <c r="F988" s="555"/>
      <c r="H988" s="555"/>
      <c r="J988" s="555"/>
      <c r="O988" s="588"/>
      <c r="P988" s="557"/>
      <c r="Q988" s="557"/>
      <c r="R988" s="557"/>
    </row>
    <row r="989" spans="6:18" s="587" customFormat="1">
      <c r="F989" s="555"/>
      <c r="H989" s="555"/>
      <c r="J989" s="555"/>
      <c r="O989" s="588"/>
      <c r="P989" s="557"/>
      <c r="Q989" s="557"/>
      <c r="R989" s="557"/>
    </row>
    <row r="990" spans="6:18" s="587" customFormat="1">
      <c r="F990" s="555"/>
      <c r="H990" s="555"/>
      <c r="J990" s="555"/>
      <c r="O990" s="588"/>
      <c r="P990" s="557"/>
      <c r="Q990" s="557"/>
      <c r="R990" s="557"/>
    </row>
    <row r="991" spans="6:18" s="587" customFormat="1">
      <c r="F991" s="555"/>
      <c r="H991" s="555"/>
      <c r="J991" s="555"/>
      <c r="O991" s="588"/>
      <c r="P991" s="557"/>
      <c r="Q991" s="557"/>
      <c r="R991" s="557"/>
    </row>
    <row r="992" spans="6:18" s="587" customFormat="1">
      <c r="F992" s="555"/>
      <c r="H992" s="555"/>
      <c r="J992" s="555"/>
      <c r="O992" s="588"/>
      <c r="P992" s="557"/>
      <c r="Q992" s="557"/>
      <c r="R992" s="557"/>
    </row>
    <row r="993" spans="6:18" s="587" customFormat="1">
      <c r="F993" s="555"/>
      <c r="H993" s="555"/>
      <c r="J993" s="555"/>
      <c r="O993" s="588"/>
      <c r="P993" s="557"/>
      <c r="Q993" s="557"/>
      <c r="R993" s="557"/>
    </row>
    <row r="994" spans="6:18" s="587" customFormat="1">
      <c r="F994" s="555"/>
      <c r="H994" s="555"/>
      <c r="J994" s="555"/>
      <c r="O994" s="588"/>
      <c r="P994" s="557"/>
      <c r="Q994" s="557"/>
      <c r="R994" s="557"/>
    </row>
    <row r="995" spans="6:18" s="587" customFormat="1">
      <c r="F995" s="555"/>
      <c r="H995" s="555"/>
      <c r="J995" s="555"/>
      <c r="O995" s="588"/>
      <c r="P995" s="557"/>
      <c r="Q995" s="557"/>
      <c r="R995" s="557"/>
    </row>
    <row r="996" spans="6:18" s="587" customFormat="1">
      <c r="F996" s="555"/>
      <c r="H996" s="555"/>
      <c r="J996" s="555"/>
      <c r="O996" s="588"/>
      <c r="P996" s="557"/>
      <c r="Q996" s="557"/>
      <c r="R996" s="557"/>
    </row>
    <row r="997" spans="6:18" s="587" customFormat="1">
      <c r="F997" s="555"/>
      <c r="H997" s="555"/>
      <c r="J997" s="555"/>
      <c r="O997" s="588"/>
      <c r="P997" s="557"/>
      <c r="Q997" s="557"/>
      <c r="R997" s="557"/>
    </row>
    <row r="998" spans="6:18" s="587" customFormat="1">
      <c r="F998" s="555"/>
      <c r="H998" s="555"/>
      <c r="J998" s="555"/>
      <c r="O998" s="588"/>
      <c r="P998" s="557"/>
      <c r="Q998" s="557"/>
      <c r="R998" s="557"/>
    </row>
    <row r="999" spans="6:18" s="587" customFormat="1">
      <c r="F999" s="555"/>
      <c r="H999" s="555"/>
      <c r="J999" s="555"/>
      <c r="O999" s="588"/>
      <c r="P999" s="557"/>
      <c r="Q999" s="557"/>
      <c r="R999" s="557"/>
    </row>
    <row r="1000" spans="6:18" s="587" customFormat="1">
      <c r="F1000" s="555"/>
      <c r="H1000" s="555"/>
      <c r="J1000" s="555"/>
      <c r="O1000" s="588"/>
      <c r="P1000" s="557"/>
      <c r="Q1000" s="557"/>
      <c r="R1000" s="557"/>
    </row>
    <row r="1001" spans="6:18" s="587" customFormat="1">
      <c r="F1001" s="555"/>
      <c r="H1001" s="555"/>
      <c r="J1001" s="555"/>
      <c r="O1001" s="588"/>
      <c r="P1001" s="557"/>
      <c r="Q1001" s="557"/>
      <c r="R1001" s="557"/>
    </row>
    <row r="1002" spans="6:18" s="587" customFormat="1">
      <c r="F1002" s="555"/>
      <c r="H1002" s="555"/>
      <c r="J1002" s="555"/>
      <c r="O1002" s="588"/>
      <c r="P1002" s="557"/>
      <c r="Q1002" s="557"/>
      <c r="R1002" s="557"/>
    </row>
    <row r="1003" spans="6:18" s="587" customFormat="1">
      <c r="F1003" s="555"/>
      <c r="H1003" s="555"/>
      <c r="J1003" s="555"/>
      <c r="O1003" s="588"/>
      <c r="P1003" s="557"/>
      <c r="Q1003" s="557"/>
      <c r="R1003" s="557"/>
    </row>
    <row r="1004" spans="6:18" s="587" customFormat="1">
      <c r="F1004" s="555"/>
      <c r="H1004" s="555"/>
      <c r="J1004" s="555"/>
      <c r="O1004" s="588"/>
      <c r="P1004" s="557"/>
      <c r="Q1004" s="557"/>
      <c r="R1004" s="557"/>
    </row>
    <row r="1005" spans="6:18" s="587" customFormat="1">
      <c r="F1005" s="555"/>
      <c r="H1005" s="555"/>
      <c r="J1005" s="555"/>
      <c r="O1005" s="588"/>
      <c r="P1005" s="557"/>
      <c r="Q1005" s="557"/>
      <c r="R1005" s="557"/>
    </row>
    <row r="1006" spans="6:18" s="587" customFormat="1">
      <c r="F1006" s="555"/>
      <c r="H1006" s="555"/>
      <c r="J1006" s="555"/>
      <c r="O1006" s="588"/>
      <c r="P1006" s="557"/>
      <c r="Q1006" s="557"/>
      <c r="R1006" s="557"/>
    </row>
    <row r="1007" spans="6:18" s="587" customFormat="1">
      <c r="F1007" s="555"/>
      <c r="H1007" s="555"/>
      <c r="J1007" s="555"/>
      <c r="O1007" s="588"/>
      <c r="P1007" s="557"/>
      <c r="Q1007" s="557"/>
      <c r="R1007" s="557"/>
    </row>
    <row r="1008" spans="6:18" s="587" customFormat="1">
      <c r="F1008" s="555"/>
      <c r="H1008" s="555"/>
      <c r="J1008" s="555"/>
      <c r="O1008" s="588"/>
      <c r="P1008" s="557"/>
      <c r="Q1008" s="557"/>
      <c r="R1008" s="557"/>
    </row>
    <row r="1009" spans="6:18" s="587" customFormat="1">
      <c r="F1009" s="555"/>
      <c r="H1009" s="555"/>
      <c r="J1009" s="555"/>
      <c r="O1009" s="588"/>
      <c r="P1009" s="557"/>
      <c r="Q1009" s="557"/>
      <c r="R1009" s="557"/>
    </row>
    <row r="1010" spans="6:18" s="587" customFormat="1">
      <c r="F1010" s="555"/>
      <c r="H1010" s="555"/>
      <c r="J1010" s="555"/>
      <c r="O1010" s="588"/>
      <c r="P1010" s="557"/>
      <c r="Q1010" s="557"/>
      <c r="R1010" s="557"/>
    </row>
    <row r="1011" spans="6:18" s="587" customFormat="1">
      <c r="F1011" s="555"/>
      <c r="H1011" s="555"/>
      <c r="J1011" s="555"/>
      <c r="O1011" s="588"/>
      <c r="P1011" s="557"/>
      <c r="Q1011" s="557"/>
      <c r="R1011" s="557"/>
    </row>
    <row r="1012" spans="6:18" s="587" customFormat="1">
      <c r="F1012" s="555"/>
      <c r="H1012" s="555"/>
      <c r="J1012" s="555"/>
      <c r="O1012" s="588"/>
      <c r="P1012" s="557"/>
      <c r="Q1012" s="557"/>
      <c r="R1012" s="557"/>
    </row>
    <row r="1013" spans="6:18" s="587" customFormat="1">
      <c r="F1013" s="555"/>
      <c r="H1013" s="555"/>
      <c r="J1013" s="555"/>
      <c r="O1013" s="588"/>
      <c r="P1013" s="557"/>
      <c r="Q1013" s="557"/>
      <c r="R1013" s="557"/>
    </row>
    <row r="1014" spans="6:18" s="587" customFormat="1">
      <c r="F1014" s="555"/>
      <c r="H1014" s="555"/>
      <c r="J1014" s="555"/>
      <c r="O1014" s="588"/>
      <c r="P1014" s="557"/>
      <c r="Q1014" s="557"/>
      <c r="R1014" s="557"/>
    </row>
    <row r="1015" spans="6:18" s="587" customFormat="1">
      <c r="F1015" s="555"/>
      <c r="H1015" s="555"/>
      <c r="J1015" s="555"/>
      <c r="O1015" s="588"/>
      <c r="P1015" s="557"/>
      <c r="Q1015" s="557"/>
      <c r="R1015" s="557"/>
    </row>
    <row r="1016" spans="6:18" s="587" customFormat="1">
      <c r="F1016" s="555"/>
      <c r="H1016" s="555"/>
      <c r="J1016" s="555"/>
      <c r="O1016" s="588"/>
      <c r="P1016" s="557"/>
      <c r="Q1016" s="557"/>
      <c r="R1016" s="557"/>
    </row>
    <row r="1017" spans="6:18" s="587" customFormat="1">
      <c r="F1017" s="555"/>
      <c r="H1017" s="555"/>
      <c r="J1017" s="555"/>
      <c r="O1017" s="588"/>
      <c r="P1017" s="557"/>
      <c r="Q1017" s="557"/>
      <c r="R1017" s="557"/>
    </row>
    <row r="1018" spans="6:18" s="587" customFormat="1">
      <c r="F1018" s="555"/>
      <c r="H1018" s="555"/>
      <c r="J1018" s="555"/>
      <c r="O1018" s="588"/>
      <c r="P1018" s="557"/>
      <c r="Q1018" s="557"/>
      <c r="R1018" s="557"/>
    </row>
    <row r="1019" spans="6:18" s="587" customFormat="1">
      <c r="F1019" s="555"/>
      <c r="H1019" s="555"/>
      <c r="J1019" s="555"/>
      <c r="O1019" s="588"/>
      <c r="P1019" s="557"/>
      <c r="Q1019" s="557"/>
      <c r="R1019" s="557"/>
    </row>
    <row r="1020" spans="6:18" s="587" customFormat="1">
      <c r="F1020" s="555"/>
      <c r="H1020" s="555"/>
      <c r="J1020" s="555"/>
      <c r="O1020" s="588"/>
      <c r="P1020" s="557"/>
      <c r="Q1020" s="557"/>
      <c r="R1020" s="557"/>
    </row>
    <row r="1021" spans="6:18" s="587" customFormat="1">
      <c r="F1021" s="555"/>
      <c r="H1021" s="555"/>
      <c r="J1021" s="555"/>
      <c r="O1021" s="588"/>
      <c r="P1021" s="557"/>
      <c r="Q1021" s="557"/>
      <c r="R1021" s="557"/>
    </row>
    <row r="1022" spans="6:18" s="587" customFormat="1">
      <c r="F1022" s="555"/>
      <c r="H1022" s="555"/>
      <c r="J1022" s="555"/>
      <c r="O1022" s="588"/>
      <c r="P1022" s="557"/>
      <c r="Q1022" s="557"/>
      <c r="R1022" s="557"/>
    </row>
    <row r="1023" spans="6:18" s="587" customFormat="1">
      <c r="F1023" s="555"/>
      <c r="H1023" s="555"/>
      <c r="J1023" s="555"/>
      <c r="O1023" s="588"/>
      <c r="P1023" s="557"/>
      <c r="Q1023" s="557"/>
      <c r="R1023" s="557"/>
    </row>
    <row r="1024" spans="6:18" s="587" customFormat="1">
      <c r="F1024" s="555"/>
      <c r="H1024" s="555"/>
      <c r="J1024" s="555"/>
      <c r="O1024" s="588"/>
      <c r="P1024" s="557"/>
      <c r="Q1024" s="557"/>
      <c r="R1024" s="557"/>
    </row>
    <row r="1025" spans="6:18" s="587" customFormat="1">
      <c r="F1025" s="555"/>
      <c r="H1025" s="555"/>
      <c r="J1025" s="555"/>
      <c r="O1025" s="588"/>
      <c r="P1025" s="557"/>
      <c r="Q1025" s="557"/>
      <c r="R1025" s="557"/>
    </row>
    <row r="1026" spans="6:18" s="587" customFormat="1">
      <c r="F1026" s="555"/>
      <c r="H1026" s="555"/>
      <c r="J1026" s="555"/>
      <c r="O1026" s="588"/>
      <c r="P1026" s="557"/>
      <c r="Q1026" s="557"/>
      <c r="R1026" s="557"/>
    </row>
    <row r="1027" spans="6:18" s="587" customFormat="1">
      <c r="F1027" s="555"/>
      <c r="H1027" s="555"/>
      <c r="J1027" s="555"/>
      <c r="O1027" s="588"/>
      <c r="P1027" s="557"/>
      <c r="Q1027" s="557"/>
      <c r="R1027" s="557"/>
    </row>
    <row r="1028" spans="6:18" s="587" customFormat="1">
      <c r="F1028" s="555"/>
      <c r="H1028" s="555"/>
      <c r="J1028" s="555"/>
      <c r="O1028" s="588"/>
      <c r="P1028" s="557"/>
      <c r="Q1028" s="557"/>
      <c r="R1028" s="557"/>
    </row>
    <row r="1029" spans="6:18" s="587" customFormat="1">
      <c r="F1029" s="555"/>
      <c r="H1029" s="555"/>
      <c r="J1029" s="555"/>
      <c r="O1029" s="588"/>
      <c r="P1029" s="557"/>
      <c r="Q1029" s="557"/>
      <c r="R1029" s="557"/>
    </row>
    <row r="1030" spans="6:18" s="587" customFormat="1">
      <c r="F1030" s="555"/>
      <c r="H1030" s="555"/>
      <c r="J1030" s="555"/>
      <c r="O1030" s="588"/>
      <c r="P1030" s="557"/>
      <c r="Q1030" s="557"/>
      <c r="R1030" s="557"/>
    </row>
    <row r="1031" spans="6:18" s="587" customFormat="1">
      <c r="F1031" s="555"/>
      <c r="H1031" s="555"/>
      <c r="J1031" s="555"/>
      <c r="O1031" s="588"/>
      <c r="P1031" s="557"/>
      <c r="Q1031" s="557"/>
      <c r="R1031" s="557"/>
    </row>
    <row r="1032" spans="6:18" s="587" customFormat="1">
      <c r="F1032" s="555"/>
      <c r="H1032" s="555"/>
      <c r="J1032" s="555"/>
      <c r="O1032" s="588"/>
      <c r="P1032" s="557"/>
      <c r="Q1032" s="557"/>
      <c r="R1032" s="557"/>
    </row>
    <row r="1033" spans="6:18" s="587" customFormat="1">
      <c r="F1033" s="555"/>
      <c r="H1033" s="555"/>
      <c r="J1033" s="555"/>
      <c r="O1033" s="588"/>
      <c r="P1033" s="557"/>
      <c r="Q1033" s="557"/>
      <c r="R1033" s="557"/>
    </row>
    <row r="1034" spans="6:18" s="587" customFormat="1">
      <c r="F1034" s="555"/>
      <c r="H1034" s="555"/>
      <c r="J1034" s="555"/>
      <c r="O1034" s="588"/>
      <c r="P1034" s="557"/>
      <c r="Q1034" s="557"/>
      <c r="R1034" s="557"/>
    </row>
    <row r="1035" spans="6:18" s="587" customFormat="1">
      <c r="F1035" s="555"/>
      <c r="H1035" s="555"/>
      <c r="J1035" s="555"/>
      <c r="O1035" s="588"/>
      <c r="P1035" s="557"/>
      <c r="Q1035" s="557"/>
      <c r="R1035" s="557"/>
    </row>
    <row r="1036" spans="6:18" s="587" customFormat="1">
      <c r="F1036" s="555"/>
      <c r="H1036" s="555"/>
      <c r="J1036" s="555"/>
      <c r="O1036" s="588"/>
      <c r="P1036" s="557"/>
      <c r="Q1036" s="557"/>
      <c r="R1036" s="557"/>
    </row>
    <row r="1037" spans="6:18" s="587" customFormat="1">
      <c r="F1037" s="555"/>
      <c r="H1037" s="555"/>
      <c r="J1037" s="555"/>
      <c r="O1037" s="588"/>
      <c r="P1037" s="557"/>
      <c r="Q1037" s="557"/>
      <c r="R1037" s="557"/>
    </row>
    <row r="1038" spans="6:18" s="587" customFormat="1">
      <c r="F1038" s="555"/>
      <c r="H1038" s="555"/>
      <c r="J1038" s="555"/>
      <c r="O1038" s="588"/>
      <c r="P1038" s="557"/>
      <c r="Q1038" s="557"/>
      <c r="R1038" s="557"/>
    </row>
    <row r="1039" spans="6:18" s="587" customFormat="1">
      <c r="F1039" s="555"/>
      <c r="H1039" s="555"/>
      <c r="J1039" s="555"/>
      <c r="O1039" s="588"/>
      <c r="P1039" s="557"/>
      <c r="Q1039" s="557"/>
      <c r="R1039" s="557"/>
    </row>
    <row r="1040" spans="6:18" s="587" customFormat="1">
      <c r="F1040" s="555"/>
      <c r="H1040" s="555"/>
      <c r="J1040" s="555"/>
      <c r="O1040" s="588"/>
      <c r="P1040" s="557"/>
      <c r="Q1040" s="557"/>
      <c r="R1040" s="557"/>
    </row>
    <row r="1041" spans="6:18" s="587" customFormat="1">
      <c r="F1041" s="555"/>
      <c r="H1041" s="555"/>
      <c r="J1041" s="555"/>
      <c r="O1041" s="588"/>
      <c r="P1041" s="557"/>
      <c r="Q1041" s="557"/>
      <c r="R1041" s="557"/>
    </row>
    <row r="1042" spans="6:18" s="587" customFormat="1">
      <c r="F1042" s="555"/>
      <c r="H1042" s="555"/>
      <c r="J1042" s="555"/>
      <c r="O1042" s="588"/>
      <c r="P1042" s="557"/>
      <c r="Q1042" s="557"/>
      <c r="R1042" s="557"/>
    </row>
    <row r="1043" spans="6:18" s="587" customFormat="1">
      <c r="F1043" s="555"/>
      <c r="H1043" s="555"/>
      <c r="J1043" s="555"/>
      <c r="O1043" s="588"/>
      <c r="P1043" s="557"/>
      <c r="Q1043" s="557"/>
      <c r="R1043" s="557"/>
    </row>
    <row r="1044" spans="6:18" s="587" customFormat="1">
      <c r="F1044" s="555"/>
      <c r="H1044" s="555"/>
      <c r="J1044" s="555"/>
      <c r="O1044" s="588"/>
      <c r="P1044" s="557"/>
      <c r="Q1044" s="557"/>
      <c r="R1044" s="557"/>
    </row>
    <row r="1045" spans="6:18" s="587" customFormat="1">
      <c r="F1045" s="555"/>
      <c r="H1045" s="555"/>
      <c r="J1045" s="555"/>
      <c r="O1045" s="588"/>
      <c r="P1045" s="557"/>
      <c r="Q1045" s="557"/>
      <c r="R1045" s="557"/>
    </row>
    <row r="1046" spans="6:18" s="587" customFormat="1">
      <c r="F1046" s="555"/>
      <c r="H1046" s="555"/>
      <c r="J1046" s="555"/>
      <c r="O1046" s="588"/>
      <c r="P1046" s="557"/>
      <c r="Q1046" s="557"/>
      <c r="R1046" s="557"/>
    </row>
    <row r="1047" spans="6:18" s="587" customFormat="1">
      <c r="F1047" s="555"/>
      <c r="H1047" s="555"/>
      <c r="J1047" s="555"/>
      <c r="O1047" s="588"/>
      <c r="P1047" s="557"/>
      <c r="Q1047" s="557"/>
      <c r="R1047" s="557"/>
    </row>
    <row r="1048" spans="6:18" s="587" customFormat="1">
      <c r="F1048" s="555"/>
      <c r="H1048" s="555"/>
      <c r="J1048" s="555"/>
      <c r="O1048" s="588"/>
      <c r="P1048" s="557"/>
      <c r="Q1048" s="557"/>
      <c r="R1048" s="557"/>
    </row>
    <row r="1049" spans="6:18" s="587" customFormat="1">
      <c r="F1049" s="555"/>
      <c r="H1049" s="555"/>
      <c r="J1049" s="555"/>
      <c r="O1049" s="588"/>
      <c r="P1049" s="557"/>
      <c r="Q1049" s="557"/>
      <c r="R1049" s="557"/>
    </row>
    <row r="1050" spans="6:18" s="587" customFormat="1">
      <c r="F1050" s="555"/>
      <c r="H1050" s="555"/>
      <c r="J1050" s="555"/>
      <c r="O1050" s="588"/>
      <c r="P1050" s="557"/>
      <c r="Q1050" s="557"/>
      <c r="R1050" s="557"/>
    </row>
    <row r="1051" spans="6:18" s="587" customFormat="1">
      <c r="F1051" s="555"/>
      <c r="H1051" s="555"/>
      <c r="J1051" s="555"/>
      <c r="O1051" s="588"/>
      <c r="P1051" s="557"/>
      <c r="Q1051" s="557"/>
      <c r="R1051" s="557"/>
    </row>
    <row r="1052" spans="6:18" s="587" customFormat="1">
      <c r="F1052" s="555"/>
      <c r="H1052" s="555"/>
      <c r="J1052" s="555"/>
      <c r="O1052" s="588"/>
      <c r="P1052" s="557"/>
      <c r="Q1052" s="557"/>
      <c r="R1052" s="557"/>
    </row>
    <row r="1053" spans="6:18" s="587" customFormat="1">
      <c r="F1053" s="555"/>
      <c r="H1053" s="555"/>
      <c r="J1053" s="555"/>
      <c r="O1053" s="588"/>
      <c r="P1053" s="557"/>
      <c r="Q1053" s="557"/>
      <c r="R1053" s="557"/>
    </row>
    <row r="1054" spans="6:18" s="587" customFormat="1">
      <c r="F1054" s="555"/>
      <c r="H1054" s="555"/>
      <c r="J1054" s="555"/>
      <c r="O1054" s="588"/>
      <c r="P1054" s="557"/>
      <c r="Q1054" s="557"/>
      <c r="R1054" s="557"/>
    </row>
    <row r="1055" spans="6:18" s="587" customFormat="1">
      <c r="F1055" s="555"/>
      <c r="H1055" s="555"/>
      <c r="J1055" s="555"/>
      <c r="O1055" s="588"/>
      <c r="P1055" s="557"/>
      <c r="Q1055" s="557"/>
      <c r="R1055" s="557"/>
    </row>
    <row r="1056" spans="6:18" s="587" customFormat="1">
      <c r="F1056" s="555"/>
      <c r="H1056" s="555"/>
      <c r="J1056" s="555"/>
      <c r="O1056" s="588"/>
      <c r="P1056" s="557"/>
      <c r="Q1056" s="557"/>
      <c r="R1056" s="557"/>
    </row>
    <row r="1057" spans="6:18" s="587" customFormat="1">
      <c r="F1057" s="555"/>
      <c r="H1057" s="555"/>
      <c r="J1057" s="555"/>
      <c r="O1057" s="588"/>
      <c r="P1057" s="557"/>
      <c r="Q1057" s="557"/>
      <c r="R1057" s="557"/>
    </row>
    <row r="1058" spans="6:18" s="587" customFormat="1">
      <c r="F1058" s="555"/>
      <c r="H1058" s="555"/>
      <c r="J1058" s="555"/>
      <c r="O1058" s="588"/>
      <c r="P1058" s="557"/>
      <c r="Q1058" s="557"/>
      <c r="R1058" s="557"/>
    </row>
    <row r="1059" spans="6:18" s="587" customFormat="1">
      <c r="F1059" s="555"/>
      <c r="H1059" s="555"/>
      <c r="J1059" s="555"/>
      <c r="O1059" s="588"/>
      <c r="P1059" s="557"/>
      <c r="Q1059" s="557"/>
      <c r="R1059" s="557"/>
    </row>
    <row r="1060" spans="6:18" s="587" customFormat="1">
      <c r="F1060" s="555"/>
      <c r="H1060" s="555"/>
      <c r="J1060" s="555"/>
      <c r="O1060" s="588"/>
      <c r="P1060" s="557"/>
      <c r="Q1060" s="557"/>
      <c r="R1060" s="557"/>
    </row>
    <row r="1061" spans="6:18" s="587" customFormat="1">
      <c r="F1061" s="555"/>
      <c r="H1061" s="555"/>
      <c r="J1061" s="555"/>
      <c r="O1061" s="588"/>
      <c r="P1061" s="557"/>
      <c r="Q1061" s="557"/>
      <c r="R1061" s="557"/>
    </row>
    <row r="1062" spans="6:18" s="587" customFormat="1">
      <c r="F1062" s="555"/>
      <c r="H1062" s="555"/>
      <c r="J1062" s="555"/>
      <c r="O1062" s="588"/>
      <c r="P1062" s="557"/>
      <c r="Q1062" s="557"/>
      <c r="R1062" s="557"/>
    </row>
    <row r="1063" spans="6:18" s="587" customFormat="1">
      <c r="F1063" s="555"/>
      <c r="H1063" s="555"/>
      <c r="J1063" s="555"/>
      <c r="O1063" s="588"/>
      <c r="P1063" s="557"/>
      <c r="Q1063" s="557"/>
      <c r="R1063" s="557"/>
    </row>
    <row r="1064" spans="6:18" s="587" customFormat="1">
      <c r="F1064" s="555"/>
      <c r="H1064" s="555"/>
      <c r="J1064" s="555"/>
      <c r="O1064" s="588"/>
      <c r="P1064" s="557"/>
      <c r="Q1064" s="557"/>
      <c r="R1064" s="557"/>
    </row>
    <row r="1065" spans="6:18" s="587" customFormat="1">
      <c r="F1065" s="555"/>
      <c r="H1065" s="555"/>
      <c r="J1065" s="555"/>
      <c r="O1065" s="588"/>
      <c r="P1065" s="557"/>
      <c r="Q1065" s="557"/>
      <c r="R1065" s="557"/>
    </row>
    <row r="1066" spans="6:18" s="587" customFormat="1">
      <c r="F1066" s="555"/>
      <c r="H1066" s="555"/>
      <c r="J1066" s="555"/>
      <c r="O1066" s="588"/>
      <c r="P1066" s="557"/>
      <c r="Q1066" s="557"/>
      <c r="R1066" s="557"/>
    </row>
    <row r="1067" spans="6:18" s="587" customFormat="1">
      <c r="F1067" s="555"/>
      <c r="H1067" s="555"/>
      <c r="J1067" s="555"/>
      <c r="O1067" s="588"/>
      <c r="P1067" s="557"/>
      <c r="Q1067" s="557"/>
      <c r="R1067" s="557"/>
    </row>
    <row r="1068" spans="6:18" s="587" customFormat="1">
      <c r="F1068" s="555"/>
      <c r="H1068" s="555"/>
      <c r="J1068" s="555"/>
      <c r="O1068" s="588"/>
      <c r="P1068" s="557"/>
      <c r="Q1068" s="557"/>
      <c r="R1068" s="557"/>
    </row>
    <row r="1069" spans="6:18" s="587" customFormat="1">
      <c r="F1069" s="555"/>
      <c r="H1069" s="555"/>
      <c r="J1069" s="555"/>
      <c r="O1069" s="588"/>
      <c r="P1069" s="557"/>
      <c r="Q1069" s="557"/>
      <c r="R1069" s="557"/>
    </row>
    <row r="1070" spans="6:18" s="587" customFormat="1">
      <c r="F1070" s="555"/>
      <c r="H1070" s="555"/>
      <c r="J1070" s="555"/>
      <c r="O1070" s="588"/>
      <c r="P1070" s="557"/>
      <c r="Q1070" s="557"/>
      <c r="R1070" s="557"/>
    </row>
    <row r="1071" spans="6:18" s="587" customFormat="1">
      <c r="F1071" s="555"/>
      <c r="H1071" s="555"/>
      <c r="J1071" s="555"/>
      <c r="O1071" s="588"/>
      <c r="P1071" s="557"/>
      <c r="Q1071" s="557"/>
      <c r="R1071" s="557"/>
    </row>
    <row r="1072" spans="6:18" s="587" customFormat="1">
      <c r="F1072" s="555"/>
      <c r="H1072" s="555"/>
      <c r="J1072" s="555"/>
      <c r="O1072" s="588"/>
      <c r="P1072" s="557"/>
      <c r="Q1072" s="557"/>
      <c r="R1072" s="557"/>
    </row>
    <row r="1073" spans="6:18" s="587" customFormat="1">
      <c r="F1073" s="555"/>
      <c r="H1073" s="555"/>
      <c r="J1073" s="555"/>
      <c r="O1073" s="588"/>
      <c r="P1073" s="557"/>
      <c r="Q1073" s="557"/>
      <c r="R1073" s="557"/>
    </row>
    <row r="1074" spans="6:18" s="587" customFormat="1">
      <c r="F1074" s="555"/>
      <c r="H1074" s="555"/>
      <c r="J1074" s="555"/>
      <c r="O1074" s="588"/>
      <c r="P1074" s="557"/>
      <c r="Q1074" s="557"/>
      <c r="R1074" s="557"/>
    </row>
    <row r="1075" spans="6:18" s="587" customFormat="1">
      <c r="F1075" s="555"/>
      <c r="H1075" s="555"/>
      <c r="J1075" s="555"/>
      <c r="O1075" s="588"/>
      <c r="P1075" s="557"/>
      <c r="Q1075" s="557"/>
      <c r="R1075" s="557"/>
    </row>
    <row r="1076" spans="6:18" s="587" customFormat="1">
      <c r="F1076" s="555"/>
      <c r="H1076" s="555"/>
      <c r="J1076" s="555"/>
      <c r="O1076" s="588"/>
      <c r="P1076" s="557"/>
      <c r="Q1076" s="557"/>
      <c r="R1076" s="557"/>
    </row>
    <row r="1077" spans="6:18" s="587" customFormat="1">
      <c r="F1077" s="555"/>
      <c r="H1077" s="555"/>
      <c r="J1077" s="555"/>
      <c r="O1077" s="588"/>
      <c r="P1077" s="557"/>
      <c r="Q1077" s="557"/>
      <c r="R1077" s="557"/>
    </row>
    <row r="1078" spans="6:18" s="587" customFormat="1">
      <c r="F1078" s="555"/>
      <c r="H1078" s="555"/>
      <c r="J1078" s="555"/>
      <c r="O1078" s="588"/>
      <c r="P1078" s="557"/>
      <c r="Q1078" s="557"/>
      <c r="R1078" s="557"/>
    </row>
    <row r="1079" spans="6:18" s="587" customFormat="1">
      <c r="F1079" s="555"/>
      <c r="H1079" s="555"/>
      <c r="J1079" s="555"/>
      <c r="O1079" s="588"/>
      <c r="P1079" s="557"/>
      <c r="Q1079" s="557"/>
      <c r="R1079" s="557"/>
    </row>
    <row r="1080" spans="6:18" s="587" customFormat="1">
      <c r="F1080" s="555"/>
      <c r="H1080" s="555"/>
      <c r="J1080" s="555"/>
      <c r="O1080" s="588"/>
      <c r="P1080" s="557"/>
      <c r="Q1080" s="557"/>
      <c r="R1080" s="557"/>
    </row>
    <row r="1081" spans="6:18" s="587" customFormat="1">
      <c r="F1081" s="555"/>
      <c r="H1081" s="555"/>
      <c r="J1081" s="555"/>
      <c r="O1081" s="588"/>
      <c r="P1081" s="557"/>
      <c r="Q1081" s="557"/>
      <c r="R1081" s="557"/>
    </row>
    <row r="1082" spans="6:18" s="587" customFormat="1">
      <c r="F1082" s="555"/>
      <c r="H1082" s="555"/>
      <c r="J1082" s="555"/>
      <c r="O1082" s="588"/>
      <c r="P1082" s="557"/>
      <c r="Q1082" s="557"/>
      <c r="R1082" s="557"/>
    </row>
    <row r="1083" spans="6:18" s="587" customFormat="1">
      <c r="F1083" s="555"/>
      <c r="H1083" s="555"/>
      <c r="J1083" s="555"/>
      <c r="O1083" s="588"/>
      <c r="P1083" s="557"/>
      <c r="Q1083" s="557"/>
      <c r="R1083" s="557"/>
    </row>
    <row r="1084" spans="6:18" s="587" customFormat="1">
      <c r="F1084" s="555"/>
      <c r="H1084" s="555"/>
      <c r="J1084" s="555"/>
      <c r="O1084" s="588"/>
      <c r="P1084" s="557"/>
      <c r="Q1084" s="557"/>
      <c r="R1084" s="557"/>
    </row>
    <row r="1085" spans="6:18" s="587" customFormat="1">
      <c r="F1085" s="555"/>
      <c r="H1085" s="555"/>
      <c r="J1085" s="555"/>
      <c r="O1085" s="588"/>
      <c r="P1085" s="557"/>
      <c r="Q1085" s="557"/>
      <c r="R1085" s="557"/>
    </row>
    <row r="1086" spans="6:18" s="587" customFormat="1">
      <c r="F1086" s="555"/>
      <c r="H1086" s="555"/>
      <c r="J1086" s="555"/>
      <c r="O1086" s="588"/>
      <c r="P1086" s="557"/>
      <c r="Q1086" s="557"/>
      <c r="R1086" s="557"/>
    </row>
    <row r="1087" spans="6:18" s="587" customFormat="1">
      <c r="F1087" s="555"/>
      <c r="H1087" s="555"/>
      <c r="J1087" s="555"/>
      <c r="O1087" s="588"/>
      <c r="P1087" s="557"/>
      <c r="Q1087" s="557"/>
      <c r="R1087" s="557"/>
    </row>
    <row r="1088" spans="6:18" s="587" customFormat="1">
      <c r="F1088" s="555"/>
      <c r="H1088" s="555"/>
      <c r="J1088" s="555"/>
      <c r="O1088" s="588"/>
      <c r="P1088" s="557"/>
      <c r="Q1088" s="557"/>
      <c r="R1088" s="557"/>
    </row>
    <row r="1089" spans="6:18" s="587" customFormat="1">
      <c r="F1089" s="555"/>
      <c r="H1089" s="555"/>
      <c r="J1089" s="555"/>
      <c r="O1089" s="588"/>
      <c r="P1089" s="557"/>
      <c r="Q1089" s="557"/>
      <c r="R1089" s="557"/>
    </row>
    <row r="1090" spans="6:18" s="587" customFormat="1">
      <c r="F1090" s="555"/>
      <c r="H1090" s="555"/>
      <c r="J1090" s="555"/>
      <c r="O1090" s="588"/>
      <c r="P1090" s="557"/>
      <c r="Q1090" s="557"/>
      <c r="R1090" s="557"/>
    </row>
    <row r="1091" spans="6:18" s="587" customFormat="1">
      <c r="F1091" s="555"/>
      <c r="H1091" s="555"/>
      <c r="J1091" s="555"/>
      <c r="O1091" s="588"/>
      <c r="P1091" s="557"/>
      <c r="Q1091" s="557"/>
      <c r="R1091" s="557"/>
    </row>
    <row r="1092" spans="6:18" s="587" customFormat="1">
      <c r="F1092" s="555"/>
      <c r="H1092" s="555"/>
      <c r="J1092" s="555"/>
      <c r="O1092" s="588"/>
      <c r="P1092" s="557"/>
      <c r="Q1092" s="557"/>
      <c r="R1092" s="557"/>
    </row>
    <row r="1093" spans="6:18" s="587" customFormat="1">
      <c r="F1093" s="555"/>
      <c r="H1093" s="555"/>
      <c r="J1093" s="555"/>
      <c r="O1093" s="588"/>
      <c r="P1093" s="557"/>
      <c r="Q1093" s="557"/>
      <c r="R1093" s="557"/>
    </row>
    <row r="1094" spans="6:18" s="587" customFormat="1">
      <c r="F1094" s="555"/>
      <c r="H1094" s="555"/>
      <c r="J1094" s="555"/>
      <c r="O1094" s="588"/>
      <c r="P1094" s="557"/>
      <c r="Q1094" s="557"/>
      <c r="R1094" s="557"/>
    </row>
    <row r="1095" spans="6:18" s="587" customFormat="1">
      <c r="F1095" s="555"/>
      <c r="H1095" s="555"/>
      <c r="J1095" s="555"/>
      <c r="O1095" s="588"/>
      <c r="P1095" s="557"/>
      <c r="Q1095" s="557"/>
      <c r="R1095" s="557"/>
    </row>
    <row r="1096" spans="6:18" s="587" customFormat="1">
      <c r="F1096" s="555"/>
      <c r="H1096" s="555"/>
      <c r="J1096" s="555"/>
      <c r="O1096" s="588"/>
      <c r="P1096" s="557"/>
      <c r="Q1096" s="557"/>
      <c r="R1096" s="557"/>
    </row>
    <row r="1097" spans="6:18" s="587" customFormat="1">
      <c r="F1097" s="555"/>
      <c r="H1097" s="555"/>
      <c r="J1097" s="555"/>
      <c r="O1097" s="588"/>
      <c r="P1097" s="557"/>
      <c r="Q1097" s="557"/>
      <c r="R1097" s="557"/>
    </row>
    <row r="1098" spans="6:18" s="587" customFormat="1">
      <c r="F1098" s="555"/>
      <c r="H1098" s="555"/>
      <c r="J1098" s="555"/>
      <c r="O1098" s="588"/>
      <c r="P1098" s="557"/>
      <c r="Q1098" s="557"/>
      <c r="R1098" s="557"/>
    </row>
    <row r="1099" spans="6:18" s="587" customFormat="1">
      <c r="F1099" s="555"/>
      <c r="H1099" s="555"/>
      <c r="J1099" s="555"/>
      <c r="O1099" s="588"/>
      <c r="P1099" s="557"/>
      <c r="Q1099" s="557"/>
      <c r="R1099" s="557"/>
    </row>
    <row r="1100" spans="6:18" s="587" customFormat="1">
      <c r="F1100" s="555"/>
      <c r="H1100" s="555"/>
      <c r="J1100" s="555"/>
      <c r="O1100" s="588"/>
      <c r="P1100" s="557"/>
      <c r="Q1100" s="557"/>
      <c r="R1100" s="557"/>
    </row>
    <row r="1101" spans="6:18" s="587" customFormat="1">
      <c r="F1101" s="555"/>
      <c r="H1101" s="555"/>
      <c r="J1101" s="555"/>
      <c r="O1101" s="588"/>
      <c r="P1101" s="557"/>
      <c r="Q1101" s="557"/>
      <c r="R1101" s="557"/>
    </row>
    <row r="1102" spans="6:18" s="587" customFormat="1">
      <c r="F1102" s="555"/>
      <c r="H1102" s="555"/>
      <c r="J1102" s="555"/>
      <c r="O1102" s="588"/>
      <c r="P1102" s="557"/>
      <c r="Q1102" s="557"/>
      <c r="R1102" s="557"/>
    </row>
    <row r="1103" spans="6:18" s="587" customFormat="1">
      <c r="F1103" s="555"/>
      <c r="H1103" s="555"/>
      <c r="J1103" s="555"/>
      <c r="O1103" s="588"/>
      <c r="P1103" s="557"/>
      <c r="Q1103" s="557"/>
      <c r="R1103" s="557"/>
    </row>
    <row r="1104" spans="6:18" s="587" customFormat="1">
      <c r="F1104" s="555"/>
      <c r="H1104" s="555"/>
      <c r="J1104" s="555"/>
      <c r="O1104" s="588"/>
      <c r="P1104" s="557"/>
      <c r="Q1104" s="557"/>
      <c r="R1104" s="557"/>
    </row>
    <row r="1105" spans="6:18" s="587" customFormat="1">
      <c r="F1105" s="555"/>
      <c r="H1105" s="555"/>
      <c r="J1105" s="555"/>
      <c r="O1105" s="588"/>
      <c r="P1105" s="557"/>
      <c r="Q1105" s="557"/>
      <c r="R1105" s="557"/>
    </row>
    <row r="1106" spans="6:18" s="587" customFormat="1">
      <c r="F1106" s="555"/>
      <c r="H1106" s="555"/>
      <c r="J1106" s="555"/>
      <c r="O1106" s="588"/>
      <c r="P1106" s="557"/>
      <c r="Q1106" s="557"/>
      <c r="R1106" s="557"/>
    </row>
    <row r="1107" spans="6:18" s="587" customFormat="1">
      <c r="F1107" s="555"/>
      <c r="H1107" s="555"/>
      <c r="J1107" s="555"/>
      <c r="O1107" s="588"/>
      <c r="P1107" s="557"/>
      <c r="Q1107" s="557"/>
      <c r="R1107" s="557"/>
    </row>
    <row r="1108" spans="6:18" s="587" customFormat="1">
      <c r="F1108" s="555"/>
      <c r="H1108" s="555"/>
      <c r="J1108" s="555"/>
      <c r="O1108" s="588"/>
      <c r="P1108" s="557"/>
      <c r="Q1108" s="557"/>
      <c r="R1108" s="557"/>
    </row>
    <row r="1109" spans="6:18" s="587" customFormat="1">
      <c r="F1109" s="555"/>
      <c r="H1109" s="555"/>
      <c r="J1109" s="555"/>
      <c r="O1109" s="588"/>
      <c r="P1109" s="557"/>
      <c r="Q1109" s="557"/>
      <c r="R1109" s="557"/>
    </row>
    <row r="1110" spans="6:18" s="587" customFormat="1">
      <c r="F1110" s="555"/>
      <c r="H1110" s="555"/>
      <c r="J1110" s="555"/>
      <c r="O1110" s="588"/>
      <c r="P1110" s="557"/>
      <c r="Q1110" s="557"/>
      <c r="R1110" s="557"/>
    </row>
    <row r="1111" spans="6:18" s="587" customFormat="1">
      <c r="F1111" s="555"/>
      <c r="H1111" s="555"/>
      <c r="J1111" s="555"/>
      <c r="O1111" s="588"/>
      <c r="P1111" s="557"/>
      <c r="Q1111" s="557"/>
      <c r="R1111" s="557"/>
    </row>
    <row r="1112" spans="6:18" s="587" customFormat="1">
      <c r="F1112" s="555"/>
      <c r="H1112" s="555"/>
      <c r="J1112" s="555"/>
      <c r="O1112" s="588"/>
      <c r="P1112" s="557"/>
      <c r="Q1112" s="557"/>
      <c r="R1112" s="557"/>
    </row>
    <row r="1113" spans="6:18" s="587" customFormat="1">
      <c r="F1113" s="555"/>
      <c r="H1113" s="555"/>
      <c r="J1113" s="555"/>
      <c r="O1113" s="588"/>
      <c r="P1113" s="557"/>
      <c r="Q1113" s="557"/>
      <c r="R1113" s="557"/>
    </row>
    <row r="1114" spans="6:18" s="587" customFormat="1">
      <c r="F1114" s="555"/>
      <c r="H1114" s="555"/>
      <c r="J1114" s="555"/>
      <c r="O1114" s="588"/>
      <c r="P1114" s="557"/>
      <c r="Q1114" s="557"/>
      <c r="R1114" s="557"/>
    </row>
    <row r="1115" spans="6:18" s="587" customFormat="1">
      <c r="F1115" s="555"/>
      <c r="H1115" s="555"/>
      <c r="J1115" s="555"/>
      <c r="O1115" s="588"/>
      <c r="P1115" s="557"/>
      <c r="Q1115" s="557"/>
      <c r="R1115" s="557"/>
    </row>
    <row r="1116" spans="6:18" s="587" customFormat="1">
      <c r="F1116" s="555"/>
      <c r="H1116" s="555"/>
      <c r="J1116" s="555"/>
      <c r="O1116" s="588"/>
      <c r="P1116" s="557"/>
      <c r="Q1116" s="557"/>
      <c r="R1116" s="557"/>
    </row>
    <row r="1117" spans="6:18" s="587" customFormat="1">
      <c r="F1117" s="555"/>
      <c r="H1117" s="555"/>
      <c r="J1117" s="555"/>
      <c r="O1117" s="588"/>
      <c r="P1117" s="557"/>
      <c r="Q1117" s="557"/>
      <c r="R1117" s="557"/>
    </row>
    <row r="1118" spans="6:18" s="587" customFormat="1">
      <c r="F1118" s="555"/>
      <c r="H1118" s="555"/>
      <c r="J1118" s="555"/>
      <c r="O1118" s="588"/>
      <c r="P1118" s="557"/>
      <c r="Q1118" s="557"/>
      <c r="R1118" s="557"/>
    </row>
    <row r="1119" spans="6:18" s="587" customFormat="1">
      <c r="F1119" s="555"/>
      <c r="H1119" s="555"/>
      <c r="J1119" s="555"/>
      <c r="O1119" s="588"/>
      <c r="P1119" s="557"/>
      <c r="Q1119" s="557"/>
      <c r="R1119" s="557"/>
    </row>
    <row r="1120" spans="6:18" s="587" customFormat="1">
      <c r="F1120" s="555"/>
      <c r="H1120" s="555"/>
      <c r="J1120" s="555"/>
      <c r="O1120" s="588"/>
      <c r="P1120" s="557"/>
      <c r="Q1120" s="557"/>
      <c r="R1120" s="557"/>
    </row>
    <row r="1121" spans="6:18" s="587" customFormat="1">
      <c r="F1121" s="555"/>
      <c r="H1121" s="555"/>
      <c r="J1121" s="555"/>
      <c r="O1121" s="588"/>
      <c r="P1121" s="557"/>
      <c r="Q1121" s="557"/>
      <c r="R1121" s="557"/>
    </row>
    <row r="1122" spans="6:18" s="587" customFormat="1">
      <c r="F1122" s="555"/>
      <c r="H1122" s="555"/>
      <c r="J1122" s="555"/>
      <c r="O1122" s="588"/>
      <c r="P1122" s="557"/>
      <c r="Q1122" s="557"/>
      <c r="R1122" s="557"/>
    </row>
    <row r="1123" spans="6:18" s="587" customFormat="1">
      <c r="F1123" s="555"/>
      <c r="H1123" s="555"/>
      <c r="J1123" s="555"/>
      <c r="O1123" s="588"/>
      <c r="P1123" s="557"/>
      <c r="Q1123" s="557"/>
      <c r="R1123" s="557"/>
    </row>
    <row r="1124" spans="6:18" s="587" customFormat="1">
      <c r="F1124" s="555"/>
      <c r="H1124" s="555"/>
      <c r="J1124" s="555"/>
      <c r="O1124" s="588"/>
      <c r="P1124" s="557"/>
      <c r="Q1124" s="557"/>
      <c r="R1124" s="557"/>
    </row>
    <row r="1125" spans="6:18" s="587" customFormat="1">
      <c r="F1125" s="555"/>
      <c r="H1125" s="555"/>
      <c r="J1125" s="555"/>
      <c r="O1125" s="588"/>
      <c r="P1125" s="557"/>
      <c r="Q1125" s="557"/>
      <c r="R1125" s="557"/>
    </row>
    <row r="1126" spans="6:18" s="587" customFormat="1">
      <c r="F1126" s="555"/>
      <c r="H1126" s="555"/>
      <c r="J1126" s="555"/>
      <c r="O1126" s="588"/>
      <c r="P1126" s="557"/>
      <c r="Q1126" s="557"/>
      <c r="R1126" s="557"/>
    </row>
    <row r="1127" spans="6:18" s="587" customFormat="1">
      <c r="F1127" s="555"/>
      <c r="H1127" s="555"/>
      <c r="J1127" s="555"/>
      <c r="O1127" s="588"/>
      <c r="P1127" s="557"/>
      <c r="Q1127" s="557"/>
      <c r="R1127" s="557"/>
    </row>
    <row r="1128" spans="6:18" s="587" customFormat="1">
      <c r="F1128" s="555"/>
      <c r="H1128" s="555"/>
      <c r="J1128" s="555"/>
      <c r="O1128" s="588"/>
      <c r="P1128" s="557"/>
      <c r="Q1128" s="557"/>
      <c r="R1128" s="557"/>
    </row>
    <row r="1129" spans="6:18" s="587" customFormat="1">
      <c r="F1129" s="555"/>
      <c r="H1129" s="555"/>
      <c r="J1129" s="555"/>
      <c r="O1129" s="588"/>
      <c r="P1129" s="557"/>
      <c r="Q1129" s="557"/>
      <c r="R1129" s="557"/>
    </row>
    <row r="1130" spans="6:18" s="587" customFormat="1">
      <c r="F1130" s="555"/>
      <c r="H1130" s="555"/>
      <c r="J1130" s="555"/>
      <c r="O1130" s="588"/>
      <c r="P1130" s="557"/>
      <c r="Q1130" s="557"/>
      <c r="R1130" s="557"/>
    </row>
    <row r="1131" spans="6:18" s="587" customFormat="1">
      <c r="F1131" s="555"/>
      <c r="H1131" s="555"/>
      <c r="J1131" s="555"/>
      <c r="O1131" s="588"/>
      <c r="P1131" s="557"/>
      <c r="Q1131" s="557"/>
      <c r="R1131" s="557"/>
    </row>
    <row r="1132" spans="6:18" s="587" customFormat="1">
      <c r="F1132" s="555"/>
      <c r="H1132" s="555"/>
      <c r="J1132" s="555"/>
      <c r="O1132" s="588"/>
      <c r="P1132" s="557"/>
      <c r="Q1132" s="557"/>
      <c r="R1132" s="557"/>
    </row>
    <row r="1133" spans="6:18" s="587" customFormat="1">
      <c r="F1133" s="555"/>
      <c r="H1133" s="555"/>
      <c r="J1133" s="555"/>
      <c r="O1133" s="588"/>
      <c r="P1133" s="557"/>
      <c r="Q1133" s="557"/>
      <c r="R1133" s="557"/>
    </row>
    <row r="1134" spans="6:18" s="587" customFormat="1">
      <c r="F1134" s="555"/>
      <c r="H1134" s="555"/>
      <c r="J1134" s="555"/>
      <c r="O1134" s="588"/>
      <c r="P1134" s="557"/>
      <c r="Q1134" s="557"/>
      <c r="R1134" s="557"/>
    </row>
    <row r="1135" spans="6:18" s="587" customFormat="1">
      <c r="F1135" s="555"/>
      <c r="H1135" s="555"/>
      <c r="J1135" s="555"/>
      <c r="O1135" s="588"/>
      <c r="P1135" s="557"/>
      <c r="Q1135" s="557"/>
      <c r="R1135" s="557"/>
    </row>
    <row r="1136" spans="6:18" s="587" customFormat="1">
      <c r="F1136" s="555"/>
      <c r="H1136" s="555"/>
      <c r="J1136" s="555"/>
      <c r="O1136" s="588"/>
      <c r="P1136" s="557"/>
      <c r="Q1136" s="557"/>
      <c r="R1136" s="557"/>
    </row>
    <row r="1137" spans="6:18" s="587" customFormat="1">
      <c r="F1137" s="555"/>
      <c r="H1137" s="555"/>
      <c r="J1137" s="555"/>
      <c r="O1137" s="588"/>
      <c r="P1137" s="557"/>
      <c r="Q1137" s="557"/>
      <c r="R1137" s="557"/>
    </row>
    <row r="1138" spans="6:18" s="587" customFormat="1">
      <c r="F1138" s="555"/>
      <c r="H1138" s="555"/>
      <c r="J1138" s="555"/>
      <c r="O1138" s="588"/>
      <c r="P1138" s="557"/>
      <c r="Q1138" s="557"/>
      <c r="R1138" s="557"/>
    </row>
    <row r="1139" spans="6:18" s="587" customFormat="1">
      <c r="F1139" s="555"/>
      <c r="H1139" s="555"/>
      <c r="J1139" s="555"/>
      <c r="O1139" s="588"/>
      <c r="P1139" s="557"/>
      <c r="Q1139" s="557"/>
      <c r="R1139" s="557"/>
    </row>
    <row r="1140" spans="6:18" s="587" customFormat="1">
      <c r="F1140" s="555"/>
      <c r="H1140" s="555"/>
      <c r="J1140" s="555"/>
      <c r="O1140" s="588"/>
      <c r="P1140" s="557"/>
      <c r="Q1140" s="557"/>
      <c r="R1140" s="557"/>
    </row>
    <row r="1141" spans="6:18" s="587" customFormat="1">
      <c r="F1141" s="555"/>
      <c r="H1141" s="555"/>
      <c r="J1141" s="555"/>
      <c r="O1141" s="588"/>
      <c r="P1141" s="557"/>
      <c r="Q1141" s="557"/>
      <c r="R1141" s="557"/>
    </row>
    <row r="1142" spans="6:18" s="587" customFormat="1">
      <c r="F1142" s="555"/>
      <c r="H1142" s="555"/>
      <c r="J1142" s="555"/>
      <c r="O1142" s="588"/>
      <c r="P1142" s="557"/>
      <c r="Q1142" s="557"/>
      <c r="R1142" s="557"/>
    </row>
    <row r="1143" spans="6:18" s="587" customFormat="1">
      <c r="F1143" s="555"/>
      <c r="H1143" s="555"/>
      <c r="J1143" s="555"/>
      <c r="O1143" s="588"/>
      <c r="P1143" s="557"/>
      <c r="Q1143" s="557"/>
      <c r="R1143" s="557"/>
    </row>
    <row r="1144" spans="6:18" s="587" customFormat="1">
      <c r="F1144" s="555"/>
      <c r="H1144" s="555"/>
      <c r="J1144" s="555"/>
      <c r="O1144" s="588"/>
      <c r="P1144" s="557"/>
      <c r="Q1144" s="557"/>
      <c r="R1144" s="557"/>
    </row>
    <row r="1145" spans="6:18" s="587" customFormat="1">
      <c r="F1145" s="555"/>
      <c r="H1145" s="555"/>
      <c r="J1145" s="555"/>
      <c r="O1145" s="588"/>
      <c r="P1145" s="557"/>
      <c r="Q1145" s="557"/>
      <c r="R1145" s="557"/>
    </row>
    <row r="1146" spans="6:18" s="587" customFormat="1">
      <c r="F1146" s="555"/>
      <c r="H1146" s="555"/>
      <c r="J1146" s="555"/>
      <c r="O1146" s="588"/>
      <c r="P1146" s="557"/>
      <c r="Q1146" s="557"/>
      <c r="R1146" s="557"/>
    </row>
    <row r="1147" spans="6:18" s="587" customFormat="1">
      <c r="F1147" s="555"/>
      <c r="H1147" s="555"/>
      <c r="J1147" s="555"/>
      <c r="O1147" s="588"/>
      <c r="P1147" s="557"/>
      <c r="Q1147" s="557"/>
      <c r="R1147" s="557"/>
    </row>
    <row r="1148" spans="6:18" s="587" customFormat="1">
      <c r="F1148" s="555"/>
      <c r="H1148" s="555"/>
      <c r="J1148" s="555"/>
      <c r="O1148" s="588"/>
      <c r="P1148" s="557"/>
      <c r="Q1148" s="557"/>
      <c r="R1148" s="557"/>
    </row>
    <row r="1149" spans="6:18" s="587" customFormat="1">
      <c r="F1149" s="555"/>
      <c r="H1149" s="555"/>
      <c r="J1149" s="555"/>
      <c r="O1149" s="588"/>
      <c r="P1149" s="557"/>
      <c r="Q1149" s="557"/>
      <c r="R1149" s="557"/>
    </row>
    <row r="1150" spans="6:18" s="587" customFormat="1">
      <c r="F1150" s="555"/>
      <c r="H1150" s="555"/>
      <c r="J1150" s="555"/>
      <c r="O1150" s="588"/>
      <c r="P1150" s="557"/>
      <c r="Q1150" s="557"/>
      <c r="R1150" s="557"/>
    </row>
    <row r="1151" spans="6:18" s="587" customFormat="1">
      <c r="F1151" s="555"/>
      <c r="H1151" s="555"/>
      <c r="J1151" s="555"/>
      <c r="O1151" s="588"/>
      <c r="P1151" s="557"/>
      <c r="Q1151" s="557"/>
      <c r="R1151" s="557"/>
    </row>
    <row r="1152" spans="6:18" s="587" customFormat="1">
      <c r="F1152" s="555"/>
      <c r="H1152" s="555"/>
      <c r="J1152" s="555"/>
      <c r="O1152" s="588"/>
      <c r="P1152" s="557"/>
      <c r="Q1152" s="557"/>
      <c r="R1152" s="557"/>
    </row>
    <row r="1153" spans="6:18" s="587" customFormat="1">
      <c r="F1153" s="555"/>
      <c r="H1153" s="555"/>
      <c r="J1153" s="555"/>
      <c r="O1153" s="588"/>
      <c r="P1153" s="557"/>
      <c r="Q1153" s="557"/>
      <c r="R1153" s="557"/>
    </row>
    <row r="1154" spans="6:18" s="587" customFormat="1">
      <c r="F1154" s="555"/>
      <c r="H1154" s="555"/>
      <c r="J1154" s="555"/>
      <c r="O1154" s="588"/>
      <c r="P1154" s="557"/>
      <c r="Q1154" s="557"/>
      <c r="R1154" s="557"/>
    </row>
    <row r="1155" spans="6:18" s="587" customFormat="1">
      <c r="F1155" s="555"/>
      <c r="H1155" s="555"/>
      <c r="J1155" s="555"/>
      <c r="O1155" s="588"/>
      <c r="P1155" s="557"/>
      <c r="Q1155" s="557"/>
      <c r="R1155" s="557"/>
    </row>
    <row r="1156" spans="6:18" s="587" customFormat="1">
      <c r="F1156" s="555"/>
      <c r="H1156" s="555"/>
      <c r="J1156" s="555"/>
      <c r="O1156" s="588"/>
      <c r="P1156" s="557"/>
      <c r="Q1156" s="557"/>
      <c r="R1156" s="557"/>
    </row>
    <row r="1157" spans="6:18" s="587" customFormat="1">
      <c r="F1157" s="555"/>
      <c r="H1157" s="555"/>
      <c r="J1157" s="555"/>
      <c r="O1157" s="588"/>
      <c r="P1157" s="557"/>
      <c r="Q1157" s="557"/>
      <c r="R1157" s="557"/>
    </row>
    <row r="1158" spans="6:18" s="587" customFormat="1">
      <c r="F1158" s="555"/>
      <c r="H1158" s="555"/>
      <c r="J1158" s="555"/>
      <c r="O1158" s="588"/>
      <c r="P1158" s="557"/>
      <c r="Q1158" s="557"/>
      <c r="R1158" s="557"/>
    </row>
    <row r="1159" spans="6:18" s="587" customFormat="1">
      <c r="F1159" s="555"/>
      <c r="H1159" s="555"/>
      <c r="J1159" s="555"/>
      <c r="O1159" s="588"/>
      <c r="P1159" s="557"/>
      <c r="Q1159" s="557"/>
      <c r="R1159" s="557"/>
    </row>
    <row r="1160" spans="6:18" s="587" customFormat="1">
      <c r="F1160" s="555"/>
      <c r="H1160" s="555"/>
      <c r="J1160" s="555"/>
      <c r="O1160" s="588"/>
      <c r="P1160" s="557"/>
      <c r="Q1160" s="557"/>
      <c r="R1160" s="557"/>
    </row>
    <row r="1161" spans="6:18" s="587" customFormat="1">
      <c r="F1161" s="555"/>
      <c r="H1161" s="555"/>
      <c r="J1161" s="555"/>
      <c r="O1161" s="588"/>
      <c r="P1161" s="557"/>
      <c r="Q1161" s="557"/>
      <c r="R1161" s="557"/>
    </row>
    <row r="1162" spans="6:18" s="587" customFormat="1">
      <c r="F1162" s="555"/>
      <c r="H1162" s="555"/>
      <c r="J1162" s="555"/>
      <c r="O1162" s="588"/>
      <c r="P1162" s="557"/>
      <c r="Q1162" s="557"/>
      <c r="R1162" s="557"/>
    </row>
    <row r="1163" spans="6:18" s="587" customFormat="1">
      <c r="F1163" s="555"/>
      <c r="H1163" s="555"/>
      <c r="J1163" s="555"/>
      <c r="O1163" s="588"/>
      <c r="P1163" s="557"/>
      <c r="Q1163" s="557"/>
      <c r="R1163" s="557"/>
    </row>
    <row r="1164" spans="6:18" s="587" customFormat="1">
      <c r="F1164" s="555"/>
      <c r="H1164" s="555"/>
      <c r="J1164" s="555"/>
      <c r="O1164" s="588"/>
      <c r="P1164" s="557"/>
      <c r="Q1164" s="557"/>
      <c r="R1164" s="557"/>
    </row>
    <row r="1165" spans="6:18" s="587" customFormat="1">
      <c r="F1165" s="555"/>
      <c r="H1165" s="555"/>
      <c r="J1165" s="555"/>
      <c r="O1165" s="588"/>
      <c r="P1165" s="557"/>
      <c r="Q1165" s="557"/>
      <c r="R1165" s="557"/>
    </row>
    <row r="1166" spans="6:18" s="587" customFormat="1">
      <c r="F1166" s="555"/>
      <c r="H1166" s="555"/>
      <c r="J1166" s="555"/>
      <c r="O1166" s="588"/>
      <c r="P1166" s="557"/>
      <c r="Q1166" s="557"/>
      <c r="R1166" s="557"/>
    </row>
    <row r="1167" spans="6:18" s="587" customFormat="1">
      <c r="F1167" s="555"/>
      <c r="H1167" s="555"/>
      <c r="J1167" s="555"/>
      <c r="O1167" s="588"/>
      <c r="P1167" s="557"/>
      <c r="Q1167" s="557"/>
      <c r="R1167" s="557"/>
    </row>
    <row r="1168" spans="6:18" s="587" customFormat="1">
      <c r="F1168" s="555"/>
      <c r="H1168" s="555"/>
      <c r="J1168" s="555"/>
      <c r="O1168" s="588"/>
      <c r="P1168" s="557"/>
      <c r="Q1168" s="557"/>
      <c r="R1168" s="557"/>
    </row>
    <row r="1169" spans="6:18" s="587" customFormat="1">
      <c r="F1169" s="555"/>
      <c r="H1169" s="555"/>
      <c r="J1169" s="555"/>
      <c r="O1169" s="588"/>
      <c r="P1169" s="557"/>
      <c r="Q1169" s="557"/>
      <c r="R1169" s="557"/>
    </row>
    <row r="1170" spans="6:18" s="587" customFormat="1">
      <c r="F1170" s="555"/>
      <c r="H1170" s="555"/>
      <c r="J1170" s="555"/>
      <c r="O1170" s="588"/>
      <c r="P1170" s="557"/>
      <c r="Q1170" s="557"/>
      <c r="R1170" s="557"/>
    </row>
    <row r="1171" spans="6:18" s="587" customFormat="1">
      <c r="F1171" s="555"/>
      <c r="H1171" s="555"/>
      <c r="J1171" s="555"/>
      <c r="O1171" s="588"/>
      <c r="P1171" s="557"/>
      <c r="Q1171" s="557"/>
      <c r="R1171" s="557"/>
    </row>
    <row r="1172" spans="6:18" s="587" customFormat="1">
      <c r="F1172" s="555"/>
      <c r="H1172" s="555"/>
      <c r="J1172" s="555"/>
      <c r="O1172" s="588"/>
      <c r="P1172" s="557"/>
      <c r="Q1172" s="557"/>
      <c r="R1172" s="557"/>
    </row>
    <row r="1173" spans="6:18" s="587" customFormat="1">
      <c r="F1173" s="555"/>
      <c r="H1173" s="555"/>
      <c r="J1173" s="555"/>
      <c r="O1173" s="588"/>
      <c r="P1173" s="557"/>
      <c r="Q1173" s="557"/>
      <c r="R1173" s="557"/>
    </row>
    <row r="1174" spans="6:18" s="587" customFormat="1">
      <c r="F1174" s="555"/>
      <c r="H1174" s="555"/>
      <c r="J1174" s="555"/>
      <c r="O1174" s="588"/>
      <c r="P1174" s="557"/>
      <c r="Q1174" s="557"/>
      <c r="R1174" s="557"/>
    </row>
    <row r="1175" spans="6:18" s="587" customFormat="1">
      <c r="F1175" s="555"/>
      <c r="H1175" s="555"/>
      <c r="J1175" s="555"/>
      <c r="O1175" s="588"/>
      <c r="P1175" s="557"/>
      <c r="Q1175" s="557"/>
      <c r="R1175" s="557"/>
    </row>
    <row r="1176" spans="6:18" s="587" customFormat="1">
      <c r="F1176" s="555"/>
      <c r="H1176" s="555"/>
      <c r="J1176" s="555"/>
      <c r="O1176" s="588"/>
      <c r="P1176" s="557"/>
      <c r="Q1176" s="557"/>
      <c r="R1176" s="557"/>
    </row>
    <row r="1177" spans="6:18" s="587" customFormat="1">
      <c r="F1177" s="555"/>
      <c r="H1177" s="555"/>
      <c r="J1177" s="555"/>
      <c r="O1177" s="588"/>
      <c r="P1177" s="557"/>
      <c r="Q1177" s="557"/>
      <c r="R1177" s="557"/>
    </row>
    <row r="1178" spans="6:18" s="587" customFormat="1">
      <c r="F1178" s="555"/>
      <c r="H1178" s="555"/>
      <c r="J1178" s="555"/>
      <c r="O1178" s="588"/>
      <c r="P1178" s="557"/>
      <c r="Q1178" s="557"/>
      <c r="R1178" s="557"/>
    </row>
    <row r="1179" spans="6:18" s="587" customFormat="1">
      <c r="F1179" s="555"/>
      <c r="H1179" s="555"/>
      <c r="J1179" s="555"/>
      <c r="O1179" s="588"/>
      <c r="P1179" s="557"/>
      <c r="Q1179" s="557"/>
      <c r="R1179" s="557"/>
    </row>
    <row r="1180" spans="6:18" s="587" customFormat="1">
      <c r="F1180" s="555"/>
      <c r="H1180" s="555"/>
      <c r="J1180" s="555"/>
      <c r="O1180" s="588"/>
      <c r="P1180" s="557"/>
      <c r="Q1180" s="557"/>
      <c r="R1180" s="557"/>
    </row>
    <row r="1181" spans="6:18" s="587" customFormat="1">
      <c r="F1181" s="555"/>
      <c r="H1181" s="555"/>
      <c r="J1181" s="555"/>
      <c r="O1181" s="588"/>
      <c r="P1181" s="557"/>
      <c r="Q1181" s="557"/>
      <c r="R1181" s="557"/>
    </row>
    <row r="1182" spans="6:18" s="587" customFormat="1">
      <c r="F1182" s="555"/>
      <c r="H1182" s="555"/>
      <c r="J1182" s="555"/>
      <c r="O1182" s="588"/>
      <c r="P1182" s="557"/>
      <c r="Q1182" s="557"/>
      <c r="R1182" s="557"/>
    </row>
    <row r="1183" spans="6:18" s="587" customFormat="1">
      <c r="F1183" s="555"/>
      <c r="H1183" s="555"/>
      <c r="J1183" s="555"/>
      <c r="O1183" s="588"/>
      <c r="P1183" s="557"/>
      <c r="Q1183" s="557"/>
      <c r="R1183" s="557"/>
    </row>
    <row r="1184" spans="6:18" s="587" customFormat="1">
      <c r="F1184" s="555"/>
      <c r="H1184" s="555"/>
      <c r="J1184" s="555"/>
      <c r="O1184" s="588"/>
      <c r="P1184" s="557"/>
      <c r="Q1184" s="557"/>
      <c r="R1184" s="557"/>
    </row>
    <row r="1185" spans="6:18" s="587" customFormat="1">
      <c r="F1185" s="555"/>
      <c r="H1185" s="555"/>
      <c r="J1185" s="555"/>
      <c r="O1185" s="588"/>
      <c r="P1185" s="557"/>
      <c r="Q1185" s="557"/>
      <c r="R1185" s="557"/>
    </row>
    <row r="1186" spans="6:18" s="587" customFormat="1">
      <c r="F1186" s="555"/>
      <c r="H1186" s="555"/>
      <c r="J1186" s="555"/>
      <c r="O1186" s="588"/>
      <c r="P1186" s="557"/>
      <c r="Q1186" s="557"/>
      <c r="R1186" s="557"/>
    </row>
    <row r="1187" spans="6:18" s="587" customFormat="1">
      <c r="F1187" s="555"/>
      <c r="H1187" s="555"/>
      <c r="J1187" s="555"/>
      <c r="O1187" s="588"/>
      <c r="P1187" s="557"/>
      <c r="Q1187" s="557"/>
      <c r="R1187" s="557"/>
    </row>
    <row r="1188" spans="6:18" s="587" customFormat="1">
      <c r="F1188" s="555"/>
      <c r="H1188" s="555"/>
      <c r="J1188" s="555"/>
      <c r="O1188" s="588"/>
      <c r="P1188" s="557"/>
      <c r="Q1188" s="557"/>
      <c r="R1188" s="557"/>
    </row>
    <row r="1189" spans="6:18" s="587" customFormat="1">
      <c r="F1189" s="555"/>
      <c r="H1189" s="555"/>
      <c r="J1189" s="555"/>
      <c r="O1189" s="588"/>
      <c r="P1189" s="557"/>
      <c r="Q1189" s="557"/>
      <c r="R1189" s="557"/>
    </row>
    <row r="1190" spans="6:18" s="587" customFormat="1">
      <c r="F1190" s="555"/>
      <c r="H1190" s="555"/>
      <c r="J1190" s="555"/>
      <c r="O1190" s="588"/>
      <c r="P1190" s="557"/>
      <c r="Q1190" s="557"/>
      <c r="R1190" s="557"/>
    </row>
    <row r="1191" spans="6:18" s="587" customFormat="1">
      <c r="F1191" s="555"/>
      <c r="H1191" s="555"/>
      <c r="J1191" s="555"/>
      <c r="O1191" s="588"/>
      <c r="P1191" s="557"/>
      <c r="Q1191" s="557"/>
      <c r="R1191" s="557"/>
    </row>
    <row r="1192" spans="6:18" s="587" customFormat="1">
      <c r="F1192" s="555"/>
      <c r="H1192" s="555"/>
      <c r="J1192" s="555"/>
      <c r="O1192" s="588"/>
      <c r="P1192" s="557"/>
      <c r="Q1192" s="557"/>
      <c r="R1192" s="557"/>
    </row>
    <row r="1193" spans="6:18" s="587" customFormat="1">
      <c r="F1193" s="555"/>
      <c r="H1193" s="555"/>
      <c r="J1193" s="555"/>
      <c r="O1193" s="588"/>
      <c r="P1193" s="557"/>
      <c r="Q1193" s="557"/>
      <c r="R1193" s="557"/>
    </row>
    <row r="1194" spans="6:18" s="587" customFormat="1">
      <c r="F1194" s="555"/>
      <c r="H1194" s="555"/>
      <c r="J1194" s="555"/>
      <c r="O1194" s="588"/>
      <c r="P1194" s="557"/>
      <c r="Q1194" s="557"/>
      <c r="R1194" s="557"/>
    </row>
    <row r="1195" spans="6:18" s="587" customFormat="1">
      <c r="F1195" s="555"/>
      <c r="H1195" s="555"/>
      <c r="J1195" s="555"/>
      <c r="O1195" s="588"/>
      <c r="P1195" s="557"/>
      <c r="Q1195" s="557"/>
      <c r="R1195" s="557"/>
    </row>
    <row r="1196" spans="6:18" s="587" customFormat="1">
      <c r="F1196" s="555"/>
      <c r="H1196" s="555"/>
      <c r="J1196" s="555"/>
      <c r="O1196" s="588"/>
      <c r="P1196" s="557"/>
      <c r="Q1196" s="557"/>
      <c r="R1196" s="557"/>
    </row>
    <row r="1197" spans="6:18" s="587" customFormat="1">
      <c r="F1197" s="555"/>
      <c r="H1197" s="555"/>
      <c r="J1197" s="555"/>
      <c r="O1197" s="588"/>
      <c r="P1197" s="557"/>
      <c r="Q1197" s="557"/>
      <c r="R1197" s="557"/>
    </row>
    <row r="1198" spans="6:18" s="587" customFormat="1">
      <c r="F1198" s="555"/>
      <c r="H1198" s="555"/>
      <c r="J1198" s="555"/>
      <c r="O1198" s="588"/>
      <c r="P1198" s="557"/>
      <c r="Q1198" s="557"/>
      <c r="R1198" s="557"/>
    </row>
    <row r="1199" spans="6:18" s="587" customFormat="1">
      <c r="F1199" s="555"/>
      <c r="H1199" s="555"/>
      <c r="J1199" s="555"/>
      <c r="O1199" s="588"/>
      <c r="P1199" s="557"/>
      <c r="Q1199" s="557"/>
      <c r="R1199" s="557"/>
    </row>
    <row r="1200" spans="6:18" s="587" customFormat="1">
      <c r="F1200" s="555"/>
      <c r="H1200" s="555"/>
      <c r="J1200" s="555"/>
      <c r="O1200" s="588"/>
      <c r="P1200" s="557"/>
      <c r="Q1200" s="557"/>
      <c r="R1200" s="557"/>
    </row>
    <row r="1201" spans="6:18" s="587" customFormat="1">
      <c r="F1201" s="555"/>
      <c r="H1201" s="555"/>
      <c r="J1201" s="555"/>
      <c r="O1201" s="588"/>
      <c r="P1201" s="557"/>
      <c r="Q1201" s="557"/>
      <c r="R1201" s="557"/>
    </row>
    <row r="1202" spans="6:18" s="587" customFormat="1">
      <c r="F1202" s="555"/>
      <c r="H1202" s="555"/>
      <c r="J1202" s="555"/>
      <c r="O1202" s="588"/>
      <c r="P1202" s="557"/>
      <c r="Q1202" s="557"/>
      <c r="R1202" s="557"/>
    </row>
    <row r="1203" spans="6:18" s="587" customFormat="1">
      <c r="F1203" s="555"/>
      <c r="H1203" s="555"/>
      <c r="J1203" s="555"/>
      <c r="O1203" s="588"/>
      <c r="P1203" s="557"/>
      <c r="Q1203" s="557"/>
      <c r="R1203" s="557"/>
    </row>
    <row r="1204" spans="6:18" s="587" customFormat="1">
      <c r="F1204" s="555"/>
      <c r="H1204" s="555"/>
      <c r="J1204" s="555"/>
      <c r="O1204" s="588"/>
      <c r="P1204" s="557"/>
      <c r="Q1204" s="557"/>
      <c r="R1204" s="557"/>
    </row>
    <row r="1205" spans="6:18" s="587" customFormat="1">
      <c r="F1205" s="555"/>
      <c r="H1205" s="555"/>
      <c r="J1205" s="555"/>
      <c r="O1205" s="588"/>
      <c r="P1205" s="557"/>
      <c r="Q1205" s="557"/>
      <c r="R1205" s="557"/>
    </row>
    <row r="1206" spans="6:18" s="587" customFormat="1">
      <c r="F1206" s="555"/>
      <c r="H1206" s="555"/>
      <c r="J1206" s="555"/>
      <c r="O1206" s="588"/>
      <c r="P1206" s="557"/>
      <c r="Q1206" s="557"/>
      <c r="R1206" s="557"/>
    </row>
    <row r="1207" spans="6:18" s="587" customFormat="1">
      <c r="F1207" s="555"/>
      <c r="H1207" s="555"/>
      <c r="J1207" s="555"/>
      <c r="O1207" s="588"/>
      <c r="P1207" s="557"/>
      <c r="Q1207" s="557"/>
      <c r="R1207" s="557"/>
    </row>
    <row r="1208" spans="6:18" s="587" customFormat="1">
      <c r="F1208" s="555"/>
      <c r="H1208" s="555"/>
      <c r="J1208" s="555"/>
      <c r="O1208" s="588"/>
      <c r="P1208" s="557"/>
      <c r="Q1208" s="557"/>
      <c r="R1208" s="557"/>
    </row>
    <row r="1209" spans="6:18" s="587" customFormat="1">
      <c r="F1209" s="555"/>
      <c r="H1209" s="555"/>
      <c r="J1209" s="555"/>
      <c r="O1209" s="588"/>
      <c r="P1209" s="557"/>
      <c r="Q1209" s="557"/>
      <c r="R1209" s="557"/>
    </row>
    <row r="1210" spans="6:18" s="587" customFormat="1">
      <c r="F1210" s="555"/>
      <c r="H1210" s="555"/>
      <c r="J1210" s="555"/>
      <c r="O1210" s="588"/>
      <c r="P1210" s="557"/>
      <c r="Q1210" s="557"/>
      <c r="R1210" s="557"/>
    </row>
    <row r="1211" spans="6:18" s="587" customFormat="1">
      <c r="F1211" s="555"/>
      <c r="H1211" s="555"/>
      <c r="J1211" s="555"/>
      <c r="O1211" s="588"/>
      <c r="P1211" s="557"/>
      <c r="Q1211" s="557"/>
      <c r="R1211" s="557"/>
    </row>
    <row r="1212" spans="6:18" s="587" customFormat="1">
      <c r="F1212" s="555"/>
      <c r="H1212" s="555"/>
      <c r="J1212" s="555"/>
      <c r="O1212" s="588"/>
      <c r="P1212" s="557"/>
      <c r="Q1212" s="557"/>
      <c r="R1212" s="557"/>
    </row>
    <row r="1213" spans="6:18" s="587" customFormat="1">
      <c r="F1213" s="555"/>
      <c r="H1213" s="555"/>
      <c r="J1213" s="555"/>
      <c r="O1213" s="588"/>
      <c r="P1213" s="557"/>
      <c r="Q1213" s="557"/>
      <c r="R1213" s="557"/>
    </row>
    <row r="1214" spans="6:18" s="587" customFormat="1">
      <c r="F1214" s="555"/>
      <c r="H1214" s="555"/>
      <c r="J1214" s="555"/>
      <c r="O1214" s="588"/>
      <c r="P1214" s="557"/>
      <c r="Q1214" s="557"/>
      <c r="R1214" s="557"/>
    </row>
    <row r="1215" spans="6:18" s="587" customFormat="1">
      <c r="F1215" s="555"/>
      <c r="H1215" s="555"/>
      <c r="J1215" s="555"/>
      <c r="O1215" s="588"/>
      <c r="P1215" s="557"/>
      <c r="Q1215" s="557"/>
      <c r="R1215" s="557"/>
    </row>
    <row r="1216" spans="6:18" s="587" customFormat="1">
      <c r="F1216" s="555"/>
      <c r="H1216" s="555"/>
      <c r="J1216" s="555"/>
      <c r="O1216" s="588"/>
      <c r="P1216" s="557"/>
      <c r="Q1216" s="557"/>
      <c r="R1216" s="557"/>
    </row>
    <row r="1217" spans="6:18" s="587" customFormat="1">
      <c r="F1217" s="555"/>
      <c r="H1217" s="555"/>
      <c r="J1217" s="555"/>
      <c r="O1217" s="588"/>
      <c r="P1217" s="557"/>
      <c r="Q1217" s="557"/>
      <c r="R1217" s="557"/>
    </row>
    <row r="1218" spans="6:18" s="587" customFormat="1">
      <c r="F1218" s="555"/>
      <c r="H1218" s="555"/>
      <c r="J1218" s="555"/>
      <c r="O1218" s="588"/>
      <c r="P1218" s="557"/>
      <c r="Q1218" s="557"/>
      <c r="R1218" s="557"/>
    </row>
    <row r="1219" spans="6:18" s="587" customFormat="1">
      <c r="F1219" s="555"/>
      <c r="H1219" s="555"/>
      <c r="J1219" s="555"/>
      <c r="O1219" s="588"/>
      <c r="P1219" s="557"/>
      <c r="Q1219" s="557"/>
      <c r="R1219" s="557"/>
    </row>
    <row r="1220" spans="6:18" s="587" customFormat="1">
      <c r="F1220" s="555"/>
      <c r="H1220" s="555"/>
      <c r="J1220" s="555"/>
      <c r="O1220" s="588"/>
      <c r="P1220" s="557"/>
      <c r="Q1220" s="557"/>
      <c r="R1220" s="557"/>
    </row>
    <row r="1221" spans="6:18" s="587" customFormat="1">
      <c r="F1221" s="555"/>
      <c r="H1221" s="555"/>
      <c r="J1221" s="555"/>
      <c r="O1221" s="588"/>
      <c r="P1221" s="557"/>
      <c r="Q1221" s="557"/>
      <c r="R1221" s="557"/>
    </row>
    <row r="1222" spans="6:18" s="587" customFormat="1">
      <c r="F1222" s="555"/>
      <c r="H1222" s="555"/>
      <c r="J1222" s="555"/>
      <c r="O1222" s="588"/>
      <c r="P1222" s="557"/>
      <c r="Q1222" s="557"/>
      <c r="R1222" s="557"/>
    </row>
    <row r="1223" spans="6:18" s="587" customFormat="1">
      <c r="F1223" s="555"/>
      <c r="H1223" s="555"/>
      <c r="J1223" s="555"/>
      <c r="O1223" s="588"/>
      <c r="P1223" s="557"/>
      <c r="Q1223" s="557"/>
      <c r="R1223" s="557"/>
    </row>
    <row r="1224" spans="6:18" s="587" customFormat="1">
      <c r="F1224" s="555"/>
      <c r="H1224" s="555"/>
      <c r="J1224" s="555"/>
      <c r="O1224" s="588"/>
      <c r="P1224" s="557"/>
      <c r="Q1224" s="557"/>
      <c r="R1224" s="557"/>
    </row>
    <row r="1225" spans="6:18" s="587" customFormat="1">
      <c r="F1225" s="555"/>
      <c r="H1225" s="555"/>
      <c r="J1225" s="555"/>
      <c r="O1225" s="588"/>
      <c r="P1225" s="557"/>
      <c r="Q1225" s="557"/>
      <c r="R1225" s="557"/>
    </row>
    <row r="1226" spans="6:18" s="587" customFormat="1">
      <c r="F1226" s="555"/>
      <c r="H1226" s="555"/>
      <c r="J1226" s="555"/>
      <c r="O1226" s="588"/>
      <c r="P1226" s="557"/>
      <c r="Q1226" s="557"/>
      <c r="R1226" s="557"/>
    </row>
    <row r="1227" spans="6:18" s="587" customFormat="1">
      <c r="F1227" s="555"/>
      <c r="H1227" s="555"/>
      <c r="J1227" s="555"/>
      <c r="O1227" s="588"/>
      <c r="P1227" s="557"/>
      <c r="Q1227" s="557"/>
      <c r="R1227" s="557"/>
    </row>
    <row r="1228" spans="6:18" s="587" customFormat="1">
      <c r="F1228" s="555"/>
      <c r="H1228" s="555"/>
      <c r="J1228" s="555"/>
      <c r="O1228" s="588"/>
      <c r="P1228" s="557"/>
      <c r="Q1228" s="557"/>
      <c r="R1228" s="557"/>
    </row>
    <row r="1229" spans="6:18" s="587" customFormat="1">
      <c r="F1229" s="555"/>
      <c r="H1229" s="555"/>
      <c r="J1229" s="555"/>
      <c r="O1229" s="588"/>
      <c r="P1229" s="557"/>
      <c r="Q1229" s="557"/>
      <c r="R1229" s="557"/>
    </row>
    <row r="1230" spans="6:18" s="587" customFormat="1">
      <c r="F1230" s="555"/>
      <c r="H1230" s="555"/>
      <c r="J1230" s="555"/>
      <c r="O1230" s="588"/>
      <c r="P1230" s="557"/>
      <c r="Q1230" s="557"/>
      <c r="R1230" s="557"/>
    </row>
    <row r="1231" spans="6:18" s="587" customFormat="1">
      <c r="F1231" s="555"/>
      <c r="H1231" s="555"/>
      <c r="J1231" s="555"/>
      <c r="O1231" s="588"/>
      <c r="P1231" s="557"/>
      <c r="Q1231" s="557"/>
      <c r="R1231" s="557"/>
    </row>
    <row r="1232" spans="6:18" s="587" customFormat="1">
      <c r="F1232" s="555"/>
      <c r="H1232" s="555"/>
      <c r="J1232" s="555"/>
      <c r="O1232" s="588"/>
      <c r="P1232" s="557"/>
      <c r="Q1232" s="557"/>
      <c r="R1232" s="557"/>
    </row>
    <row r="1233" spans="6:18" s="587" customFormat="1">
      <c r="F1233" s="555"/>
      <c r="H1233" s="555"/>
      <c r="J1233" s="555"/>
      <c r="O1233" s="588"/>
      <c r="P1233" s="557"/>
      <c r="Q1233" s="557"/>
      <c r="R1233" s="557"/>
    </row>
    <row r="1234" spans="6:18" s="587" customFormat="1">
      <c r="F1234" s="555"/>
      <c r="H1234" s="555"/>
      <c r="J1234" s="555"/>
      <c r="O1234" s="588"/>
      <c r="P1234" s="557"/>
      <c r="Q1234" s="557"/>
      <c r="R1234" s="557"/>
    </row>
    <row r="1235" spans="6:18" s="587" customFormat="1">
      <c r="F1235" s="555"/>
      <c r="H1235" s="555"/>
      <c r="J1235" s="555"/>
      <c r="O1235" s="588"/>
      <c r="P1235" s="557"/>
      <c r="Q1235" s="557"/>
      <c r="R1235" s="557"/>
    </row>
    <row r="1236" spans="6:18" s="587" customFormat="1">
      <c r="F1236" s="555"/>
      <c r="H1236" s="555"/>
      <c r="J1236" s="555"/>
      <c r="O1236" s="588"/>
      <c r="P1236" s="557"/>
      <c r="Q1236" s="557"/>
      <c r="R1236" s="557"/>
    </row>
    <row r="1237" spans="6:18" s="587" customFormat="1">
      <c r="F1237" s="555"/>
      <c r="H1237" s="555"/>
      <c r="J1237" s="555"/>
      <c r="O1237" s="588"/>
      <c r="P1237" s="557"/>
      <c r="Q1237" s="557"/>
      <c r="R1237" s="557"/>
    </row>
    <row r="1238" spans="6:18" s="587" customFormat="1">
      <c r="F1238" s="555"/>
      <c r="H1238" s="555"/>
      <c r="J1238" s="555"/>
      <c r="O1238" s="588"/>
      <c r="P1238" s="557"/>
      <c r="Q1238" s="557"/>
      <c r="R1238" s="557"/>
    </row>
    <row r="1239" spans="6:18" s="587" customFormat="1">
      <c r="F1239" s="555"/>
      <c r="H1239" s="555"/>
      <c r="J1239" s="555"/>
      <c r="O1239" s="588"/>
      <c r="P1239" s="557"/>
      <c r="Q1239" s="557"/>
      <c r="R1239" s="557"/>
    </row>
    <row r="1240" spans="6:18" s="587" customFormat="1">
      <c r="F1240" s="555"/>
      <c r="H1240" s="555"/>
      <c r="J1240" s="555"/>
      <c r="O1240" s="588"/>
      <c r="P1240" s="557"/>
      <c r="Q1240" s="557"/>
      <c r="R1240" s="557"/>
    </row>
    <row r="1241" spans="6:18" s="587" customFormat="1">
      <c r="F1241" s="555"/>
      <c r="H1241" s="555"/>
      <c r="J1241" s="555"/>
      <c r="O1241" s="588"/>
      <c r="P1241" s="557"/>
      <c r="Q1241" s="557"/>
      <c r="R1241" s="557"/>
    </row>
    <row r="1242" spans="6:18" s="587" customFormat="1">
      <c r="F1242" s="555"/>
      <c r="H1242" s="555"/>
      <c r="J1242" s="555"/>
      <c r="O1242" s="588"/>
      <c r="P1242" s="557"/>
      <c r="Q1242" s="557"/>
      <c r="R1242" s="557"/>
    </row>
    <row r="1243" spans="6:18" s="587" customFormat="1">
      <c r="F1243" s="555"/>
      <c r="H1243" s="555"/>
      <c r="J1243" s="555"/>
      <c r="O1243" s="588"/>
      <c r="P1243" s="557"/>
      <c r="Q1243" s="557"/>
      <c r="R1243" s="557"/>
    </row>
    <row r="1244" spans="6:18" s="587" customFormat="1">
      <c r="F1244" s="555"/>
      <c r="H1244" s="555"/>
      <c r="J1244" s="555"/>
      <c r="O1244" s="588"/>
      <c r="P1244" s="557"/>
      <c r="Q1244" s="557"/>
      <c r="R1244" s="557"/>
    </row>
    <row r="1245" spans="6:18" s="587" customFormat="1">
      <c r="F1245" s="555"/>
      <c r="H1245" s="555"/>
      <c r="J1245" s="555"/>
      <c r="O1245" s="588"/>
      <c r="P1245" s="557"/>
      <c r="Q1245" s="557"/>
      <c r="R1245" s="557"/>
    </row>
    <row r="1246" spans="6:18" s="587" customFormat="1">
      <c r="F1246" s="555"/>
      <c r="H1246" s="555"/>
      <c r="J1246" s="555"/>
      <c r="O1246" s="588"/>
      <c r="P1246" s="557"/>
      <c r="Q1246" s="557"/>
      <c r="R1246" s="557"/>
    </row>
    <row r="1247" spans="6:18" s="587" customFormat="1">
      <c r="F1247" s="555"/>
      <c r="H1247" s="555"/>
      <c r="J1247" s="555"/>
      <c r="O1247" s="588"/>
      <c r="P1247" s="557"/>
      <c r="Q1247" s="557"/>
      <c r="R1247" s="557"/>
    </row>
    <row r="1248" spans="6:18" s="587" customFormat="1">
      <c r="F1248" s="555"/>
      <c r="H1248" s="555"/>
      <c r="J1248" s="555"/>
      <c r="O1248" s="588"/>
      <c r="P1248" s="557"/>
      <c r="Q1248" s="557"/>
      <c r="R1248" s="557"/>
    </row>
    <row r="1249" spans="6:18" s="587" customFormat="1">
      <c r="F1249" s="555"/>
      <c r="H1249" s="555"/>
      <c r="J1249" s="555"/>
      <c r="O1249" s="588"/>
      <c r="P1249" s="557"/>
      <c r="Q1249" s="557"/>
      <c r="R1249" s="557"/>
    </row>
    <row r="1250" spans="6:18" s="587" customFormat="1">
      <c r="F1250" s="555"/>
      <c r="H1250" s="555"/>
      <c r="J1250" s="555"/>
      <c r="O1250" s="588"/>
      <c r="P1250" s="557"/>
      <c r="Q1250" s="557"/>
      <c r="R1250" s="557"/>
    </row>
    <row r="1251" spans="6:18" s="587" customFormat="1">
      <c r="F1251" s="555"/>
      <c r="H1251" s="555"/>
      <c r="J1251" s="555"/>
      <c r="O1251" s="588"/>
      <c r="P1251" s="557"/>
      <c r="Q1251" s="557"/>
      <c r="R1251" s="557"/>
    </row>
    <row r="1252" spans="6:18" s="587" customFormat="1">
      <c r="F1252" s="555"/>
      <c r="H1252" s="555"/>
      <c r="J1252" s="555"/>
      <c r="O1252" s="588"/>
      <c r="P1252" s="557"/>
      <c r="Q1252" s="557"/>
      <c r="R1252" s="557"/>
    </row>
    <row r="1253" spans="6:18" s="587" customFormat="1">
      <c r="F1253" s="555"/>
      <c r="H1253" s="555"/>
      <c r="J1253" s="555"/>
      <c r="O1253" s="588"/>
      <c r="P1253" s="557"/>
      <c r="Q1253" s="557"/>
      <c r="R1253" s="557"/>
    </row>
    <row r="1254" spans="6:18" s="587" customFormat="1">
      <c r="F1254" s="555"/>
      <c r="H1254" s="555"/>
      <c r="J1254" s="555"/>
      <c r="O1254" s="588"/>
      <c r="P1254" s="557"/>
      <c r="Q1254" s="557"/>
      <c r="R1254" s="557"/>
    </row>
    <row r="1255" spans="6:18" s="587" customFormat="1">
      <c r="F1255" s="555"/>
      <c r="H1255" s="555"/>
      <c r="J1255" s="555"/>
      <c r="O1255" s="588"/>
      <c r="P1255" s="557"/>
      <c r="Q1255" s="557"/>
      <c r="R1255" s="557"/>
    </row>
    <row r="1256" spans="6:18" s="587" customFormat="1">
      <c r="F1256" s="555"/>
      <c r="H1256" s="555"/>
      <c r="J1256" s="555"/>
      <c r="O1256" s="588"/>
      <c r="P1256" s="557"/>
      <c r="Q1256" s="557"/>
      <c r="R1256" s="557"/>
    </row>
    <row r="1257" spans="6:18" s="587" customFormat="1">
      <c r="F1257" s="555"/>
      <c r="H1257" s="555"/>
      <c r="J1257" s="555"/>
      <c r="O1257" s="588"/>
      <c r="P1257" s="557"/>
      <c r="Q1257" s="557"/>
      <c r="R1257" s="557"/>
    </row>
    <row r="1258" spans="6:18" s="587" customFormat="1">
      <c r="F1258" s="555"/>
      <c r="H1258" s="555"/>
      <c r="J1258" s="555"/>
      <c r="O1258" s="588"/>
      <c r="P1258" s="557"/>
      <c r="Q1258" s="557"/>
      <c r="R1258" s="557"/>
    </row>
    <row r="1259" spans="6:18" s="587" customFormat="1">
      <c r="F1259" s="555"/>
      <c r="H1259" s="555"/>
      <c r="J1259" s="555"/>
      <c r="O1259" s="588"/>
      <c r="P1259" s="557"/>
      <c r="Q1259" s="557"/>
      <c r="R1259" s="557"/>
    </row>
    <row r="1260" spans="6:18" s="587" customFormat="1">
      <c r="F1260" s="555"/>
      <c r="H1260" s="555"/>
      <c r="J1260" s="555"/>
      <c r="O1260" s="588"/>
      <c r="P1260" s="557"/>
      <c r="Q1260" s="557"/>
      <c r="R1260" s="557"/>
    </row>
    <row r="1261" spans="6:18" s="587" customFormat="1">
      <c r="F1261" s="555"/>
      <c r="H1261" s="555"/>
      <c r="J1261" s="555"/>
      <c r="O1261" s="588"/>
      <c r="P1261" s="557"/>
      <c r="Q1261" s="557"/>
      <c r="R1261" s="557"/>
    </row>
    <row r="1262" spans="6:18" s="587" customFormat="1">
      <c r="F1262" s="555"/>
      <c r="H1262" s="555"/>
      <c r="J1262" s="555"/>
      <c r="O1262" s="588"/>
      <c r="P1262" s="557"/>
      <c r="Q1262" s="557"/>
      <c r="R1262" s="557"/>
    </row>
    <row r="1263" spans="6:18" s="587" customFormat="1">
      <c r="F1263" s="555"/>
      <c r="H1263" s="555"/>
      <c r="J1263" s="555"/>
      <c r="O1263" s="588"/>
      <c r="P1263" s="557"/>
      <c r="Q1263" s="557"/>
      <c r="R1263" s="557"/>
    </row>
    <row r="1264" spans="6:18" s="587" customFormat="1">
      <c r="F1264" s="555"/>
      <c r="H1264" s="555"/>
      <c r="J1264" s="555"/>
      <c r="O1264" s="588"/>
      <c r="P1264" s="557"/>
      <c r="Q1264" s="557"/>
      <c r="R1264" s="557"/>
    </row>
    <row r="1265" spans="6:18" s="587" customFormat="1">
      <c r="F1265" s="555"/>
      <c r="H1265" s="555"/>
      <c r="J1265" s="555"/>
      <c r="O1265" s="588"/>
      <c r="P1265" s="557"/>
      <c r="Q1265" s="557"/>
      <c r="R1265" s="557"/>
    </row>
    <row r="1266" spans="6:18" s="587" customFormat="1">
      <c r="F1266" s="555"/>
      <c r="H1266" s="555"/>
      <c r="J1266" s="555"/>
      <c r="O1266" s="588"/>
      <c r="P1266" s="557"/>
      <c r="Q1266" s="557"/>
      <c r="R1266" s="557"/>
    </row>
    <row r="1267" spans="6:18" s="587" customFormat="1">
      <c r="F1267" s="555"/>
      <c r="H1267" s="555"/>
      <c r="J1267" s="555"/>
      <c r="O1267" s="588"/>
      <c r="P1267" s="557"/>
      <c r="Q1267" s="557"/>
      <c r="R1267" s="557"/>
    </row>
    <row r="1268" spans="6:18" s="587" customFormat="1">
      <c r="F1268" s="555"/>
      <c r="H1268" s="555"/>
      <c r="J1268" s="555"/>
      <c r="O1268" s="588"/>
      <c r="P1268" s="557"/>
      <c r="Q1268" s="557"/>
      <c r="R1268" s="557"/>
    </row>
    <row r="1269" spans="6:18" s="587" customFormat="1">
      <c r="F1269" s="555"/>
      <c r="H1269" s="555"/>
      <c r="J1269" s="555"/>
      <c r="O1269" s="588"/>
      <c r="P1269" s="557"/>
      <c r="Q1269" s="557"/>
      <c r="R1269" s="557"/>
    </row>
    <row r="1270" spans="6:18" s="587" customFormat="1">
      <c r="F1270" s="555"/>
      <c r="H1270" s="555"/>
      <c r="J1270" s="555"/>
      <c r="O1270" s="588"/>
      <c r="P1270" s="557"/>
      <c r="Q1270" s="557"/>
      <c r="R1270" s="557"/>
    </row>
    <row r="1271" spans="6:18" s="587" customFormat="1">
      <c r="F1271" s="555"/>
      <c r="H1271" s="555"/>
      <c r="J1271" s="555"/>
      <c r="O1271" s="588"/>
      <c r="P1271" s="557"/>
      <c r="Q1271" s="557"/>
      <c r="R1271" s="557"/>
    </row>
    <row r="1272" spans="6:18" s="587" customFormat="1">
      <c r="F1272" s="555"/>
      <c r="H1272" s="555"/>
      <c r="J1272" s="555"/>
      <c r="O1272" s="588"/>
      <c r="P1272" s="557"/>
      <c r="Q1272" s="557"/>
      <c r="R1272" s="557"/>
    </row>
    <row r="1273" spans="6:18" s="587" customFormat="1">
      <c r="F1273" s="555"/>
      <c r="H1273" s="555"/>
      <c r="J1273" s="555"/>
      <c r="O1273" s="588"/>
      <c r="P1273" s="557"/>
      <c r="Q1273" s="557"/>
      <c r="R1273" s="557"/>
    </row>
    <row r="1274" spans="6:18" s="587" customFormat="1">
      <c r="F1274" s="555"/>
      <c r="H1274" s="555"/>
      <c r="J1274" s="555"/>
      <c r="O1274" s="588"/>
      <c r="P1274" s="557"/>
      <c r="Q1274" s="557"/>
      <c r="R1274" s="557"/>
    </row>
    <row r="1275" spans="6:18" s="587" customFormat="1">
      <c r="F1275" s="555"/>
      <c r="H1275" s="555"/>
      <c r="J1275" s="555"/>
      <c r="O1275" s="588"/>
      <c r="P1275" s="557"/>
      <c r="Q1275" s="557"/>
      <c r="R1275" s="557"/>
    </row>
    <row r="1276" spans="6:18" s="587" customFormat="1">
      <c r="F1276" s="555"/>
      <c r="H1276" s="555"/>
      <c r="J1276" s="555"/>
      <c r="O1276" s="588"/>
      <c r="P1276" s="557"/>
      <c r="Q1276" s="557"/>
      <c r="R1276" s="557"/>
    </row>
    <row r="1277" spans="6:18" s="587" customFormat="1">
      <c r="F1277" s="555"/>
      <c r="H1277" s="555"/>
      <c r="J1277" s="555"/>
      <c r="O1277" s="588"/>
      <c r="P1277" s="557"/>
      <c r="Q1277" s="557"/>
      <c r="R1277" s="557"/>
    </row>
    <row r="1278" spans="6:18" s="587" customFormat="1">
      <c r="F1278" s="555"/>
      <c r="H1278" s="555"/>
      <c r="J1278" s="555"/>
      <c r="O1278" s="588"/>
      <c r="P1278" s="557"/>
      <c r="Q1278" s="557"/>
      <c r="R1278" s="557"/>
    </row>
    <row r="1279" spans="6:18" s="587" customFormat="1">
      <c r="F1279" s="555"/>
      <c r="H1279" s="555"/>
      <c r="J1279" s="555"/>
      <c r="O1279" s="588"/>
      <c r="P1279" s="557"/>
      <c r="Q1279" s="557"/>
      <c r="R1279" s="557"/>
    </row>
    <row r="1280" spans="6:18" s="587" customFormat="1">
      <c r="F1280" s="555"/>
      <c r="H1280" s="555"/>
      <c r="J1280" s="555"/>
      <c r="O1280" s="588"/>
      <c r="P1280" s="557"/>
      <c r="Q1280" s="557"/>
      <c r="R1280" s="557"/>
    </row>
    <row r="1281" spans="6:18" s="587" customFormat="1">
      <c r="F1281" s="555"/>
      <c r="H1281" s="555"/>
      <c r="J1281" s="555"/>
      <c r="O1281" s="588"/>
      <c r="P1281" s="557"/>
      <c r="Q1281" s="557"/>
      <c r="R1281" s="557"/>
    </row>
    <row r="1282" spans="6:18" s="587" customFormat="1">
      <c r="F1282" s="555"/>
      <c r="H1282" s="555"/>
      <c r="J1282" s="555"/>
      <c r="O1282" s="588"/>
      <c r="P1282" s="557"/>
      <c r="Q1282" s="557"/>
      <c r="R1282" s="557"/>
    </row>
    <row r="1283" spans="6:18" s="587" customFormat="1">
      <c r="F1283" s="555"/>
      <c r="H1283" s="555"/>
      <c r="J1283" s="555"/>
      <c r="O1283" s="588"/>
      <c r="P1283" s="557"/>
      <c r="Q1283" s="557"/>
      <c r="R1283" s="557"/>
    </row>
    <row r="1284" spans="6:18" s="587" customFormat="1">
      <c r="F1284" s="555"/>
      <c r="H1284" s="555"/>
      <c r="J1284" s="555"/>
      <c r="O1284" s="588"/>
      <c r="P1284" s="557"/>
      <c r="Q1284" s="557"/>
      <c r="R1284" s="557"/>
    </row>
    <row r="1285" spans="6:18" s="587" customFormat="1">
      <c r="F1285" s="555"/>
      <c r="H1285" s="555"/>
      <c r="J1285" s="555"/>
      <c r="O1285" s="588"/>
      <c r="P1285" s="557"/>
      <c r="Q1285" s="557"/>
      <c r="R1285" s="557"/>
    </row>
    <row r="1286" spans="6:18" s="587" customFormat="1">
      <c r="F1286" s="555"/>
      <c r="H1286" s="555"/>
      <c r="J1286" s="555"/>
      <c r="O1286" s="588"/>
      <c r="P1286" s="557"/>
      <c r="Q1286" s="557"/>
      <c r="R1286" s="557"/>
    </row>
    <row r="1287" spans="6:18" s="587" customFormat="1">
      <c r="F1287" s="555"/>
      <c r="H1287" s="555"/>
      <c r="J1287" s="555"/>
      <c r="O1287" s="588"/>
      <c r="P1287" s="557"/>
      <c r="Q1287" s="557"/>
      <c r="R1287" s="557"/>
    </row>
    <row r="1288" spans="6:18" s="587" customFormat="1">
      <c r="F1288" s="555"/>
      <c r="H1288" s="555"/>
      <c r="J1288" s="555"/>
      <c r="O1288" s="588"/>
      <c r="P1288" s="557"/>
      <c r="Q1288" s="557"/>
      <c r="R1288" s="557"/>
    </row>
    <row r="1289" spans="6:18" s="587" customFormat="1">
      <c r="F1289" s="555"/>
      <c r="H1289" s="555"/>
      <c r="J1289" s="555"/>
      <c r="O1289" s="588"/>
      <c r="P1289" s="557"/>
      <c r="Q1289" s="557"/>
      <c r="R1289" s="557"/>
    </row>
    <row r="1290" spans="6:18" s="587" customFormat="1">
      <c r="F1290" s="555"/>
      <c r="H1290" s="555"/>
      <c r="J1290" s="555"/>
      <c r="O1290" s="588"/>
      <c r="P1290" s="557"/>
      <c r="Q1290" s="557"/>
      <c r="R1290" s="557"/>
    </row>
    <row r="1291" spans="6:18" s="587" customFormat="1">
      <c r="F1291" s="555"/>
      <c r="H1291" s="555"/>
      <c r="J1291" s="555"/>
      <c r="O1291" s="588"/>
      <c r="P1291" s="557"/>
      <c r="Q1291" s="557"/>
      <c r="R1291" s="557"/>
    </row>
    <row r="1292" spans="6:18" s="587" customFormat="1">
      <c r="F1292" s="555"/>
      <c r="H1292" s="555"/>
      <c r="J1292" s="555"/>
      <c r="O1292" s="588"/>
      <c r="P1292" s="557"/>
      <c r="Q1292" s="557"/>
      <c r="R1292" s="557"/>
    </row>
    <row r="1293" spans="6:18" s="587" customFormat="1">
      <c r="F1293" s="555"/>
      <c r="H1293" s="555"/>
      <c r="J1293" s="555"/>
      <c r="O1293" s="588"/>
      <c r="P1293" s="557"/>
      <c r="Q1293" s="557"/>
      <c r="R1293" s="557"/>
    </row>
    <row r="1294" spans="6:18" s="587" customFormat="1">
      <c r="F1294" s="555"/>
      <c r="H1294" s="555"/>
      <c r="J1294" s="555"/>
      <c r="O1294" s="588"/>
      <c r="P1294" s="557"/>
      <c r="Q1294" s="557"/>
      <c r="R1294" s="557"/>
    </row>
    <row r="1295" spans="6:18" s="587" customFormat="1">
      <c r="F1295" s="555"/>
      <c r="H1295" s="555"/>
      <c r="J1295" s="555"/>
      <c r="O1295" s="588"/>
      <c r="P1295" s="557"/>
      <c r="Q1295" s="557"/>
      <c r="R1295" s="557"/>
    </row>
    <row r="1296" spans="6:18" s="587" customFormat="1">
      <c r="F1296" s="555"/>
      <c r="H1296" s="555"/>
      <c r="J1296" s="555"/>
      <c r="O1296" s="588"/>
      <c r="P1296" s="557"/>
      <c r="Q1296" s="557"/>
      <c r="R1296" s="557"/>
    </row>
    <row r="1297" spans="6:18" s="587" customFormat="1">
      <c r="F1297" s="555"/>
      <c r="H1297" s="555"/>
      <c r="J1297" s="555"/>
      <c r="O1297" s="588"/>
      <c r="P1297" s="557"/>
      <c r="Q1297" s="557"/>
      <c r="R1297" s="557"/>
    </row>
    <row r="1298" spans="6:18" s="587" customFormat="1">
      <c r="F1298" s="555"/>
      <c r="H1298" s="555"/>
      <c r="J1298" s="555"/>
      <c r="O1298" s="588"/>
      <c r="P1298" s="557"/>
      <c r="Q1298" s="557"/>
      <c r="R1298" s="557"/>
    </row>
    <row r="1299" spans="6:18" s="587" customFormat="1">
      <c r="F1299" s="555"/>
      <c r="H1299" s="555"/>
      <c r="J1299" s="555"/>
      <c r="O1299" s="588"/>
      <c r="P1299" s="557"/>
      <c r="Q1299" s="557"/>
      <c r="R1299" s="557"/>
    </row>
    <row r="1300" spans="6:18" s="587" customFormat="1">
      <c r="F1300" s="555"/>
      <c r="H1300" s="555"/>
      <c r="J1300" s="555"/>
      <c r="O1300" s="588"/>
      <c r="P1300" s="557"/>
      <c r="Q1300" s="557"/>
      <c r="R1300" s="557"/>
    </row>
    <row r="1301" spans="6:18" s="587" customFormat="1">
      <c r="F1301" s="555"/>
      <c r="H1301" s="555"/>
      <c r="J1301" s="555"/>
      <c r="O1301" s="588"/>
      <c r="P1301" s="557"/>
      <c r="Q1301" s="557"/>
      <c r="R1301" s="557"/>
    </row>
    <row r="1302" spans="6:18" s="587" customFormat="1">
      <c r="F1302" s="555"/>
      <c r="H1302" s="555"/>
      <c r="J1302" s="555"/>
      <c r="O1302" s="588"/>
      <c r="P1302" s="557"/>
      <c r="Q1302" s="557"/>
      <c r="R1302" s="557"/>
    </row>
    <row r="1303" spans="6:18" s="587" customFormat="1">
      <c r="F1303" s="555"/>
      <c r="H1303" s="555"/>
      <c r="J1303" s="555"/>
      <c r="O1303" s="588"/>
      <c r="P1303" s="557"/>
      <c r="Q1303" s="557"/>
      <c r="R1303" s="557"/>
    </row>
    <row r="1304" spans="6:18" s="587" customFormat="1">
      <c r="F1304" s="555"/>
      <c r="H1304" s="555"/>
      <c r="J1304" s="555"/>
      <c r="O1304" s="588"/>
      <c r="P1304" s="557"/>
      <c r="Q1304" s="557"/>
      <c r="R1304" s="557"/>
    </row>
    <row r="1305" spans="6:18" s="587" customFormat="1">
      <c r="F1305" s="555"/>
      <c r="H1305" s="555"/>
      <c r="J1305" s="555"/>
      <c r="O1305" s="588"/>
      <c r="P1305" s="557"/>
      <c r="Q1305" s="557"/>
      <c r="R1305" s="557"/>
    </row>
    <row r="1306" spans="6:18" s="587" customFormat="1">
      <c r="F1306" s="555"/>
      <c r="H1306" s="555"/>
      <c r="J1306" s="555"/>
      <c r="O1306" s="588"/>
      <c r="P1306" s="557"/>
      <c r="Q1306" s="557"/>
      <c r="R1306" s="557"/>
    </row>
    <row r="1307" spans="6:18" s="587" customFormat="1">
      <c r="F1307" s="555"/>
      <c r="H1307" s="555"/>
      <c r="J1307" s="555"/>
      <c r="O1307" s="588"/>
      <c r="P1307" s="557"/>
      <c r="Q1307" s="557"/>
      <c r="R1307" s="557"/>
    </row>
    <row r="1308" spans="6:18" s="587" customFormat="1">
      <c r="F1308" s="555"/>
      <c r="H1308" s="555"/>
      <c r="J1308" s="555"/>
      <c r="O1308" s="588"/>
      <c r="P1308" s="557"/>
      <c r="Q1308" s="557"/>
      <c r="R1308" s="557"/>
    </row>
    <row r="1309" spans="6:18" s="587" customFormat="1">
      <c r="F1309" s="555"/>
      <c r="H1309" s="555"/>
      <c r="J1309" s="555"/>
      <c r="O1309" s="588"/>
      <c r="P1309" s="557"/>
      <c r="Q1309" s="557"/>
      <c r="R1309" s="557"/>
    </row>
    <row r="1310" spans="6:18" s="587" customFormat="1">
      <c r="F1310" s="555"/>
      <c r="H1310" s="555"/>
      <c r="J1310" s="555"/>
      <c r="O1310" s="588"/>
      <c r="P1310" s="557"/>
      <c r="Q1310" s="557"/>
      <c r="R1310" s="557"/>
    </row>
    <row r="1311" spans="6:18" s="587" customFormat="1">
      <c r="F1311" s="555"/>
      <c r="H1311" s="555"/>
      <c r="J1311" s="555"/>
      <c r="O1311" s="588"/>
      <c r="P1311" s="557"/>
      <c r="Q1311" s="557"/>
      <c r="R1311" s="557"/>
    </row>
    <row r="1312" spans="6:18" s="587" customFormat="1">
      <c r="F1312" s="555"/>
      <c r="H1312" s="555"/>
      <c r="J1312" s="555"/>
      <c r="O1312" s="588"/>
      <c r="P1312" s="557"/>
      <c r="Q1312" s="557"/>
      <c r="R1312" s="557"/>
    </row>
    <row r="1313" spans="6:18" s="587" customFormat="1">
      <c r="F1313" s="555"/>
      <c r="H1313" s="555"/>
      <c r="J1313" s="555"/>
      <c r="O1313" s="588"/>
      <c r="P1313" s="557"/>
      <c r="Q1313" s="557"/>
      <c r="R1313" s="557"/>
    </row>
    <row r="1314" spans="6:18" s="587" customFormat="1">
      <c r="F1314" s="555"/>
      <c r="H1314" s="555"/>
      <c r="J1314" s="555"/>
      <c r="O1314" s="588"/>
      <c r="P1314" s="557"/>
      <c r="Q1314" s="557"/>
      <c r="R1314" s="557"/>
    </row>
    <row r="1315" spans="6:18" s="587" customFormat="1">
      <c r="F1315" s="555"/>
      <c r="H1315" s="555"/>
      <c r="J1315" s="555"/>
      <c r="O1315" s="588"/>
      <c r="P1315" s="557"/>
      <c r="Q1315" s="557"/>
      <c r="R1315" s="557"/>
    </row>
    <row r="1316" spans="6:18" s="587" customFormat="1">
      <c r="F1316" s="555"/>
      <c r="H1316" s="555"/>
      <c r="J1316" s="555"/>
      <c r="O1316" s="588"/>
      <c r="P1316" s="557"/>
      <c r="Q1316" s="557"/>
      <c r="R1316" s="557"/>
    </row>
    <row r="1317" spans="6:18" s="587" customFormat="1">
      <c r="F1317" s="555"/>
      <c r="H1317" s="555"/>
      <c r="J1317" s="555"/>
      <c r="O1317" s="588"/>
      <c r="P1317" s="557"/>
      <c r="Q1317" s="557"/>
      <c r="R1317" s="557"/>
    </row>
    <row r="1318" spans="6:18" s="587" customFormat="1">
      <c r="F1318" s="555"/>
      <c r="H1318" s="555"/>
      <c r="J1318" s="555"/>
      <c r="O1318" s="588"/>
      <c r="P1318" s="557"/>
      <c r="Q1318" s="557"/>
      <c r="R1318" s="557"/>
    </row>
    <row r="1319" spans="6:18" s="587" customFormat="1">
      <c r="F1319" s="555"/>
      <c r="H1319" s="555"/>
      <c r="J1319" s="555"/>
      <c r="O1319" s="588"/>
      <c r="P1319" s="557"/>
      <c r="Q1319" s="557"/>
      <c r="R1319" s="557"/>
    </row>
    <row r="1320" spans="6:18" s="587" customFormat="1">
      <c r="F1320" s="555"/>
      <c r="H1320" s="555"/>
      <c r="J1320" s="555"/>
      <c r="O1320" s="588"/>
      <c r="P1320" s="557"/>
      <c r="Q1320" s="557"/>
      <c r="R1320" s="557"/>
    </row>
    <row r="1321" spans="6:18" s="587" customFormat="1">
      <c r="F1321" s="555"/>
      <c r="H1321" s="555"/>
      <c r="J1321" s="555"/>
      <c r="O1321" s="588"/>
      <c r="P1321" s="557"/>
      <c r="Q1321" s="557"/>
      <c r="R1321" s="557"/>
    </row>
    <row r="1322" spans="6:18" s="587" customFormat="1">
      <c r="F1322" s="555"/>
      <c r="H1322" s="555"/>
      <c r="J1322" s="555"/>
      <c r="O1322" s="588"/>
      <c r="P1322" s="557"/>
      <c r="Q1322" s="557"/>
      <c r="R1322" s="557"/>
    </row>
    <row r="1323" spans="6:18" s="587" customFormat="1">
      <c r="F1323" s="555"/>
      <c r="H1323" s="555"/>
      <c r="J1323" s="555"/>
      <c r="O1323" s="588"/>
      <c r="P1323" s="557"/>
      <c r="Q1323" s="557"/>
      <c r="R1323" s="557"/>
    </row>
    <row r="1324" spans="6:18" s="587" customFormat="1">
      <c r="F1324" s="555"/>
      <c r="H1324" s="555"/>
      <c r="J1324" s="555"/>
      <c r="O1324" s="588"/>
      <c r="P1324" s="557"/>
      <c r="Q1324" s="557"/>
      <c r="R1324" s="557"/>
    </row>
    <row r="1325" spans="6:18" s="587" customFormat="1">
      <c r="F1325" s="555"/>
      <c r="H1325" s="555"/>
      <c r="J1325" s="555"/>
      <c r="O1325" s="588"/>
      <c r="P1325" s="557"/>
      <c r="Q1325" s="557"/>
      <c r="R1325" s="557"/>
    </row>
    <row r="1326" spans="6:18" s="587" customFormat="1">
      <c r="F1326" s="555"/>
      <c r="H1326" s="555"/>
      <c r="J1326" s="555"/>
      <c r="O1326" s="588"/>
      <c r="P1326" s="557"/>
      <c r="Q1326" s="557"/>
      <c r="R1326" s="557"/>
    </row>
    <row r="1327" spans="6:18" s="587" customFormat="1">
      <c r="F1327" s="555"/>
      <c r="H1327" s="555"/>
      <c r="J1327" s="555"/>
      <c r="O1327" s="588"/>
      <c r="P1327" s="557"/>
      <c r="Q1327" s="557"/>
      <c r="R1327" s="557"/>
    </row>
    <row r="1328" spans="6:18" s="587" customFormat="1">
      <c r="F1328" s="555"/>
      <c r="H1328" s="555"/>
      <c r="J1328" s="555"/>
      <c r="O1328" s="588"/>
      <c r="P1328" s="557"/>
      <c r="Q1328" s="557"/>
      <c r="R1328" s="557"/>
    </row>
    <row r="1329" spans="6:18" s="587" customFormat="1">
      <c r="F1329" s="555"/>
      <c r="H1329" s="555"/>
      <c r="J1329" s="555"/>
      <c r="O1329" s="588"/>
      <c r="P1329" s="557"/>
      <c r="Q1329" s="557"/>
      <c r="R1329" s="557"/>
    </row>
    <row r="1330" spans="6:18" s="587" customFormat="1">
      <c r="F1330" s="555"/>
      <c r="H1330" s="555"/>
      <c r="J1330" s="555"/>
      <c r="O1330" s="588"/>
      <c r="P1330" s="557"/>
      <c r="Q1330" s="557"/>
      <c r="R1330" s="557"/>
    </row>
    <row r="1331" spans="6:18" s="587" customFormat="1">
      <c r="F1331" s="555"/>
      <c r="H1331" s="555"/>
      <c r="J1331" s="555"/>
      <c r="O1331" s="588"/>
      <c r="P1331" s="557"/>
      <c r="Q1331" s="557"/>
      <c r="R1331" s="557"/>
    </row>
    <row r="1332" spans="6:18" s="587" customFormat="1">
      <c r="F1332" s="555"/>
      <c r="H1332" s="555"/>
      <c r="J1332" s="555"/>
      <c r="O1332" s="588"/>
      <c r="P1332" s="557"/>
      <c r="Q1332" s="557"/>
      <c r="R1332" s="557"/>
    </row>
    <row r="1333" spans="6:18" s="587" customFormat="1">
      <c r="F1333" s="555"/>
      <c r="H1333" s="555"/>
      <c r="J1333" s="555"/>
      <c r="O1333" s="588"/>
      <c r="P1333" s="557"/>
      <c r="Q1333" s="557"/>
      <c r="R1333" s="557"/>
    </row>
    <row r="1334" spans="6:18" s="587" customFormat="1">
      <c r="F1334" s="555"/>
      <c r="H1334" s="555"/>
      <c r="J1334" s="555"/>
      <c r="O1334" s="588"/>
      <c r="P1334" s="557"/>
      <c r="Q1334" s="557"/>
      <c r="R1334" s="557"/>
    </row>
    <row r="1335" spans="6:18" s="587" customFormat="1">
      <c r="F1335" s="555"/>
      <c r="H1335" s="555"/>
      <c r="J1335" s="555"/>
      <c r="O1335" s="588"/>
      <c r="P1335" s="557"/>
      <c r="Q1335" s="557"/>
      <c r="R1335" s="557"/>
    </row>
    <row r="1336" spans="6:18" s="587" customFormat="1">
      <c r="F1336" s="555"/>
      <c r="H1336" s="555"/>
      <c r="J1336" s="555"/>
      <c r="O1336" s="588"/>
      <c r="P1336" s="557"/>
      <c r="Q1336" s="557"/>
      <c r="R1336" s="557"/>
    </row>
    <row r="1337" spans="6:18" s="587" customFormat="1">
      <c r="F1337" s="555"/>
      <c r="H1337" s="555"/>
      <c r="J1337" s="555"/>
      <c r="O1337" s="588"/>
      <c r="P1337" s="557"/>
      <c r="Q1337" s="557"/>
      <c r="R1337" s="557"/>
    </row>
    <row r="1338" spans="6:18" s="587" customFormat="1">
      <c r="F1338" s="555"/>
      <c r="H1338" s="555"/>
      <c r="J1338" s="555"/>
      <c r="O1338" s="588"/>
      <c r="P1338" s="557"/>
      <c r="Q1338" s="557"/>
      <c r="R1338" s="557"/>
    </row>
    <row r="1339" spans="6:18" s="587" customFormat="1">
      <c r="F1339" s="555"/>
      <c r="H1339" s="555"/>
      <c r="J1339" s="555"/>
      <c r="O1339" s="588"/>
      <c r="P1339" s="557"/>
      <c r="Q1339" s="557"/>
      <c r="R1339" s="557"/>
    </row>
    <row r="1340" spans="6:18" s="587" customFormat="1">
      <c r="F1340" s="555"/>
      <c r="H1340" s="555"/>
      <c r="J1340" s="555"/>
      <c r="O1340" s="588"/>
      <c r="P1340" s="557"/>
      <c r="Q1340" s="557"/>
      <c r="R1340" s="557"/>
    </row>
    <row r="1341" spans="6:18" s="587" customFormat="1">
      <c r="F1341" s="555"/>
      <c r="H1341" s="555"/>
      <c r="J1341" s="555"/>
      <c r="O1341" s="588"/>
      <c r="P1341" s="557"/>
      <c r="Q1341" s="557"/>
      <c r="R1341" s="557"/>
    </row>
    <row r="1342" spans="6:18" s="587" customFormat="1">
      <c r="F1342" s="555"/>
      <c r="H1342" s="555"/>
      <c r="J1342" s="555"/>
      <c r="O1342" s="588"/>
      <c r="P1342" s="557"/>
      <c r="Q1342" s="557"/>
      <c r="R1342" s="557"/>
    </row>
    <row r="1343" spans="6:18" s="587" customFormat="1">
      <c r="F1343" s="555"/>
      <c r="H1343" s="555"/>
      <c r="J1343" s="555"/>
      <c r="O1343" s="588"/>
      <c r="P1343" s="557"/>
      <c r="Q1343" s="557"/>
      <c r="R1343" s="557"/>
    </row>
    <row r="1344" spans="6:18" s="587" customFormat="1">
      <c r="F1344" s="555"/>
      <c r="H1344" s="555"/>
      <c r="J1344" s="555"/>
      <c r="O1344" s="588"/>
      <c r="P1344" s="557"/>
      <c r="Q1344" s="557"/>
      <c r="R1344" s="557"/>
    </row>
    <row r="1345" spans="6:18" s="587" customFormat="1">
      <c r="F1345" s="555"/>
      <c r="H1345" s="555"/>
      <c r="J1345" s="555"/>
      <c r="O1345" s="588"/>
      <c r="P1345" s="557"/>
      <c r="Q1345" s="557"/>
      <c r="R1345" s="557"/>
    </row>
    <row r="1346" spans="6:18" s="587" customFormat="1">
      <c r="F1346" s="555"/>
      <c r="H1346" s="555"/>
      <c r="J1346" s="555"/>
      <c r="O1346" s="588"/>
      <c r="P1346" s="557"/>
      <c r="Q1346" s="557"/>
      <c r="R1346" s="557"/>
    </row>
    <row r="1347" spans="6:18" s="587" customFormat="1">
      <c r="F1347" s="555"/>
      <c r="H1347" s="555"/>
      <c r="J1347" s="555"/>
      <c r="O1347" s="588"/>
      <c r="P1347" s="557"/>
      <c r="Q1347" s="557"/>
      <c r="R1347" s="557"/>
    </row>
    <row r="1348" spans="6:18" s="587" customFormat="1">
      <c r="F1348" s="555"/>
      <c r="H1348" s="555"/>
      <c r="J1348" s="555"/>
      <c r="O1348" s="588"/>
      <c r="P1348" s="557"/>
      <c r="Q1348" s="557"/>
      <c r="R1348" s="557"/>
    </row>
    <row r="1349" spans="6:18" s="587" customFormat="1">
      <c r="F1349" s="555"/>
      <c r="H1349" s="555"/>
      <c r="J1349" s="555"/>
      <c r="O1349" s="588"/>
      <c r="P1349" s="557"/>
      <c r="Q1349" s="557"/>
      <c r="R1349" s="557"/>
    </row>
    <row r="1350" spans="6:18" s="587" customFormat="1">
      <c r="F1350" s="555"/>
      <c r="H1350" s="555"/>
      <c r="J1350" s="555"/>
      <c r="O1350" s="588"/>
      <c r="P1350" s="557"/>
      <c r="Q1350" s="557"/>
      <c r="R1350" s="557"/>
    </row>
    <row r="1351" spans="6:18" s="587" customFormat="1">
      <c r="F1351" s="555"/>
      <c r="H1351" s="555"/>
      <c r="J1351" s="555"/>
      <c r="O1351" s="588"/>
      <c r="P1351" s="557"/>
      <c r="Q1351" s="557"/>
      <c r="R1351" s="557"/>
    </row>
    <row r="1352" spans="6:18" s="587" customFormat="1">
      <c r="F1352" s="555"/>
      <c r="H1352" s="555"/>
      <c r="J1352" s="555"/>
      <c r="O1352" s="588"/>
      <c r="P1352" s="557"/>
      <c r="Q1352" s="557"/>
      <c r="R1352" s="557"/>
    </row>
    <row r="1353" spans="6:18" s="587" customFormat="1">
      <c r="F1353" s="555"/>
      <c r="H1353" s="555"/>
      <c r="J1353" s="555"/>
      <c r="O1353" s="588"/>
      <c r="P1353" s="557"/>
      <c r="Q1353" s="557"/>
      <c r="R1353" s="557"/>
    </row>
    <row r="1354" spans="6:18" s="587" customFormat="1">
      <c r="F1354" s="555"/>
      <c r="H1354" s="555"/>
      <c r="J1354" s="555"/>
      <c r="O1354" s="588"/>
      <c r="P1354" s="557"/>
      <c r="Q1354" s="557"/>
      <c r="R1354" s="557"/>
    </row>
    <row r="1355" spans="6:18" s="587" customFormat="1">
      <c r="F1355" s="555"/>
      <c r="H1355" s="555"/>
      <c r="J1355" s="555"/>
      <c r="O1355" s="588"/>
      <c r="P1355" s="557"/>
      <c r="Q1355" s="557"/>
      <c r="R1355" s="557"/>
    </row>
    <row r="1356" spans="6:18" s="587" customFormat="1">
      <c r="F1356" s="555"/>
      <c r="H1356" s="555"/>
      <c r="J1356" s="555"/>
      <c r="O1356" s="588"/>
      <c r="P1356" s="557"/>
      <c r="Q1356" s="557"/>
      <c r="R1356" s="557"/>
    </row>
    <row r="1357" spans="6:18" s="587" customFormat="1">
      <c r="F1357" s="555"/>
      <c r="H1357" s="555"/>
      <c r="J1357" s="555"/>
      <c r="O1357" s="588"/>
      <c r="P1357" s="557"/>
      <c r="Q1357" s="557"/>
      <c r="R1357" s="557"/>
    </row>
    <row r="1358" spans="6:18" s="587" customFormat="1">
      <c r="F1358" s="555"/>
      <c r="H1358" s="555"/>
      <c r="J1358" s="555"/>
      <c r="O1358" s="588"/>
      <c r="P1358" s="557"/>
      <c r="Q1358" s="557"/>
      <c r="R1358" s="557"/>
    </row>
    <row r="1359" spans="6:18" s="587" customFormat="1">
      <c r="F1359" s="555"/>
      <c r="H1359" s="555"/>
      <c r="J1359" s="555"/>
      <c r="O1359" s="588"/>
      <c r="P1359" s="557"/>
      <c r="Q1359" s="557"/>
      <c r="R1359" s="557"/>
    </row>
    <row r="1360" spans="6:18" s="587" customFormat="1">
      <c r="F1360" s="555"/>
      <c r="H1360" s="555"/>
      <c r="J1360" s="555"/>
      <c r="O1360" s="588"/>
      <c r="P1360" s="557"/>
      <c r="Q1360" s="557"/>
      <c r="R1360" s="557"/>
    </row>
    <row r="1361" spans="6:18" s="587" customFormat="1">
      <c r="F1361" s="555"/>
      <c r="H1361" s="555"/>
      <c r="J1361" s="555"/>
      <c r="O1361" s="588"/>
      <c r="P1361" s="557"/>
      <c r="Q1361" s="557"/>
      <c r="R1361" s="557"/>
    </row>
    <row r="1362" spans="6:18" s="587" customFormat="1">
      <c r="F1362" s="555"/>
      <c r="H1362" s="555"/>
      <c r="J1362" s="555"/>
      <c r="O1362" s="588"/>
      <c r="P1362" s="557"/>
      <c r="Q1362" s="557"/>
      <c r="R1362" s="557"/>
    </row>
    <row r="1363" spans="6:18" s="587" customFormat="1">
      <c r="F1363" s="555"/>
      <c r="H1363" s="555"/>
      <c r="J1363" s="555"/>
      <c r="O1363" s="588"/>
      <c r="P1363" s="557"/>
      <c r="Q1363" s="557"/>
      <c r="R1363" s="557"/>
    </row>
    <row r="1364" spans="6:18" s="587" customFormat="1">
      <c r="F1364" s="555"/>
      <c r="H1364" s="555"/>
      <c r="J1364" s="555"/>
      <c r="O1364" s="588"/>
      <c r="P1364" s="557"/>
      <c r="Q1364" s="557"/>
      <c r="R1364" s="557"/>
    </row>
    <row r="1365" spans="6:18" s="587" customFormat="1">
      <c r="F1365" s="555"/>
      <c r="H1365" s="555"/>
      <c r="J1365" s="555"/>
      <c r="O1365" s="588"/>
      <c r="P1365" s="557"/>
      <c r="Q1365" s="557"/>
      <c r="R1365" s="557"/>
    </row>
    <row r="1366" spans="6:18" s="587" customFormat="1">
      <c r="F1366" s="555"/>
      <c r="H1366" s="555"/>
      <c r="J1366" s="555"/>
      <c r="O1366" s="588"/>
      <c r="P1366" s="557"/>
      <c r="Q1366" s="557"/>
      <c r="R1366" s="557"/>
    </row>
    <row r="1367" spans="6:18" s="587" customFormat="1">
      <c r="F1367" s="555"/>
      <c r="H1367" s="555"/>
      <c r="J1367" s="555"/>
      <c r="O1367" s="588"/>
      <c r="P1367" s="557"/>
      <c r="Q1367" s="557"/>
      <c r="R1367" s="557"/>
    </row>
    <row r="1368" spans="6:18" s="587" customFormat="1">
      <c r="F1368" s="555"/>
      <c r="H1368" s="555"/>
      <c r="J1368" s="555"/>
      <c r="O1368" s="588"/>
      <c r="P1368" s="557"/>
      <c r="Q1368" s="557"/>
      <c r="R1368" s="557"/>
    </row>
    <row r="1369" spans="6:18" s="587" customFormat="1">
      <c r="F1369" s="555"/>
      <c r="H1369" s="555"/>
      <c r="J1369" s="555"/>
      <c r="O1369" s="588"/>
      <c r="P1369" s="557"/>
      <c r="Q1369" s="557"/>
      <c r="R1369" s="557"/>
    </row>
    <row r="1370" spans="6:18" s="587" customFormat="1">
      <c r="F1370" s="555"/>
      <c r="H1370" s="555"/>
      <c r="J1370" s="555"/>
      <c r="O1370" s="588"/>
      <c r="P1370" s="557"/>
      <c r="Q1370" s="557"/>
      <c r="R1370" s="557"/>
    </row>
    <row r="1371" spans="6:18" s="587" customFormat="1">
      <c r="F1371" s="555"/>
      <c r="H1371" s="555"/>
      <c r="J1371" s="555"/>
      <c r="O1371" s="588"/>
      <c r="P1371" s="557"/>
      <c r="Q1371" s="557"/>
      <c r="R1371" s="557"/>
    </row>
    <row r="1372" spans="6:18" s="587" customFormat="1">
      <c r="F1372" s="555"/>
      <c r="H1372" s="555"/>
      <c r="J1372" s="555"/>
      <c r="O1372" s="588"/>
      <c r="P1372" s="557"/>
      <c r="Q1372" s="557"/>
      <c r="R1372" s="557"/>
    </row>
    <row r="1373" spans="6:18" s="587" customFormat="1">
      <c r="F1373" s="555"/>
      <c r="H1373" s="555"/>
      <c r="J1373" s="555"/>
      <c r="O1373" s="588"/>
      <c r="P1373" s="557"/>
      <c r="Q1373" s="557"/>
      <c r="R1373" s="557"/>
    </row>
    <row r="1374" spans="6:18" s="587" customFormat="1">
      <c r="F1374" s="555"/>
      <c r="H1374" s="555"/>
      <c r="J1374" s="555"/>
      <c r="O1374" s="588"/>
      <c r="P1374" s="557"/>
      <c r="Q1374" s="557"/>
      <c r="R1374" s="557"/>
    </row>
    <row r="1375" spans="6:18" s="587" customFormat="1">
      <c r="F1375" s="555"/>
      <c r="H1375" s="555"/>
      <c r="J1375" s="555"/>
      <c r="O1375" s="588"/>
      <c r="P1375" s="557"/>
      <c r="Q1375" s="557"/>
      <c r="R1375" s="557"/>
    </row>
    <row r="1376" spans="6:18" s="587" customFormat="1">
      <c r="F1376" s="555"/>
      <c r="H1376" s="555"/>
      <c r="J1376" s="555"/>
      <c r="O1376" s="588"/>
      <c r="P1376" s="557"/>
      <c r="Q1376" s="557"/>
      <c r="R1376" s="557"/>
    </row>
    <row r="1377" spans="6:18" s="587" customFormat="1">
      <c r="F1377" s="555"/>
      <c r="H1377" s="555"/>
      <c r="J1377" s="555"/>
      <c r="O1377" s="588"/>
      <c r="P1377" s="557"/>
      <c r="Q1377" s="557"/>
      <c r="R1377" s="557"/>
    </row>
    <row r="1378" spans="6:18" s="587" customFormat="1">
      <c r="F1378" s="555"/>
      <c r="H1378" s="555"/>
      <c r="J1378" s="555"/>
      <c r="O1378" s="588"/>
      <c r="P1378" s="557"/>
      <c r="Q1378" s="557"/>
      <c r="R1378" s="557"/>
    </row>
    <row r="1379" spans="6:18" s="587" customFormat="1">
      <c r="F1379" s="555"/>
      <c r="H1379" s="555"/>
      <c r="J1379" s="555"/>
      <c r="O1379" s="588"/>
      <c r="P1379" s="557"/>
      <c r="Q1379" s="557"/>
      <c r="R1379" s="557"/>
    </row>
    <row r="1380" spans="6:18" s="587" customFormat="1">
      <c r="F1380" s="555"/>
      <c r="H1380" s="555"/>
      <c r="J1380" s="555"/>
      <c r="O1380" s="588"/>
      <c r="P1380" s="557"/>
      <c r="Q1380" s="557"/>
      <c r="R1380" s="557"/>
    </row>
    <row r="1381" spans="6:18" s="587" customFormat="1">
      <c r="F1381" s="555"/>
      <c r="H1381" s="555"/>
      <c r="J1381" s="555"/>
      <c r="O1381" s="588"/>
      <c r="P1381" s="557"/>
      <c r="Q1381" s="557"/>
      <c r="R1381" s="557"/>
    </row>
    <row r="1382" spans="6:18" s="587" customFormat="1">
      <c r="F1382" s="555"/>
      <c r="H1382" s="555"/>
      <c r="J1382" s="555"/>
      <c r="O1382" s="588"/>
      <c r="P1382" s="557"/>
      <c r="Q1382" s="557"/>
      <c r="R1382" s="557"/>
    </row>
    <row r="1383" spans="6:18" s="587" customFormat="1">
      <c r="F1383" s="555"/>
      <c r="H1383" s="555"/>
      <c r="J1383" s="555"/>
      <c r="O1383" s="588"/>
      <c r="P1383" s="557"/>
      <c r="Q1383" s="557"/>
      <c r="R1383" s="557"/>
    </row>
    <row r="1384" spans="6:18" s="587" customFormat="1">
      <c r="F1384" s="555"/>
      <c r="H1384" s="555"/>
      <c r="J1384" s="555"/>
      <c r="O1384" s="588"/>
      <c r="P1384" s="557"/>
      <c r="Q1384" s="557"/>
      <c r="R1384" s="557"/>
    </row>
    <row r="1385" spans="6:18" s="587" customFormat="1">
      <c r="F1385" s="555"/>
      <c r="H1385" s="555"/>
      <c r="J1385" s="555"/>
      <c r="O1385" s="588"/>
      <c r="P1385" s="557"/>
      <c r="Q1385" s="557"/>
      <c r="R1385" s="557"/>
    </row>
    <row r="1386" spans="6:18" s="587" customFormat="1">
      <c r="F1386" s="555"/>
      <c r="H1386" s="555"/>
      <c r="J1386" s="555"/>
      <c r="O1386" s="588"/>
      <c r="P1386" s="557"/>
      <c r="Q1386" s="557"/>
      <c r="R1386" s="557"/>
    </row>
    <row r="1387" spans="6:18" s="587" customFormat="1">
      <c r="F1387" s="555"/>
      <c r="H1387" s="555"/>
      <c r="J1387" s="555"/>
      <c r="O1387" s="588"/>
      <c r="P1387" s="557"/>
      <c r="Q1387" s="557"/>
      <c r="R1387" s="557"/>
    </row>
    <row r="1388" spans="6:18" s="587" customFormat="1">
      <c r="F1388" s="555"/>
      <c r="H1388" s="555"/>
      <c r="J1388" s="555"/>
      <c r="O1388" s="588"/>
      <c r="P1388" s="557"/>
      <c r="Q1388" s="557"/>
      <c r="R1388" s="557"/>
    </row>
    <row r="1389" spans="6:18" s="587" customFormat="1">
      <c r="F1389" s="555"/>
      <c r="H1389" s="555"/>
      <c r="J1389" s="555"/>
      <c r="O1389" s="588"/>
      <c r="P1389" s="557"/>
      <c r="Q1389" s="557"/>
      <c r="R1389" s="557"/>
    </row>
    <row r="1390" spans="6:18" s="587" customFormat="1">
      <c r="F1390" s="555"/>
      <c r="H1390" s="555"/>
      <c r="J1390" s="555"/>
      <c r="O1390" s="588"/>
      <c r="P1390" s="557"/>
      <c r="Q1390" s="557"/>
      <c r="R1390" s="557"/>
    </row>
    <row r="1391" spans="6:18" s="587" customFormat="1">
      <c r="F1391" s="555"/>
      <c r="H1391" s="555"/>
      <c r="J1391" s="555"/>
      <c r="O1391" s="588"/>
      <c r="P1391" s="557"/>
      <c r="Q1391" s="557"/>
      <c r="R1391" s="557"/>
    </row>
    <row r="1392" spans="6:18" s="587" customFormat="1">
      <c r="F1392" s="555"/>
      <c r="H1392" s="555"/>
      <c r="J1392" s="555"/>
      <c r="O1392" s="588"/>
      <c r="P1392" s="557"/>
      <c r="Q1392" s="557"/>
      <c r="R1392" s="557"/>
    </row>
    <row r="1393" spans="6:18" s="587" customFormat="1">
      <c r="F1393" s="555"/>
      <c r="H1393" s="555"/>
      <c r="J1393" s="555"/>
      <c r="O1393" s="588"/>
      <c r="P1393" s="557"/>
      <c r="Q1393" s="557"/>
      <c r="R1393" s="557"/>
    </row>
    <row r="1394" spans="6:18" s="587" customFormat="1">
      <c r="F1394" s="555"/>
      <c r="H1394" s="555"/>
      <c r="J1394" s="555"/>
      <c r="O1394" s="588"/>
      <c r="P1394" s="557"/>
      <c r="Q1394" s="557"/>
      <c r="R1394" s="557"/>
    </row>
    <row r="1395" spans="6:18" s="587" customFormat="1">
      <c r="F1395" s="555"/>
      <c r="H1395" s="555"/>
      <c r="J1395" s="555"/>
      <c r="O1395" s="588"/>
      <c r="P1395" s="557"/>
      <c r="Q1395" s="557"/>
      <c r="R1395" s="557"/>
    </row>
    <row r="1396" spans="6:18" s="587" customFormat="1">
      <c r="F1396" s="555"/>
      <c r="H1396" s="555"/>
      <c r="J1396" s="555"/>
      <c r="O1396" s="588"/>
      <c r="P1396" s="557"/>
      <c r="Q1396" s="557"/>
      <c r="R1396" s="557"/>
    </row>
    <row r="1397" spans="6:18" s="587" customFormat="1">
      <c r="F1397" s="555"/>
      <c r="H1397" s="555"/>
      <c r="J1397" s="555"/>
      <c r="O1397" s="588"/>
      <c r="P1397" s="557"/>
      <c r="Q1397" s="557"/>
      <c r="R1397" s="557"/>
    </row>
    <row r="1398" spans="6:18" s="587" customFormat="1">
      <c r="F1398" s="555"/>
      <c r="H1398" s="555"/>
      <c r="J1398" s="555"/>
      <c r="O1398" s="588"/>
      <c r="P1398" s="557"/>
      <c r="Q1398" s="557"/>
      <c r="R1398" s="557"/>
    </row>
    <row r="1399" spans="6:18" s="587" customFormat="1">
      <c r="F1399" s="555"/>
      <c r="H1399" s="555"/>
      <c r="J1399" s="555"/>
      <c r="O1399" s="588"/>
      <c r="P1399" s="557"/>
      <c r="Q1399" s="557"/>
      <c r="R1399" s="557"/>
    </row>
    <row r="1400" spans="6:18" s="587" customFormat="1">
      <c r="F1400" s="555"/>
      <c r="H1400" s="555"/>
      <c r="J1400" s="555"/>
      <c r="O1400" s="588"/>
      <c r="P1400" s="557"/>
      <c r="Q1400" s="557"/>
      <c r="R1400" s="557"/>
    </row>
    <row r="1401" spans="6:18" s="587" customFormat="1">
      <c r="F1401" s="555"/>
      <c r="H1401" s="555"/>
      <c r="J1401" s="555"/>
      <c r="O1401" s="588"/>
      <c r="P1401" s="557"/>
      <c r="Q1401" s="557"/>
      <c r="R1401" s="557"/>
    </row>
    <row r="1402" spans="6:18" s="587" customFormat="1">
      <c r="F1402" s="555"/>
      <c r="H1402" s="555"/>
      <c r="J1402" s="555"/>
      <c r="O1402" s="588"/>
      <c r="P1402" s="557"/>
      <c r="Q1402" s="557"/>
      <c r="R1402" s="557"/>
    </row>
    <row r="1403" spans="6:18" s="587" customFormat="1">
      <c r="F1403" s="555"/>
      <c r="H1403" s="555"/>
      <c r="J1403" s="555"/>
      <c r="O1403" s="588"/>
      <c r="P1403" s="557"/>
      <c r="Q1403" s="557"/>
      <c r="R1403" s="557"/>
    </row>
    <row r="1404" spans="6:18" s="587" customFormat="1">
      <c r="F1404" s="555"/>
      <c r="H1404" s="555"/>
      <c r="J1404" s="555"/>
      <c r="O1404" s="588"/>
      <c r="P1404" s="557"/>
      <c r="Q1404" s="557"/>
      <c r="R1404" s="557"/>
    </row>
    <row r="1405" spans="6:18" s="587" customFormat="1">
      <c r="F1405" s="555"/>
      <c r="H1405" s="555"/>
      <c r="J1405" s="555"/>
      <c r="O1405" s="588"/>
      <c r="P1405" s="557"/>
      <c r="Q1405" s="557"/>
      <c r="R1405" s="557"/>
    </row>
    <row r="1406" spans="6:18" s="587" customFormat="1">
      <c r="F1406" s="555"/>
      <c r="H1406" s="555"/>
      <c r="J1406" s="555"/>
      <c r="O1406" s="588"/>
      <c r="P1406" s="557"/>
      <c r="Q1406" s="557"/>
      <c r="R1406" s="557"/>
    </row>
    <row r="1407" spans="6:18" s="587" customFormat="1">
      <c r="F1407" s="555"/>
      <c r="H1407" s="555"/>
      <c r="J1407" s="555"/>
      <c r="O1407" s="588"/>
      <c r="P1407" s="557"/>
      <c r="Q1407" s="557"/>
      <c r="R1407" s="557"/>
    </row>
    <row r="1408" spans="6:18" s="587" customFormat="1">
      <c r="F1408" s="555"/>
      <c r="H1408" s="555"/>
      <c r="J1408" s="555"/>
      <c r="O1408" s="588"/>
      <c r="P1408" s="557"/>
      <c r="Q1408" s="557"/>
      <c r="R1408" s="557"/>
    </row>
    <row r="1409" spans="6:18" s="587" customFormat="1">
      <c r="F1409" s="555"/>
      <c r="H1409" s="555"/>
      <c r="J1409" s="555"/>
      <c r="O1409" s="588"/>
      <c r="P1409" s="557"/>
      <c r="Q1409" s="557"/>
      <c r="R1409" s="557"/>
    </row>
    <row r="1410" spans="6:18" s="587" customFormat="1">
      <c r="F1410" s="555"/>
      <c r="H1410" s="555"/>
      <c r="J1410" s="555"/>
      <c r="O1410" s="588"/>
      <c r="P1410" s="557"/>
      <c r="Q1410" s="557"/>
      <c r="R1410" s="557"/>
    </row>
    <row r="1411" spans="6:18" s="587" customFormat="1">
      <c r="F1411" s="555"/>
      <c r="H1411" s="555"/>
      <c r="J1411" s="555"/>
      <c r="O1411" s="588"/>
      <c r="P1411" s="557"/>
      <c r="Q1411" s="557"/>
      <c r="R1411" s="557"/>
    </row>
    <row r="1412" spans="6:18" s="587" customFormat="1">
      <c r="F1412" s="555"/>
      <c r="H1412" s="555"/>
      <c r="J1412" s="555"/>
      <c r="O1412" s="588"/>
      <c r="P1412" s="557"/>
      <c r="Q1412" s="557"/>
      <c r="R1412" s="557"/>
    </row>
    <row r="1413" spans="6:18" s="587" customFormat="1">
      <c r="F1413" s="555"/>
      <c r="H1413" s="555"/>
      <c r="J1413" s="555"/>
      <c r="O1413" s="588"/>
      <c r="P1413" s="557"/>
      <c r="Q1413" s="557"/>
      <c r="R1413" s="557"/>
    </row>
    <row r="1414" spans="6:18" s="587" customFormat="1">
      <c r="F1414" s="555"/>
      <c r="H1414" s="555"/>
      <c r="J1414" s="555"/>
      <c r="O1414" s="588"/>
      <c r="P1414" s="557"/>
      <c r="Q1414" s="557"/>
      <c r="R1414" s="557"/>
    </row>
    <row r="1415" spans="6:18" s="587" customFormat="1">
      <c r="F1415" s="555"/>
      <c r="H1415" s="555"/>
      <c r="J1415" s="555"/>
      <c r="O1415" s="588"/>
      <c r="P1415" s="557"/>
      <c r="Q1415" s="557"/>
      <c r="R1415" s="557"/>
    </row>
    <row r="1416" spans="6:18" s="587" customFormat="1">
      <c r="F1416" s="555"/>
      <c r="H1416" s="555"/>
      <c r="J1416" s="555"/>
      <c r="O1416" s="588"/>
      <c r="P1416" s="557"/>
      <c r="Q1416" s="557"/>
      <c r="R1416" s="557"/>
    </row>
    <row r="1417" spans="6:18" s="587" customFormat="1">
      <c r="F1417" s="555"/>
      <c r="H1417" s="555"/>
      <c r="J1417" s="555"/>
      <c r="O1417" s="588"/>
      <c r="P1417" s="557"/>
      <c r="Q1417" s="557"/>
      <c r="R1417" s="557"/>
    </row>
    <row r="1418" spans="6:18" s="587" customFormat="1">
      <c r="F1418" s="555"/>
      <c r="H1418" s="555"/>
      <c r="J1418" s="555"/>
      <c r="O1418" s="588"/>
      <c r="P1418" s="557"/>
      <c r="Q1418" s="557"/>
      <c r="R1418" s="557"/>
    </row>
    <row r="1419" spans="6:18" s="587" customFormat="1">
      <c r="F1419" s="555"/>
      <c r="H1419" s="555"/>
      <c r="J1419" s="555"/>
      <c r="O1419" s="588"/>
      <c r="P1419" s="557"/>
      <c r="Q1419" s="557"/>
      <c r="R1419" s="557"/>
    </row>
    <row r="1420" spans="6:18" s="587" customFormat="1">
      <c r="F1420" s="555"/>
      <c r="H1420" s="555"/>
      <c r="J1420" s="555"/>
      <c r="O1420" s="588"/>
      <c r="P1420" s="557"/>
      <c r="Q1420" s="557"/>
      <c r="R1420" s="557"/>
    </row>
    <row r="1421" spans="6:18" s="587" customFormat="1">
      <c r="F1421" s="555"/>
      <c r="H1421" s="555"/>
      <c r="J1421" s="555"/>
      <c r="O1421" s="588"/>
      <c r="P1421" s="557"/>
      <c r="Q1421" s="557"/>
      <c r="R1421" s="557"/>
    </row>
    <row r="1422" spans="6:18" s="587" customFormat="1">
      <c r="F1422" s="555"/>
      <c r="H1422" s="555"/>
      <c r="J1422" s="555"/>
      <c r="O1422" s="588"/>
      <c r="P1422" s="557"/>
      <c r="Q1422" s="557"/>
      <c r="R1422" s="557"/>
    </row>
    <row r="1423" spans="6:18" s="587" customFormat="1">
      <c r="F1423" s="555"/>
      <c r="H1423" s="555"/>
      <c r="J1423" s="555"/>
      <c r="O1423" s="588"/>
      <c r="P1423" s="557"/>
      <c r="Q1423" s="557"/>
      <c r="R1423" s="557"/>
    </row>
    <row r="1424" spans="6:18" s="587" customFormat="1">
      <c r="F1424" s="555"/>
      <c r="H1424" s="555"/>
      <c r="J1424" s="555"/>
      <c r="O1424" s="588"/>
      <c r="P1424" s="557"/>
      <c r="Q1424" s="557"/>
      <c r="R1424" s="557"/>
    </row>
    <row r="1425" spans="6:18" s="587" customFormat="1">
      <c r="F1425" s="555"/>
      <c r="H1425" s="555"/>
      <c r="J1425" s="555"/>
      <c r="O1425" s="588"/>
      <c r="P1425" s="557"/>
      <c r="Q1425" s="557"/>
      <c r="R1425" s="557"/>
    </row>
    <row r="1426" spans="6:18" s="587" customFormat="1">
      <c r="F1426" s="555"/>
      <c r="H1426" s="555"/>
      <c r="J1426" s="555"/>
      <c r="O1426" s="588"/>
      <c r="P1426" s="557"/>
      <c r="Q1426" s="557"/>
      <c r="R1426" s="557"/>
    </row>
    <row r="1427" spans="6:18" s="587" customFormat="1">
      <c r="F1427" s="555"/>
      <c r="H1427" s="555"/>
      <c r="J1427" s="555"/>
      <c r="O1427" s="588"/>
      <c r="P1427" s="557"/>
      <c r="Q1427" s="557"/>
      <c r="R1427" s="557"/>
    </row>
    <row r="1428" spans="6:18" s="587" customFormat="1">
      <c r="F1428" s="555"/>
      <c r="H1428" s="555"/>
      <c r="J1428" s="555"/>
      <c r="O1428" s="588"/>
      <c r="P1428" s="557"/>
      <c r="Q1428" s="557"/>
      <c r="R1428" s="557"/>
    </row>
    <row r="1429" spans="6:18" s="587" customFormat="1">
      <c r="F1429" s="555"/>
      <c r="H1429" s="555"/>
      <c r="J1429" s="555"/>
      <c r="O1429" s="588"/>
      <c r="P1429" s="557"/>
      <c r="Q1429" s="557"/>
      <c r="R1429" s="557"/>
    </row>
    <row r="1430" spans="6:18" s="587" customFormat="1">
      <c r="F1430" s="555"/>
      <c r="H1430" s="555"/>
      <c r="J1430" s="555"/>
      <c r="O1430" s="588"/>
      <c r="P1430" s="557"/>
      <c r="Q1430" s="557"/>
      <c r="R1430" s="557"/>
    </row>
    <row r="1431" spans="6:18" s="587" customFormat="1">
      <c r="F1431" s="555"/>
      <c r="H1431" s="555"/>
      <c r="J1431" s="555"/>
      <c r="O1431" s="588"/>
      <c r="P1431" s="557"/>
      <c r="Q1431" s="557"/>
      <c r="R1431" s="557"/>
    </row>
    <row r="1432" spans="6:18" s="587" customFormat="1">
      <c r="F1432" s="555"/>
      <c r="H1432" s="555"/>
      <c r="J1432" s="555"/>
      <c r="O1432" s="588"/>
      <c r="P1432" s="557"/>
      <c r="Q1432" s="557"/>
      <c r="R1432" s="557"/>
    </row>
    <row r="1433" spans="6:18" s="587" customFormat="1">
      <c r="F1433" s="555"/>
      <c r="H1433" s="555"/>
      <c r="J1433" s="555"/>
      <c r="O1433" s="588"/>
      <c r="P1433" s="557"/>
      <c r="Q1433" s="557"/>
      <c r="R1433" s="557"/>
    </row>
    <row r="1434" spans="6:18" s="587" customFormat="1">
      <c r="F1434" s="555"/>
      <c r="H1434" s="555"/>
      <c r="J1434" s="555"/>
      <c r="O1434" s="588"/>
      <c r="P1434" s="557"/>
      <c r="Q1434" s="557"/>
      <c r="R1434" s="557"/>
    </row>
    <row r="1435" spans="6:18" s="587" customFormat="1">
      <c r="F1435" s="555"/>
      <c r="H1435" s="555"/>
      <c r="J1435" s="555"/>
      <c r="O1435" s="588"/>
      <c r="P1435" s="557"/>
      <c r="Q1435" s="557"/>
      <c r="R1435" s="557"/>
    </row>
    <row r="1436" spans="6:18" s="587" customFormat="1">
      <c r="F1436" s="555"/>
      <c r="H1436" s="555"/>
      <c r="J1436" s="555"/>
      <c r="O1436" s="588"/>
      <c r="P1436" s="557"/>
      <c r="Q1436" s="557"/>
      <c r="R1436" s="557"/>
    </row>
    <row r="1437" spans="6:18" s="587" customFormat="1">
      <c r="F1437" s="555"/>
      <c r="H1437" s="555"/>
      <c r="J1437" s="555"/>
      <c r="O1437" s="588"/>
      <c r="P1437" s="557"/>
      <c r="Q1437" s="557"/>
      <c r="R1437" s="557"/>
    </row>
    <row r="1438" spans="6:18" s="587" customFormat="1">
      <c r="F1438" s="555"/>
      <c r="H1438" s="555"/>
      <c r="J1438" s="555"/>
      <c r="O1438" s="588"/>
      <c r="P1438" s="557"/>
      <c r="Q1438" s="557"/>
      <c r="R1438" s="557"/>
    </row>
    <row r="1439" spans="6:18" s="587" customFormat="1">
      <c r="F1439" s="555"/>
      <c r="H1439" s="555"/>
      <c r="J1439" s="555"/>
      <c r="O1439" s="588"/>
      <c r="P1439" s="557"/>
      <c r="Q1439" s="557"/>
      <c r="R1439" s="557"/>
    </row>
    <row r="1440" spans="6:18" s="587" customFormat="1">
      <c r="F1440" s="555"/>
      <c r="H1440" s="555"/>
      <c r="J1440" s="555"/>
      <c r="O1440" s="588"/>
      <c r="P1440" s="557"/>
      <c r="Q1440" s="557"/>
      <c r="R1440" s="557"/>
    </row>
    <row r="1441" spans="6:18" s="587" customFormat="1">
      <c r="F1441" s="555"/>
      <c r="H1441" s="555"/>
      <c r="J1441" s="555"/>
      <c r="O1441" s="588"/>
      <c r="P1441" s="557"/>
      <c r="Q1441" s="557"/>
      <c r="R1441" s="557"/>
    </row>
    <row r="1442" spans="6:18" s="587" customFormat="1">
      <c r="F1442" s="555"/>
      <c r="H1442" s="555"/>
      <c r="J1442" s="555"/>
      <c r="O1442" s="588"/>
      <c r="P1442" s="557"/>
      <c r="Q1442" s="557"/>
      <c r="R1442" s="557"/>
    </row>
    <row r="1443" spans="6:18" s="587" customFormat="1">
      <c r="F1443" s="555"/>
      <c r="H1443" s="555"/>
      <c r="J1443" s="555"/>
      <c r="O1443" s="588"/>
      <c r="P1443" s="557"/>
      <c r="Q1443" s="557"/>
      <c r="R1443" s="557"/>
    </row>
    <row r="1444" spans="6:18" s="587" customFormat="1">
      <c r="F1444" s="555"/>
      <c r="H1444" s="555"/>
      <c r="J1444" s="555"/>
      <c r="O1444" s="588"/>
      <c r="P1444" s="557"/>
      <c r="Q1444" s="557"/>
      <c r="R1444" s="557"/>
    </row>
    <row r="1445" spans="6:18" s="587" customFormat="1">
      <c r="F1445" s="555"/>
      <c r="H1445" s="555"/>
      <c r="J1445" s="555"/>
      <c r="O1445" s="588"/>
      <c r="P1445" s="557"/>
      <c r="Q1445" s="557"/>
      <c r="R1445" s="557"/>
    </row>
    <row r="1446" spans="6:18" s="587" customFormat="1">
      <c r="F1446" s="555"/>
      <c r="H1446" s="555"/>
      <c r="J1446" s="555"/>
      <c r="O1446" s="588"/>
      <c r="P1446" s="557"/>
      <c r="Q1446" s="557"/>
      <c r="R1446" s="557"/>
    </row>
    <row r="1447" spans="6:18" s="587" customFormat="1">
      <c r="F1447" s="555"/>
      <c r="H1447" s="555"/>
      <c r="J1447" s="555"/>
      <c r="O1447" s="588"/>
      <c r="P1447" s="557"/>
      <c r="Q1447" s="557"/>
      <c r="R1447" s="557"/>
    </row>
    <row r="1448" spans="6:18" s="587" customFormat="1">
      <c r="F1448" s="555"/>
      <c r="H1448" s="555"/>
      <c r="J1448" s="555"/>
      <c r="O1448" s="588"/>
      <c r="P1448" s="557"/>
      <c r="Q1448" s="557"/>
      <c r="R1448" s="557"/>
    </row>
    <row r="1449" spans="6:18" s="587" customFormat="1">
      <c r="F1449" s="555"/>
      <c r="H1449" s="555"/>
      <c r="J1449" s="555"/>
      <c r="O1449" s="588"/>
      <c r="P1449" s="557"/>
      <c r="Q1449" s="557"/>
      <c r="R1449" s="557"/>
    </row>
    <row r="1450" spans="6:18" s="587" customFormat="1">
      <c r="F1450" s="555"/>
      <c r="H1450" s="555"/>
      <c r="J1450" s="555"/>
      <c r="O1450" s="588"/>
      <c r="P1450" s="557"/>
      <c r="Q1450" s="557"/>
      <c r="R1450" s="557"/>
    </row>
    <row r="1451" spans="6:18" s="587" customFormat="1">
      <c r="F1451" s="555"/>
      <c r="H1451" s="555"/>
      <c r="J1451" s="555"/>
      <c r="O1451" s="588"/>
      <c r="P1451" s="557"/>
      <c r="Q1451" s="557"/>
      <c r="R1451" s="557"/>
    </row>
    <row r="1452" spans="6:18" s="587" customFormat="1">
      <c r="F1452" s="555"/>
      <c r="H1452" s="555"/>
      <c r="J1452" s="555"/>
      <c r="O1452" s="588"/>
      <c r="P1452" s="557"/>
      <c r="Q1452" s="557"/>
      <c r="R1452" s="557"/>
    </row>
    <row r="1453" spans="6:18" s="587" customFormat="1">
      <c r="F1453" s="555"/>
      <c r="H1453" s="555"/>
      <c r="J1453" s="555"/>
      <c r="O1453" s="588"/>
      <c r="P1453" s="557"/>
      <c r="Q1453" s="557"/>
      <c r="R1453" s="557"/>
    </row>
    <row r="1454" spans="6:18" s="587" customFormat="1">
      <c r="F1454" s="555"/>
      <c r="H1454" s="555"/>
      <c r="J1454" s="555"/>
      <c r="O1454" s="588"/>
      <c r="P1454" s="557"/>
      <c r="Q1454" s="557"/>
      <c r="R1454" s="557"/>
    </row>
    <row r="1455" spans="6:18" s="587" customFormat="1">
      <c r="F1455" s="555"/>
      <c r="H1455" s="555"/>
      <c r="J1455" s="555"/>
      <c r="O1455" s="588"/>
      <c r="P1455" s="557"/>
      <c r="Q1455" s="557"/>
      <c r="R1455" s="557"/>
    </row>
    <row r="1456" spans="6:18" s="587" customFormat="1">
      <c r="F1456" s="555"/>
      <c r="H1456" s="555"/>
      <c r="J1456" s="555"/>
      <c r="O1456" s="588"/>
      <c r="P1456" s="557"/>
      <c r="Q1456" s="557"/>
      <c r="R1456" s="557"/>
    </row>
    <row r="1457" spans="6:18" s="587" customFormat="1">
      <c r="F1457" s="555"/>
      <c r="H1457" s="555"/>
      <c r="J1457" s="555"/>
      <c r="O1457" s="588"/>
      <c r="P1457" s="557"/>
      <c r="Q1457" s="557"/>
      <c r="R1457" s="557"/>
    </row>
    <row r="1458" spans="6:18" s="587" customFormat="1">
      <c r="F1458" s="555"/>
      <c r="H1458" s="555"/>
      <c r="J1458" s="555"/>
      <c r="O1458" s="588"/>
      <c r="P1458" s="557"/>
      <c r="Q1458" s="557"/>
      <c r="R1458" s="557"/>
    </row>
    <row r="1459" spans="6:18" s="587" customFormat="1">
      <c r="F1459" s="555"/>
      <c r="H1459" s="555"/>
      <c r="J1459" s="555"/>
      <c r="O1459" s="588"/>
      <c r="P1459" s="557"/>
      <c r="Q1459" s="557"/>
      <c r="R1459" s="557"/>
    </row>
    <row r="1460" spans="6:18" s="587" customFormat="1">
      <c r="F1460" s="555"/>
      <c r="H1460" s="555"/>
      <c r="J1460" s="555"/>
      <c r="O1460" s="588"/>
      <c r="P1460" s="557"/>
      <c r="Q1460" s="557"/>
      <c r="R1460" s="557"/>
    </row>
    <row r="1461" spans="6:18" s="587" customFormat="1">
      <c r="F1461" s="555"/>
      <c r="H1461" s="555"/>
      <c r="J1461" s="555"/>
      <c r="O1461" s="588"/>
      <c r="P1461" s="557"/>
      <c r="Q1461" s="557"/>
      <c r="R1461" s="557"/>
    </row>
    <row r="1462" spans="6:18" s="587" customFormat="1">
      <c r="F1462" s="555"/>
      <c r="H1462" s="555"/>
      <c r="J1462" s="555"/>
      <c r="O1462" s="588"/>
      <c r="P1462" s="557"/>
      <c r="Q1462" s="557"/>
      <c r="R1462" s="557"/>
    </row>
    <row r="1463" spans="6:18" s="587" customFormat="1">
      <c r="F1463" s="555"/>
      <c r="H1463" s="555"/>
      <c r="J1463" s="555"/>
      <c r="O1463" s="588"/>
      <c r="P1463" s="557"/>
      <c r="Q1463" s="557"/>
      <c r="R1463" s="557"/>
    </row>
    <row r="1464" spans="6:18" s="587" customFormat="1">
      <c r="F1464" s="555"/>
      <c r="H1464" s="555"/>
      <c r="J1464" s="555"/>
      <c r="O1464" s="588"/>
      <c r="P1464" s="557"/>
      <c r="Q1464" s="557"/>
      <c r="R1464" s="557"/>
    </row>
    <row r="1465" spans="6:18" s="587" customFormat="1">
      <c r="F1465" s="555"/>
      <c r="H1465" s="555"/>
      <c r="J1465" s="555"/>
      <c r="O1465" s="588"/>
      <c r="P1465" s="557"/>
      <c r="Q1465" s="557"/>
      <c r="R1465" s="557"/>
    </row>
    <row r="1466" spans="6:18" s="587" customFormat="1">
      <c r="F1466" s="555"/>
      <c r="H1466" s="555"/>
      <c r="J1466" s="555"/>
      <c r="O1466" s="588"/>
      <c r="P1466" s="557"/>
      <c r="Q1466" s="557"/>
      <c r="R1466" s="557"/>
    </row>
    <row r="1467" spans="6:18" s="587" customFormat="1">
      <c r="F1467" s="555"/>
      <c r="H1467" s="555"/>
      <c r="J1467" s="555"/>
      <c r="O1467" s="588"/>
      <c r="P1467" s="557"/>
      <c r="Q1467" s="557"/>
      <c r="R1467" s="557"/>
    </row>
    <row r="1468" spans="6:18" s="587" customFormat="1">
      <c r="F1468" s="555"/>
      <c r="H1468" s="555"/>
      <c r="J1468" s="555"/>
      <c r="O1468" s="588"/>
      <c r="P1468" s="557"/>
      <c r="Q1468" s="557"/>
      <c r="R1468" s="557"/>
    </row>
    <row r="1469" spans="6:18" s="587" customFormat="1">
      <c r="F1469" s="555"/>
      <c r="H1469" s="555"/>
      <c r="J1469" s="555"/>
      <c r="O1469" s="588"/>
      <c r="P1469" s="557"/>
      <c r="Q1469" s="557"/>
      <c r="R1469" s="557"/>
    </row>
    <row r="1470" spans="6:18" s="587" customFormat="1">
      <c r="F1470" s="555"/>
      <c r="H1470" s="555"/>
      <c r="J1470" s="555"/>
      <c r="O1470" s="588"/>
      <c r="P1470" s="557"/>
      <c r="Q1470" s="557"/>
      <c r="R1470" s="557"/>
    </row>
    <row r="1471" spans="6:18" s="587" customFormat="1">
      <c r="F1471" s="555"/>
      <c r="H1471" s="555"/>
      <c r="J1471" s="555"/>
      <c r="O1471" s="588"/>
      <c r="P1471" s="557"/>
      <c r="Q1471" s="557"/>
      <c r="R1471" s="557"/>
    </row>
    <row r="1472" spans="6:18" s="587" customFormat="1">
      <c r="F1472" s="555"/>
      <c r="H1472" s="555"/>
      <c r="J1472" s="555"/>
      <c r="O1472" s="588"/>
      <c r="P1472" s="557"/>
      <c r="Q1472" s="557"/>
      <c r="R1472" s="557"/>
    </row>
    <row r="1473" spans="6:18" s="587" customFormat="1">
      <c r="F1473" s="555"/>
      <c r="H1473" s="555"/>
      <c r="J1473" s="555"/>
      <c r="O1473" s="588"/>
      <c r="P1473" s="557"/>
      <c r="Q1473" s="557"/>
      <c r="R1473" s="557"/>
    </row>
    <row r="1474" spans="6:18" s="587" customFormat="1">
      <c r="F1474" s="555"/>
      <c r="H1474" s="555"/>
      <c r="J1474" s="555"/>
      <c r="O1474" s="588"/>
      <c r="P1474" s="557"/>
      <c r="Q1474" s="557"/>
      <c r="R1474" s="557"/>
    </row>
    <row r="1475" spans="6:18" s="587" customFormat="1">
      <c r="F1475" s="555"/>
      <c r="H1475" s="555"/>
      <c r="J1475" s="555"/>
      <c r="O1475" s="588"/>
      <c r="P1475" s="557"/>
      <c r="Q1475" s="557"/>
      <c r="R1475" s="557"/>
    </row>
    <row r="1476" spans="6:18" s="587" customFormat="1">
      <c r="F1476" s="555"/>
      <c r="H1476" s="555"/>
      <c r="J1476" s="555"/>
      <c r="O1476" s="588"/>
      <c r="P1476" s="557"/>
      <c r="Q1476" s="557"/>
      <c r="R1476" s="557"/>
    </row>
    <row r="1477" spans="6:18" s="587" customFormat="1">
      <c r="F1477" s="555"/>
      <c r="H1477" s="555"/>
      <c r="J1477" s="555"/>
      <c r="O1477" s="588"/>
      <c r="P1477" s="557"/>
      <c r="Q1477" s="557"/>
      <c r="R1477" s="557"/>
    </row>
    <row r="1478" spans="6:18" s="587" customFormat="1">
      <c r="F1478" s="555"/>
      <c r="H1478" s="555"/>
      <c r="J1478" s="555"/>
      <c r="O1478" s="588"/>
      <c r="P1478" s="557"/>
      <c r="Q1478" s="557"/>
      <c r="R1478" s="557"/>
    </row>
    <row r="1479" spans="6:18" s="587" customFormat="1">
      <c r="F1479" s="555"/>
      <c r="H1479" s="555"/>
      <c r="J1479" s="555"/>
      <c r="O1479" s="588"/>
      <c r="P1479" s="557"/>
      <c r="Q1479" s="557"/>
      <c r="R1479" s="557"/>
    </row>
    <row r="1480" spans="6:18" s="587" customFormat="1">
      <c r="F1480" s="555"/>
      <c r="H1480" s="555"/>
      <c r="J1480" s="555"/>
      <c r="O1480" s="588"/>
      <c r="P1480" s="557"/>
      <c r="Q1480" s="557"/>
      <c r="R1480" s="557"/>
    </row>
    <row r="1481" spans="6:18" s="587" customFormat="1">
      <c r="F1481" s="555"/>
      <c r="H1481" s="555"/>
      <c r="J1481" s="555"/>
      <c r="O1481" s="588"/>
      <c r="P1481" s="557"/>
      <c r="Q1481" s="557"/>
      <c r="R1481" s="557"/>
    </row>
    <row r="1482" spans="6:18" s="587" customFormat="1">
      <c r="F1482" s="555"/>
      <c r="H1482" s="555"/>
      <c r="J1482" s="555"/>
      <c r="O1482" s="588"/>
      <c r="P1482" s="557"/>
      <c r="Q1482" s="557"/>
      <c r="R1482" s="557"/>
    </row>
    <row r="1483" spans="6:18" s="587" customFormat="1">
      <c r="F1483" s="555"/>
      <c r="H1483" s="555"/>
      <c r="J1483" s="555"/>
      <c r="O1483" s="588"/>
      <c r="P1483" s="557"/>
      <c r="Q1483" s="557"/>
      <c r="R1483" s="557"/>
    </row>
    <row r="1484" spans="6:18" s="587" customFormat="1">
      <c r="F1484" s="555"/>
      <c r="H1484" s="555"/>
      <c r="J1484" s="555"/>
      <c r="O1484" s="588"/>
      <c r="P1484" s="557"/>
      <c r="Q1484" s="557"/>
      <c r="R1484" s="557"/>
    </row>
    <row r="1485" spans="6:18" s="587" customFormat="1">
      <c r="F1485" s="555"/>
      <c r="H1485" s="555"/>
      <c r="J1485" s="555"/>
      <c r="O1485" s="588"/>
      <c r="P1485" s="557"/>
      <c r="Q1485" s="557"/>
      <c r="R1485" s="557"/>
    </row>
    <row r="1486" spans="6:18" s="587" customFormat="1">
      <c r="F1486" s="555"/>
      <c r="H1486" s="555"/>
      <c r="J1486" s="555"/>
      <c r="O1486" s="588"/>
      <c r="P1486" s="557"/>
      <c r="Q1486" s="557"/>
      <c r="R1486" s="557"/>
    </row>
    <row r="1487" spans="6:18" s="587" customFormat="1">
      <c r="F1487" s="555"/>
      <c r="H1487" s="555"/>
      <c r="J1487" s="555"/>
      <c r="O1487" s="588"/>
      <c r="P1487" s="557"/>
      <c r="Q1487" s="557"/>
      <c r="R1487" s="557"/>
    </row>
    <row r="1488" spans="6:18" s="587" customFormat="1">
      <c r="F1488" s="555"/>
      <c r="H1488" s="555"/>
      <c r="J1488" s="555"/>
      <c r="O1488" s="588"/>
      <c r="P1488" s="557"/>
      <c r="Q1488" s="557"/>
      <c r="R1488" s="557"/>
    </row>
    <row r="1489" spans="6:18" s="587" customFormat="1">
      <c r="F1489" s="555"/>
      <c r="H1489" s="555"/>
      <c r="J1489" s="555"/>
      <c r="O1489" s="588"/>
      <c r="P1489" s="557"/>
      <c r="Q1489" s="557"/>
      <c r="R1489" s="557"/>
    </row>
    <row r="1490" spans="6:18" s="587" customFormat="1">
      <c r="F1490" s="555"/>
      <c r="H1490" s="555"/>
      <c r="J1490" s="555"/>
      <c r="O1490" s="588"/>
      <c r="P1490" s="557"/>
      <c r="Q1490" s="557"/>
      <c r="R1490" s="557"/>
    </row>
    <row r="1491" spans="6:18" s="587" customFormat="1">
      <c r="F1491" s="555"/>
      <c r="H1491" s="555"/>
      <c r="J1491" s="555"/>
      <c r="O1491" s="588"/>
      <c r="P1491" s="557"/>
      <c r="Q1491" s="557"/>
      <c r="R1491" s="557"/>
    </row>
    <row r="1492" spans="6:18" s="587" customFormat="1">
      <c r="F1492" s="555"/>
      <c r="H1492" s="555"/>
      <c r="J1492" s="555"/>
      <c r="O1492" s="588"/>
      <c r="P1492" s="557"/>
      <c r="Q1492" s="557"/>
      <c r="R1492" s="557"/>
    </row>
    <row r="1493" spans="6:18" s="587" customFormat="1">
      <c r="F1493" s="555"/>
      <c r="H1493" s="555"/>
      <c r="J1493" s="555"/>
      <c r="O1493" s="588"/>
      <c r="P1493" s="557"/>
      <c r="Q1493" s="557"/>
      <c r="R1493" s="557"/>
    </row>
    <row r="1494" spans="6:18" s="587" customFormat="1">
      <c r="F1494" s="555"/>
      <c r="H1494" s="555"/>
      <c r="J1494" s="555"/>
      <c r="O1494" s="588"/>
      <c r="P1494" s="557"/>
      <c r="Q1494" s="557"/>
      <c r="R1494" s="557"/>
    </row>
    <row r="1495" spans="6:18" s="587" customFormat="1">
      <c r="F1495" s="555"/>
      <c r="H1495" s="555"/>
      <c r="J1495" s="555"/>
      <c r="O1495" s="588"/>
      <c r="P1495" s="557"/>
      <c r="Q1495" s="557"/>
      <c r="R1495" s="557"/>
    </row>
    <row r="1496" spans="6:18" s="587" customFormat="1">
      <c r="F1496" s="555"/>
      <c r="H1496" s="555"/>
      <c r="J1496" s="555"/>
      <c r="O1496" s="588"/>
      <c r="P1496" s="557"/>
      <c r="Q1496" s="557"/>
      <c r="R1496" s="557"/>
    </row>
    <row r="1497" spans="6:18" s="587" customFormat="1">
      <c r="F1497" s="555"/>
      <c r="H1497" s="555"/>
      <c r="J1497" s="555"/>
      <c r="O1497" s="588"/>
      <c r="P1497" s="557"/>
      <c r="Q1497" s="557"/>
      <c r="R1497" s="557"/>
    </row>
    <row r="1498" spans="6:18" s="587" customFormat="1">
      <c r="F1498" s="555"/>
      <c r="H1498" s="555"/>
      <c r="J1498" s="555"/>
      <c r="O1498" s="588"/>
      <c r="P1498" s="557"/>
      <c r="Q1498" s="557"/>
      <c r="R1498" s="557"/>
    </row>
    <row r="1499" spans="6:18" s="587" customFormat="1">
      <c r="F1499" s="555"/>
      <c r="H1499" s="555"/>
      <c r="J1499" s="555"/>
      <c r="O1499" s="588"/>
      <c r="P1499" s="557"/>
      <c r="Q1499" s="557"/>
      <c r="R1499" s="557"/>
    </row>
    <row r="1500" spans="6:18" s="587" customFormat="1">
      <c r="F1500" s="555"/>
      <c r="H1500" s="555"/>
      <c r="J1500" s="555"/>
      <c r="O1500" s="588"/>
      <c r="P1500" s="557"/>
      <c r="Q1500" s="557"/>
      <c r="R1500" s="557"/>
    </row>
    <row r="1501" spans="6:18" s="587" customFormat="1">
      <c r="F1501" s="555"/>
      <c r="H1501" s="555"/>
      <c r="J1501" s="555"/>
      <c r="O1501" s="588"/>
      <c r="P1501" s="557"/>
      <c r="Q1501" s="557"/>
      <c r="R1501" s="557"/>
    </row>
    <row r="1502" spans="6:18" s="587" customFormat="1">
      <c r="F1502" s="555"/>
      <c r="H1502" s="555"/>
      <c r="J1502" s="555"/>
      <c r="O1502" s="588"/>
      <c r="P1502" s="557"/>
      <c r="Q1502" s="557"/>
      <c r="R1502" s="557"/>
    </row>
    <row r="1503" spans="6:18" s="587" customFormat="1">
      <c r="F1503" s="555"/>
      <c r="H1503" s="555"/>
      <c r="J1503" s="555"/>
      <c r="O1503" s="588"/>
      <c r="P1503" s="557"/>
      <c r="Q1503" s="557"/>
      <c r="R1503" s="557"/>
    </row>
    <row r="1504" spans="6:18" s="587" customFormat="1">
      <c r="F1504" s="555"/>
      <c r="H1504" s="555"/>
      <c r="J1504" s="555"/>
      <c r="O1504" s="588"/>
      <c r="P1504" s="557"/>
      <c r="Q1504" s="557"/>
      <c r="R1504" s="557"/>
    </row>
    <row r="1505" spans="6:18" s="587" customFormat="1">
      <c r="F1505" s="555"/>
      <c r="H1505" s="555"/>
      <c r="J1505" s="555"/>
      <c r="O1505" s="588"/>
      <c r="P1505" s="557"/>
      <c r="Q1505" s="557"/>
      <c r="R1505" s="557"/>
    </row>
    <row r="1506" spans="6:18" s="587" customFormat="1">
      <c r="F1506" s="555"/>
      <c r="H1506" s="555"/>
      <c r="J1506" s="555"/>
      <c r="O1506" s="588"/>
      <c r="P1506" s="557"/>
      <c r="Q1506" s="557"/>
      <c r="R1506" s="557"/>
    </row>
    <row r="1507" spans="6:18" s="587" customFormat="1">
      <c r="F1507" s="555"/>
      <c r="H1507" s="555"/>
      <c r="J1507" s="555"/>
      <c r="O1507" s="588"/>
      <c r="P1507" s="557"/>
      <c r="Q1507" s="557"/>
      <c r="R1507" s="557"/>
    </row>
    <row r="1508" spans="6:18" s="587" customFormat="1">
      <c r="F1508" s="555"/>
      <c r="H1508" s="555"/>
      <c r="J1508" s="555"/>
      <c r="O1508" s="588"/>
      <c r="P1508" s="557"/>
      <c r="Q1508" s="557"/>
      <c r="R1508" s="557"/>
    </row>
    <row r="1509" spans="6:18" s="587" customFormat="1">
      <c r="F1509" s="555"/>
      <c r="H1509" s="555"/>
      <c r="J1509" s="555"/>
      <c r="O1509" s="588"/>
      <c r="P1509" s="557"/>
      <c r="Q1509" s="557"/>
      <c r="R1509" s="557"/>
    </row>
    <row r="1510" spans="6:18" s="587" customFormat="1">
      <c r="F1510" s="555"/>
      <c r="H1510" s="555"/>
      <c r="J1510" s="555"/>
      <c r="O1510" s="588"/>
      <c r="P1510" s="557"/>
      <c r="Q1510" s="557"/>
      <c r="R1510" s="557"/>
    </row>
    <row r="1511" spans="6:18" s="587" customFormat="1">
      <c r="F1511" s="555"/>
      <c r="H1511" s="555"/>
      <c r="J1511" s="555"/>
      <c r="O1511" s="588"/>
      <c r="P1511" s="557"/>
      <c r="Q1511" s="557"/>
      <c r="R1511" s="557"/>
    </row>
    <row r="1512" spans="6:18" s="587" customFormat="1">
      <c r="F1512" s="555"/>
      <c r="H1512" s="555"/>
      <c r="J1512" s="555"/>
      <c r="O1512" s="588"/>
      <c r="P1512" s="557"/>
      <c r="Q1512" s="557"/>
      <c r="R1512" s="557"/>
    </row>
    <row r="1513" spans="6:18" s="587" customFormat="1">
      <c r="F1513" s="555"/>
      <c r="H1513" s="555"/>
      <c r="J1513" s="555"/>
      <c r="O1513" s="588"/>
      <c r="P1513" s="557"/>
      <c r="Q1513" s="557"/>
      <c r="R1513" s="557"/>
    </row>
    <row r="1514" spans="6:18" s="587" customFormat="1">
      <c r="F1514" s="555"/>
      <c r="H1514" s="555"/>
      <c r="J1514" s="555"/>
      <c r="O1514" s="588"/>
      <c r="P1514" s="557"/>
      <c r="Q1514" s="557"/>
      <c r="R1514" s="557"/>
    </row>
    <row r="1515" spans="6:18" s="587" customFormat="1">
      <c r="F1515" s="555"/>
      <c r="H1515" s="555"/>
      <c r="J1515" s="555"/>
      <c r="O1515" s="588"/>
      <c r="P1515" s="557"/>
      <c r="Q1515" s="557"/>
      <c r="R1515" s="557"/>
    </row>
    <row r="1516" spans="6:18" s="587" customFormat="1">
      <c r="F1516" s="555"/>
      <c r="H1516" s="555"/>
      <c r="J1516" s="555"/>
      <c r="O1516" s="588"/>
      <c r="P1516" s="557"/>
      <c r="Q1516" s="557"/>
      <c r="R1516" s="557"/>
    </row>
    <row r="1517" spans="6:18" s="587" customFormat="1">
      <c r="F1517" s="555"/>
      <c r="H1517" s="555"/>
      <c r="J1517" s="555"/>
      <c r="O1517" s="588"/>
      <c r="P1517" s="557"/>
      <c r="Q1517" s="557"/>
      <c r="R1517" s="557"/>
    </row>
    <row r="1518" spans="6:18" s="587" customFormat="1">
      <c r="F1518" s="555"/>
      <c r="H1518" s="555"/>
      <c r="J1518" s="555"/>
      <c r="O1518" s="588"/>
      <c r="P1518" s="557"/>
      <c r="Q1518" s="557"/>
      <c r="R1518" s="557"/>
    </row>
    <row r="1519" spans="6:18" s="587" customFormat="1">
      <c r="F1519" s="555"/>
      <c r="H1519" s="555"/>
      <c r="J1519" s="555"/>
      <c r="O1519" s="588"/>
      <c r="P1519" s="557"/>
      <c r="Q1519" s="557"/>
      <c r="R1519" s="557"/>
    </row>
    <row r="1520" spans="6:18" s="587" customFormat="1">
      <c r="F1520" s="555"/>
      <c r="H1520" s="555"/>
      <c r="J1520" s="555"/>
      <c r="O1520" s="588"/>
      <c r="P1520" s="557"/>
      <c r="Q1520" s="557"/>
      <c r="R1520" s="557"/>
    </row>
    <row r="1521" spans="6:18" s="587" customFormat="1">
      <c r="F1521" s="555"/>
      <c r="H1521" s="555"/>
      <c r="J1521" s="555"/>
      <c r="O1521" s="588"/>
      <c r="P1521" s="557"/>
      <c r="Q1521" s="557"/>
      <c r="R1521" s="557"/>
    </row>
    <row r="1522" spans="6:18" s="587" customFormat="1">
      <c r="F1522" s="555"/>
      <c r="H1522" s="555"/>
      <c r="J1522" s="555"/>
      <c r="O1522" s="588"/>
      <c r="P1522" s="557"/>
      <c r="Q1522" s="557"/>
      <c r="R1522" s="557"/>
    </row>
    <row r="1523" spans="6:18" s="587" customFormat="1">
      <c r="F1523" s="555"/>
      <c r="H1523" s="555"/>
      <c r="J1523" s="555"/>
      <c r="O1523" s="588"/>
      <c r="P1523" s="557"/>
      <c r="Q1523" s="557"/>
      <c r="R1523" s="557"/>
    </row>
    <row r="1524" spans="6:18" s="587" customFormat="1">
      <c r="F1524" s="555"/>
      <c r="H1524" s="555"/>
      <c r="J1524" s="555"/>
      <c r="O1524" s="588"/>
      <c r="P1524" s="557"/>
      <c r="Q1524" s="557"/>
      <c r="R1524" s="557"/>
    </row>
    <row r="1525" spans="6:18" s="587" customFormat="1">
      <c r="F1525" s="555"/>
      <c r="H1525" s="555"/>
      <c r="J1525" s="555"/>
      <c r="O1525" s="588"/>
      <c r="P1525" s="557"/>
      <c r="Q1525" s="557"/>
      <c r="R1525" s="557"/>
    </row>
    <row r="1526" spans="6:18" s="587" customFormat="1">
      <c r="F1526" s="555"/>
      <c r="H1526" s="555"/>
      <c r="J1526" s="555"/>
      <c r="O1526" s="588"/>
      <c r="P1526" s="557"/>
      <c r="Q1526" s="557"/>
      <c r="R1526" s="557"/>
    </row>
    <row r="1527" spans="6:18" s="587" customFormat="1">
      <c r="F1527" s="555"/>
      <c r="H1527" s="555"/>
      <c r="J1527" s="555"/>
      <c r="O1527" s="588"/>
      <c r="P1527" s="557"/>
      <c r="Q1527" s="557"/>
      <c r="R1527" s="557"/>
    </row>
    <row r="1528" spans="6:18" s="587" customFormat="1">
      <c r="F1528" s="555"/>
      <c r="H1528" s="555"/>
      <c r="J1528" s="555"/>
      <c r="O1528" s="588"/>
      <c r="P1528" s="557"/>
      <c r="Q1528" s="557"/>
      <c r="R1528" s="557"/>
    </row>
    <row r="1529" spans="6:18" s="587" customFormat="1">
      <c r="F1529" s="555"/>
      <c r="H1529" s="555"/>
      <c r="J1529" s="555"/>
      <c r="O1529" s="588"/>
      <c r="P1529" s="557"/>
      <c r="Q1529" s="557"/>
      <c r="R1529" s="557"/>
    </row>
    <row r="1530" spans="6:18" s="587" customFormat="1">
      <c r="F1530" s="555"/>
      <c r="H1530" s="555"/>
      <c r="J1530" s="555"/>
      <c r="O1530" s="588"/>
      <c r="P1530" s="557"/>
      <c r="Q1530" s="557"/>
      <c r="R1530" s="557"/>
    </row>
    <row r="1531" spans="6:18" s="587" customFormat="1">
      <c r="F1531" s="555"/>
      <c r="H1531" s="555"/>
      <c r="J1531" s="555"/>
      <c r="O1531" s="588"/>
      <c r="P1531" s="557"/>
      <c r="Q1531" s="557"/>
      <c r="R1531" s="557"/>
    </row>
    <row r="1532" spans="6:18" s="587" customFormat="1">
      <c r="F1532" s="555"/>
      <c r="H1532" s="555"/>
      <c r="J1532" s="555"/>
      <c r="O1532" s="588"/>
      <c r="P1532" s="557"/>
      <c r="Q1532" s="557"/>
      <c r="R1532" s="557"/>
    </row>
    <row r="1533" spans="6:18" s="587" customFormat="1">
      <c r="F1533" s="555"/>
      <c r="H1533" s="555"/>
      <c r="J1533" s="555"/>
      <c r="O1533" s="588"/>
      <c r="P1533" s="557"/>
      <c r="Q1533" s="557"/>
      <c r="R1533" s="557"/>
    </row>
    <row r="1534" spans="6:18" s="587" customFormat="1">
      <c r="F1534" s="555"/>
      <c r="H1534" s="555"/>
      <c r="J1534" s="555"/>
      <c r="O1534" s="588"/>
      <c r="P1534" s="557"/>
      <c r="Q1534" s="557"/>
      <c r="R1534" s="557"/>
    </row>
    <row r="1535" spans="6:18" s="587" customFormat="1">
      <c r="F1535" s="555"/>
      <c r="H1535" s="555"/>
      <c r="J1535" s="555"/>
      <c r="O1535" s="588"/>
      <c r="P1535" s="557"/>
      <c r="Q1535" s="557"/>
      <c r="R1535" s="557"/>
    </row>
    <row r="1536" spans="6:18" s="587" customFormat="1">
      <c r="F1536" s="555"/>
      <c r="H1536" s="555"/>
      <c r="J1536" s="555"/>
      <c r="O1536" s="588"/>
      <c r="P1536" s="557"/>
      <c r="Q1536" s="557"/>
      <c r="R1536" s="557"/>
    </row>
    <row r="1537" spans="6:18" s="587" customFormat="1">
      <c r="F1537" s="555"/>
      <c r="H1537" s="555"/>
      <c r="J1537" s="555"/>
      <c r="O1537" s="588"/>
      <c r="P1537" s="557"/>
      <c r="Q1537" s="557"/>
      <c r="R1537" s="557"/>
    </row>
    <row r="1538" spans="6:18" s="587" customFormat="1">
      <c r="F1538" s="555"/>
      <c r="H1538" s="555"/>
      <c r="J1538" s="555"/>
      <c r="O1538" s="588"/>
      <c r="P1538" s="557"/>
      <c r="Q1538" s="557"/>
      <c r="R1538" s="557"/>
    </row>
    <row r="1539" spans="6:18" s="587" customFormat="1">
      <c r="F1539" s="555"/>
      <c r="H1539" s="555"/>
      <c r="J1539" s="555"/>
      <c r="O1539" s="588"/>
      <c r="P1539" s="557"/>
      <c r="Q1539" s="557"/>
      <c r="R1539" s="557"/>
    </row>
    <row r="1540" spans="6:18" s="587" customFormat="1">
      <c r="F1540" s="555"/>
      <c r="H1540" s="555"/>
      <c r="J1540" s="555"/>
      <c r="O1540" s="588"/>
      <c r="P1540" s="557"/>
      <c r="Q1540" s="557"/>
      <c r="R1540" s="557"/>
    </row>
    <row r="1541" spans="6:18" s="587" customFormat="1">
      <c r="F1541" s="555"/>
      <c r="H1541" s="555"/>
      <c r="J1541" s="555"/>
      <c r="O1541" s="588"/>
      <c r="P1541" s="557"/>
      <c r="Q1541" s="557"/>
      <c r="R1541" s="557"/>
    </row>
    <row r="1542" spans="6:18" s="587" customFormat="1">
      <c r="F1542" s="555"/>
      <c r="H1542" s="555"/>
      <c r="J1542" s="555"/>
      <c r="O1542" s="588"/>
      <c r="P1542" s="557"/>
      <c r="Q1542" s="557"/>
      <c r="R1542" s="557"/>
    </row>
    <row r="1543" spans="6:18" s="587" customFormat="1">
      <c r="F1543" s="555"/>
      <c r="H1543" s="555"/>
      <c r="J1543" s="555"/>
      <c r="O1543" s="588"/>
      <c r="P1543" s="557"/>
      <c r="Q1543" s="557"/>
      <c r="R1543" s="557"/>
    </row>
    <row r="1544" spans="6:18" s="587" customFormat="1">
      <c r="F1544" s="555"/>
      <c r="H1544" s="555"/>
      <c r="J1544" s="555"/>
      <c r="O1544" s="588"/>
      <c r="P1544" s="557"/>
      <c r="Q1544" s="557"/>
      <c r="R1544" s="557"/>
    </row>
    <row r="1545" spans="6:18" s="587" customFormat="1">
      <c r="F1545" s="555"/>
      <c r="H1545" s="555"/>
      <c r="J1545" s="555"/>
      <c r="O1545" s="588"/>
      <c r="P1545" s="557"/>
      <c r="Q1545" s="557"/>
      <c r="R1545" s="557"/>
    </row>
    <row r="1546" spans="6:18" s="587" customFormat="1">
      <c r="F1546" s="555"/>
      <c r="H1546" s="555"/>
      <c r="J1546" s="555"/>
      <c r="O1546" s="588"/>
      <c r="P1546" s="557"/>
      <c r="Q1546" s="557"/>
      <c r="R1546" s="557"/>
    </row>
    <row r="1547" spans="6:18" s="587" customFormat="1">
      <c r="F1547" s="555"/>
      <c r="H1547" s="555"/>
      <c r="J1547" s="555"/>
      <c r="O1547" s="588"/>
      <c r="P1547" s="557"/>
      <c r="Q1547" s="557"/>
      <c r="R1547" s="557"/>
    </row>
    <row r="1548" spans="6:18" s="587" customFormat="1">
      <c r="F1548" s="555"/>
      <c r="H1548" s="555"/>
      <c r="J1548" s="555"/>
      <c r="O1548" s="588"/>
      <c r="P1548" s="557"/>
      <c r="Q1548" s="557"/>
      <c r="R1548" s="557"/>
    </row>
    <row r="1549" spans="6:18" s="587" customFormat="1">
      <c r="F1549" s="555"/>
      <c r="H1549" s="555"/>
      <c r="J1549" s="555"/>
      <c r="O1549" s="588"/>
      <c r="P1549" s="557"/>
      <c r="Q1549" s="557"/>
      <c r="R1549" s="557"/>
    </row>
    <row r="1550" spans="6:18" s="587" customFormat="1">
      <c r="F1550" s="555"/>
      <c r="H1550" s="555"/>
      <c r="J1550" s="555"/>
      <c r="O1550" s="588"/>
      <c r="P1550" s="557"/>
      <c r="Q1550" s="557"/>
      <c r="R1550" s="557"/>
    </row>
    <row r="1551" spans="6:18" s="587" customFormat="1">
      <c r="F1551" s="555"/>
      <c r="H1551" s="555"/>
      <c r="J1551" s="555"/>
      <c r="O1551" s="588"/>
      <c r="P1551" s="557"/>
      <c r="Q1551" s="557"/>
      <c r="R1551" s="557"/>
    </row>
    <row r="1552" spans="6:18" s="587" customFormat="1">
      <c r="F1552" s="555"/>
      <c r="H1552" s="555"/>
      <c r="J1552" s="555"/>
      <c r="O1552" s="588"/>
      <c r="P1552" s="557"/>
      <c r="Q1552" s="557"/>
      <c r="R1552" s="557"/>
    </row>
    <row r="1553" spans="6:18" s="587" customFormat="1">
      <c r="F1553" s="555"/>
      <c r="H1553" s="555"/>
      <c r="J1553" s="555"/>
      <c r="O1553" s="588"/>
      <c r="P1553" s="557"/>
      <c r="Q1553" s="557"/>
      <c r="R1553" s="557"/>
    </row>
    <row r="1554" spans="6:18" s="587" customFormat="1">
      <c r="F1554" s="555"/>
      <c r="H1554" s="555"/>
      <c r="J1554" s="555"/>
      <c r="O1554" s="588"/>
      <c r="P1554" s="557"/>
      <c r="Q1554" s="557"/>
      <c r="R1554" s="557"/>
    </row>
    <row r="1555" spans="6:18" s="587" customFormat="1">
      <c r="F1555" s="555"/>
      <c r="H1555" s="555"/>
      <c r="J1555" s="555"/>
      <c r="O1555" s="588"/>
      <c r="P1555" s="557"/>
      <c r="Q1555" s="557"/>
      <c r="R1555" s="557"/>
    </row>
    <row r="1556" spans="6:18" s="587" customFormat="1">
      <c r="F1556" s="555"/>
      <c r="H1556" s="555"/>
      <c r="J1556" s="555"/>
      <c r="O1556" s="588"/>
      <c r="P1556" s="557"/>
      <c r="Q1556" s="557"/>
      <c r="R1556" s="557"/>
    </row>
    <row r="1557" spans="6:18" s="587" customFormat="1">
      <c r="F1557" s="555"/>
      <c r="H1557" s="555"/>
      <c r="J1557" s="555"/>
      <c r="O1557" s="588"/>
      <c r="P1557" s="557"/>
      <c r="Q1557" s="557"/>
      <c r="R1557" s="557"/>
    </row>
    <row r="1558" spans="6:18" s="587" customFormat="1">
      <c r="F1558" s="555"/>
      <c r="H1558" s="555"/>
      <c r="J1558" s="555"/>
      <c r="O1558" s="588"/>
      <c r="P1558" s="557"/>
      <c r="Q1558" s="557"/>
      <c r="R1558" s="557"/>
    </row>
    <row r="1559" spans="6:18" s="587" customFormat="1">
      <c r="F1559" s="555"/>
      <c r="H1559" s="555"/>
      <c r="J1559" s="555"/>
      <c r="O1559" s="588"/>
      <c r="P1559" s="557"/>
      <c r="Q1559" s="557"/>
      <c r="R1559" s="557"/>
    </row>
    <row r="1560" spans="6:18" s="587" customFormat="1">
      <c r="F1560" s="555"/>
      <c r="H1560" s="555"/>
      <c r="J1560" s="555"/>
      <c r="O1560" s="588"/>
      <c r="P1560" s="557"/>
      <c r="Q1560" s="557"/>
      <c r="R1560" s="557"/>
    </row>
    <row r="1561" spans="6:18" s="587" customFormat="1">
      <c r="F1561" s="555"/>
      <c r="H1561" s="555"/>
      <c r="J1561" s="555"/>
      <c r="O1561" s="588"/>
      <c r="P1561" s="557"/>
      <c r="Q1561" s="557"/>
      <c r="R1561" s="557"/>
    </row>
    <row r="1562" spans="6:18" s="587" customFormat="1">
      <c r="F1562" s="555"/>
      <c r="H1562" s="555"/>
      <c r="J1562" s="555"/>
      <c r="O1562" s="588"/>
      <c r="P1562" s="557"/>
      <c r="Q1562" s="557"/>
      <c r="R1562" s="557"/>
    </row>
    <row r="1563" spans="6:18" s="587" customFormat="1">
      <c r="F1563" s="555"/>
      <c r="H1563" s="555"/>
      <c r="J1563" s="555"/>
      <c r="O1563" s="588"/>
      <c r="P1563" s="557"/>
      <c r="Q1563" s="557"/>
      <c r="R1563" s="557"/>
    </row>
    <row r="1564" spans="6:18" s="587" customFormat="1">
      <c r="F1564" s="555"/>
      <c r="H1564" s="555"/>
      <c r="J1564" s="555"/>
      <c r="O1564" s="588"/>
      <c r="P1564" s="557"/>
      <c r="Q1564" s="557"/>
      <c r="R1564" s="557"/>
    </row>
    <row r="1565" spans="6:18" s="587" customFormat="1">
      <c r="F1565" s="555"/>
      <c r="H1565" s="555"/>
      <c r="J1565" s="555"/>
      <c r="O1565" s="588"/>
      <c r="P1565" s="557"/>
      <c r="Q1565" s="557"/>
      <c r="R1565" s="557"/>
    </row>
    <row r="1566" spans="6:18" s="587" customFormat="1">
      <c r="F1566" s="555"/>
      <c r="H1566" s="555"/>
      <c r="J1566" s="555"/>
      <c r="O1566" s="588"/>
      <c r="P1566" s="557"/>
      <c r="Q1566" s="557"/>
      <c r="R1566" s="557"/>
    </row>
    <row r="1567" spans="6:18" s="587" customFormat="1">
      <c r="F1567" s="555"/>
      <c r="H1567" s="555"/>
      <c r="J1567" s="555"/>
      <c r="O1567" s="588"/>
      <c r="P1567" s="557"/>
      <c r="Q1567" s="557"/>
      <c r="R1567" s="557"/>
    </row>
    <row r="1568" spans="6:18" s="587" customFormat="1">
      <c r="F1568" s="555"/>
      <c r="H1568" s="555"/>
      <c r="J1568" s="555"/>
      <c r="O1568" s="588"/>
      <c r="P1568" s="557"/>
      <c r="Q1568" s="557"/>
      <c r="R1568" s="557"/>
    </row>
    <row r="1569" spans="6:18" s="587" customFormat="1">
      <c r="F1569" s="555"/>
      <c r="H1569" s="555"/>
      <c r="J1569" s="555"/>
      <c r="O1569" s="588"/>
      <c r="P1569" s="557"/>
      <c r="Q1569" s="557"/>
      <c r="R1569" s="557"/>
    </row>
    <row r="1570" spans="6:18" s="587" customFormat="1">
      <c r="F1570" s="555"/>
      <c r="H1570" s="555"/>
      <c r="J1570" s="555"/>
      <c r="O1570" s="588"/>
      <c r="P1570" s="557"/>
      <c r="Q1570" s="557"/>
      <c r="R1570" s="557"/>
    </row>
    <row r="1571" spans="6:18" s="587" customFormat="1">
      <c r="F1571" s="555"/>
      <c r="H1571" s="555"/>
      <c r="J1571" s="555"/>
      <c r="O1571" s="588"/>
      <c r="P1571" s="557"/>
      <c r="Q1571" s="557"/>
      <c r="R1571" s="557"/>
    </row>
    <row r="1572" spans="6:18" s="587" customFormat="1">
      <c r="F1572" s="555"/>
      <c r="H1572" s="555"/>
      <c r="J1572" s="555"/>
      <c r="O1572" s="588"/>
      <c r="P1572" s="557"/>
      <c r="Q1572" s="557"/>
      <c r="R1572" s="557"/>
    </row>
    <row r="1573" spans="6:18" s="587" customFormat="1">
      <c r="F1573" s="555"/>
      <c r="H1573" s="555"/>
      <c r="J1573" s="555"/>
      <c r="O1573" s="588"/>
      <c r="P1573" s="557"/>
      <c r="Q1573" s="557"/>
      <c r="R1573" s="557"/>
    </row>
    <row r="1574" spans="6:18" s="587" customFormat="1">
      <c r="F1574" s="555"/>
      <c r="H1574" s="555"/>
      <c r="J1574" s="555"/>
      <c r="O1574" s="588"/>
      <c r="P1574" s="557"/>
      <c r="Q1574" s="557"/>
      <c r="R1574" s="557"/>
    </row>
    <row r="1575" spans="6:18" s="587" customFormat="1">
      <c r="F1575" s="555"/>
      <c r="H1575" s="555"/>
      <c r="J1575" s="555"/>
      <c r="O1575" s="588"/>
      <c r="P1575" s="557"/>
      <c r="Q1575" s="557"/>
      <c r="R1575" s="557"/>
    </row>
    <row r="1576" spans="6:18" s="587" customFormat="1">
      <c r="F1576" s="555"/>
      <c r="H1576" s="555"/>
      <c r="J1576" s="555"/>
      <c r="O1576" s="588"/>
      <c r="P1576" s="557"/>
      <c r="Q1576" s="557"/>
      <c r="R1576" s="557"/>
    </row>
    <row r="1577" spans="6:18" s="587" customFormat="1">
      <c r="F1577" s="555"/>
      <c r="H1577" s="555"/>
      <c r="J1577" s="555"/>
      <c r="O1577" s="588"/>
      <c r="P1577" s="557"/>
      <c r="Q1577" s="557"/>
      <c r="R1577" s="557"/>
    </row>
    <row r="1578" spans="6:18" s="587" customFormat="1">
      <c r="F1578" s="555"/>
      <c r="H1578" s="555"/>
      <c r="J1578" s="555"/>
      <c r="O1578" s="588"/>
      <c r="P1578" s="557"/>
      <c r="Q1578" s="557"/>
      <c r="R1578" s="557"/>
    </row>
    <row r="1579" spans="6:18" s="587" customFormat="1">
      <c r="F1579" s="555"/>
      <c r="H1579" s="555"/>
      <c r="J1579" s="555"/>
      <c r="O1579" s="588"/>
      <c r="P1579" s="557"/>
      <c r="Q1579" s="557"/>
      <c r="R1579" s="557"/>
    </row>
    <row r="1580" spans="6:18" s="587" customFormat="1">
      <c r="F1580" s="555"/>
      <c r="H1580" s="555"/>
      <c r="J1580" s="555"/>
      <c r="O1580" s="588"/>
      <c r="P1580" s="557"/>
      <c r="Q1580" s="557"/>
      <c r="R1580" s="557"/>
    </row>
    <row r="1581" spans="6:18" s="587" customFormat="1">
      <c r="F1581" s="555"/>
      <c r="H1581" s="555"/>
      <c r="J1581" s="555"/>
      <c r="O1581" s="588"/>
      <c r="P1581" s="557"/>
      <c r="Q1581" s="557"/>
      <c r="R1581" s="557"/>
    </row>
    <row r="1582" spans="6:18" s="587" customFormat="1">
      <c r="F1582" s="555"/>
      <c r="H1582" s="555"/>
      <c r="J1582" s="555"/>
      <c r="O1582" s="588"/>
      <c r="P1582" s="557"/>
      <c r="Q1582" s="557"/>
      <c r="R1582" s="557"/>
    </row>
    <row r="1583" spans="6:18" s="587" customFormat="1">
      <c r="F1583" s="555"/>
      <c r="H1583" s="555"/>
      <c r="J1583" s="555"/>
      <c r="O1583" s="588"/>
      <c r="P1583" s="557"/>
      <c r="Q1583" s="557"/>
      <c r="R1583" s="557"/>
    </row>
    <row r="1584" spans="6:18" s="587" customFormat="1">
      <c r="F1584" s="555"/>
      <c r="H1584" s="555"/>
      <c r="J1584" s="555"/>
      <c r="O1584" s="588"/>
      <c r="P1584" s="557"/>
      <c r="Q1584" s="557"/>
      <c r="R1584" s="557"/>
    </row>
    <row r="1585" spans="6:18" s="587" customFormat="1">
      <c r="F1585" s="555"/>
      <c r="H1585" s="555"/>
      <c r="J1585" s="555"/>
      <c r="O1585" s="588"/>
      <c r="P1585" s="557"/>
      <c r="Q1585" s="557"/>
      <c r="R1585" s="557"/>
    </row>
    <row r="1586" spans="6:18" s="587" customFormat="1">
      <c r="F1586" s="555"/>
      <c r="H1586" s="555"/>
      <c r="J1586" s="555"/>
      <c r="O1586" s="588"/>
      <c r="P1586" s="557"/>
      <c r="Q1586" s="557"/>
      <c r="R1586" s="557"/>
    </row>
    <row r="1587" spans="6:18" s="587" customFormat="1">
      <c r="F1587" s="555"/>
      <c r="H1587" s="555"/>
      <c r="J1587" s="555"/>
      <c r="O1587" s="588"/>
      <c r="P1587" s="557"/>
      <c r="Q1587" s="557"/>
      <c r="R1587" s="557"/>
    </row>
    <row r="1588" spans="6:18" s="587" customFormat="1">
      <c r="F1588" s="555"/>
      <c r="H1588" s="555"/>
      <c r="J1588" s="555"/>
      <c r="O1588" s="588"/>
      <c r="P1588" s="557"/>
      <c r="Q1588" s="557"/>
      <c r="R1588" s="557"/>
    </row>
    <row r="1589" spans="6:18" s="587" customFormat="1">
      <c r="F1589" s="555"/>
      <c r="H1589" s="555"/>
      <c r="J1589" s="555"/>
      <c r="O1589" s="588"/>
      <c r="P1589" s="557"/>
      <c r="Q1589" s="557"/>
      <c r="R1589" s="557"/>
    </row>
    <row r="1590" spans="6:18" s="587" customFormat="1">
      <c r="F1590" s="555"/>
      <c r="H1590" s="555"/>
      <c r="J1590" s="555"/>
      <c r="O1590" s="588"/>
      <c r="P1590" s="557"/>
      <c r="Q1590" s="557"/>
      <c r="R1590" s="557"/>
    </row>
    <row r="1591" spans="6:18" s="587" customFormat="1">
      <c r="F1591" s="555"/>
      <c r="H1591" s="555"/>
      <c r="J1591" s="555"/>
      <c r="O1591" s="588"/>
      <c r="P1591" s="557"/>
      <c r="Q1591" s="557"/>
      <c r="R1591" s="557"/>
    </row>
    <row r="1592" spans="6:18" s="587" customFormat="1">
      <c r="F1592" s="555"/>
      <c r="H1592" s="555"/>
      <c r="J1592" s="555"/>
      <c r="O1592" s="588"/>
      <c r="P1592" s="557"/>
      <c r="Q1592" s="557"/>
      <c r="R1592" s="557"/>
    </row>
    <row r="1593" spans="6:18" s="587" customFormat="1">
      <c r="F1593" s="555"/>
      <c r="H1593" s="555"/>
      <c r="J1593" s="555"/>
      <c r="O1593" s="588"/>
      <c r="P1593" s="557"/>
      <c r="Q1593" s="557"/>
      <c r="R1593" s="557"/>
    </row>
    <row r="1594" spans="6:18" s="587" customFormat="1">
      <c r="F1594" s="555"/>
      <c r="H1594" s="555"/>
      <c r="J1594" s="555"/>
      <c r="O1594" s="588"/>
      <c r="P1594" s="557"/>
      <c r="Q1594" s="557"/>
      <c r="R1594" s="557"/>
    </row>
    <row r="1595" spans="6:18" s="587" customFormat="1">
      <c r="F1595" s="555"/>
      <c r="H1595" s="555"/>
      <c r="J1595" s="555"/>
      <c r="O1595" s="588"/>
      <c r="P1595" s="557"/>
      <c r="Q1595" s="557"/>
      <c r="R1595" s="557"/>
    </row>
    <row r="1596" spans="6:18" s="587" customFormat="1">
      <c r="F1596" s="555"/>
      <c r="H1596" s="555"/>
      <c r="J1596" s="555"/>
      <c r="O1596" s="588"/>
      <c r="P1596" s="557"/>
      <c r="Q1596" s="557"/>
      <c r="R1596" s="557"/>
    </row>
    <row r="1597" spans="6:18" s="587" customFormat="1">
      <c r="F1597" s="555"/>
      <c r="H1597" s="555"/>
      <c r="J1597" s="555"/>
      <c r="O1597" s="588"/>
      <c r="P1597" s="557"/>
      <c r="Q1597" s="557"/>
      <c r="R1597" s="557"/>
    </row>
    <row r="1598" spans="6:18" s="587" customFormat="1">
      <c r="F1598" s="555"/>
      <c r="H1598" s="555"/>
      <c r="J1598" s="555"/>
      <c r="O1598" s="588"/>
      <c r="P1598" s="557"/>
      <c r="Q1598" s="557"/>
      <c r="R1598" s="557"/>
    </row>
    <row r="1599" spans="6:18" s="587" customFormat="1">
      <c r="F1599" s="555"/>
      <c r="H1599" s="555"/>
      <c r="J1599" s="555"/>
      <c r="O1599" s="588"/>
      <c r="P1599" s="557"/>
      <c r="Q1599" s="557"/>
      <c r="R1599" s="557"/>
    </row>
    <row r="1600" spans="6:18" s="587" customFormat="1">
      <c r="F1600" s="555"/>
      <c r="H1600" s="555"/>
      <c r="J1600" s="555"/>
      <c r="O1600" s="588"/>
      <c r="P1600" s="557"/>
      <c r="Q1600" s="557"/>
      <c r="R1600" s="557"/>
    </row>
    <row r="1601" spans="6:18" s="587" customFormat="1">
      <c r="F1601" s="555"/>
      <c r="H1601" s="555"/>
      <c r="J1601" s="555"/>
      <c r="O1601" s="588"/>
      <c r="P1601" s="557"/>
      <c r="Q1601" s="557"/>
      <c r="R1601" s="557"/>
    </row>
    <row r="1602" spans="6:18" s="587" customFormat="1">
      <c r="F1602" s="555"/>
      <c r="H1602" s="555"/>
      <c r="J1602" s="555"/>
      <c r="O1602" s="588"/>
      <c r="P1602" s="557"/>
      <c r="Q1602" s="557"/>
      <c r="R1602" s="557"/>
    </row>
    <row r="1603" spans="6:18" s="587" customFormat="1">
      <c r="F1603" s="555"/>
      <c r="H1603" s="555"/>
      <c r="J1603" s="555"/>
      <c r="O1603" s="588"/>
      <c r="P1603" s="557"/>
      <c r="Q1603" s="557"/>
      <c r="R1603" s="557"/>
    </row>
    <row r="1604" spans="6:18" s="587" customFormat="1">
      <c r="F1604" s="555"/>
      <c r="H1604" s="555"/>
      <c r="J1604" s="555"/>
      <c r="O1604" s="588"/>
      <c r="P1604" s="557"/>
      <c r="Q1604" s="557"/>
      <c r="R1604" s="557"/>
    </row>
    <row r="1605" spans="6:18" s="587" customFormat="1">
      <c r="F1605" s="555"/>
      <c r="H1605" s="555"/>
      <c r="J1605" s="555"/>
      <c r="O1605" s="588"/>
      <c r="P1605" s="557"/>
      <c r="Q1605" s="557"/>
      <c r="R1605" s="557"/>
    </row>
    <row r="1606" spans="6:18" s="587" customFormat="1">
      <c r="F1606" s="555"/>
      <c r="H1606" s="555"/>
      <c r="J1606" s="555"/>
      <c r="O1606" s="588"/>
      <c r="P1606" s="557"/>
      <c r="Q1606" s="557"/>
      <c r="R1606" s="557"/>
    </row>
    <row r="1607" spans="6:18" s="587" customFormat="1">
      <c r="F1607" s="555"/>
      <c r="H1607" s="555"/>
      <c r="J1607" s="555"/>
      <c r="O1607" s="588"/>
      <c r="P1607" s="557"/>
      <c r="Q1607" s="557"/>
      <c r="R1607" s="557"/>
    </row>
    <row r="1608" spans="6:18" s="587" customFormat="1">
      <c r="F1608" s="555"/>
      <c r="H1608" s="555"/>
      <c r="J1608" s="555"/>
      <c r="O1608" s="588"/>
      <c r="P1608" s="557"/>
      <c r="Q1608" s="557"/>
      <c r="R1608" s="557"/>
    </row>
    <row r="1609" spans="6:18" s="587" customFormat="1">
      <c r="F1609" s="555"/>
      <c r="H1609" s="555"/>
      <c r="J1609" s="555"/>
      <c r="O1609" s="588"/>
      <c r="P1609" s="557"/>
      <c r="Q1609" s="557"/>
      <c r="R1609" s="557"/>
    </row>
    <row r="1610" spans="6:18" s="587" customFormat="1">
      <c r="F1610" s="555"/>
      <c r="H1610" s="555"/>
      <c r="J1610" s="555"/>
      <c r="O1610" s="588"/>
      <c r="P1610" s="557"/>
      <c r="Q1610" s="557"/>
      <c r="R1610" s="557"/>
    </row>
    <row r="1611" spans="6:18" s="587" customFormat="1">
      <c r="F1611" s="555"/>
      <c r="H1611" s="555"/>
      <c r="J1611" s="555"/>
      <c r="O1611" s="588"/>
      <c r="P1611" s="557"/>
      <c r="Q1611" s="557"/>
      <c r="R1611" s="557"/>
    </row>
    <row r="1612" spans="6:18" s="587" customFormat="1">
      <c r="F1612" s="555"/>
      <c r="H1612" s="555"/>
      <c r="J1612" s="555"/>
      <c r="O1612" s="588"/>
      <c r="P1612" s="557"/>
      <c r="Q1612" s="557"/>
      <c r="R1612" s="557"/>
    </row>
    <row r="1613" spans="6:18" s="587" customFormat="1">
      <c r="F1613" s="555"/>
      <c r="H1613" s="555"/>
      <c r="J1613" s="555"/>
      <c r="O1613" s="588"/>
      <c r="P1613" s="557"/>
      <c r="Q1613" s="557"/>
      <c r="R1613" s="557"/>
    </row>
    <row r="1614" spans="6:18" s="587" customFormat="1">
      <c r="F1614" s="555"/>
      <c r="H1614" s="555"/>
      <c r="J1614" s="555"/>
      <c r="O1614" s="588"/>
      <c r="P1614" s="557"/>
      <c r="Q1614" s="557"/>
      <c r="R1614" s="557"/>
    </row>
    <row r="1615" spans="6:18" s="587" customFormat="1">
      <c r="F1615" s="555"/>
      <c r="H1615" s="555"/>
      <c r="J1615" s="555"/>
      <c r="O1615" s="588"/>
      <c r="P1615" s="557"/>
      <c r="Q1615" s="557"/>
      <c r="R1615" s="557"/>
    </row>
    <row r="1616" spans="6:18" s="587" customFormat="1">
      <c r="F1616" s="555"/>
      <c r="H1616" s="555"/>
      <c r="J1616" s="555"/>
      <c r="O1616" s="588"/>
      <c r="P1616" s="557"/>
      <c r="Q1616" s="557"/>
      <c r="R1616" s="557"/>
    </row>
    <row r="1617" spans="6:18" s="587" customFormat="1">
      <c r="F1617" s="555"/>
      <c r="H1617" s="555"/>
      <c r="J1617" s="555"/>
      <c r="O1617" s="588"/>
      <c r="P1617" s="557"/>
      <c r="Q1617" s="557"/>
      <c r="R1617" s="557"/>
    </row>
    <row r="1618" spans="6:18" s="587" customFormat="1">
      <c r="F1618" s="555"/>
      <c r="H1618" s="555"/>
      <c r="J1618" s="555"/>
      <c r="O1618" s="588"/>
      <c r="P1618" s="557"/>
      <c r="Q1618" s="557"/>
      <c r="R1618" s="557"/>
    </row>
    <row r="1619" spans="6:18" s="587" customFormat="1">
      <c r="F1619" s="555"/>
      <c r="H1619" s="555"/>
      <c r="J1619" s="555"/>
      <c r="O1619" s="588"/>
      <c r="P1619" s="557"/>
      <c r="Q1619" s="557"/>
      <c r="R1619" s="557"/>
    </row>
    <row r="1620" spans="6:18" s="587" customFormat="1">
      <c r="F1620" s="555"/>
      <c r="H1620" s="555"/>
      <c r="J1620" s="555"/>
      <c r="O1620" s="588"/>
      <c r="P1620" s="557"/>
      <c r="Q1620" s="557"/>
      <c r="R1620" s="557"/>
    </row>
    <row r="1621" spans="6:18" s="587" customFormat="1">
      <c r="F1621" s="555"/>
      <c r="H1621" s="555"/>
      <c r="J1621" s="555"/>
      <c r="O1621" s="588"/>
      <c r="P1621" s="557"/>
      <c r="Q1621" s="557"/>
      <c r="R1621" s="557"/>
    </row>
    <row r="1622" spans="6:18" s="587" customFormat="1">
      <c r="F1622" s="555"/>
      <c r="H1622" s="555"/>
      <c r="J1622" s="555"/>
      <c r="O1622" s="588"/>
      <c r="P1622" s="557"/>
      <c r="Q1622" s="557"/>
      <c r="R1622" s="557"/>
    </row>
    <row r="1623" spans="6:18" s="587" customFormat="1">
      <c r="F1623" s="555"/>
      <c r="H1623" s="555"/>
      <c r="J1623" s="555"/>
      <c r="O1623" s="588"/>
      <c r="P1623" s="557"/>
      <c r="Q1623" s="557"/>
      <c r="R1623" s="557"/>
    </row>
    <row r="1624" spans="6:18" s="587" customFormat="1">
      <c r="F1624" s="555"/>
      <c r="H1624" s="555"/>
      <c r="J1624" s="555"/>
      <c r="O1624" s="588"/>
      <c r="P1624" s="557"/>
      <c r="Q1624" s="557"/>
      <c r="R1624" s="557"/>
    </row>
    <row r="1625" spans="6:18" s="587" customFormat="1">
      <c r="F1625" s="555"/>
      <c r="H1625" s="555"/>
      <c r="J1625" s="555"/>
      <c r="O1625" s="588"/>
      <c r="P1625" s="557"/>
      <c r="Q1625" s="557"/>
      <c r="R1625" s="557"/>
    </row>
    <row r="1626" spans="6:18" s="587" customFormat="1">
      <c r="F1626" s="555"/>
      <c r="H1626" s="555"/>
      <c r="J1626" s="555"/>
      <c r="O1626" s="588"/>
      <c r="P1626" s="557"/>
      <c r="Q1626" s="557"/>
      <c r="R1626" s="557"/>
    </row>
    <row r="1627" spans="6:18" s="587" customFormat="1">
      <c r="F1627" s="555"/>
      <c r="H1627" s="555"/>
      <c r="J1627" s="555"/>
      <c r="O1627" s="588"/>
      <c r="P1627" s="557"/>
      <c r="Q1627" s="557"/>
      <c r="R1627" s="557"/>
    </row>
    <row r="1628" spans="6:18" s="587" customFormat="1">
      <c r="F1628" s="555"/>
      <c r="H1628" s="555"/>
      <c r="J1628" s="555"/>
      <c r="O1628" s="588"/>
      <c r="P1628" s="557"/>
      <c r="Q1628" s="557"/>
      <c r="R1628" s="557"/>
    </row>
    <row r="1629" spans="6:18" s="587" customFormat="1">
      <c r="F1629" s="555"/>
      <c r="H1629" s="555"/>
      <c r="J1629" s="555"/>
      <c r="O1629" s="588"/>
      <c r="P1629" s="557"/>
      <c r="Q1629" s="557"/>
      <c r="R1629" s="557"/>
    </row>
    <row r="1630" spans="6:18" s="587" customFormat="1">
      <c r="F1630" s="555"/>
      <c r="H1630" s="555"/>
      <c r="J1630" s="555"/>
      <c r="O1630" s="588"/>
      <c r="P1630" s="557"/>
      <c r="Q1630" s="557"/>
      <c r="R1630" s="557"/>
    </row>
    <row r="1631" spans="6:18" s="587" customFormat="1">
      <c r="F1631" s="555"/>
      <c r="H1631" s="555"/>
      <c r="J1631" s="555"/>
      <c r="O1631" s="588"/>
      <c r="P1631" s="557"/>
      <c r="Q1631" s="557"/>
      <c r="R1631" s="557"/>
    </row>
    <row r="1632" spans="6:18" s="587" customFormat="1">
      <c r="F1632" s="555"/>
      <c r="H1632" s="555"/>
      <c r="J1632" s="555"/>
      <c r="O1632" s="588"/>
      <c r="P1632" s="557"/>
      <c r="Q1632" s="557"/>
      <c r="R1632" s="557"/>
    </row>
    <row r="1633" spans="6:18" s="587" customFormat="1">
      <c r="F1633" s="555"/>
      <c r="H1633" s="555"/>
      <c r="J1633" s="555"/>
      <c r="O1633" s="588"/>
      <c r="P1633" s="557"/>
      <c r="Q1633" s="557"/>
      <c r="R1633" s="557"/>
    </row>
    <row r="1634" spans="6:18" s="587" customFormat="1">
      <c r="F1634" s="555"/>
      <c r="H1634" s="555"/>
      <c r="J1634" s="555"/>
      <c r="O1634" s="588"/>
      <c r="P1634" s="557"/>
      <c r="Q1634" s="557"/>
      <c r="R1634" s="557"/>
    </row>
    <row r="1635" spans="6:18" s="587" customFormat="1">
      <c r="F1635" s="555"/>
      <c r="H1635" s="555"/>
      <c r="J1635" s="555"/>
      <c r="O1635" s="588"/>
      <c r="P1635" s="557"/>
      <c r="Q1635" s="557"/>
      <c r="R1635" s="557"/>
    </row>
    <row r="1636" spans="6:18" s="587" customFormat="1">
      <c r="F1636" s="555"/>
      <c r="H1636" s="555"/>
      <c r="J1636" s="555"/>
      <c r="O1636" s="588"/>
      <c r="P1636" s="557"/>
      <c r="Q1636" s="557"/>
      <c r="R1636" s="557"/>
    </row>
    <row r="1637" spans="6:18" s="587" customFormat="1">
      <c r="F1637" s="555"/>
      <c r="H1637" s="555"/>
      <c r="J1637" s="555"/>
      <c r="O1637" s="588"/>
      <c r="P1637" s="557"/>
      <c r="Q1637" s="557"/>
      <c r="R1637" s="557"/>
    </row>
    <row r="1638" spans="6:18" s="587" customFormat="1">
      <c r="F1638" s="555"/>
      <c r="H1638" s="555"/>
      <c r="J1638" s="555"/>
      <c r="O1638" s="588"/>
      <c r="P1638" s="557"/>
      <c r="Q1638" s="557"/>
      <c r="R1638" s="557"/>
    </row>
    <row r="1639" spans="6:18" s="587" customFormat="1">
      <c r="F1639" s="555"/>
      <c r="H1639" s="555"/>
      <c r="J1639" s="555"/>
      <c r="O1639" s="588"/>
      <c r="P1639" s="557"/>
      <c r="Q1639" s="557"/>
      <c r="R1639" s="557"/>
    </row>
    <row r="1640" spans="6:18" s="587" customFormat="1">
      <c r="F1640" s="555"/>
      <c r="H1640" s="555"/>
      <c r="J1640" s="555"/>
      <c r="O1640" s="588"/>
      <c r="P1640" s="557"/>
      <c r="Q1640" s="557"/>
      <c r="R1640" s="557"/>
    </row>
    <row r="1641" spans="6:18" s="587" customFormat="1">
      <c r="F1641" s="555"/>
      <c r="H1641" s="555"/>
      <c r="J1641" s="555"/>
      <c r="O1641" s="588"/>
      <c r="P1641" s="557"/>
      <c r="Q1641" s="557"/>
      <c r="R1641" s="557"/>
    </row>
    <row r="1642" spans="6:18" s="587" customFormat="1">
      <c r="F1642" s="555"/>
      <c r="H1642" s="555"/>
      <c r="J1642" s="555"/>
      <c r="O1642" s="588"/>
      <c r="P1642" s="557"/>
      <c r="Q1642" s="557"/>
      <c r="R1642" s="557"/>
    </row>
    <row r="1643" spans="6:18" s="587" customFormat="1">
      <c r="F1643" s="555"/>
      <c r="H1643" s="555"/>
      <c r="J1643" s="555"/>
      <c r="O1643" s="588"/>
      <c r="P1643" s="557"/>
      <c r="Q1643" s="557"/>
      <c r="R1643" s="557"/>
    </row>
    <row r="1644" spans="6:18" s="587" customFormat="1">
      <c r="F1644" s="555"/>
      <c r="H1644" s="555"/>
      <c r="J1644" s="555"/>
      <c r="O1644" s="588"/>
      <c r="P1644" s="557"/>
      <c r="Q1644" s="557"/>
      <c r="R1644" s="557"/>
    </row>
    <row r="1645" spans="6:18" s="587" customFormat="1">
      <c r="F1645" s="555"/>
      <c r="H1645" s="555"/>
      <c r="J1645" s="555"/>
      <c r="O1645" s="588"/>
      <c r="P1645" s="557"/>
      <c r="Q1645" s="557"/>
      <c r="R1645" s="557"/>
    </row>
    <row r="1646" spans="6:18" s="587" customFormat="1">
      <c r="F1646" s="555"/>
      <c r="H1646" s="555"/>
      <c r="J1646" s="555"/>
      <c r="O1646" s="588"/>
      <c r="P1646" s="557"/>
      <c r="Q1646" s="557"/>
      <c r="R1646" s="557"/>
    </row>
    <row r="1647" spans="6:18" s="587" customFormat="1">
      <c r="F1647" s="555"/>
      <c r="H1647" s="555"/>
      <c r="J1647" s="555"/>
      <c r="O1647" s="588"/>
      <c r="P1647" s="557"/>
      <c r="Q1647" s="557"/>
      <c r="R1647" s="557"/>
    </row>
    <row r="1648" spans="6:18" s="587" customFormat="1">
      <c r="F1648" s="555"/>
      <c r="H1648" s="555"/>
      <c r="J1648" s="555"/>
      <c r="O1648" s="588"/>
      <c r="P1648" s="557"/>
      <c r="Q1648" s="557"/>
      <c r="R1648" s="557"/>
    </row>
    <row r="1649" spans="6:18" s="587" customFormat="1">
      <c r="F1649" s="555"/>
      <c r="H1649" s="555"/>
      <c r="J1649" s="555"/>
      <c r="O1649" s="588"/>
      <c r="P1649" s="557"/>
      <c r="Q1649" s="557"/>
      <c r="R1649" s="557"/>
    </row>
    <row r="1650" spans="6:18" s="587" customFormat="1">
      <c r="F1650" s="555"/>
      <c r="H1650" s="555"/>
      <c r="J1650" s="555"/>
      <c r="O1650" s="588"/>
      <c r="P1650" s="557"/>
      <c r="Q1650" s="557"/>
      <c r="R1650" s="557"/>
    </row>
    <row r="1651" spans="6:18" s="587" customFormat="1">
      <c r="F1651" s="555"/>
      <c r="H1651" s="555"/>
      <c r="J1651" s="555"/>
      <c r="O1651" s="588"/>
      <c r="P1651" s="557"/>
      <c r="Q1651" s="557"/>
      <c r="R1651" s="557"/>
    </row>
    <row r="1652" spans="6:18" s="587" customFormat="1">
      <c r="F1652" s="555"/>
      <c r="H1652" s="555"/>
      <c r="J1652" s="555"/>
      <c r="O1652" s="588"/>
      <c r="P1652" s="557"/>
      <c r="Q1652" s="557"/>
      <c r="R1652" s="557"/>
    </row>
    <row r="1653" spans="6:18" s="587" customFormat="1">
      <c r="F1653" s="555"/>
      <c r="H1653" s="555"/>
      <c r="J1653" s="555"/>
      <c r="O1653" s="588"/>
      <c r="P1653" s="557"/>
      <c r="Q1653" s="557"/>
      <c r="R1653" s="557"/>
    </row>
    <row r="1654" spans="6:18" s="587" customFormat="1">
      <c r="F1654" s="555"/>
      <c r="H1654" s="555"/>
      <c r="J1654" s="555"/>
      <c r="O1654" s="588"/>
      <c r="P1654" s="557"/>
      <c r="Q1654" s="557"/>
      <c r="R1654" s="557"/>
    </row>
    <row r="1655" spans="6:18" s="587" customFormat="1">
      <c r="F1655" s="555"/>
      <c r="H1655" s="555"/>
      <c r="J1655" s="555"/>
      <c r="O1655" s="588"/>
      <c r="P1655" s="557"/>
      <c r="Q1655" s="557"/>
      <c r="R1655" s="557"/>
    </row>
    <row r="1656" spans="6:18" s="587" customFormat="1">
      <c r="F1656" s="555"/>
      <c r="H1656" s="555"/>
      <c r="J1656" s="555"/>
      <c r="O1656" s="588"/>
      <c r="P1656" s="557"/>
      <c r="Q1656" s="557"/>
      <c r="R1656" s="557"/>
    </row>
    <row r="1657" spans="6:18" s="587" customFormat="1">
      <c r="F1657" s="555"/>
      <c r="H1657" s="555"/>
      <c r="J1657" s="555"/>
      <c r="O1657" s="588"/>
      <c r="P1657" s="557"/>
      <c r="Q1657" s="557"/>
      <c r="R1657" s="557"/>
    </row>
    <row r="1658" spans="6:18" s="587" customFormat="1">
      <c r="F1658" s="555"/>
      <c r="H1658" s="555"/>
      <c r="J1658" s="555"/>
      <c r="O1658" s="588"/>
      <c r="P1658" s="557"/>
      <c r="Q1658" s="557"/>
      <c r="R1658" s="557"/>
    </row>
    <row r="1659" spans="6:18" s="587" customFormat="1">
      <c r="F1659" s="555"/>
      <c r="H1659" s="555"/>
      <c r="J1659" s="555"/>
      <c r="O1659" s="588"/>
      <c r="P1659" s="557"/>
      <c r="Q1659" s="557"/>
      <c r="R1659" s="557"/>
    </row>
    <row r="1660" spans="6:18" s="587" customFormat="1">
      <c r="F1660" s="555"/>
      <c r="H1660" s="555"/>
      <c r="J1660" s="555"/>
      <c r="O1660" s="588"/>
      <c r="P1660" s="557"/>
      <c r="Q1660" s="557"/>
      <c r="R1660" s="557"/>
    </row>
    <row r="1661" spans="6:18" s="587" customFormat="1">
      <c r="F1661" s="555"/>
      <c r="H1661" s="555"/>
      <c r="J1661" s="555"/>
      <c r="O1661" s="588"/>
      <c r="P1661" s="557"/>
      <c r="Q1661" s="557"/>
      <c r="R1661" s="557"/>
    </row>
    <row r="1662" spans="6:18" s="587" customFormat="1">
      <c r="F1662" s="555"/>
      <c r="H1662" s="555"/>
      <c r="J1662" s="555"/>
      <c r="O1662" s="588"/>
      <c r="P1662" s="557"/>
      <c r="Q1662" s="557"/>
      <c r="R1662" s="557"/>
    </row>
    <row r="1663" spans="6:18" s="587" customFormat="1">
      <c r="F1663" s="555"/>
      <c r="H1663" s="555"/>
      <c r="J1663" s="555"/>
      <c r="O1663" s="588"/>
      <c r="P1663" s="557"/>
      <c r="Q1663" s="557"/>
      <c r="R1663" s="557"/>
    </row>
    <row r="1664" spans="6:18" s="587" customFormat="1">
      <c r="F1664" s="555"/>
      <c r="H1664" s="555"/>
      <c r="J1664" s="555"/>
      <c r="O1664" s="588"/>
      <c r="P1664" s="557"/>
      <c r="Q1664" s="557"/>
      <c r="R1664" s="557"/>
    </row>
    <row r="1665" spans="6:18" s="587" customFormat="1">
      <c r="F1665" s="555"/>
      <c r="H1665" s="555"/>
      <c r="J1665" s="555"/>
      <c r="O1665" s="588"/>
      <c r="P1665" s="557"/>
      <c r="Q1665" s="557"/>
      <c r="R1665" s="557"/>
    </row>
    <row r="1666" spans="6:18" s="587" customFormat="1">
      <c r="F1666" s="555"/>
      <c r="H1666" s="555"/>
      <c r="J1666" s="555"/>
      <c r="O1666" s="588"/>
      <c r="P1666" s="557"/>
      <c r="Q1666" s="557"/>
      <c r="R1666" s="557"/>
    </row>
    <row r="1667" spans="6:18" s="587" customFormat="1">
      <c r="F1667" s="555"/>
      <c r="H1667" s="555"/>
      <c r="J1667" s="555"/>
      <c r="O1667" s="588"/>
      <c r="P1667" s="557"/>
      <c r="Q1667" s="557"/>
      <c r="R1667" s="557"/>
    </row>
    <row r="1668" spans="6:18" s="587" customFormat="1">
      <c r="F1668" s="555"/>
      <c r="H1668" s="555"/>
      <c r="J1668" s="555"/>
      <c r="O1668" s="588"/>
      <c r="P1668" s="557"/>
      <c r="Q1668" s="557"/>
      <c r="R1668" s="557"/>
    </row>
    <row r="1669" spans="6:18" s="587" customFormat="1">
      <c r="F1669" s="555"/>
      <c r="H1669" s="555"/>
      <c r="J1669" s="555"/>
      <c r="O1669" s="588"/>
      <c r="P1669" s="557"/>
      <c r="Q1669" s="557"/>
      <c r="R1669" s="557"/>
    </row>
    <row r="1670" spans="6:18" s="587" customFormat="1">
      <c r="F1670" s="555"/>
      <c r="H1670" s="555"/>
      <c r="J1670" s="555"/>
      <c r="O1670" s="588"/>
      <c r="P1670" s="557"/>
      <c r="Q1670" s="557"/>
      <c r="R1670" s="557"/>
    </row>
    <row r="1671" spans="6:18" s="587" customFormat="1">
      <c r="F1671" s="555"/>
      <c r="H1671" s="555"/>
      <c r="J1671" s="555"/>
      <c r="O1671" s="588"/>
      <c r="P1671" s="557"/>
      <c r="Q1671" s="557"/>
      <c r="R1671" s="557"/>
    </row>
    <row r="1672" spans="6:18" s="587" customFormat="1">
      <c r="F1672" s="555"/>
      <c r="H1672" s="555"/>
      <c r="J1672" s="555"/>
      <c r="O1672" s="588"/>
      <c r="P1672" s="557"/>
      <c r="Q1672" s="557"/>
      <c r="R1672" s="557"/>
    </row>
    <row r="1673" spans="6:18" s="587" customFormat="1">
      <c r="F1673" s="555"/>
      <c r="H1673" s="555"/>
      <c r="J1673" s="555"/>
      <c r="O1673" s="588"/>
      <c r="P1673" s="557"/>
      <c r="Q1673" s="557"/>
      <c r="R1673" s="557"/>
    </row>
    <row r="1674" spans="6:18" s="587" customFormat="1">
      <c r="F1674" s="555"/>
      <c r="H1674" s="555"/>
      <c r="J1674" s="555"/>
      <c r="O1674" s="588"/>
      <c r="P1674" s="557"/>
      <c r="Q1674" s="557"/>
      <c r="R1674" s="557"/>
    </row>
    <row r="1675" spans="6:18" s="587" customFormat="1">
      <c r="F1675" s="555"/>
      <c r="H1675" s="555"/>
      <c r="J1675" s="555"/>
      <c r="O1675" s="588"/>
      <c r="P1675" s="557"/>
      <c r="Q1675" s="557"/>
      <c r="R1675" s="557"/>
    </row>
    <row r="1676" spans="6:18" s="587" customFormat="1">
      <c r="F1676" s="555"/>
      <c r="H1676" s="555"/>
      <c r="J1676" s="555"/>
      <c r="O1676" s="588"/>
      <c r="P1676" s="557"/>
      <c r="Q1676" s="557"/>
      <c r="R1676" s="557"/>
    </row>
    <row r="1677" spans="6:18" s="587" customFormat="1">
      <c r="F1677" s="555"/>
      <c r="H1677" s="555"/>
      <c r="J1677" s="555"/>
      <c r="O1677" s="588"/>
      <c r="P1677" s="557"/>
      <c r="Q1677" s="557"/>
      <c r="R1677" s="557"/>
    </row>
    <row r="1678" spans="6:18" s="587" customFormat="1">
      <c r="F1678" s="555"/>
      <c r="H1678" s="555"/>
      <c r="J1678" s="555"/>
      <c r="O1678" s="588"/>
      <c r="P1678" s="557"/>
      <c r="Q1678" s="557"/>
      <c r="R1678" s="557"/>
    </row>
    <row r="1679" spans="6:18" s="587" customFormat="1">
      <c r="F1679" s="555"/>
      <c r="H1679" s="555"/>
      <c r="J1679" s="555"/>
      <c r="O1679" s="588"/>
      <c r="P1679" s="557"/>
      <c r="Q1679" s="557"/>
      <c r="R1679" s="557"/>
    </row>
    <row r="1680" spans="6:18" s="587" customFormat="1">
      <c r="F1680" s="555"/>
      <c r="H1680" s="555"/>
      <c r="J1680" s="555"/>
      <c r="O1680" s="588"/>
      <c r="P1680" s="557"/>
      <c r="Q1680" s="557"/>
      <c r="R1680" s="557"/>
    </row>
    <row r="1681" spans="6:18" s="587" customFormat="1">
      <c r="F1681" s="555"/>
      <c r="H1681" s="555"/>
      <c r="J1681" s="555"/>
      <c r="O1681" s="588"/>
      <c r="P1681" s="557"/>
      <c r="Q1681" s="557"/>
      <c r="R1681" s="557"/>
    </row>
    <row r="1682" spans="6:18" s="587" customFormat="1">
      <c r="F1682" s="555"/>
      <c r="H1682" s="555"/>
      <c r="J1682" s="555"/>
      <c r="O1682" s="588"/>
      <c r="P1682" s="557"/>
      <c r="Q1682" s="557"/>
      <c r="R1682" s="557"/>
    </row>
    <row r="1683" spans="6:18" s="587" customFormat="1">
      <c r="F1683" s="555"/>
      <c r="H1683" s="555"/>
      <c r="J1683" s="555"/>
      <c r="O1683" s="588"/>
      <c r="P1683" s="557"/>
      <c r="Q1683" s="557"/>
      <c r="R1683" s="557"/>
    </row>
    <row r="1684" spans="6:18" s="587" customFormat="1">
      <c r="F1684" s="555"/>
      <c r="H1684" s="555"/>
      <c r="J1684" s="555"/>
      <c r="O1684" s="588"/>
      <c r="P1684" s="557"/>
      <c r="Q1684" s="557"/>
      <c r="R1684" s="557"/>
    </row>
    <row r="1685" spans="6:18" s="587" customFormat="1">
      <c r="F1685" s="555"/>
      <c r="H1685" s="555"/>
      <c r="J1685" s="555"/>
      <c r="O1685" s="588"/>
      <c r="P1685" s="557"/>
      <c r="Q1685" s="557"/>
      <c r="R1685" s="557"/>
    </row>
    <row r="1686" spans="6:18" s="587" customFormat="1">
      <c r="F1686" s="555"/>
      <c r="H1686" s="555"/>
      <c r="J1686" s="555"/>
      <c r="O1686" s="588"/>
      <c r="P1686" s="557"/>
      <c r="Q1686" s="557"/>
      <c r="R1686" s="557"/>
    </row>
    <row r="1687" spans="6:18" s="587" customFormat="1">
      <c r="F1687" s="555"/>
      <c r="H1687" s="555"/>
      <c r="J1687" s="555"/>
      <c r="O1687" s="588"/>
      <c r="P1687" s="557"/>
      <c r="Q1687" s="557"/>
      <c r="R1687" s="557"/>
    </row>
    <row r="1688" spans="6:18" s="587" customFormat="1">
      <c r="F1688" s="555"/>
      <c r="H1688" s="555"/>
      <c r="J1688" s="555"/>
      <c r="O1688" s="588"/>
      <c r="P1688" s="557"/>
      <c r="Q1688" s="557"/>
      <c r="R1688" s="557"/>
    </row>
    <row r="1689" spans="6:18" s="587" customFormat="1">
      <c r="F1689" s="555"/>
      <c r="H1689" s="555"/>
      <c r="J1689" s="555"/>
      <c r="O1689" s="588"/>
      <c r="P1689" s="557"/>
      <c r="Q1689" s="557"/>
      <c r="R1689" s="557"/>
    </row>
    <row r="1690" spans="6:18" s="587" customFormat="1">
      <c r="F1690" s="555"/>
      <c r="H1690" s="555"/>
      <c r="J1690" s="555"/>
      <c r="O1690" s="588"/>
      <c r="P1690" s="557"/>
      <c r="Q1690" s="557"/>
      <c r="R1690" s="557"/>
    </row>
    <row r="1691" spans="6:18" s="587" customFormat="1">
      <c r="F1691" s="555"/>
      <c r="H1691" s="555"/>
      <c r="J1691" s="555"/>
      <c r="O1691" s="588"/>
      <c r="P1691" s="557"/>
      <c r="Q1691" s="557"/>
      <c r="R1691" s="557"/>
    </row>
    <row r="1692" spans="6:18" s="587" customFormat="1">
      <c r="F1692" s="555"/>
      <c r="H1692" s="555"/>
      <c r="J1692" s="555"/>
      <c r="O1692" s="588"/>
      <c r="P1692" s="557"/>
      <c r="Q1692" s="557"/>
      <c r="R1692" s="557"/>
    </row>
    <row r="1693" spans="6:18" s="587" customFormat="1">
      <c r="F1693" s="555"/>
      <c r="H1693" s="555"/>
      <c r="J1693" s="555"/>
      <c r="O1693" s="588"/>
      <c r="P1693" s="557"/>
      <c r="Q1693" s="557"/>
      <c r="R1693" s="557"/>
    </row>
    <row r="1694" spans="6:18" s="587" customFormat="1">
      <c r="F1694" s="555"/>
      <c r="H1694" s="555"/>
      <c r="J1694" s="555"/>
      <c r="O1694" s="588"/>
      <c r="P1694" s="557"/>
      <c r="Q1694" s="557"/>
      <c r="R1694" s="557"/>
    </row>
    <row r="1695" spans="6:18" s="587" customFormat="1">
      <c r="F1695" s="555"/>
      <c r="H1695" s="555"/>
      <c r="J1695" s="555"/>
      <c r="O1695" s="588"/>
      <c r="P1695" s="557"/>
      <c r="Q1695" s="557"/>
      <c r="R1695" s="557"/>
    </row>
    <row r="1696" spans="6:18" s="587" customFormat="1">
      <c r="F1696" s="555"/>
      <c r="H1696" s="555"/>
      <c r="J1696" s="555"/>
      <c r="O1696" s="588"/>
      <c r="P1696" s="557"/>
      <c r="Q1696" s="557"/>
      <c r="R1696" s="557"/>
    </row>
    <row r="1697" spans="6:18" s="587" customFormat="1">
      <c r="F1697" s="555"/>
      <c r="H1697" s="555"/>
      <c r="J1697" s="555"/>
      <c r="O1697" s="588"/>
      <c r="P1697" s="557"/>
      <c r="Q1697" s="557"/>
      <c r="R1697" s="557"/>
    </row>
    <row r="1698" spans="6:18" s="587" customFormat="1">
      <c r="F1698" s="555"/>
      <c r="H1698" s="555"/>
      <c r="J1698" s="555"/>
      <c r="O1698" s="588"/>
      <c r="P1698" s="557"/>
      <c r="Q1698" s="557"/>
      <c r="R1698" s="557"/>
    </row>
    <row r="1699" spans="6:18" s="587" customFormat="1">
      <c r="F1699" s="555"/>
      <c r="H1699" s="555"/>
      <c r="J1699" s="555"/>
      <c r="O1699" s="588"/>
      <c r="P1699" s="557"/>
      <c r="Q1699" s="557"/>
      <c r="R1699" s="557"/>
    </row>
    <row r="1700" spans="6:18" s="587" customFormat="1">
      <c r="F1700" s="555"/>
      <c r="H1700" s="555"/>
      <c r="J1700" s="555"/>
      <c r="O1700" s="588"/>
      <c r="P1700" s="557"/>
      <c r="Q1700" s="557"/>
      <c r="R1700" s="557"/>
    </row>
    <row r="1701" spans="6:18" s="587" customFormat="1">
      <c r="F1701" s="555"/>
      <c r="H1701" s="555"/>
      <c r="J1701" s="555"/>
      <c r="O1701" s="588"/>
      <c r="P1701" s="557"/>
      <c r="Q1701" s="557"/>
      <c r="R1701" s="557"/>
    </row>
    <row r="1702" spans="6:18" s="587" customFormat="1">
      <c r="F1702" s="555"/>
      <c r="H1702" s="555"/>
      <c r="J1702" s="555"/>
      <c r="O1702" s="588"/>
      <c r="P1702" s="557"/>
      <c r="Q1702" s="557"/>
      <c r="R1702" s="557"/>
    </row>
    <row r="1703" spans="6:18" s="587" customFormat="1">
      <c r="F1703" s="555"/>
      <c r="H1703" s="555"/>
      <c r="J1703" s="555"/>
      <c r="O1703" s="588"/>
      <c r="P1703" s="557"/>
      <c r="Q1703" s="557"/>
      <c r="R1703" s="557"/>
    </row>
    <row r="1704" spans="6:18" s="587" customFormat="1">
      <c r="F1704" s="555"/>
      <c r="H1704" s="555"/>
      <c r="J1704" s="555"/>
      <c r="O1704" s="588"/>
      <c r="P1704" s="557"/>
      <c r="Q1704" s="557"/>
      <c r="R1704" s="557"/>
    </row>
    <row r="1705" spans="6:18" s="587" customFormat="1">
      <c r="F1705" s="555"/>
      <c r="H1705" s="555"/>
      <c r="J1705" s="555"/>
      <c r="O1705" s="588"/>
      <c r="P1705" s="557"/>
      <c r="Q1705" s="557"/>
      <c r="R1705" s="557"/>
    </row>
    <row r="1706" spans="6:18" s="587" customFormat="1">
      <c r="F1706" s="555"/>
      <c r="H1706" s="555"/>
      <c r="J1706" s="555"/>
      <c r="O1706" s="588"/>
      <c r="P1706" s="557"/>
      <c r="Q1706" s="557"/>
      <c r="R1706" s="557"/>
    </row>
    <row r="1707" spans="6:18" s="587" customFormat="1">
      <c r="F1707" s="555"/>
      <c r="H1707" s="555"/>
      <c r="J1707" s="555"/>
      <c r="O1707" s="588"/>
      <c r="P1707" s="557"/>
      <c r="Q1707" s="557"/>
      <c r="R1707" s="557"/>
    </row>
    <row r="1708" spans="6:18" s="587" customFormat="1">
      <c r="F1708" s="555"/>
      <c r="H1708" s="555"/>
      <c r="J1708" s="555"/>
      <c r="O1708" s="588"/>
      <c r="P1708" s="557"/>
      <c r="Q1708" s="557"/>
      <c r="R1708" s="557"/>
    </row>
    <row r="1709" spans="6:18" s="587" customFormat="1">
      <c r="F1709" s="555"/>
      <c r="H1709" s="555"/>
      <c r="J1709" s="555"/>
      <c r="O1709" s="588"/>
      <c r="P1709" s="557"/>
      <c r="Q1709" s="557"/>
      <c r="R1709" s="557"/>
    </row>
    <row r="1710" spans="6:18" s="587" customFormat="1">
      <c r="F1710" s="555"/>
      <c r="H1710" s="555"/>
      <c r="J1710" s="555"/>
      <c r="O1710" s="588"/>
      <c r="P1710" s="557"/>
      <c r="Q1710" s="557"/>
      <c r="R1710" s="557"/>
    </row>
    <row r="1711" spans="6:18" s="587" customFormat="1">
      <c r="F1711" s="555"/>
      <c r="H1711" s="555"/>
      <c r="J1711" s="555"/>
      <c r="O1711" s="588"/>
      <c r="P1711" s="557"/>
      <c r="Q1711" s="557"/>
      <c r="R1711" s="557"/>
    </row>
    <row r="1712" spans="6:18" s="587" customFormat="1">
      <c r="F1712" s="555"/>
      <c r="H1712" s="555"/>
      <c r="J1712" s="555"/>
      <c r="O1712" s="588"/>
      <c r="P1712" s="557"/>
      <c r="Q1712" s="557"/>
      <c r="R1712" s="557"/>
    </row>
    <row r="1713" spans="6:18" s="587" customFormat="1">
      <c r="F1713" s="555"/>
      <c r="H1713" s="555"/>
      <c r="J1713" s="555"/>
      <c r="O1713" s="588"/>
      <c r="P1713" s="557"/>
      <c r="Q1713" s="557"/>
      <c r="R1713" s="557"/>
    </row>
    <row r="1714" spans="6:18" s="587" customFormat="1">
      <c r="F1714" s="555"/>
      <c r="H1714" s="555"/>
      <c r="J1714" s="555"/>
      <c r="O1714" s="588"/>
      <c r="P1714" s="557"/>
      <c r="Q1714" s="557"/>
      <c r="R1714" s="557"/>
    </row>
    <row r="1715" spans="6:18" s="587" customFormat="1">
      <c r="F1715" s="555"/>
      <c r="H1715" s="555"/>
      <c r="J1715" s="555"/>
      <c r="O1715" s="588"/>
      <c r="P1715" s="557"/>
      <c r="Q1715" s="557"/>
      <c r="R1715" s="557"/>
    </row>
    <row r="1716" spans="6:18" s="587" customFormat="1">
      <c r="F1716" s="555"/>
      <c r="H1716" s="555"/>
      <c r="J1716" s="555"/>
      <c r="O1716" s="588"/>
      <c r="P1716" s="557"/>
      <c r="Q1716" s="557"/>
      <c r="R1716" s="557"/>
    </row>
    <row r="1717" spans="6:18" s="587" customFormat="1">
      <c r="F1717" s="555"/>
      <c r="H1717" s="555"/>
      <c r="J1717" s="555"/>
      <c r="O1717" s="588"/>
      <c r="P1717" s="557"/>
      <c r="Q1717" s="557"/>
      <c r="R1717" s="557"/>
    </row>
    <row r="1718" spans="6:18" s="587" customFormat="1">
      <c r="F1718" s="555"/>
      <c r="H1718" s="555"/>
      <c r="J1718" s="555"/>
      <c r="O1718" s="588"/>
      <c r="P1718" s="557"/>
      <c r="Q1718" s="557"/>
      <c r="R1718" s="557"/>
    </row>
    <row r="1719" spans="6:18" s="587" customFormat="1">
      <c r="F1719" s="555"/>
      <c r="H1719" s="555"/>
      <c r="J1719" s="555"/>
      <c r="O1719" s="588"/>
      <c r="P1719" s="557"/>
      <c r="Q1719" s="557"/>
      <c r="R1719" s="557"/>
    </row>
    <row r="1720" spans="6:18" s="587" customFormat="1">
      <c r="F1720" s="555"/>
      <c r="H1720" s="555"/>
      <c r="J1720" s="555"/>
      <c r="O1720" s="588"/>
      <c r="P1720" s="557"/>
      <c r="Q1720" s="557"/>
      <c r="R1720" s="557"/>
    </row>
    <row r="1721" spans="6:18" s="587" customFormat="1">
      <c r="F1721" s="555"/>
      <c r="H1721" s="555"/>
      <c r="J1721" s="555"/>
      <c r="O1721" s="588"/>
      <c r="P1721" s="557"/>
      <c r="Q1721" s="557"/>
      <c r="R1721" s="557"/>
    </row>
    <row r="1722" spans="6:18" s="587" customFormat="1">
      <c r="F1722" s="555"/>
      <c r="H1722" s="555"/>
      <c r="J1722" s="555"/>
      <c r="O1722" s="588"/>
      <c r="P1722" s="557"/>
      <c r="Q1722" s="557"/>
      <c r="R1722" s="557"/>
    </row>
    <row r="1723" spans="6:18" s="587" customFormat="1">
      <c r="F1723" s="555"/>
      <c r="H1723" s="555"/>
      <c r="J1723" s="555"/>
      <c r="O1723" s="588"/>
      <c r="P1723" s="557"/>
      <c r="Q1723" s="557"/>
      <c r="R1723" s="557"/>
    </row>
    <row r="1724" spans="6:18" s="587" customFormat="1">
      <c r="F1724" s="555"/>
      <c r="H1724" s="555"/>
      <c r="J1724" s="555"/>
      <c r="O1724" s="588"/>
      <c r="P1724" s="557"/>
      <c r="Q1724" s="557"/>
      <c r="R1724" s="557"/>
    </row>
    <row r="1725" spans="6:18" s="587" customFormat="1">
      <c r="F1725" s="555"/>
      <c r="H1725" s="555"/>
      <c r="J1725" s="555"/>
      <c r="O1725" s="588"/>
      <c r="P1725" s="557"/>
      <c r="Q1725" s="557"/>
      <c r="R1725" s="557"/>
    </row>
    <row r="1726" spans="6:18" s="587" customFormat="1">
      <c r="F1726" s="555"/>
      <c r="H1726" s="555"/>
      <c r="J1726" s="555"/>
      <c r="O1726" s="588"/>
      <c r="P1726" s="557"/>
      <c r="Q1726" s="557"/>
      <c r="R1726" s="557"/>
    </row>
    <row r="1727" spans="6:18" s="587" customFormat="1">
      <c r="F1727" s="555"/>
      <c r="H1727" s="555"/>
      <c r="J1727" s="555"/>
      <c r="O1727" s="588"/>
      <c r="P1727" s="557"/>
      <c r="Q1727" s="557"/>
      <c r="R1727" s="557"/>
    </row>
    <row r="1728" spans="6:18" s="587" customFormat="1">
      <c r="F1728" s="555"/>
      <c r="H1728" s="555"/>
      <c r="J1728" s="555"/>
      <c r="O1728" s="588"/>
      <c r="P1728" s="557"/>
      <c r="Q1728" s="557"/>
      <c r="R1728" s="557"/>
    </row>
    <row r="1729" spans="6:18" s="587" customFormat="1">
      <c r="F1729" s="555"/>
      <c r="H1729" s="555"/>
      <c r="J1729" s="555"/>
      <c r="O1729" s="588"/>
      <c r="P1729" s="557"/>
      <c r="Q1729" s="557"/>
      <c r="R1729" s="557"/>
    </row>
    <row r="1730" spans="6:18" s="587" customFormat="1">
      <c r="F1730" s="555"/>
      <c r="H1730" s="555"/>
      <c r="J1730" s="555"/>
      <c r="O1730" s="588"/>
      <c r="P1730" s="557"/>
      <c r="Q1730" s="557"/>
      <c r="R1730" s="557"/>
    </row>
    <row r="1731" spans="6:18" s="587" customFormat="1">
      <c r="F1731" s="555"/>
      <c r="H1731" s="555"/>
      <c r="J1731" s="555"/>
      <c r="O1731" s="588"/>
      <c r="P1731" s="557"/>
      <c r="Q1731" s="557"/>
      <c r="R1731" s="557"/>
    </row>
    <row r="1732" spans="6:18" s="587" customFormat="1">
      <c r="F1732" s="555"/>
      <c r="H1732" s="555"/>
      <c r="J1732" s="555"/>
      <c r="O1732" s="588"/>
      <c r="P1732" s="557"/>
      <c r="Q1732" s="557"/>
      <c r="R1732" s="557"/>
    </row>
    <row r="1733" spans="6:18" s="587" customFormat="1">
      <c r="F1733" s="555"/>
      <c r="H1733" s="555"/>
      <c r="J1733" s="555"/>
      <c r="O1733" s="588"/>
      <c r="P1733" s="557"/>
      <c r="Q1733" s="557"/>
      <c r="R1733" s="557"/>
    </row>
    <row r="1734" spans="6:18" s="587" customFormat="1">
      <c r="F1734" s="555"/>
      <c r="H1734" s="555"/>
      <c r="J1734" s="555"/>
      <c r="O1734" s="588"/>
      <c r="P1734" s="557"/>
      <c r="Q1734" s="557"/>
      <c r="R1734" s="557"/>
    </row>
    <row r="1735" spans="6:18" s="587" customFormat="1">
      <c r="F1735" s="555"/>
      <c r="H1735" s="555"/>
      <c r="J1735" s="555"/>
      <c r="O1735" s="588"/>
      <c r="P1735" s="557"/>
      <c r="Q1735" s="557"/>
      <c r="R1735" s="557"/>
    </row>
    <row r="1736" spans="6:18" s="587" customFormat="1">
      <c r="F1736" s="555"/>
      <c r="H1736" s="555"/>
      <c r="J1736" s="555"/>
      <c r="O1736" s="588"/>
      <c r="P1736" s="557"/>
      <c r="Q1736" s="557"/>
      <c r="R1736" s="557"/>
    </row>
    <row r="1737" spans="6:18" s="587" customFormat="1">
      <c r="F1737" s="555"/>
      <c r="H1737" s="555"/>
      <c r="J1737" s="555"/>
      <c r="O1737" s="588"/>
      <c r="P1737" s="557"/>
      <c r="Q1737" s="557"/>
      <c r="R1737" s="557"/>
    </row>
    <row r="1738" spans="6:18" s="587" customFormat="1">
      <c r="F1738" s="555"/>
      <c r="H1738" s="555"/>
      <c r="J1738" s="555"/>
      <c r="O1738" s="588"/>
      <c r="P1738" s="557"/>
      <c r="Q1738" s="557"/>
      <c r="R1738" s="557"/>
    </row>
    <row r="1739" spans="6:18" s="587" customFormat="1">
      <c r="F1739" s="555"/>
      <c r="H1739" s="555"/>
      <c r="J1739" s="555"/>
      <c r="O1739" s="588"/>
      <c r="P1739" s="557"/>
      <c r="Q1739" s="557"/>
      <c r="R1739" s="557"/>
    </row>
    <row r="1740" spans="6:18" s="587" customFormat="1">
      <c r="F1740" s="555"/>
      <c r="H1740" s="555"/>
      <c r="J1740" s="555"/>
      <c r="O1740" s="588"/>
      <c r="P1740" s="557"/>
      <c r="Q1740" s="557"/>
      <c r="R1740" s="557"/>
    </row>
    <row r="1741" spans="6:18" s="587" customFormat="1">
      <c r="F1741" s="555"/>
      <c r="H1741" s="555"/>
      <c r="J1741" s="555"/>
      <c r="O1741" s="588"/>
      <c r="P1741" s="557"/>
      <c r="Q1741" s="557"/>
      <c r="R1741" s="557"/>
    </row>
    <row r="1742" spans="6:18" s="587" customFormat="1">
      <c r="F1742" s="555"/>
      <c r="H1742" s="555"/>
      <c r="J1742" s="555"/>
      <c r="O1742" s="588"/>
      <c r="P1742" s="557"/>
      <c r="Q1742" s="557"/>
      <c r="R1742" s="557"/>
    </row>
    <row r="1743" spans="6:18" s="587" customFormat="1">
      <c r="F1743" s="555"/>
      <c r="H1743" s="555"/>
      <c r="J1743" s="555"/>
      <c r="O1743" s="588"/>
      <c r="P1743" s="557"/>
      <c r="Q1743" s="557"/>
      <c r="R1743" s="557"/>
    </row>
    <row r="1744" spans="6:18" s="587" customFormat="1">
      <c r="F1744" s="555"/>
      <c r="H1744" s="555"/>
      <c r="J1744" s="555"/>
      <c r="O1744" s="588"/>
      <c r="P1744" s="557"/>
      <c r="Q1744" s="557"/>
      <c r="R1744" s="557"/>
    </row>
    <row r="1745" spans="6:18" s="587" customFormat="1">
      <c r="F1745" s="555"/>
      <c r="H1745" s="555"/>
      <c r="J1745" s="555"/>
      <c r="O1745" s="588"/>
      <c r="P1745" s="557"/>
      <c r="Q1745" s="557"/>
      <c r="R1745" s="557"/>
    </row>
    <row r="1746" spans="6:18" s="587" customFormat="1">
      <c r="F1746" s="555"/>
      <c r="H1746" s="555"/>
      <c r="J1746" s="555"/>
      <c r="O1746" s="588"/>
      <c r="P1746" s="557"/>
      <c r="Q1746" s="557"/>
      <c r="R1746" s="557"/>
    </row>
    <row r="1747" spans="6:18" s="587" customFormat="1">
      <c r="F1747" s="555"/>
      <c r="H1747" s="555"/>
      <c r="J1747" s="555"/>
      <c r="O1747" s="588"/>
      <c r="P1747" s="557"/>
      <c r="Q1747" s="557"/>
      <c r="R1747" s="557"/>
    </row>
    <row r="1748" spans="6:18" s="587" customFormat="1">
      <c r="F1748" s="555"/>
      <c r="H1748" s="555"/>
      <c r="J1748" s="555"/>
      <c r="O1748" s="588"/>
      <c r="P1748" s="557"/>
      <c r="Q1748" s="557"/>
      <c r="R1748" s="557"/>
    </row>
    <row r="1749" spans="6:18" s="587" customFormat="1">
      <c r="F1749" s="555"/>
      <c r="H1749" s="555"/>
      <c r="J1749" s="555"/>
      <c r="O1749" s="588"/>
      <c r="P1749" s="557"/>
      <c r="Q1749" s="557"/>
      <c r="R1749" s="557"/>
    </row>
    <row r="1750" spans="6:18" s="587" customFormat="1">
      <c r="F1750" s="555"/>
      <c r="H1750" s="555"/>
      <c r="J1750" s="555"/>
      <c r="O1750" s="588"/>
      <c r="P1750" s="557"/>
      <c r="Q1750" s="557"/>
      <c r="R1750" s="557"/>
    </row>
    <row r="1751" spans="6:18" s="587" customFormat="1">
      <c r="F1751" s="555"/>
      <c r="H1751" s="555"/>
      <c r="J1751" s="555"/>
      <c r="O1751" s="588"/>
      <c r="P1751" s="557"/>
      <c r="Q1751" s="557"/>
      <c r="R1751" s="557"/>
    </row>
    <row r="1752" spans="6:18" s="587" customFormat="1">
      <c r="F1752" s="555"/>
      <c r="H1752" s="555"/>
      <c r="J1752" s="555"/>
      <c r="O1752" s="588"/>
      <c r="P1752" s="557"/>
      <c r="Q1752" s="557"/>
      <c r="R1752" s="557"/>
    </row>
    <row r="1753" spans="6:18" s="587" customFormat="1">
      <c r="F1753" s="555"/>
      <c r="H1753" s="555"/>
      <c r="J1753" s="555"/>
      <c r="O1753" s="588"/>
      <c r="P1753" s="557"/>
      <c r="Q1753" s="557"/>
      <c r="R1753" s="557"/>
    </row>
    <row r="1754" spans="6:18" s="587" customFormat="1">
      <c r="F1754" s="555"/>
      <c r="H1754" s="555"/>
      <c r="J1754" s="555"/>
      <c r="O1754" s="588"/>
      <c r="P1754" s="557"/>
      <c r="Q1754" s="557"/>
      <c r="R1754" s="557"/>
    </row>
    <row r="1755" spans="6:18" s="587" customFormat="1">
      <c r="F1755" s="555"/>
      <c r="H1755" s="555"/>
      <c r="J1755" s="555"/>
      <c r="O1755" s="588"/>
      <c r="P1755" s="557"/>
      <c r="Q1755" s="557"/>
      <c r="R1755" s="557"/>
    </row>
    <row r="1756" spans="6:18" s="587" customFormat="1">
      <c r="F1756" s="555"/>
      <c r="H1756" s="555"/>
      <c r="J1756" s="555"/>
      <c r="O1756" s="588"/>
      <c r="P1756" s="557"/>
      <c r="Q1756" s="557"/>
      <c r="R1756" s="557"/>
    </row>
    <row r="1757" spans="6:18" s="587" customFormat="1">
      <c r="F1757" s="555"/>
      <c r="H1757" s="555"/>
      <c r="J1757" s="555"/>
      <c r="O1757" s="588"/>
      <c r="P1757" s="557"/>
      <c r="Q1757" s="557"/>
      <c r="R1757" s="557"/>
    </row>
    <row r="1758" spans="6:18" s="587" customFormat="1">
      <c r="F1758" s="555"/>
      <c r="H1758" s="555"/>
      <c r="J1758" s="555"/>
      <c r="O1758" s="588"/>
      <c r="P1758" s="557"/>
      <c r="Q1758" s="557"/>
      <c r="R1758" s="557"/>
    </row>
    <row r="1759" spans="6:18" s="587" customFormat="1">
      <c r="F1759" s="555"/>
      <c r="H1759" s="555"/>
      <c r="J1759" s="555"/>
      <c r="O1759" s="588"/>
      <c r="P1759" s="557"/>
      <c r="Q1759" s="557"/>
      <c r="R1759" s="557"/>
    </row>
    <row r="1760" spans="6:18" s="587" customFormat="1">
      <c r="F1760" s="555"/>
      <c r="H1760" s="555"/>
      <c r="J1760" s="555"/>
      <c r="O1760" s="588"/>
      <c r="P1760" s="557"/>
      <c r="Q1760" s="557"/>
      <c r="R1760" s="557"/>
    </row>
    <row r="1761" spans="6:18" s="587" customFormat="1">
      <c r="F1761" s="555"/>
      <c r="H1761" s="555"/>
      <c r="J1761" s="555"/>
      <c r="O1761" s="588"/>
      <c r="P1761" s="557"/>
      <c r="Q1761" s="557"/>
      <c r="R1761" s="557"/>
    </row>
    <row r="1762" spans="6:18" s="587" customFormat="1">
      <c r="F1762" s="555"/>
      <c r="H1762" s="555"/>
      <c r="J1762" s="555"/>
      <c r="O1762" s="588"/>
      <c r="P1762" s="557"/>
      <c r="Q1762" s="557"/>
      <c r="R1762" s="557"/>
    </row>
    <row r="1763" spans="6:18" s="587" customFormat="1">
      <c r="F1763" s="555"/>
      <c r="H1763" s="555"/>
      <c r="J1763" s="555"/>
      <c r="O1763" s="588"/>
      <c r="P1763" s="557"/>
      <c r="Q1763" s="557"/>
      <c r="R1763" s="557"/>
    </row>
    <row r="1764" spans="6:18" s="587" customFormat="1">
      <c r="F1764" s="555"/>
      <c r="H1764" s="555"/>
      <c r="J1764" s="555"/>
      <c r="O1764" s="588"/>
      <c r="P1764" s="557"/>
      <c r="Q1764" s="557"/>
      <c r="R1764" s="557"/>
    </row>
    <row r="1765" spans="6:18" s="587" customFormat="1">
      <c r="F1765" s="555"/>
      <c r="H1765" s="555"/>
      <c r="J1765" s="555"/>
      <c r="O1765" s="588"/>
      <c r="P1765" s="557"/>
      <c r="Q1765" s="557"/>
      <c r="R1765" s="557"/>
    </row>
    <row r="1766" spans="6:18" s="587" customFormat="1">
      <c r="F1766" s="555"/>
      <c r="H1766" s="555"/>
      <c r="J1766" s="555"/>
      <c r="O1766" s="588"/>
      <c r="P1766" s="557"/>
      <c r="Q1766" s="557"/>
      <c r="R1766" s="557"/>
    </row>
    <row r="1767" spans="6:18" s="587" customFormat="1">
      <c r="F1767" s="555"/>
      <c r="H1767" s="555"/>
      <c r="J1767" s="555"/>
      <c r="O1767" s="588"/>
      <c r="P1767" s="557"/>
      <c r="Q1767" s="557"/>
      <c r="R1767" s="557"/>
    </row>
    <row r="1768" spans="6:18" s="587" customFormat="1">
      <c r="F1768" s="555"/>
      <c r="H1768" s="555"/>
      <c r="J1768" s="555"/>
      <c r="O1768" s="588"/>
      <c r="P1768" s="557"/>
      <c r="Q1768" s="557"/>
      <c r="R1768" s="557"/>
    </row>
    <row r="1769" spans="6:18" s="587" customFormat="1">
      <c r="F1769" s="555"/>
      <c r="H1769" s="555"/>
      <c r="J1769" s="555"/>
      <c r="O1769" s="588"/>
      <c r="P1769" s="557"/>
      <c r="Q1769" s="557"/>
      <c r="R1769" s="557"/>
    </row>
    <row r="1770" spans="6:18" s="587" customFormat="1">
      <c r="F1770" s="555"/>
      <c r="H1770" s="555"/>
      <c r="J1770" s="555"/>
      <c r="O1770" s="588"/>
      <c r="P1770" s="557"/>
      <c r="Q1770" s="557"/>
      <c r="R1770" s="557"/>
    </row>
    <row r="1771" spans="6:18" s="587" customFormat="1">
      <c r="F1771" s="555"/>
      <c r="H1771" s="555"/>
      <c r="J1771" s="555"/>
      <c r="O1771" s="588"/>
      <c r="P1771" s="557"/>
      <c r="Q1771" s="557"/>
      <c r="R1771" s="557"/>
    </row>
    <row r="1772" spans="6:18" s="587" customFormat="1">
      <c r="F1772" s="555"/>
      <c r="H1772" s="555"/>
      <c r="J1772" s="555"/>
      <c r="O1772" s="588"/>
      <c r="P1772" s="557"/>
      <c r="Q1772" s="557"/>
      <c r="R1772" s="557"/>
    </row>
    <row r="1773" spans="6:18" s="587" customFormat="1">
      <c r="F1773" s="555"/>
      <c r="H1773" s="555"/>
      <c r="J1773" s="555"/>
      <c r="O1773" s="588"/>
      <c r="P1773" s="557"/>
      <c r="Q1773" s="557"/>
      <c r="R1773" s="557"/>
    </row>
    <row r="1774" spans="6:18" s="587" customFormat="1">
      <c r="F1774" s="555"/>
      <c r="H1774" s="555"/>
      <c r="J1774" s="555"/>
      <c r="O1774" s="588"/>
      <c r="P1774" s="557"/>
      <c r="Q1774" s="557"/>
      <c r="R1774" s="557"/>
    </row>
    <row r="1775" spans="6:18" s="587" customFormat="1">
      <c r="F1775" s="555"/>
      <c r="H1775" s="555"/>
      <c r="J1775" s="555"/>
      <c r="O1775" s="588"/>
      <c r="P1775" s="557"/>
      <c r="Q1775" s="557"/>
      <c r="R1775" s="557"/>
    </row>
    <row r="1776" spans="6:18" s="587" customFormat="1">
      <c r="F1776" s="555"/>
      <c r="H1776" s="555"/>
      <c r="J1776" s="555"/>
      <c r="O1776" s="588"/>
      <c r="P1776" s="557"/>
      <c r="Q1776" s="557"/>
      <c r="R1776" s="557"/>
    </row>
    <row r="1777" spans="6:18" s="587" customFormat="1">
      <c r="F1777" s="555"/>
      <c r="H1777" s="555"/>
      <c r="J1777" s="555"/>
      <c r="O1777" s="588"/>
      <c r="P1777" s="557"/>
      <c r="Q1777" s="557"/>
      <c r="R1777" s="557"/>
    </row>
    <row r="1778" spans="6:18" s="587" customFormat="1">
      <c r="F1778" s="555"/>
      <c r="H1778" s="555"/>
      <c r="J1778" s="555"/>
      <c r="O1778" s="588"/>
      <c r="P1778" s="557"/>
      <c r="Q1778" s="557"/>
      <c r="R1778" s="557"/>
    </row>
    <row r="1779" spans="6:18" s="587" customFormat="1">
      <c r="F1779" s="555"/>
      <c r="H1779" s="555"/>
      <c r="J1779" s="555"/>
      <c r="O1779" s="588"/>
      <c r="P1779" s="557"/>
      <c r="Q1779" s="557"/>
      <c r="R1779" s="557"/>
    </row>
    <row r="1780" spans="6:18" s="587" customFormat="1">
      <c r="F1780" s="555"/>
      <c r="H1780" s="555"/>
      <c r="J1780" s="555"/>
      <c r="O1780" s="588"/>
      <c r="P1780" s="557"/>
      <c r="Q1780" s="557"/>
      <c r="R1780" s="557"/>
    </row>
    <row r="1781" spans="6:18" s="587" customFormat="1">
      <c r="F1781" s="555"/>
      <c r="H1781" s="555"/>
      <c r="J1781" s="555"/>
      <c r="O1781" s="588"/>
      <c r="P1781" s="557"/>
      <c r="Q1781" s="557"/>
      <c r="R1781" s="557"/>
    </row>
    <row r="1782" spans="6:18" s="587" customFormat="1">
      <c r="F1782" s="555"/>
      <c r="H1782" s="555"/>
      <c r="J1782" s="555"/>
      <c r="O1782" s="588"/>
      <c r="P1782" s="557"/>
      <c r="Q1782" s="557"/>
      <c r="R1782" s="557"/>
    </row>
    <row r="1783" spans="6:18" s="587" customFormat="1">
      <c r="F1783" s="555"/>
      <c r="H1783" s="555"/>
      <c r="J1783" s="555"/>
      <c r="O1783" s="588"/>
      <c r="P1783" s="557"/>
      <c r="Q1783" s="557"/>
      <c r="R1783" s="557"/>
    </row>
    <row r="1784" spans="6:18" s="587" customFormat="1">
      <c r="F1784" s="555"/>
      <c r="H1784" s="555"/>
      <c r="J1784" s="555"/>
      <c r="O1784" s="588"/>
      <c r="P1784" s="557"/>
      <c r="Q1784" s="557"/>
      <c r="R1784" s="557"/>
    </row>
    <row r="1785" spans="6:18" s="587" customFormat="1">
      <c r="F1785" s="555"/>
      <c r="H1785" s="555"/>
      <c r="J1785" s="555"/>
      <c r="O1785" s="588"/>
      <c r="P1785" s="557"/>
      <c r="Q1785" s="557"/>
      <c r="R1785" s="557"/>
    </row>
    <row r="1786" spans="6:18" s="587" customFormat="1">
      <c r="F1786" s="555"/>
      <c r="H1786" s="555"/>
      <c r="J1786" s="555"/>
      <c r="O1786" s="588"/>
      <c r="P1786" s="557"/>
      <c r="Q1786" s="557"/>
      <c r="R1786" s="557"/>
    </row>
    <row r="1787" spans="6:18" s="587" customFormat="1">
      <c r="F1787" s="555"/>
      <c r="H1787" s="555"/>
      <c r="J1787" s="555"/>
      <c r="O1787" s="588"/>
      <c r="P1787" s="557"/>
      <c r="Q1787" s="557"/>
      <c r="R1787" s="557"/>
    </row>
    <row r="1788" spans="6:18" s="587" customFormat="1">
      <c r="F1788" s="555"/>
      <c r="H1788" s="555"/>
      <c r="J1788" s="555"/>
      <c r="O1788" s="588"/>
      <c r="P1788" s="557"/>
      <c r="Q1788" s="557"/>
      <c r="R1788" s="557"/>
    </row>
    <row r="1789" spans="6:18" s="587" customFormat="1">
      <c r="F1789" s="555"/>
      <c r="H1789" s="555"/>
      <c r="J1789" s="555"/>
      <c r="O1789" s="588"/>
      <c r="P1789" s="557"/>
      <c r="Q1789" s="557"/>
      <c r="R1789" s="557"/>
    </row>
    <row r="1790" spans="6:18" s="587" customFormat="1">
      <c r="F1790" s="555"/>
      <c r="H1790" s="555"/>
      <c r="J1790" s="555"/>
      <c r="O1790" s="588"/>
      <c r="P1790" s="557"/>
      <c r="Q1790" s="557"/>
      <c r="R1790" s="557"/>
    </row>
    <row r="1791" spans="6:18" s="587" customFormat="1">
      <c r="F1791" s="555"/>
      <c r="H1791" s="555"/>
      <c r="J1791" s="555"/>
      <c r="O1791" s="588"/>
      <c r="P1791" s="557"/>
      <c r="Q1791" s="557"/>
      <c r="R1791" s="557"/>
    </row>
    <row r="1792" spans="6:18" s="587" customFormat="1">
      <c r="F1792" s="555"/>
      <c r="H1792" s="555"/>
      <c r="J1792" s="555"/>
      <c r="O1792" s="588"/>
      <c r="P1792" s="557"/>
      <c r="Q1792" s="557"/>
      <c r="R1792" s="557"/>
    </row>
    <row r="1793" spans="6:18" s="587" customFormat="1">
      <c r="F1793" s="555"/>
      <c r="H1793" s="555"/>
      <c r="J1793" s="555"/>
      <c r="O1793" s="588"/>
      <c r="P1793" s="557"/>
      <c r="Q1793" s="557"/>
      <c r="R1793" s="557"/>
    </row>
    <row r="1794" spans="6:18" s="587" customFormat="1">
      <c r="F1794" s="555"/>
      <c r="H1794" s="555"/>
      <c r="J1794" s="555"/>
      <c r="O1794" s="588"/>
      <c r="P1794" s="557"/>
      <c r="Q1794" s="557"/>
      <c r="R1794" s="557"/>
    </row>
    <row r="1795" spans="6:18" s="587" customFormat="1">
      <c r="F1795" s="555"/>
      <c r="H1795" s="555"/>
      <c r="J1795" s="555"/>
      <c r="O1795" s="588"/>
      <c r="P1795" s="557"/>
      <c r="Q1795" s="557"/>
      <c r="R1795" s="557"/>
    </row>
    <row r="1796" spans="6:18" s="587" customFormat="1">
      <c r="F1796" s="555"/>
      <c r="H1796" s="555"/>
      <c r="J1796" s="555"/>
      <c r="O1796" s="588"/>
      <c r="P1796" s="557"/>
      <c r="Q1796" s="557"/>
      <c r="R1796" s="557"/>
    </row>
    <row r="1797" spans="6:18" s="587" customFormat="1">
      <c r="F1797" s="555"/>
      <c r="H1797" s="555"/>
      <c r="J1797" s="555"/>
      <c r="O1797" s="588"/>
      <c r="P1797" s="557"/>
      <c r="Q1797" s="557"/>
      <c r="R1797" s="557"/>
    </row>
    <row r="1798" spans="6:18" s="587" customFormat="1">
      <c r="F1798" s="555"/>
      <c r="H1798" s="555"/>
      <c r="J1798" s="555"/>
      <c r="O1798" s="588"/>
      <c r="P1798" s="557"/>
      <c r="Q1798" s="557"/>
      <c r="R1798" s="557"/>
    </row>
    <row r="1799" spans="6:18" s="587" customFormat="1">
      <c r="F1799" s="555"/>
      <c r="H1799" s="555"/>
      <c r="J1799" s="555"/>
      <c r="O1799" s="588"/>
      <c r="P1799" s="557"/>
      <c r="Q1799" s="557"/>
      <c r="R1799" s="557"/>
    </row>
    <row r="1800" spans="6:18" s="587" customFormat="1">
      <c r="F1800" s="555"/>
      <c r="H1800" s="555"/>
      <c r="J1800" s="555"/>
      <c r="O1800" s="588"/>
      <c r="P1800" s="557"/>
      <c r="Q1800" s="557"/>
      <c r="R1800" s="557"/>
    </row>
    <row r="1801" spans="6:18" s="587" customFormat="1">
      <c r="F1801" s="555"/>
      <c r="H1801" s="555"/>
      <c r="J1801" s="555"/>
      <c r="O1801" s="588"/>
      <c r="P1801" s="557"/>
      <c r="Q1801" s="557"/>
      <c r="R1801" s="557"/>
    </row>
    <row r="1802" spans="6:18" s="587" customFormat="1">
      <c r="F1802" s="555"/>
      <c r="H1802" s="555"/>
      <c r="J1802" s="555"/>
      <c r="O1802" s="588"/>
      <c r="P1802" s="557"/>
      <c r="Q1802" s="557"/>
      <c r="R1802" s="557"/>
    </row>
    <row r="1803" spans="6:18" s="587" customFormat="1">
      <c r="F1803" s="555"/>
      <c r="H1803" s="555"/>
      <c r="J1803" s="555"/>
      <c r="O1803" s="588"/>
      <c r="P1803" s="557"/>
      <c r="Q1803" s="557"/>
      <c r="R1803" s="557"/>
    </row>
    <row r="1804" spans="6:18" s="587" customFormat="1">
      <c r="F1804" s="555"/>
      <c r="H1804" s="555"/>
      <c r="J1804" s="555"/>
      <c r="O1804" s="588"/>
      <c r="P1804" s="557"/>
      <c r="Q1804" s="557"/>
      <c r="R1804" s="557"/>
    </row>
    <row r="1805" spans="6:18" s="587" customFormat="1">
      <c r="F1805" s="555"/>
      <c r="H1805" s="555"/>
      <c r="J1805" s="555"/>
      <c r="O1805" s="588"/>
      <c r="P1805" s="557"/>
      <c r="Q1805" s="557"/>
      <c r="R1805" s="557"/>
    </row>
    <row r="1806" spans="6:18" s="587" customFormat="1">
      <c r="F1806" s="555"/>
      <c r="H1806" s="555"/>
      <c r="J1806" s="555"/>
      <c r="O1806" s="588"/>
      <c r="P1806" s="557"/>
      <c r="Q1806" s="557"/>
      <c r="R1806" s="557"/>
    </row>
    <row r="1807" spans="6:18" s="587" customFormat="1">
      <c r="F1807" s="555"/>
      <c r="H1807" s="555"/>
      <c r="J1807" s="555"/>
      <c r="O1807" s="588"/>
      <c r="P1807" s="557"/>
      <c r="Q1807" s="557"/>
      <c r="R1807" s="557"/>
    </row>
    <row r="1808" spans="6:18" s="587" customFormat="1">
      <c r="F1808" s="555"/>
      <c r="H1808" s="555"/>
      <c r="J1808" s="555"/>
      <c r="O1808" s="588"/>
      <c r="P1808" s="557"/>
      <c r="Q1808" s="557"/>
      <c r="R1808" s="557"/>
    </row>
    <row r="1809" spans="6:18" s="587" customFormat="1">
      <c r="F1809" s="555"/>
      <c r="H1809" s="555"/>
      <c r="J1809" s="555"/>
      <c r="O1809" s="588"/>
      <c r="P1809" s="557"/>
      <c r="Q1809" s="557"/>
      <c r="R1809" s="557"/>
    </row>
    <row r="1810" spans="6:18" s="587" customFormat="1">
      <c r="F1810" s="555"/>
      <c r="H1810" s="555"/>
      <c r="J1810" s="555"/>
      <c r="O1810" s="588"/>
      <c r="P1810" s="557"/>
      <c r="Q1810" s="557"/>
      <c r="R1810" s="557"/>
    </row>
    <row r="1811" spans="6:18" s="587" customFormat="1">
      <c r="F1811" s="555"/>
      <c r="H1811" s="555"/>
      <c r="J1811" s="555"/>
      <c r="O1811" s="588"/>
      <c r="P1811" s="557"/>
      <c r="Q1811" s="557"/>
      <c r="R1811" s="557"/>
    </row>
    <row r="1812" spans="6:18" s="587" customFormat="1">
      <c r="F1812" s="555"/>
      <c r="H1812" s="555"/>
      <c r="J1812" s="555"/>
      <c r="O1812" s="588"/>
      <c r="P1812" s="557"/>
      <c r="Q1812" s="557"/>
      <c r="R1812" s="557"/>
    </row>
    <row r="1813" spans="6:18" s="587" customFormat="1">
      <c r="F1813" s="555"/>
      <c r="H1813" s="555"/>
      <c r="J1813" s="555"/>
      <c r="O1813" s="588"/>
      <c r="P1813" s="557"/>
      <c r="Q1813" s="557"/>
      <c r="R1813" s="557"/>
    </row>
    <row r="1814" spans="6:18" s="587" customFormat="1">
      <c r="F1814" s="555"/>
      <c r="H1814" s="555"/>
      <c r="J1814" s="555"/>
      <c r="O1814" s="588"/>
      <c r="P1814" s="557"/>
      <c r="Q1814" s="557"/>
      <c r="R1814" s="557"/>
    </row>
    <row r="1815" spans="6:18" s="587" customFormat="1">
      <c r="F1815" s="555"/>
      <c r="H1815" s="555"/>
      <c r="J1815" s="555"/>
      <c r="O1815" s="588"/>
      <c r="P1815" s="557"/>
      <c r="Q1815" s="557"/>
      <c r="R1815" s="557"/>
    </row>
    <row r="1816" spans="6:18" s="587" customFormat="1">
      <c r="F1816" s="555"/>
      <c r="H1816" s="555"/>
      <c r="J1816" s="555"/>
      <c r="O1816" s="588"/>
      <c r="P1816" s="557"/>
      <c r="Q1816" s="557"/>
      <c r="R1816" s="557"/>
    </row>
    <row r="1817" spans="6:18" s="587" customFormat="1">
      <c r="F1817" s="555"/>
      <c r="H1817" s="555"/>
      <c r="J1817" s="555"/>
      <c r="O1817" s="588"/>
      <c r="P1817" s="557"/>
      <c r="Q1817" s="557"/>
      <c r="R1817" s="557"/>
    </row>
    <row r="1818" spans="6:18" s="587" customFormat="1">
      <c r="F1818" s="555"/>
      <c r="H1818" s="555"/>
      <c r="J1818" s="555"/>
      <c r="O1818" s="588"/>
      <c r="P1818" s="557"/>
      <c r="Q1818" s="557"/>
      <c r="R1818" s="557"/>
    </row>
    <row r="1819" spans="6:18" s="587" customFormat="1">
      <c r="F1819" s="555"/>
      <c r="H1819" s="555"/>
      <c r="J1819" s="555"/>
      <c r="O1819" s="588"/>
      <c r="P1819" s="557"/>
      <c r="Q1819" s="557"/>
      <c r="R1819" s="557"/>
    </row>
    <row r="1820" spans="6:18" s="587" customFormat="1">
      <c r="F1820" s="555"/>
      <c r="H1820" s="555"/>
      <c r="J1820" s="555"/>
      <c r="O1820" s="588"/>
      <c r="P1820" s="557"/>
      <c r="Q1820" s="557"/>
      <c r="R1820" s="557"/>
    </row>
    <row r="1821" spans="6:18" s="587" customFormat="1">
      <c r="F1821" s="555"/>
      <c r="H1821" s="555"/>
      <c r="J1821" s="555"/>
      <c r="O1821" s="588"/>
      <c r="P1821" s="557"/>
      <c r="Q1821" s="557"/>
      <c r="R1821" s="557"/>
    </row>
    <row r="1822" spans="6:18" s="587" customFormat="1">
      <c r="F1822" s="555"/>
      <c r="H1822" s="555"/>
      <c r="J1822" s="555"/>
      <c r="O1822" s="588"/>
      <c r="P1822" s="557"/>
      <c r="Q1822" s="557"/>
      <c r="R1822" s="557"/>
    </row>
    <row r="1823" spans="6:18" s="587" customFormat="1">
      <c r="F1823" s="555"/>
      <c r="H1823" s="555"/>
      <c r="J1823" s="555"/>
      <c r="O1823" s="588"/>
      <c r="P1823" s="557"/>
      <c r="Q1823" s="557"/>
      <c r="R1823" s="557"/>
    </row>
    <row r="1824" spans="6:18" s="587" customFormat="1">
      <c r="F1824" s="555"/>
      <c r="H1824" s="555"/>
      <c r="J1824" s="555"/>
      <c r="O1824" s="588"/>
      <c r="P1824" s="557"/>
      <c r="Q1824" s="557"/>
      <c r="R1824" s="557"/>
    </row>
    <row r="1825" spans="6:18" s="587" customFormat="1">
      <c r="F1825" s="555"/>
      <c r="H1825" s="555"/>
      <c r="J1825" s="555"/>
      <c r="O1825" s="588"/>
      <c r="P1825" s="557"/>
      <c r="Q1825" s="557"/>
      <c r="R1825" s="557"/>
    </row>
    <row r="1826" spans="6:18" s="587" customFormat="1">
      <c r="F1826" s="555"/>
      <c r="H1826" s="555"/>
      <c r="J1826" s="555"/>
      <c r="O1826" s="588"/>
      <c r="P1826" s="557"/>
      <c r="Q1826" s="557"/>
      <c r="R1826" s="557"/>
    </row>
    <row r="1827" spans="6:18" s="587" customFormat="1">
      <c r="F1827" s="555"/>
      <c r="H1827" s="555"/>
      <c r="J1827" s="555"/>
      <c r="O1827" s="588"/>
      <c r="P1827" s="557"/>
      <c r="Q1827" s="557"/>
      <c r="R1827" s="557"/>
    </row>
    <row r="1828" spans="6:18" s="587" customFormat="1">
      <c r="F1828" s="555"/>
      <c r="H1828" s="555"/>
      <c r="J1828" s="555"/>
      <c r="O1828" s="588"/>
      <c r="P1828" s="557"/>
      <c r="Q1828" s="557"/>
      <c r="R1828" s="557"/>
    </row>
    <row r="1829" spans="6:18" s="587" customFormat="1">
      <c r="F1829" s="555"/>
      <c r="H1829" s="555"/>
      <c r="J1829" s="555"/>
      <c r="O1829" s="588"/>
      <c r="P1829" s="557"/>
      <c r="Q1829" s="557"/>
      <c r="R1829" s="557"/>
    </row>
    <row r="1830" spans="6:18" s="587" customFormat="1">
      <c r="F1830" s="555"/>
      <c r="H1830" s="555"/>
      <c r="J1830" s="555"/>
      <c r="O1830" s="588"/>
      <c r="P1830" s="557"/>
      <c r="Q1830" s="557"/>
      <c r="R1830" s="557"/>
    </row>
    <row r="1831" spans="6:18" s="587" customFormat="1">
      <c r="F1831" s="555"/>
      <c r="H1831" s="555"/>
      <c r="J1831" s="555"/>
      <c r="O1831" s="588"/>
      <c r="P1831" s="557"/>
      <c r="Q1831" s="557"/>
      <c r="R1831" s="557"/>
    </row>
    <row r="1832" spans="6:18" s="587" customFormat="1">
      <c r="F1832" s="555"/>
      <c r="H1832" s="555"/>
      <c r="J1832" s="555"/>
      <c r="O1832" s="588"/>
      <c r="P1832" s="557"/>
      <c r="Q1832" s="557"/>
      <c r="R1832" s="557"/>
    </row>
    <row r="1833" spans="6:18" s="587" customFormat="1">
      <c r="F1833" s="555"/>
      <c r="H1833" s="555"/>
      <c r="J1833" s="555"/>
      <c r="O1833" s="588"/>
      <c r="P1833" s="557"/>
      <c r="Q1833" s="557"/>
      <c r="R1833" s="557"/>
    </row>
    <row r="1834" spans="6:18" s="587" customFormat="1">
      <c r="F1834" s="555"/>
      <c r="H1834" s="555"/>
      <c r="J1834" s="555"/>
      <c r="O1834" s="588"/>
      <c r="P1834" s="557"/>
      <c r="Q1834" s="557"/>
      <c r="R1834" s="557"/>
    </row>
    <row r="1835" spans="6:18" s="587" customFormat="1">
      <c r="F1835" s="555"/>
      <c r="H1835" s="555"/>
      <c r="J1835" s="555"/>
      <c r="O1835" s="588"/>
      <c r="P1835" s="557"/>
      <c r="Q1835" s="557"/>
      <c r="R1835" s="557"/>
    </row>
    <row r="1836" spans="6:18" s="587" customFormat="1">
      <c r="F1836" s="555"/>
      <c r="H1836" s="555"/>
      <c r="J1836" s="555"/>
      <c r="O1836" s="588"/>
      <c r="P1836" s="557"/>
      <c r="Q1836" s="557"/>
      <c r="R1836" s="557"/>
    </row>
    <row r="1837" spans="6:18" s="587" customFormat="1">
      <c r="F1837" s="555"/>
      <c r="H1837" s="555"/>
      <c r="J1837" s="555"/>
      <c r="O1837" s="588"/>
      <c r="P1837" s="557"/>
      <c r="Q1837" s="557"/>
      <c r="R1837" s="557"/>
    </row>
    <row r="1838" spans="6:18" s="587" customFormat="1">
      <c r="F1838" s="555"/>
      <c r="H1838" s="555"/>
      <c r="J1838" s="555"/>
      <c r="O1838" s="588"/>
      <c r="P1838" s="557"/>
      <c r="Q1838" s="557"/>
      <c r="R1838" s="557"/>
    </row>
    <row r="1839" spans="6:18" s="587" customFormat="1">
      <c r="F1839" s="555"/>
      <c r="H1839" s="555"/>
      <c r="J1839" s="555"/>
      <c r="O1839" s="588"/>
      <c r="P1839" s="557"/>
      <c r="Q1839" s="557"/>
      <c r="R1839" s="557"/>
    </row>
    <row r="1840" spans="6:18" s="587" customFormat="1">
      <c r="F1840" s="555"/>
      <c r="H1840" s="555"/>
      <c r="J1840" s="555"/>
      <c r="O1840" s="588"/>
      <c r="P1840" s="557"/>
      <c r="Q1840" s="557"/>
      <c r="R1840" s="557"/>
    </row>
    <row r="1841" spans="6:18" s="587" customFormat="1">
      <c r="F1841" s="555"/>
      <c r="H1841" s="555"/>
      <c r="J1841" s="555"/>
      <c r="O1841" s="588"/>
      <c r="P1841" s="557"/>
      <c r="Q1841" s="557"/>
      <c r="R1841" s="557"/>
    </row>
    <row r="1842" spans="6:18" s="587" customFormat="1">
      <c r="F1842" s="555"/>
      <c r="H1842" s="555"/>
      <c r="J1842" s="555"/>
      <c r="O1842" s="588"/>
      <c r="P1842" s="557"/>
      <c r="Q1842" s="557"/>
      <c r="R1842" s="557"/>
    </row>
    <row r="1843" spans="6:18" s="587" customFormat="1">
      <c r="F1843" s="555"/>
      <c r="H1843" s="555"/>
      <c r="J1843" s="555"/>
      <c r="O1843" s="588"/>
      <c r="P1843" s="557"/>
      <c r="Q1843" s="557"/>
      <c r="R1843" s="557"/>
    </row>
    <row r="1844" spans="6:18" s="587" customFormat="1">
      <c r="F1844" s="555"/>
      <c r="H1844" s="555"/>
      <c r="J1844" s="555"/>
      <c r="O1844" s="588"/>
      <c r="P1844" s="557"/>
      <c r="Q1844" s="557"/>
      <c r="R1844" s="557"/>
    </row>
    <row r="1845" spans="6:18" s="587" customFormat="1">
      <c r="F1845" s="555"/>
      <c r="H1845" s="555"/>
      <c r="J1845" s="555"/>
      <c r="O1845" s="588"/>
      <c r="P1845" s="557"/>
      <c r="Q1845" s="557"/>
      <c r="R1845" s="557"/>
    </row>
    <row r="1846" spans="6:18" s="587" customFormat="1">
      <c r="F1846" s="555"/>
      <c r="H1846" s="555"/>
      <c r="J1846" s="555"/>
      <c r="O1846" s="588"/>
      <c r="P1846" s="557"/>
      <c r="Q1846" s="557"/>
      <c r="R1846" s="557"/>
    </row>
    <row r="1847" spans="6:18" s="587" customFormat="1">
      <c r="F1847" s="555"/>
      <c r="H1847" s="555"/>
      <c r="J1847" s="555"/>
      <c r="O1847" s="588"/>
      <c r="P1847" s="557"/>
      <c r="Q1847" s="557"/>
      <c r="R1847" s="557"/>
    </row>
    <row r="1848" spans="6:18" s="587" customFormat="1">
      <c r="F1848" s="555"/>
      <c r="H1848" s="555"/>
      <c r="J1848" s="555"/>
      <c r="O1848" s="588"/>
      <c r="P1848" s="557"/>
      <c r="Q1848" s="557"/>
      <c r="R1848" s="557"/>
    </row>
    <row r="1849" spans="6:18" s="587" customFormat="1">
      <c r="F1849" s="555"/>
      <c r="H1849" s="555"/>
      <c r="J1849" s="555"/>
      <c r="O1849" s="588"/>
      <c r="P1849" s="557"/>
      <c r="Q1849" s="557"/>
      <c r="R1849" s="557"/>
    </row>
    <row r="1850" spans="6:18" s="587" customFormat="1">
      <c r="F1850" s="555"/>
      <c r="H1850" s="555"/>
      <c r="J1850" s="555"/>
      <c r="O1850" s="588"/>
      <c r="P1850" s="557"/>
      <c r="Q1850" s="557"/>
      <c r="R1850" s="557"/>
    </row>
    <row r="1851" spans="6:18" s="587" customFormat="1">
      <c r="F1851" s="555"/>
      <c r="H1851" s="555"/>
      <c r="J1851" s="555"/>
      <c r="O1851" s="588"/>
      <c r="P1851" s="557"/>
      <c r="Q1851" s="557"/>
      <c r="R1851" s="557"/>
    </row>
    <row r="1852" spans="6:18" s="587" customFormat="1">
      <c r="F1852" s="555"/>
      <c r="H1852" s="555"/>
      <c r="J1852" s="555"/>
      <c r="O1852" s="588"/>
      <c r="P1852" s="557"/>
      <c r="Q1852" s="557"/>
      <c r="R1852" s="557"/>
    </row>
    <row r="1853" spans="6:18" s="587" customFormat="1">
      <c r="F1853" s="555"/>
      <c r="H1853" s="555"/>
      <c r="J1853" s="555"/>
      <c r="O1853" s="588"/>
      <c r="P1853" s="557"/>
      <c r="Q1853" s="557"/>
      <c r="R1853" s="557"/>
    </row>
    <row r="1854" spans="6:18" s="587" customFormat="1">
      <c r="F1854" s="555"/>
      <c r="H1854" s="555"/>
      <c r="J1854" s="555"/>
      <c r="O1854" s="588"/>
      <c r="P1854" s="557"/>
      <c r="Q1854" s="557"/>
      <c r="R1854" s="557"/>
    </row>
    <row r="1855" spans="6:18" s="587" customFormat="1">
      <c r="F1855" s="555"/>
      <c r="H1855" s="555"/>
      <c r="J1855" s="555"/>
      <c r="O1855" s="588"/>
      <c r="P1855" s="557"/>
      <c r="Q1855" s="557"/>
      <c r="R1855" s="557"/>
    </row>
    <row r="1856" spans="6:18" s="587" customFormat="1">
      <c r="F1856" s="555"/>
      <c r="H1856" s="555"/>
      <c r="J1856" s="555"/>
      <c r="O1856" s="588"/>
      <c r="P1856" s="557"/>
      <c r="Q1856" s="557"/>
      <c r="R1856" s="557"/>
    </row>
    <row r="1857" spans="6:18" s="587" customFormat="1">
      <c r="F1857" s="555"/>
      <c r="H1857" s="555"/>
      <c r="J1857" s="555"/>
      <c r="O1857" s="588"/>
      <c r="P1857" s="557"/>
      <c r="Q1857" s="557"/>
      <c r="R1857" s="557"/>
    </row>
    <row r="1858" spans="6:18" s="587" customFormat="1">
      <c r="F1858" s="555"/>
      <c r="H1858" s="555"/>
      <c r="J1858" s="555"/>
      <c r="O1858" s="588"/>
      <c r="P1858" s="557"/>
      <c r="Q1858" s="557"/>
      <c r="R1858" s="557"/>
    </row>
    <row r="1859" spans="6:18" s="587" customFormat="1">
      <c r="F1859" s="555"/>
      <c r="H1859" s="555"/>
      <c r="J1859" s="555"/>
      <c r="O1859" s="588"/>
      <c r="P1859" s="557"/>
      <c r="Q1859" s="557"/>
      <c r="R1859" s="557"/>
    </row>
    <row r="1860" spans="6:18" s="587" customFormat="1">
      <c r="F1860" s="555"/>
      <c r="H1860" s="555"/>
      <c r="J1860" s="555"/>
      <c r="O1860" s="588"/>
      <c r="P1860" s="557"/>
      <c r="Q1860" s="557"/>
      <c r="R1860" s="557"/>
    </row>
    <row r="1861" spans="6:18" s="587" customFormat="1">
      <c r="F1861" s="555"/>
      <c r="H1861" s="555"/>
      <c r="J1861" s="555"/>
      <c r="O1861" s="588"/>
      <c r="P1861" s="557"/>
      <c r="Q1861" s="557"/>
      <c r="R1861" s="557"/>
    </row>
    <row r="1862" spans="6:18" s="587" customFormat="1">
      <c r="F1862" s="555"/>
      <c r="H1862" s="555"/>
      <c r="J1862" s="555"/>
      <c r="O1862" s="588"/>
      <c r="P1862" s="557"/>
      <c r="Q1862" s="557"/>
      <c r="R1862" s="557"/>
    </row>
    <row r="1863" spans="6:18" s="587" customFormat="1">
      <c r="F1863" s="555"/>
      <c r="H1863" s="555"/>
      <c r="J1863" s="555"/>
      <c r="O1863" s="588"/>
      <c r="P1863" s="557"/>
      <c r="Q1863" s="557"/>
      <c r="R1863" s="557"/>
    </row>
    <row r="1864" spans="6:18" s="587" customFormat="1">
      <c r="F1864" s="555"/>
      <c r="H1864" s="555"/>
      <c r="J1864" s="555"/>
      <c r="O1864" s="588"/>
      <c r="P1864" s="557"/>
      <c r="Q1864" s="557"/>
      <c r="R1864" s="557"/>
    </row>
    <row r="1865" spans="6:18" s="587" customFormat="1">
      <c r="F1865" s="555"/>
      <c r="H1865" s="555"/>
      <c r="J1865" s="555"/>
      <c r="O1865" s="588"/>
      <c r="P1865" s="557"/>
      <c r="Q1865" s="557"/>
      <c r="R1865" s="557"/>
    </row>
    <row r="1866" spans="6:18" s="587" customFormat="1">
      <c r="F1866" s="555"/>
      <c r="H1866" s="555"/>
      <c r="J1866" s="555"/>
      <c r="O1866" s="588"/>
      <c r="P1866" s="557"/>
      <c r="Q1866" s="557"/>
      <c r="R1866" s="557"/>
    </row>
    <row r="1867" spans="6:18" s="587" customFormat="1">
      <c r="F1867" s="555"/>
      <c r="H1867" s="555"/>
      <c r="J1867" s="555"/>
      <c r="O1867" s="588"/>
      <c r="P1867" s="557"/>
      <c r="Q1867" s="557"/>
      <c r="R1867" s="557"/>
    </row>
    <row r="1868" spans="6:18" s="587" customFormat="1">
      <c r="F1868" s="555"/>
      <c r="H1868" s="555"/>
      <c r="J1868" s="555"/>
      <c r="O1868" s="588"/>
      <c r="P1868" s="557"/>
      <c r="Q1868" s="557"/>
      <c r="R1868" s="557"/>
    </row>
    <row r="1869" spans="6:18" s="587" customFormat="1">
      <c r="F1869" s="555"/>
      <c r="H1869" s="555"/>
      <c r="J1869" s="555"/>
      <c r="O1869" s="588"/>
      <c r="P1869" s="557"/>
      <c r="Q1869" s="557"/>
      <c r="R1869" s="557"/>
    </row>
    <row r="1870" spans="6:18" s="587" customFormat="1">
      <c r="F1870" s="555"/>
      <c r="H1870" s="555"/>
      <c r="J1870" s="555"/>
      <c r="O1870" s="588"/>
      <c r="P1870" s="557"/>
      <c r="Q1870" s="557"/>
      <c r="R1870" s="557"/>
    </row>
    <row r="1871" spans="6:18" s="587" customFormat="1">
      <c r="F1871" s="555"/>
      <c r="H1871" s="555"/>
      <c r="J1871" s="555"/>
      <c r="O1871" s="588"/>
      <c r="P1871" s="557"/>
      <c r="Q1871" s="557"/>
      <c r="R1871" s="557"/>
    </row>
    <row r="1872" spans="6:18" s="587" customFormat="1">
      <c r="F1872" s="555"/>
      <c r="H1872" s="555"/>
      <c r="J1872" s="555"/>
      <c r="O1872" s="588"/>
      <c r="P1872" s="557"/>
      <c r="Q1872" s="557"/>
      <c r="R1872" s="557"/>
    </row>
    <row r="1873" spans="6:18" s="587" customFormat="1">
      <c r="F1873" s="555"/>
      <c r="H1873" s="555"/>
      <c r="J1873" s="555"/>
      <c r="O1873" s="588"/>
      <c r="P1873" s="557"/>
      <c r="Q1873" s="557"/>
      <c r="R1873" s="557"/>
    </row>
    <row r="1874" spans="6:18" s="587" customFormat="1">
      <c r="F1874" s="555"/>
      <c r="H1874" s="555"/>
      <c r="J1874" s="555"/>
      <c r="O1874" s="588"/>
      <c r="P1874" s="557"/>
      <c r="Q1874" s="557"/>
      <c r="R1874" s="557"/>
    </row>
    <row r="1875" spans="6:18" s="587" customFormat="1">
      <c r="F1875" s="555"/>
      <c r="H1875" s="555"/>
      <c r="J1875" s="555"/>
      <c r="O1875" s="588"/>
      <c r="P1875" s="557"/>
      <c r="Q1875" s="557"/>
      <c r="R1875" s="557"/>
    </row>
    <row r="1876" spans="6:18" s="587" customFormat="1">
      <c r="F1876" s="555"/>
      <c r="H1876" s="555"/>
      <c r="J1876" s="555"/>
      <c r="O1876" s="588"/>
      <c r="P1876" s="557"/>
      <c r="Q1876" s="557"/>
      <c r="R1876" s="557"/>
    </row>
    <row r="1877" spans="6:18" s="587" customFormat="1">
      <c r="F1877" s="555"/>
      <c r="H1877" s="555"/>
      <c r="J1877" s="555"/>
      <c r="O1877" s="588"/>
      <c r="P1877" s="557"/>
      <c r="Q1877" s="557"/>
      <c r="R1877" s="557"/>
    </row>
    <row r="1878" spans="6:18" s="587" customFormat="1">
      <c r="F1878" s="555"/>
      <c r="H1878" s="555"/>
      <c r="J1878" s="555"/>
      <c r="O1878" s="588"/>
      <c r="P1878" s="557"/>
      <c r="Q1878" s="557"/>
      <c r="R1878" s="557"/>
    </row>
    <row r="1879" spans="6:18" s="587" customFormat="1">
      <c r="F1879" s="555"/>
      <c r="H1879" s="555"/>
      <c r="J1879" s="555"/>
      <c r="O1879" s="588"/>
      <c r="P1879" s="557"/>
      <c r="Q1879" s="557"/>
      <c r="R1879" s="557"/>
    </row>
    <row r="1880" spans="6:18" s="587" customFormat="1">
      <c r="F1880" s="555"/>
      <c r="H1880" s="555"/>
      <c r="J1880" s="555"/>
      <c r="O1880" s="588"/>
      <c r="P1880" s="557"/>
      <c r="Q1880" s="557"/>
      <c r="R1880" s="557"/>
    </row>
    <row r="1881" spans="6:18" s="587" customFormat="1">
      <c r="F1881" s="555"/>
      <c r="H1881" s="555"/>
      <c r="J1881" s="555"/>
      <c r="O1881" s="588"/>
      <c r="P1881" s="557"/>
      <c r="Q1881" s="557"/>
      <c r="R1881" s="557"/>
    </row>
    <row r="1882" spans="6:18" s="587" customFormat="1">
      <c r="F1882" s="555"/>
      <c r="H1882" s="555"/>
      <c r="J1882" s="555"/>
      <c r="O1882" s="588"/>
    </row>
    <row r="1883" spans="6:18" s="587" customFormat="1">
      <c r="F1883" s="555"/>
      <c r="H1883" s="555"/>
      <c r="J1883" s="555"/>
      <c r="O1883" s="588"/>
    </row>
    <row r="1884" spans="6:18" s="587" customFormat="1">
      <c r="F1884" s="555"/>
      <c r="H1884" s="555"/>
      <c r="J1884" s="555"/>
      <c r="O1884" s="588"/>
    </row>
    <row r="1885" spans="6:18" s="587" customFormat="1">
      <c r="F1885" s="555"/>
      <c r="H1885" s="555"/>
      <c r="J1885" s="555"/>
      <c r="O1885" s="588"/>
    </row>
    <row r="1886" spans="6:18" s="587" customFormat="1">
      <c r="F1886" s="555"/>
      <c r="H1886" s="555"/>
      <c r="J1886" s="555"/>
      <c r="O1886" s="588"/>
    </row>
    <row r="1887" spans="6:18" s="587" customFormat="1">
      <c r="F1887" s="555"/>
      <c r="H1887" s="555"/>
      <c r="J1887" s="555"/>
      <c r="O1887" s="588"/>
      <c r="P1887" s="557"/>
      <c r="Q1887" s="557"/>
      <c r="R1887" s="557"/>
    </row>
    <row r="1888" spans="6:18" s="587" customFormat="1">
      <c r="F1888" s="555"/>
      <c r="H1888" s="555"/>
      <c r="J1888" s="555"/>
      <c r="O1888" s="588"/>
      <c r="P1888" s="557"/>
      <c r="Q1888" s="557"/>
      <c r="R1888" s="557"/>
    </row>
    <row r="1889" spans="6:18" s="587" customFormat="1">
      <c r="F1889" s="555"/>
      <c r="H1889" s="555"/>
      <c r="J1889" s="555"/>
      <c r="O1889" s="588"/>
      <c r="P1889" s="557"/>
      <c r="Q1889" s="557"/>
      <c r="R1889" s="557"/>
    </row>
    <row r="1890" spans="6:18" s="587" customFormat="1">
      <c r="F1890" s="555"/>
      <c r="H1890" s="555"/>
      <c r="J1890" s="555"/>
      <c r="O1890" s="588"/>
      <c r="P1890" s="557"/>
      <c r="Q1890" s="557"/>
      <c r="R1890" s="557"/>
    </row>
    <row r="1891" spans="6:18" s="587" customFormat="1">
      <c r="F1891" s="555"/>
      <c r="H1891" s="555"/>
      <c r="J1891" s="555"/>
      <c r="O1891" s="588"/>
      <c r="P1891" s="557"/>
      <c r="Q1891" s="557"/>
      <c r="R1891" s="557"/>
    </row>
    <row r="1892" spans="6:18" s="587" customFormat="1">
      <c r="F1892" s="555"/>
      <c r="H1892" s="555"/>
      <c r="J1892" s="555"/>
      <c r="O1892" s="588"/>
      <c r="P1892" s="557"/>
      <c r="Q1892" s="557"/>
      <c r="R1892" s="557"/>
    </row>
    <row r="1893" spans="6:18" s="587" customFormat="1">
      <c r="F1893" s="555"/>
      <c r="H1893" s="555"/>
      <c r="J1893" s="555"/>
      <c r="O1893" s="588"/>
      <c r="P1893" s="557"/>
      <c r="Q1893" s="557"/>
      <c r="R1893" s="557"/>
    </row>
    <row r="1894" spans="6:18" s="587" customFormat="1">
      <c r="F1894" s="555"/>
      <c r="H1894" s="555"/>
      <c r="J1894" s="555"/>
      <c r="O1894" s="588"/>
      <c r="P1894" s="557"/>
      <c r="Q1894" s="557"/>
      <c r="R1894" s="557"/>
    </row>
    <row r="1895" spans="6:18" s="587" customFormat="1">
      <c r="F1895" s="555"/>
      <c r="H1895" s="555"/>
      <c r="J1895" s="555"/>
      <c r="O1895" s="588"/>
      <c r="P1895" s="557"/>
      <c r="Q1895" s="557"/>
      <c r="R1895" s="557"/>
    </row>
    <row r="1896" spans="6:18" s="587" customFormat="1">
      <c r="F1896" s="555"/>
      <c r="H1896" s="555"/>
      <c r="J1896" s="555"/>
      <c r="O1896" s="588"/>
      <c r="P1896" s="557"/>
      <c r="Q1896" s="557"/>
      <c r="R1896" s="557"/>
    </row>
    <row r="1897" spans="6:18" s="587" customFormat="1">
      <c r="F1897" s="555"/>
      <c r="H1897" s="555"/>
      <c r="J1897" s="555"/>
      <c r="O1897" s="588"/>
      <c r="P1897" s="557"/>
      <c r="Q1897" s="557"/>
      <c r="R1897" s="557"/>
    </row>
    <row r="1898" spans="6:18" s="587" customFormat="1">
      <c r="F1898" s="555"/>
      <c r="H1898" s="555"/>
      <c r="J1898" s="555"/>
      <c r="O1898" s="588"/>
      <c r="P1898" s="557"/>
      <c r="Q1898" s="557"/>
      <c r="R1898" s="557"/>
    </row>
    <row r="1899" spans="6:18" s="587" customFormat="1">
      <c r="F1899" s="555"/>
      <c r="H1899" s="555"/>
      <c r="J1899" s="555"/>
      <c r="O1899" s="588"/>
      <c r="P1899" s="557"/>
      <c r="Q1899" s="557"/>
      <c r="R1899" s="557"/>
    </row>
    <row r="1900" spans="6:18" s="587" customFormat="1">
      <c r="F1900" s="555"/>
      <c r="H1900" s="555"/>
      <c r="J1900" s="555"/>
      <c r="O1900" s="588"/>
      <c r="P1900" s="557"/>
      <c r="Q1900" s="557"/>
      <c r="R1900" s="557"/>
    </row>
    <row r="1901" spans="6:18" s="587" customFormat="1">
      <c r="F1901" s="555"/>
      <c r="H1901" s="555"/>
      <c r="J1901" s="555"/>
      <c r="O1901" s="588"/>
      <c r="P1901" s="557"/>
      <c r="Q1901" s="557"/>
      <c r="R1901" s="557"/>
    </row>
    <row r="1902" spans="6:18" s="587" customFormat="1">
      <c r="F1902" s="555"/>
      <c r="H1902" s="555"/>
      <c r="J1902" s="555"/>
      <c r="O1902" s="588"/>
      <c r="P1902" s="557"/>
      <c r="Q1902" s="557"/>
      <c r="R1902" s="557"/>
    </row>
    <row r="1903" spans="6:18" s="587" customFormat="1">
      <c r="F1903" s="555"/>
      <c r="H1903" s="555"/>
      <c r="J1903" s="555"/>
      <c r="O1903" s="588"/>
      <c r="P1903" s="557"/>
      <c r="Q1903" s="557"/>
      <c r="R1903" s="557"/>
    </row>
    <row r="1904" spans="6:18" s="587" customFormat="1">
      <c r="F1904" s="555"/>
      <c r="H1904" s="555"/>
      <c r="J1904" s="555"/>
      <c r="O1904" s="588"/>
      <c r="P1904" s="557"/>
      <c r="Q1904" s="557"/>
      <c r="R1904" s="557"/>
    </row>
    <row r="1905" spans="6:18" s="587" customFormat="1">
      <c r="F1905" s="555"/>
      <c r="H1905" s="555"/>
      <c r="J1905" s="555"/>
      <c r="O1905" s="588"/>
      <c r="P1905" s="557"/>
      <c r="Q1905" s="557"/>
      <c r="R1905" s="557"/>
    </row>
    <row r="1906" spans="6:18" s="587" customFormat="1">
      <c r="F1906" s="555"/>
      <c r="H1906" s="555"/>
      <c r="J1906" s="555"/>
      <c r="O1906" s="588"/>
      <c r="P1906" s="557"/>
      <c r="Q1906" s="557"/>
      <c r="R1906" s="557"/>
    </row>
    <row r="1907" spans="6:18" s="587" customFormat="1">
      <c r="F1907" s="555"/>
      <c r="H1907" s="555"/>
      <c r="J1907" s="555"/>
      <c r="O1907" s="588"/>
      <c r="P1907" s="557"/>
      <c r="Q1907" s="557"/>
      <c r="R1907" s="557"/>
    </row>
    <row r="1908" spans="6:18" s="587" customFormat="1">
      <c r="F1908" s="555"/>
      <c r="H1908" s="555"/>
      <c r="J1908" s="555"/>
      <c r="O1908" s="588"/>
      <c r="P1908" s="557"/>
      <c r="Q1908" s="557"/>
      <c r="R1908" s="557"/>
    </row>
    <row r="1909" spans="6:18" s="587" customFormat="1">
      <c r="F1909" s="555"/>
      <c r="H1909" s="555"/>
      <c r="J1909" s="555"/>
      <c r="O1909" s="588"/>
      <c r="P1909" s="557"/>
      <c r="Q1909" s="557"/>
      <c r="R1909" s="557"/>
    </row>
    <row r="1910" spans="6:18" s="587" customFormat="1">
      <c r="F1910" s="555"/>
      <c r="H1910" s="555"/>
      <c r="J1910" s="555"/>
      <c r="O1910" s="588"/>
      <c r="P1910" s="557"/>
      <c r="Q1910" s="557"/>
      <c r="R1910" s="557"/>
    </row>
    <row r="1911" spans="6:18" s="587" customFormat="1">
      <c r="F1911" s="555"/>
      <c r="H1911" s="555"/>
      <c r="J1911" s="555"/>
      <c r="O1911" s="588"/>
      <c r="P1911" s="557"/>
      <c r="Q1911" s="557"/>
      <c r="R1911" s="557"/>
    </row>
    <row r="1912" spans="6:18" s="587" customFormat="1">
      <c r="F1912" s="555"/>
      <c r="H1912" s="555"/>
      <c r="J1912" s="555"/>
      <c r="O1912" s="588"/>
      <c r="P1912" s="557"/>
      <c r="Q1912" s="557"/>
      <c r="R1912" s="557"/>
    </row>
    <row r="1913" spans="6:18" s="587" customFormat="1">
      <c r="F1913" s="555"/>
      <c r="H1913" s="555"/>
      <c r="J1913" s="555"/>
      <c r="O1913" s="588"/>
      <c r="P1913" s="557"/>
      <c r="Q1913" s="557"/>
      <c r="R1913" s="557"/>
    </row>
    <row r="1914" spans="6:18" s="587" customFormat="1">
      <c r="F1914" s="555"/>
      <c r="H1914" s="555"/>
      <c r="J1914" s="555"/>
      <c r="O1914" s="588"/>
      <c r="P1914" s="557"/>
      <c r="Q1914" s="557"/>
      <c r="R1914" s="557"/>
    </row>
    <row r="1915" spans="6:18" s="587" customFormat="1">
      <c r="F1915" s="555"/>
      <c r="H1915" s="555"/>
      <c r="J1915" s="555"/>
      <c r="O1915" s="588"/>
      <c r="P1915" s="557"/>
      <c r="Q1915" s="557"/>
      <c r="R1915" s="557"/>
    </row>
    <row r="1916" spans="6:18" s="587" customFormat="1">
      <c r="F1916" s="555"/>
      <c r="H1916" s="555"/>
      <c r="J1916" s="555"/>
      <c r="O1916" s="588"/>
      <c r="P1916" s="557"/>
      <c r="Q1916" s="557"/>
      <c r="R1916" s="557"/>
    </row>
    <row r="1917" spans="6:18" s="587" customFormat="1">
      <c r="F1917" s="555"/>
      <c r="H1917" s="555"/>
      <c r="J1917" s="555"/>
      <c r="O1917" s="588"/>
      <c r="P1917" s="557"/>
      <c r="Q1917" s="557"/>
      <c r="R1917" s="557"/>
    </row>
    <row r="1918" spans="6:18" s="587" customFormat="1">
      <c r="F1918" s="555"/>
      <c r="H1918" s="555"/>
      <c r="J1918" s="555"/>
      <c r="O1918" s="588"/>
      <c r="P1918" s="557"/>
      <c r="Q1918" s="557"/>
      <c r="R1918" s="557"/>
    </row>
    <row r="1919" spans="6:18" s="587" customFormat="1">
      <c r="F1919" s="555"/>
      <c r="H1919" s="555"/>
      <c r="J1919" s="555"/>
      <c r="O1919" s="588"/>
      <c r="P1919" s="557"/>
      <c r="Q1919" s="557"/>
      <c r="R1919" s="557"/>
    </row>
    <row r="1920" spans="6:18" s="587" customFormat="1">
      <c r="F1920" s="555"/>
      <c r="H1920" s="555"/>
      <c r="J1920" s="555"/>
      <c r="O1920" s="588"/>
      <c r="P1920" s="557"/>
      <c r="Q1920" s="557"/>
      <c r="R1920" s="557"/>
    </row>
    <row r="1921" spans="6:18" s="587" customFormat="1">
      <c r="F1921" s="555"/>
      <c r="H1921" s="555"/>
      <c r="J1921" s="555"/>
      <c r="O1921" s="588"/>
      <c r="P1921" s="557"/>
      <c r="Q1921" s="557"/>
      <c r="R1921" s="557"/>
    </row>
    <row r="1922" spans="6:18" s="587" customFormat="1">
      <c r="F1922" s="555"/>
      <c r="H1922" s="555"/>
      <c r="J1922" s="555"/>
      <c r="O1922" s="588"/>
      <c r="P1922" s="557"/>
      <c r="Q1922" s="557"/>
      <c r="R1922" s="557"/>
    </row>
    <row r="1923" spans="6:18" s="587" customFormat="1">
      <c r="F1923" s="555"/>
      <c r="H1923" s="555"/>
      <c r="J1923" s="555"/>
      <c r="O1923" s="588"/>
      <c r="P1923" s="557"/>
      <c r="Q1923" s="557"/>
      <c r="R1923" s="557"/>
    </row>
    <row r="1924" spans="6:18" s="587" customFormat="1">
      <c r="F1924" s="555"/>
      <c r="H1924" s="555"/>
      <c r="J1924" s="555"/>
      <c r="O1924" s="588"/>
      <c r="P1924" s="557"/>
      <c r="Q1924" s="557"/>
      <c r="R1924" s="557"/>
    </row>
    <row r="1925" spans="6:18" s="587" customFormat="1">
      <c r="F1925" s="555"/>
      <c r="H1925" s="555"/>
      <c r="J1925" s="555"/>
      <c r="O1925" s="588"/>
      <c r="P1925" s="557"/>
      <c r="Q1925" s="557"/>
      <c r="R1925" s="557"/>
    </row>
    <row r="1926" spans="6:18" s="587" customFormat="1">
      <c r="F1926" s="555"/>
      <c r="H1926" s="555"/>
      <c r="J1926" s="555"/>
      <c r="O1926" s="588"/>
      <c r="P1926" s="557"/>
      <c r="Q1926" s="557"/>
      <c r="R1926" s="557"/>
    </row>
    <row r="1927" spans="6:18" s="587" customFormat="1">
      <c r="F1927" s="555"/>
      <c r="H1927" s="555"/>
      <c r="J1927" s="555"/>
      <c r="O1927" s="588"/>
      <c r="P1927" s="557"/>
      <c r="Q1927" s="557"/>
      <c r="R1927" s="557"/>
    </row>
    <row r="1928" spans="6:18" s="587" customFormat="1">
      <c r="F1928" s="555"/>
      <c r="H1928" s="555"/>
      <c r="J1928" s="555"/>
      <c r="O1928" s="588"/>
      <c r="P1928" s="557"/>
      <c r="Q1928" s="557"/>
      <c r="R1928" s="557"/>
    </row>
    <row r="1929" spans="6:18" s="587" customFormat="1">
      <c r="F1929" s="555"/>
      <c r="H1929" s="555"/>
      <c r="J1929" s="555"/>
      <c r="O1929" s="588"/>
      <c r="P1929" s="557"/>
      <c r="Q1929" s="557"/>
      <c r="R1929" s="557"/>
    </row>
    <row r="1930" spans="6:18" s="587" customFormat="1">
      <c r="F1930" s="555"/>
      <c r="H1930" s="555"/>
      <c r="J1930" s="555"/>
      <c r="O1930" s="588"/>
      <c r="P1930" s="557"/>
      <c r="Q1930" s="557"/>
      <c r="R1930" s="557"/>
    </row>
    <row r="1931" spans="6:18" s="587" customFormat="1">
      <c r="F1931" s="555"/>
      <c r="H1931" s="555"/>
      <c r="J1931" s="555"/>
      <c r="O1931" s="588"/>
      <c r="P1931" s="557"/>
      <c r="Q1931" s="557"/>
      <c r="R1931" s="557"/>
    </row>
    <row r="1932" spans="6:18" s="587" customFormat="1">
      <c r="F1932" s="555"/>
      <c r="H1932" s="555"/>
      <c r="J1932" s="555"/>
      <c r="O1932" s="588"/>
      <c r="P1932" s="557"/>
      <c r="Q1932" s="557"/>
      <c r="R1932" s="557"/>
    </row>
    <row r="1933" spans="6:18" s="587" customFormat="1">
      <c r="F1933" s="555"/>
      <c r="H1933" s="555"/>
      <c r="J1933" s="555"/>
      <c r="O1933" s="588"/>
      <c r="P1933" s="557"/>
      <c r="Q1933" s="557"/>
      <c r="R1933" s="557"/>
    </row>
    <row r="1934" spans="6:18" s="587" customFormat="1">
      <c r="F1934" s="555"/>
      <c r="H1934" s="555"/>
      <c r="J1934" s="555"/>
      <c r="O1934" s="588"/>
      <c r="P1934" s="557"/>
      <c r="Q1934" s="557"/>
      <c r="R1934" s="557"/>
    </row>
    <row r="1935" spans="6:18" s="587" customFormat="1">
      <c r="F1935" s="555"/>
      <c r="H1935" s="555"/>
      <c r="J1935" s="555"/>
      <c r="O1935" s="588"/>
      <c r="P1935" s="557"/>
      <c r="Q1935" s="557"/>
      <c r="R1935" s="557"/>
    </row>
    <row r="1936" spans="6:18" s="587" customFormat="1">
      <c r="F1936" s="555"/>
      <c r="H1936" s="555"/>
      <c r="J1936" s="555"/>
      <c r="O1936" s="588"/>
      <c r="P1936" s="557"/>
      <c r="Q1936" s="557"/>
      <c r="R1936" s="557"/>
    </row>
    <row r="1937" spans="6:18" s="587" customFormat="1">
      <c r="F1937" s="555"/>
      <c r="H1937" s="555"/>
      <c r="J1937" s="555"/>
      <c r="O1937" s="588"/>
      <c r="P1937" s="557"/>
      <c r="Q1937" s="557"/>
      <c r="R1937" s="557"/>
    </row>
    <row r="1938" spans="6:18" s="587" customFormat="1">
      <c r="F1938" s="555"/>
      <c r="H1938" s="555"/>
      <c r="J1938" s="555"/>
      <c r="O1938" s="588"/>
      <c r="P1938" s="557"/>
      <c r="Q1938" s="557"/>
      <c r="R1938" s="557"/>
    </row>
    <row r="1939" spans="6:18" s="587" customFormat="1">
      <c r="F1939" s="555"/>
      <c r="H1939" s="555"/>
      <c r="J1939" s="555"/>
      <c r="O1939" s="588"/>
      <c r="P1939" s="557"/>
      <c r="Q1939" s="557"/>
      <c r="R1939" s="557"/>
    </row>
    <row r="1940" spans="6:18" s="587" customFormat="1">
      <c r="F1940" s="555"/>
      <c r="H1940" s="555"/>
      <c r="J1940" s="555"/>
      <c r="O1940" s="588"/>
      <c r="P1940" s="557"/>
      <c r="Q1940" s="557"/>
      <c r="R1940" s="557"/>
    </row>
    <row r="1941" spans="6:18" s="587" customFormat="1">
      <c r="F1941" s="555"/>
      <c r="H1941" s="555"/>
      <c r="J1941" s="555"/>
      <c r="O1941" s="588"/>
      <c r="P1941" s="557"/>
      <c r="Q1941" s="557"/>
      <c r="R1941" s="557"/>
    </row>
    <row r="1942" spans="6:18" s="587" customFormat="1">
      <c r="F1942" s="555"/>
      <c r="H1942" s="555"/>
      <c r="J1942" s="555"/>
      <c r="O1942" s="588"/>
      <c r="P1942" s="557"/>
      <c r="Q1942" s="557"/>
      <c r="R1942" s="557"/>
    </row>
    <row r="1943" spans="6:18" s="587" customFormat="1">
      <c r="F1943" s="555"/>
      <c r="H1943" s="555"/>
      <c r="J1943" s="555"/>
      <c r="O1943" s="588"/>
      <c r="P1943" s="557"/>
      <c r="Q1943" s="557"/>
      <c r="R1943" s="557"/>
    </row>
    <row r="1944" spans="6:18" s="587" customFormat="1">
      <c r="F1944" s="555"/>
      <c r="H1944" s="555"/>
      <c r="J1944" s="555"/>
      <c r="O1944" s="588"/>
      <c r="P1944" s="557"/>
      <c r="Q1944" s="557"/>
      <c r="R1944" s="557"/>
    </row>
    <row r="1945" spans="6:18" s="587" customFormat="1">
      <c r="F1945" s="555"/>
      <c r="H1945" s="555"/>
      <c r="J1945" s="555"/>
      <c r="O1945" s="588"/>
      <c r="P1945" s="557"/>
      <c r="Q1945" s="557"/>
      <c r="R1945" s="557"/>
    </row>
    <row r="1946" spans="6:18" s="587" customFormat="1">
      <c r="F1946" s="555"/>
      <c r="H1946" s="555"/>
      <c r="J1946" s="555"/>
      <c r="O1946" s="588"/>
      <c r="P1946" s="557"/>
      <c r="Q1946" s="557"/>
      <c r="R1946" s="557"/>
    </row>
    <row r="1947" spans="6:18" s="587" customFormat="1">
      <c r="F1947" s="555"/>
      <c r="H1947" s="555"/>
      <c r="J1947" s="555"/>
      <c r="O1947" s="588"/>
      <c r="P1947" s="557"/>
      <c r="Q1947" s="557"/>
      <c r="R1947" s="557"/>
    </row>
    <row r="1948" spans="6:18" s="587" customFormat="1">
      <c r="F1948" s="555"/>
      <c r="H1948" s="555"/>
      <c r="J1948" s="555"/>
      <c r="O1948" s="588"/>
      <c r="P1948" s="557"/>
      <c r="Q1948" s="557"/>
      <c r="R1948" s="557"/>
    </row>
    <row r="1949" spans="6:18" s="587" customFormat="1">
      <c r="F1949" s="555"/>
      <c r="H1949" s="555"/>
      <c r="J1949" s="555"/>
      <c r="O1949" s="588"/>
      <c r="P1949" s="557"/>
      <c r="Q1949" s="557"/>
      <c r="R1949" s="557"/>
    </row>
    <row r="1950" spans="6:18" s="587" customFormat="1">
      <c r="F1950" s="555"/>
      <c r="H1950" s="555"/>
      <c r="J1950" s="555"/>
      <c r="O1950" s="588"/>
      <c r="P1950" s="557"/>
      <c r="Q1950" s="557"/>
      <c r="R1950" s="557"/>
    </row>
    <row r="1951" spans="6:18" s="587" customFormat="1">
      <c r="F1951" s="555"/>
      <c r="H1951" s="555"/>
      <c r="J1951" s="555"/>
      <c r="O1951" s="588"/>
      <c r="P1951" s="557"/>
      <c r="Q1951" s="557"/>
      <c r="R1951" s="557"/>
    </row>
    <row r="1952" spans="6:18" s="587" customFormat="1">
      <c r="F1952" s="555"/>
      <c r="H1952" s="555"/>
      <c r="J1952" s="555"/>
      <c r="O1952" s="588"/>
      <c r="P1952" s="557"/>
      <c r="Q1952" s="557"/>
      <c r="R1952" s="557"/>
    </row>
    <row r="1953" spans="6:18" s="587" customFormat="1">
      <c r="F1953" s="555"/>
      <c r="H1953" s="555"/>
      <c r="J1953" s="555"/>
      <c r="O1953" s="588"/>
      <c r="P1953" s="557"/>
      <c r="Q1953" s="557"/>
      <c r="R1953" s="557"/>
    </row>
    <row r="1954" spans="6:18" s="587" customFormat="1">
      <c r="F1954" s="555"/>
      <c r="H1954" s="555"/>
      <c r="J1954" s="555"/>
      <c r="O1954" s="588"/>
      <c r="P1954" s="557"/>
      <c r="Q1954" s="557"/>
      <c r="R1954" s="557"/>
    </row>
    <row r="1955" spans="6:18" s="587" customFormat="1">
      <c r="F1955" s="555"/>
      <c r="H1955" s="555"/>
      <c r="J1955" s="555"/>
      <c r="O1955" s="588"/>
      <c r="P1955" s="557"/>
      <c r="Q1955" s="557"/>
      <c r="R1955" s="557"/>
    </row>
    <row r="1956" spans="6:18" s="587" customFormat="1">
      <c r="F1956" s="555"/>
      <c r="H1956" s="555"/>
      <c r="J1956" s="555"/>
      <c r="O1956" s="588"/>
      <c r="P1956" s="557"/>
      <c r="Q1956" s="557"/>
      <c r="R1956" s="557"/>
    </row>
    <row r="1957" spans="6:18" s="587" customFormat="1">
      <c r="F1957" s="555"/>
      <c r="H1957" s="555"/>
      <c r="J1957" s="555"/>
      <c r="O1957" s="588"/>
      <c r="P1957" s="557"/>
      <c r="Q1957" s="557"/>
      <c r="R1957" s="557"/>
    </row>
    <row r="1958" spans="6:18" s="587" customFormat="1">
      <c r="F1958" s="555"/>
      <c r="H1958" s="555"/>
      <c r="J1958" s="555"/>
      <c r="O1958" s="588"/>
      <c r="P1958" s="557"/>
      <c r="Q1958" s="557"/>
      <c r="R1958" s="557"/>
    </row>
    <row r="1959" spans="6:18" s="587" customFormat="1">
      <c r="F1959" s="555"/>
      <c r="H1959" s="555"/>
      <c r="J1959" s="555"/>
      <c r="O1959" s="588"/>
      <c r="P1959" s="557"/>
      <c r="Q1959" s="557"/>
      <c r="R1959" s="557"/>
    </row>
    <row r="1960" spans="6:18" s="587" customFormat="1">
      <c r="F1960" s="555"/>
      <c r="H1960" s="555"/>
      <c r="J1960" s="555"/>
      <c r="O1960" s="588"/>
      <c r="P1960" s="557"/>
      <c r="Q1960" s="557"/>
      <c r="R1960" s="557"/>
    </row>
    <row r="1961" spans="6:18" s="587" customFormat="1">
      <c r="F1961" s="555"/>
      <c r="H1961" s="555"/>
      <c r="J1961" s="555"/>
      <c r="O1961" s="588"/>
      <c r="P1961" s="557"/>
      <c r="Q1961" s="557"/>
      <c r="R1961" s="557"/>
    </row>
    <row r="1962" spans="6:18" s="587" customFormat="1">
      <c r="F1962" s="555"/>
      <c r="H1962" s="555"/>
      <c r="J1962" s="555"/>
      <c r="O1962" s="588"/>
      <c r="P1962" s="557"/>
      <c r="Q1962" s="557"/>
      <c r="R1962" s="557"/>
    </row>
    <row r="1963" spans="6:18" s="587" customFormat="1">
      <c r="F1963" s="555"/>
      <c r="H1963" s="555"/>
      <c r="J1963" s="555"/>
      <c r="O1963" s="588"/>
      <c r="P1963" s="557"/>
      <c r="Q1963" s="557"/>
      <c r="R1963" s="557"/>
    </row>
    <row r="1964" spans="6:18" s="587" customFormat="1">
      <c r="F1964" s="555"/>
      <c r="H1964" s="555"/>
      <c r="J1964" s="555"/>
      <c r="O1964" s="588"/>
      <c r="P1964" s="557"/>
      <c r="Q1964" s="557"/>
      <c r="R1964" s="557"/>
    </row>
    <row r="1965" spans="6:18" s="587" customFormat="1">
      <c r="F1965" s="555"/>
      <c r="H1965" s="555"/>
      <c r="J1965" s="555"/>
      <c r="O1965" s="588"/>
      <c r="P1965" s="557"/>
      <c r="Q1965" s="557"/>
      <c r="R1965" s="557"/>
    </row>
    <row r="1966" spans="6:18" s="587" customFormat="1">
      <c r="F1966" s="555"/>
      <c r="H1966" s="555"/>
      <c r="J1966" s="555"/>
      <c r="O1966" s="588"/>
      <c r="P1966" s="557"/>
      <c r="Q1966" s="557"/>
      <c r="R1966" s="557"/>
    </row>
    <row r="1967" spans="6:18" s="587" customFormat="1">
      <c r="F1967" s="555"/>
      <c r="H1967" s="555"/>
      <c r="J1967" s="555"/>
      <c r="O1967" s="588"/>
      <c r="P1967" s="557"/>
      <c r="Q1967" s="557"/>
      <c r="R1967" s="557"/>
    </row>
    <row r="1968" spans="6:18" s="587" customFormat="1">
      <c r="F1968" s="555"/>
      <c r="H1968" s="555"/>
      <c r="J1968" s="555"/>
      <c r="O1968" s="588"/>
      <c r="P1968" s="557"/>
      <c r="Q1968" s="557"/>
      <c r="R1968" s="557"/>
    </row>
    <row r="1969" spans="6:18" s="587" customFormat="1">
      <c r="F1969" s="555"/>
      <c r="H1969" s="555"/>
      <c r="J1969" s="555"/>
      <c r="O1969" s="588"/>
      <c r="P1969" s="557"/>
      <c r="Q1969" s="557"/>
      <c r="R1969" s="557"/>
    </row>
    <row r="1970" spans="6:18" s="587" customFormat="1">
      <c r="F1970" s="555"/>
      <c r="H1970" s="555"/>
      <c r="J1970" s="555"/>
      <c r="O1970" s="588"/>
      <c r="P1970" s="557"/>
      <c r="Q1970" s="557"/>
      <c r="R1970" s="557"/>
    </row>
    <row r="1971" spans="6:18" s="587" customFormat="1">
      <c r="F1971" s="555"/>
      <c r="H1971" s="555"/>
      <c r="J1971" s="555"/>
      <c r="O1971" s="588"/>
      <c r="P1971" s="557"/>
      <c r="Q1971" s="557"/>
      <c r="R1971" s="557"/>
    </row>
    <row r="1972" spans="6:18" s="587" customFormat="1">
      <c r="F1972" s="555"/>
      <c r="H1972" s="555"/>
      <c r="J1972" s="555"/>
      <c r="O1972" s="588"/>
      <c r="P1972" s="557"/>
      <c r="Q1972" s="557"/>
      <c r="R1972" s="557"/>
    </row>
    <row r="1973" spans="6:18" s="587" customFormat="1">
      <c r="F1973" s="555"/>
      <c r="H1973" s="555"/>
      <c r="J1973" s="555"/>
      <c r="O1973" s="588"/>
      <c r="P1973" s="557"/>
      <c r="Q1973" s="557"/>
      <c r="R1973" s="557"/>
    </row>
    <row r="1974" spans="6:18" s="587" customFormat="1">
      <c r="F1974" s="555"/>
      <c r="H1974" s="555"/>
      <c r="J1974" s="555"/>
      <c r="O1974" s="588"/>
      <c r="P1974" s="557"/>
      <c r="Q1974" s="557"/>
      <c r="R1974" s="557"/>
    </row>
    <row r="1975" spans="6:18" s="587" customFormat="1">
      <c r="F1975" s="555"/>
      <c r="H1975" s="555"/>
      <c r="J1975" s="555"/>
      <c r="O1975" s="588"/>
      <c r="P1975" s="557"/>
      <c r="Q1975" s="557"/>
      <c r="R1975" s="557"/>
    </row>
    <row r="1976" spans="6:18" s="587" customFormat="1">
      <c r="F1976" s="555"/>
      <c r="H1976" s="555"/>
      <c r="J1976" s="555"/>
      <c r="O1976" s="588"/>
      <c r="P1976" s="557"/>
      <c r="Q1976" s="557"/>
      <c r="R1976" s="557"/>
    </row>
    <row r="1977" spans="6:18" s="587" customFormat="1">
      <c r="F1977" s="555"/>
      <c r="H1977" s="555"/>
      <c r="J1977" s="555"/>
      <c r="O1977" s="588"/>
      <c r="P1977" s="557"/>
      <c r="Q1977" s="557"/>
      <c r="R1977" s="557"/>
    </row>
    <row r="1978" spans="6:18" s="587" customFormat="1">
      <c r="F1978" s="555"/>
      <c r="H1978" s="555"/>
      <c r="J1978" s="555"/>
      <c r="O1978" s="588"/>
      <c r="P1978" s="557"/>
      <c r="Q1978" s="557"/>
      <c r="R1978" s="557"/>
    </row>
    <row r="1979" spans="6:18" s="587" customFormat="1">
      <c r="F1979" s="555"/>
      <c r="H1979" s="555"/>
      <c r="J1979" s="555"/>
      <c r="O1979" s="588"/>
      <c r="P1979" s="557"/>
      <c r="Q1979" s="557"/>
      <c r="R1979" s="557"/>
    </row>
    <row r="1980" spans="6:18" s="587" customFormat="1">
      <c r="F1980" s="555"/>
      <c r="H1980" s="555"/>
      <c r="J1980" s="555"/>
      <c r="O1980" s="588"/>
      <c r="P1980" s="557"/>
      <c r="Q1980" s="557"/>
      <c r="R1980" s="557"/>
    </row>
    <row r="1981" spans="6:18" s="587" customFormat="1">
      <c r="F1981" s="555"/>
      <c r="H1981" s="555"/>
      <c r="J1981" s="555"/>
      <c r="O1981" s="588"/>
      <c r="P1981" s="557"/>
      <c r="Q1981" s="557"/>
      <c r="R1981" s="557"/>
    </row>
    <row r="1982" spans="6:18" s="587" customFormat="1">
      <c r="F1982" s="555"/>
      <c r="H1982" s="555"/>
      <c r="J1982" s="555"/>
      <c r="O1982" s="588"/>
      <c r="P1982" s="557"/>
      <c r="Q1982" s="557"/>
      <c r="R1982" s="557"/>
    </row>
    <row r="1983" spans="6:18" s="587" customFormat="1">
      <c r="F1983" s="555"/>
      <c r="H1983" s="555"/>
      <c r="J1983" s="555"/>
      <c r="O1983" s="588"/>
      <c r="P1983" s="557"/>
      <c r="Q1983" s="557"/>
      <c r="R1983" s="557"/>
    </row>
    <row r="1984" spans="6:18" s="587" customFormat="1">
      <c r="F1984" s="555"/>
      <c r="H1984" s="555"/>
      <c r="J1984" s="555"/>
      <c r="O1984" s="588"/>
      <c r="P1984" s="557"/>
      <c r="Q1984" s="557"/>
      <c r="R1984" s="557"/>
    </row>
    <row r="1985" spans="6:18" s="587" customFormat="1">
      <c r="F1985" s="555"/>
      <c r="H1985" s="555"/>
      <c r="J1985" s="555"/>
      <c r="O1985" s="588"/>
      <c r="P1985" s="557"/>
      <c r="Q1985" s="557"/>
      <c r="R1985" s="557"/>
    </row>
    <row r="1986" spans="6:18" s="587" customFormat="1">
      <c r="F1986" s="555"/>
      <c r="H1986" s="555"/>
      <c r="J1986" s="555"/>
      <c r="O1986" s="588"/>
      <c r="P1986" s="557"/>
      <c r="Q1986" s="557"/>
      <c r="R1986" s="557"/>
    </row>
    <row r="1987" spans="6:18" s="587" customFormat="1">
      <c r="F1987" s="555"/>
      <c r="H1987" s="555"/>
      <c r="J1987" s="555"/>
      <c r="O1987" s="588"/>
      <c r="P1987" s="557"/>
      <c r="Q1987" s="557"/>
      <c r="R1987" s="557"/>
    </row>
    <row r="1988" spans="6:18" s="587" customFormat="1">
      <c r="F1988" s="555"/>
      <c r="H1988" s="555"/>
      <c r="J1988" s="555"/>
      <c r="O1988" s="588"/>
      <c r="P1988" s="557"/>
      <c r="Q1988" s="557"/>
      <c r="R1988" s="557"/>
    </row>
    <row r="1989" spans="6:18" s="587" customFormat="1">
      <c r="F1989" s="555"/>
      <c r="H1989" s="555"/>
      <c r="J1989" s="555"/>
      <c r="O1989" s="588"/>
      <c r="P1989" s="557"/>
      <c r="Q1989" s="557"/>
      <c r="R1989" s="557"/>
    </row>
    <row r="1990" spans="6:18" s="587" customFormat="1">
      <c r="F1990" s="555"/>
      <c r="H1990" s="555"/>
      <c r="J1990" s="555"/>
      <c r="O1990" s="588"/>
      <c r="P1990" s="557"/>
      <c r="Q1990" s="557"/>
      <c r="R1990" s="557"/>
    </row>
    <row r="1991" spans="6:18" s="587" customFormat="1">
      <c r="F1991" s="555"/>
      <c r="H1991" s="555"/>
      <c r="J1991" s="555"/>
      <c r="O1991" s="588"/>
      <c r="P1991" s="557"/>
      <c r="Q1991" s="557"/>
      <c r="R1991" s="557"/>
    </row>
    <row r="1992" spans="6:18" s="587" customFormat="1">
      <c r="F1992" s="555"/>
      <c r="H1992" s="555"/>
      <c r="J1992" s="555"/>
      <c r="O1992" s="588"/>
      <c r="P1992" s="557"/>
      <c r="Q1992" s="557"/>
      <c r="R1992" s="557"/>
    </row>
    <row r="1993" spans="6:18" s="587" customFormat="1">
      <c r="F1993" s="555"/>
      <c r="H1993" s="555"/>
      <c r="J1993" s="555"/>
      <c r="O1993" s="588"/>
      <c r="P1993" s="557"/>
      <c r="Q1993" s="557"/>
      <c r="R1993" s="557"/>
    </row>
    <row r="1994" spans="6:18" s="587" customFormat="1">
      <c r="F1994" s="555"/>
      <c r="H1994" s="555"/>
      <c r="J1994" s="555"/>
      <c r="O1994" s="588"/>
      <c r="P1994" s="557"/>
      <c r="Q1994" s="557"/>
      <c r="R1994" s="557"/>
    </row>
    <row r="1995" spans="6:18" s="587" customFormat="1">
      <c r="F1995" s="555"/>
      <c r="H1995" s="555"/>
      <c r="J1995" s="555"/>
      <c r="O1995" s="588"/>
      <c r="P1995" s="557"/>
      <c r="Q1995" s="557"/>
      <c r="R1995" s="557"/>
    </row>
    <row r="1996" spans="6:18" s="587" customFormat="1">
      <c r="F1996" s="555"/>
      <c r="H1996" s="555"/>
      <c r="J1996" s="555"/>
      <c r="O1996" s="588"/>
      <c r="P1996" s="557"/>
      <c r="Q1996" s="557"/>
      <c r="R1996" s="557"/>
    </row>
    <row r="1997" spans="6:18" s="587" customFormat="1">
      <c r="F1997" s="555"/>
      <c r="H1997" s="555"/>
      <c r="J1997" s="555"/>
      <c r="O1997" s="588"/>
      <c r="P1997" s="557"/>
      <c r="Q1997" s="557"/>
      <c r="R1997" s="557"/>
    </row>
    <row r="1998" spans="6:18" s="587" customFormat="1">
      <c r="F1998" s="555"/>
      <c r="H1998" s="555"/>
      <c r="J1998" s="555"/>
      <c r="O1998" s="588"/>
      <c r="P1998" s="557"/>
      <c r="Q1998" s="557"/>
      <c r="R1998" s="557"/>
    </row>
    <row r="1999" spans="6:18" s="587" customFormat="1">
      <c r="F1999" s="555"/>
      <c r="H1999" s="555"/>
      <c r="J1999" s="555"/>
      <c r="O1999" s="588"/>
      <c r="P1999" s="557"/>
      <c r="Q1999" s="557"/>
      <c r="R1999" s="557"/>
    </row>
    <row r="2000" spans="6:18" s="587" customFormat="1">
      <c r="F2000" s="555"/>
      <c r="H2000" s="555"/>
      <c r="J2000" s="555"/>
      <c r="O2000" s="588"/>
      <c r="P2000" s="557"/>
      <c r="Q2000" s="557"/>
      <c r="R2000" s="557"/>
    </row>
    <row r="2001" spans="6:18" s="587" customFormat="1">
      <c r="F2001" s="555"/>
      <c r="H2001" s="555"/>
      <c r="J2001" s="555"/>
      <c r="O2001" s="588"/>
      <c r="P2001" s="557"/>
      <c r="Q2001" s="557"/>
      <c r="R2001" s="557"/>
    </row>
    <row r="2002" spans="6:18" s="587" customFormat="1">
      <c r="F2002" s="555"/>
      <c r="H2002" s="555"/>
      <c r="J2002" s="555"/>
      <c r="O2002" s="588"/>
      <c r="P2002" s="557"/>
      <c r="Q2002" s="557"/>
      <c r="R2002" s="557"/>
    </row>
    <row r="2003" spans="6:18" s="587" customFormat="1">
      <c r="F2003" s="555"/>
      <c r="H2003" s="555"/>
      <c r="J2003" s="555"/>
      <c r="O2003" s="588"/>
      <c r="P2003" s="557"/>
      <c r="Q2003" s="557"/>
      <c r="R2003" s="557"/>
    </row>
    <row r="2004" spans="6:18" s="587" customFormat="1">
      <c r="F2004" s="555"/>
      <c r="H2004" s="555"/>
      <c r="J2004" s="555"/>
      <c r="O2004" s="588"/>
      <c r="P2004" s="557"/>
      <c r="Q2004" s="557"/>
      <c r="R2004" s="557"/>
    </row>
    <row r="2005" spans="6:18" s="587" customFormat="1">
      <c r="F2005" s="555"/>
      <c r="H2005" s="555"/>
      <c r="J2005" s="555"/>
      <c r="O2005" s="588"/>
      <c r="P2005" s="557"/>
      <c r="Q2005" s="557"/>
      <c r="R2005" s="557"/>
    </row>
    <row r="2006" spans="6:18" s="587" customFormat="1">
      <c r="F2006" s="555"/>
      <c r="H2006" s="555"/>
      <c r="J2006" s="555"/>
      <c r="O2006" s="588"/>
      <c r="P2006" s="557"/>
      <c r="Q2006" s="557"/>
      <c r="R2006" s="557"/>
    </row>
    <row r="2007" spans="6:18" s="587" customFormat="1">
      <c r="F2007" s="555"/>
      <c r="H2007" s="555"/>
      <c r="J2007" s="555"/>
      <c r="O2007" s="588"/>
      <c r="P2007" s="557"/>
      <c r="Q2007" s="557"/>
      <c r="R2007" s="557"/>
    </row>
    <row r="2008" spans="6:18" s="587" customFormat="1">
      <c r="F2008" s="555"/>
      <c r="H2008" s="555"/>
      <c r="J2008" s="555"/>
      <c r="O2008" s="588"/>
      <c r="P2008" s="557"/>
      <c r="Q2008" s="557"/>
      <c r="R2008" s="557"/>
    </row>
    <row r="2009" spans="6:18" s="587" customFormat="1">
      <c r="F2009" s="555"/>
      <c r="H2009" s="555"/>
      <c r="J2009" s="555"/>
      <c r="O2009" s="588"/>
      <c r="P2009" s="557"/>
      <c r="Q2009" s="557"/>
      <c r="R2009" s="557"/>
    </row>
    <row r="2010" spans="6:18" s="587" customFormat="1">
      <c r="F2010" s="555"/>
      <c r="H2010" s="555"/>
      <c r="J2010" s="555"/>
      <c r="O2010" s="588"/>
      <c r="P2010" s="557"/>
      <c r="Q2010" s="557"/>
      <c r="R2010" s="557"/>
    </row>
    <row r="2011" spans="6:18" s="587" customFormat="1">
      <c r="F2011" s="555"/>
      <c r="H2011" s="555"/>
      <c r="J2011" s="555"/>
      <c r="O2011" s="588"/>
      <c r="P2011" s="557"/>
      <c r="Q2011" s="557"/>
      <c r="R2011" s="557"/>
    </row>
    <row r="2012" spans="6:18" s="587" customFormat="1">
      <c r="F2012" s="555"/>
      <c r="H2012" s="555"/>
      <c r="J2012" s="555"/>
      <c r="O2012" s="588"/>
      <c r="P2012" s="557"/>
      <c r="Q2012" s="557"/>
      <c r="R2012" s="557"/>
    </row>
    <row r="2013" spans="6:18" s="587" customFormat="1">
      <c r="F2013" s="555"/>
      <c r="H2013" s="555"/>
      <c r="J2013" s="555"/>
      <c r="O2013" s="588"/>
      <c r="P2013" s="557"/>
      <c r="Q2013" s="557"/>
      <c r="R2013" s="557"/>
    </row>
    <row r="2014" spans="6:18" s="587" customFormat="1">
      <c r="F2014" s="555"/>
      <c r="H2014" s="555"/>
      <c r="J2014" s="555"/>
      <c r="O2014" s="588"/>
      <c r="P2014" s="557"/>
      <c r="Q2014" s="557"/>
      <c r="R2014" s="557"/>
    </row>
    <row r="2015" spans="6:18" s="587" customFormat="1">
      <c r="F2015" s="555"/>
      <c r="H2015" s="555"/>
      <c r="J2015" s="555"/>
      <c r="O2015" s="588"/>
      <c r="P2015" s="557"/>
      <c r="Q2015" s="557"/>
      <c r="R2015" s="557"/>
    </row>
    <row r="2016" spans="6:18" s="587" customFormat="1">
      <c r="F2016" s="555"/>
      <c r="H2016" s="555"/>
      <c r="J2016" s="555"/>
      <c r="O2016" s="588"/>
      <c r="P2016" s="557"/>
      <c r="Q2016" s="557"/>
      <c r="R2016" s="557"/>
    </row>
    <row r="2017" spans="6:18" s="587" customFormat="1">
      <c r="F2017" s="555"/>
      <c r="H2017" s="555"/>
      <c r="J2017" s="555"/>
      <c r="O2017" s="588"/>
      <c r="P2017" s="557"/>
      <c r="Q2017" s="557"/>
      <c r="R2017" s="557"/>
    </row>
    <row r="2018" spans="6:18" s="587" customFormat="1">
      <c r="F2018" s="555"/>
      <c r="H2018" s="555"/>
      <c r="J2018" s="555"/>
      <c r="O2018" s="588"/>
      <c r="P2018" s="557"/>
      <c r="Q2018" s="557"/>
      <c r="R2018" s="557"/>
    </row>
    <row r="2019" spans="6:18" s="587" customFormat="1">
      <c r="F2019" s="555"/>
      <c r="H2019" s="555"/>
      <c r="J2019" s="555"/>
      <c r="O2019" s="588"/>
      <c r="P2019" s="557"/>
      <c r="Q2019" s="557"/>
      <c r="R2019" s="557"/>
    </row>
    <row r="2020" spans="6:18" s="587" customFormat="1">
      <c r="F2020" s="555"/>
      <c r="H2020" s="555"/>
      <c r="J2020" s="555"/>
      <c r="O2020" s="588"/>
      <c r="P2020" s="557"/>
      <c r="Q2020" s="557"/>
      <c r="R2020" s="557"/>
    </row>
    <row r="2021" spans="6:18" s="587" customFormat="1">
      <c r="F2021" s="555"/>
      <c r="H2021" s="555"/>
      <c r="J2021" s="555"/>
      <c r="O2021" s="588"/>
      <c r="P2021" s="557"/>
      <c r="Q2021" s="557"/>
      <c r="R2021" s="557"/>
    </row>
    <row r="2022" spans="6:18" s="587" customFormat="1">
      <c r="F2022" s="555"/>
      <c r="H2022" s="555"/>
      <c r="J2022" s="555"/>
      <c r="O2022" s="588"/>
      <c r="P2022" s="557"/>
      <c r="Q2022" s="557"/>
      <c r="R2022" s="557"/>
    </row>
    <row r="2023" spans="6:18" s="587" customFormat="1">
      <c r="F2023" s="555"/>
      <c r="H2023" s="555"/>
      <c r="J2023" s="555"/>
      <c r="O2023" s="588"/>
      <c r="P2023" s="557"/>
      <c r="Q2023" s="557"/>
      <c r="R2023" s="557"/>
    </row>
    <row r="2024" spans="6:18" s="587" customFormat="1">
      <c r="F2024" s="555"/>
      <c r="H2024" s="555"/>
      <c r="J2024" s="555"/>
      <c r="O2024" s="588"/>
      <c r="P2024" s="557"/>
      <c r="Q2024" s="557"/>
      <c r="R2024" s="557"/>
    </row>
    <row r="2025" spans="6:18" s="587" customFormat="1">
      <c r="F2025" s="555"/>
      <c r="H2025" s="555"/>
      <c r="J2025" s="555"/>
      <c r="O2025" s="588"/>
      <c r="P2025" s="557"/>
      <c r="Q2025" s="557"/>
      <c r="R2025" s="557"/>
    </row>
    <row r="2026" spans="6:18" s="587" customFormat="1">
      <c r="F2026" s="555"/>
      <c r="H2026" s="555"/>
      <c r="J2026" s="555"/>
      <c r="O2026" s="588"/>
      <c r="P2026" s="557"/>
      <c r="Q2026" s="557"/>
      <c r="R2026" s="557"/>
    </row>
    <row r="2027" spans="6:18" s="587" customFormat="1">
      <c r="F2027" s="555"/>
      <c r="H2027" s="555"/>
      <c r="J2027" s="555"/>
      <c r="O2027" s="588"/>
      <c r="P2027" s="557"/>
      <c r="Q2027" s="557"/>
      <c r="R2027" s="557"/>
    </row>
    <row r="2028" spans="6:18" s="587" customFormat="1">
      <c r="F2028" s="555"/>
      <c r="H2028" s="555"/>
      <c r="J2028" s="555"/>
      <c r="O2028" s="588"/>
      <c r="P2028" s="557"/>
      <c r="Q2028" s="557"/>
      <c r="R2028" s="557"/>
    </row>
    <row r="2029" spans="6:18" s="587" customFormat="1">
      <c r="F2029" s="555"/>
      <c r="H2029" s="555"/>
      <c r="J2029" s="555"/>
      <c r="O2029" s="588"/>
      <c r="P2029" s="557"/>
      <c r="Q2029" s="557"/>
      <c r="R2029" s="557"/>
    </row>
    <row r="2030" spans="6:18" s="587" customFormat="1">
      <c r="F2030" s="555"/>
      <c r="H2030" s="555"/>
      <c r="J2030" s="555"/>
      <c r="O2030" s="588"/>
      <c r="P2030" s="557"/>
      <c r="Q2030" s="557"/>
      <c r="R2030" s="557"/>
    </row>
    <row r="2031" spans="6:18" s="587" customFormat="1">
      <c r="F2031" s="555"/>
      <c r="H2031" s="555"/>
      <c r="J2031" s="555"/>
      <c r="O2031" s="588"/>
      <c r="P2031" s="557"/>
      <c r="Q2031" s="557"/>
      <c r="R2031" s="557"/>
    </row>
    <row r="2032" spans="6:18" s="587" customFormat="1">
      <c r="F2032" s="555"/>
      <c r="H2032" s="555"/>
      <c r="J2032" s="555"/>
      <c r="O2032" s="588"/>
      <c r="P2032" s="557"/>
      <c r="Q2032" s="557"/>
      <c r="R2032" s="557"/>
    </row>
    <row r="2033" spans="6:18" s="587" customFormat="1">
      <c r="F2033" s="555"/>
      <c r="H2033" s="555"/>
      <c r="J2033" s="555"/>
      <c r="O2033" s="588"/>
      <c r="P2033" s="557"/>
      <c r="Q2033" s="557"/>
      <c r="R2033" s="557"/>
    </row>
    <row r="2034" spans="6:18" s="587" customFormat="1">
      <c r="F2034" s="555"/>
      <c r="H2034" s="555"/>
      <c r="J2034" s="555"/>
      <c r="O2034" s="588"/>
      <c r="P2034" s="557"/>
      <c r="Q2034" s="557"/>
      <c r="R2034" s="557"/>
    </row>
    <row r="2035" spans="6:18" s="587" customFormat="1">
      <c r="F2035" s="555"/>
      <c r="H2035" s="555"/>
      <c r="J2035" s="555"/>
      <c r="O2035" s="588"/>
      <c r="P2035" s="557"/>
      <c r="Q2035" s="557"/>
      <c r="R2035" s="557"/>
    </row>
    <row r="2036" spans="6:18" s="587" customFormat="1">
      <c r="F2036" s="555"/>
      <c r="H2036" s="555"/>
      <c r="J2036" s="555"/>
      <c r="O2036" s="588"/>
      <c r="P2036" s="557"/>
      <c r="Q2036" s="557"/>
      <c r="R2036" s="557"/>
    </row>
    <row r="2037" spans="6:18" s="587" customFormat="1">
      <c r="F2037" s="555"/>
      <c r="H2037" s="555"/>
      <c r="J2037" s="555"/>
      <c r="O2037" s="588"/>
      <c r="P2037" s="557"/>
      <c r="Q2037" s="557"/>
      <c r="R2037" s="557"/>
    </row>
    <row r="2038" spans="6:18" s="587" customFormat="1">
      <c r="F2038" s="555"/>
      <c r="H2038" s="555"/>
      <c r="J2038" s="555"/>
      <c r="O2038" s="588"/>
      <c r="P2038" s="557"/>
      <c r="Q2038" s="557"/>
      <c r="R2038" s="557"/>
    </row>
    <row r="2039" spans="6:18" s="587" customFormat="1">
      <c r="F2039" s="555"/>
      <c r="H2039" s="555"/>
      <c r="J2039" s="555"/>
      <c r="O2039" s="588"/>
      <c r="P2039" s="557"/>
      <c r="Q2039" s="557"/>
      <c r="R2039" s="557"/>
    </row>
    <row r="2040" spans="6:18" s="587" customFormat="1">
      <c r="F2040" s="555"/>
      <c r="H2040" s="555"/>
      <c r="J2040" s="555"/>
      <c r="O2040" s="588"/>
      <c r="P2040" s="557"/>
      <c r="Q2040" s="557"/>
      <c r="R2040" s="557"/>
    </row>
    <row r="2041" spans="6:18" s="587" customFormat="1">
      <c r="F2041" s="555"/>
      <c r="H2041" s="555"/>
      <c r="J2041" s="555"/>
      <c r="O2041" s="588"/>
      <c r="P2041" s="557"/>
      <c r="Q2041" s="557"/>
      <c r="R2041" s="557"/>
    </row>
    <row r="2042" spans="6:18" s="587" customFormat="1">
      <c r="F2042" s="555"/>
      <c r="H2042" s="555"/>
      <c r="J2042" s="555"/>
      <c r="O2042" s="588"/>
      <c r="P2042" s="557"/>
      <c r="Q2042" s="557"/>
      <c r="R2042" s="557"/>
    </row>
    <row r="2043" spans="6:18" s="587" customFormat="1">
      <c r="F2043" s="555"/>
      <c r="H2043" s="555"/>
      <c r="J2043" s="555"/>
      <c r="O2043" s="588"/>
      <c r="P2043" s="557"/>
      <c r="Q2043" s="557"/>
      <c r="R2043" s="557"/>
    </row>
    <row r="2044" spans="6:18" s="587" customFormat="1">
      <c r="F2044" s="555"/>
      <c r="H2044" s="555"/>
      <c r="J2044" s="555"/>
      <c r="O2044" s="588"/>
      <c r="P2044" s="557"/>
      <c r="Q2044" s="557"/>
      <c r="R2044" s="557"/>
    </row>
    <row r="2045" spans="6:18" s="587" customFormat="1">
      <c r="F2045" s="555"/>
      <c r="H2045" s="555"/>
      <c r="J2045" s="555"/>
      <c r="O2045" s="588"/>
      <c r="P2045" s="557"/>
      <c r="Q2045" s="557"/>
      <c r="R2045" s="557"/>
    </row>
    <row r="2046" spans="6:18" s="587" customFormat="1">
      <c r="F2046" s="555"/>
      <c r="H2046" s="555"/>
      <c r="J2046" s="555"/>
      <c r="O2046" s="588"/>
      <c r="P2046" s="557"/>
      <c r="Q2046" s="557"/>
      <c r="R2046" s="557"/>
    </row>
    <row r="2047" spans="6:18" s="587" customFormat="1">
      <c r="F2047" s="555"/>
      <c r="H2047" s="555"/>
      <c r="J2047" s="555"/>
      <c r="O2047" s="588"/>
      <c r="P2047" s="557"/>
      <c r="Q2047" s="557"/>
      <c r="R2047" s="557"/>
    </row>
    <row r="2048" spans="6:18" s="587" customFormat="1">
      <c r="F2048" s="555"/>
      <c r="H2048" s="555"/>
      <c r="J2048" s="555"/>
      <c r="O2048" s="588"/>
      <c r="P2048" s="557"/>
      <c r="Q2048" s="557"/>
      <c r="R2048" s="557"/>
    </row>
    <row r="2049" spans="6:18" s="587" customFormat="1">
      <c r="F2049" s="555"/>
      <c r="H2049" s="555"/>
      <c r="J2049" s="555"/>
      <c r="O2049" s="588"/>
      <c r="P2049" s="557"/>
      <c r="Q2049" s="557"/>
      <c r="R2049" s="557"/>
    </row>
    <row r="2050" spans="6:18" s="587" customFormat="1">
      <c r="F2050" s="555"/>
      <c r="H2050" s="555"/>
      <c r="J2050" s="555"/>
      <c r="O2050" s="588"/>
      <c r="P2050" s="557"/>
      <c r="Q2050" s="557"/>
      <c r="R2050" s="557"/>
    </row>
    <row r="2051" spans="6:18" s="587" customFormat="1">
      <c r="F2051" s="555"/>
      <c r="H2051" s="555"/>
      <c r="J2051" s="555"/>
      <c r="O2051" s="588"/>
      <c r="P2051" s="557"/>
      <c r="Q2051" s="557"/>
      <c r="R2051" s="557"/>
    </row>
    <row r="2052" spans="6:18" s="587" customFormat="1">
      <c r="F2052" s="555"/>
      <c r="H2052" s="555"/>
      <c r="J2052" s="555"/>
      <c r="O2052" s="588"/>
      <c r="P2052" s="557"/>
      <c r="Q2052" s="557"/>
      <c r="R2052" s="557"/>
    </row>
    <row r="2053" spans="6:18" s="587" customFormat="1">
      <c r="F2053" s="555"/>
      <c r="H2053" s="555"/>
      <c r="J2053" s="555"/>
      <c r="O2053" s="588"/>
      <c r="P2053" s="557"/>
      <c r="Q2053" s="557"/>
      <c r="R2053" s="557"/>
    </row>
    <row r="2054" spans="6:18" s="587" customFormat="1">
      <c r="F2054" s="555"/>
      <c r="H2054" s="555"/>
      <c r="J2054" s="555"/>
      <c r="O2054" s="588"/>
      <c r="P2054" s="557"/>
      <c r="Q2054" s="557"/>
      <c r="R2054" s="557"/>
    </row>
    <row r="2055" spans="6:18" s="587" customFormat="1">
      <c r="F2055" s="555"/>
      <c r="H2055" s="555"/>
      <c r="J2055" s="555"/>
      <c r="O2055" s="588"/>
      <c r="P2055" s="557"/>
      <c r="Q2055" s="557"/>
      <c r="R2055" s="557"/>
    </row>
    <row r="2056" spans="6:18" s="587" customFormat="1">
      <c r="F2056" s="555"/>
      <c r="H2056" s="555"/>
      <c r="J2056" s="555"/>
      <c r="O2056" s="588"/>
      <c r="P2056" s="557"/>
      <c r="Q2056" s="557"/>
      <c r="R2056" s="557"/>
    </row>
    <row r="2057" spans="6:18" s="587" customFormat="1">
      <c r="F2057" s="555"/>
      <c r="H2057" s="555"/>
      <c r="J2057" s="555"/>
      <c r="O2057" s="588"/>
      <c r="P2057" s="557"/>
      <c r="Q2057" s="557"/>
      <c r="R2057" s="557"/>
    </row>
    <row r="2058" spans="6:18" s="587" customFormat="1">
      <c r="F2058" s="555"/>
      <c r="H2058" s="555"/>
      <c r="J2058" s="555"/>
      <c r="O2058" s="588"/>
      <c r="P2058" s="557"/>
      <c r="Q2058" s="557"/>
      <c r="R2058" s="557"/>
    </row>
    <row r="2059" spans="6:18" s="587" customFormat="1">
      <c r="F2059" s="555"/>
      <c r="H2059" s="555"/>
      <c r="J2059" s="555"/>
      <c r="O2059" s="588"/>
      <c r="P2059" s="557"/>
      <c r="Q2059" s="557"/>
      <c r="R2059" s="557"/>
    </row>
    <row r="2060" spans="6:18" s="587" customFormat="1">
      <c r="F2060" s="555"/>
      <c r="H2060" s="555"/>
      <c r="J2060" s="555"/>
      <c r="O2060" s="588"/>
      <c r="P2060" s="557"/>
      <c r="Q2060" s="557"/>
      <c r="R2060" s="557"/>
    </row>
    <row r="2061" spans="6:18" s="587" customFormat="1">
      <c r="F2061" s="555"/>
      <c r="H2061" s="555"/>
      <c r="J2061" s="555"/>
      <c r="O2061" s="588"/>
      <c r="P2061" s="557"/>
      <c r="Q2061" s="557"/>
      <c r="R2061" s="557"/>
    </row>
    <row r="2062" spans="6:18" s="587" customFormat="1">
      <c r="F2062" s="555"/>
      <c r="H2062" s="555"/>
      <c r="J2062" s="555"/>
      <c r="O2062" s="588"/>
      <c r="P2062" s="557"/>
      <c r="Q2062" s="557"/>
      <c r="R2062" s="557"/>
    </row>
    <row r="2063" spans="6:18" s="587" customFormat="1">
      <c r="F2063" s="555"/>
      <c r="H2063" s="555"/>
      <c r="J2063" s="555"/>
      <c r="O2063" s="588"/>
      <c r="P2063" s="557"/>
      <c r="Q2063" s="557"/>
      <c r="R2063" s="557"/>
    </row>
    <row r="2064" spans="6:18" s="587" customFormat="1">
      <c r="F2064" s="555"/>
      <c r="H2064" s="555"/>
      <c r="J2064" s="555"/>
      <c r="O2064" s="588"/>
      <c r="P2064" s="557"/>
      <c r="Q2064" s="557"/>
      <c r="R2064" s="557"/>
    </row>
    <row r="2065" spans="6:18" s="587" customFormat="1">
      <c r="F2065" s="555"/>
      <c r="H2065" s="555"/>
      <c r="J2065" s="555"/>
      <c r="O2065" s="588"/>
      <c r="P2065" s="557"/>
      <c r="Q2065" s="557"/>
      <c r="R2065" s="557"/>
    </row>
    <row r="2066" spans="6:18" s="587" customFormat="1">
      <c r="F2066" s="555"/>
      <c r="H2066" s="555"/>
      <c r="J2066" s="555"/>
      <c r="O2066" s="588"/>
      <c r="P2066" s="557"/>
      <c r="Q2066" s="557"/>
      <c r="R2066" s="557"/>
    </row>
    <row r="2067" spans="6:18" s="587" customFormat="1">
      <c r="F2067" s="555"/>
      <c r="H2067" s="555"/>
      <c r="J2067" s="555"/>
      <c r="O2067" s="588"/>
      <c r="P2067" s="557"/>
      <c r="Q2067" s="557"/>
      <c r="R2067" s="557"/>
    </row>
    <row r="2068" spans="6:18" s="587" customFormat="1">
      <c r="F2068" s="555"/>
      <c r="H2068" s="555"/>
      <c r="J2068" s="555"/>
      <c r="O2068" s="588"/>
      <c r="P2068" s="557"/>
      <c r="Q2068" s="557"/>
      <c r="R2068" s="557"/>
    </row>
    <row r="2069" spans="6:18" s="587" customFormat="1">
      <c r="F2069" s="555"/>
      <c r="H2069" s="555"/>
      <c r="J2069" s="555"/>
      <c r="O2069" s="588"/>
      <c r="P2069" s="557"/>
      <c r="Q2069" s="557"/>
      <c r="R2069" s="557"/>
    </row>
    <row r="2070" spans="6:18" s="587" customFormat="1">
      <c r="F2070" s="555"/>
      <c r="H2070" s="555"/>
      <c r="J2070" s="555"/>
      <c r="O2070" s="588"/>
      <c r="P2070" s="557"/>
      <c r="Q2070" s="557"/>
      <c r="R2070" s="557"/>
    </row>
    <row r="2071" spans="6:18" s="587" customFormat="1">
      <c r="F2071" s="555"/>
      <c r="H2071" s="555"/>
      <c r="J2071" s="555"/>
      <c r="O2071" s="588"/>
      <c r="P2071" s="557"/>
      <c r="Q2071" s="557"/>
      <c r="R2071" s="557"/>
    </row>
    <row r="2072" spans="6:18" s="587" customFormat="1">
      <c r="F2072" s="555"/>
      <c r="H2072" s="555"/>
      <c r="J2072" s="555"/>
      <c r="O2072" s="588"/>
      <c r="P2072" s="557"/>
      <c r="Q2072" s="557"/>
      <c r="R2072" s="557"/>
    </row>
    <row r="2073" spans="6:18" s="587" customFormat="1">
      <c r="F2073" s="555"/>
      <c r="H2073" s="555"/>
      <c r="J2073" s="555"/>
      <c r="O2073" s="588"/>
      <c r="P2073" s="557"/>
      <c r="Q2073" s="557"/>
      <c r="R2073" s="557"/>
    </row>
    <row r="2074" spans="6:18" s="587" customFormat="1">
      <c r="F2074" s="555"/>
      <c r="H2074" s="555"/>
      <c r="J2074" s="555"/>
      <c r="O2074" s="588"/>
      <c r="P2074" s="557"/>
      <c r="Q2074" s="557"/>
      <c r="R2074" s="557"/>
    </row>
    <row r="2075" spans="6:18" s="587" customFormat="1">
      <c r="F2075" s="555"/>
      <c r="H2075" s="555"/>
      <c r="J2075" s="555"/>
      <c r="O2075" s="588"/>
      <c r="P2075" s="557"/>
      <c r="Q2075" s="557"/>
      <c r="R2075" s="557"/>
    </row>
    <row r="2076" spans="6:18" s="587" customFormat="1">
      <c r="F2076" s="555"/>
      <c r="H2076" s="555"/>
      <c r="J2076" s="555"/>
      <c r="O2076" s="588"/>
      <c r="P2076" s="557"/>
      <c r="Q2076" s="557"/>
      <c r="R2076" s="557"/>
    </row>
    <row r="2077" spans="6:18" s="587" customFormat="1">
      <c r="F2077" s="555"/>
      <c r="H2077" s="555"/>
      <c r="J2077" s="555"/>
      <c r="O2077" s="588"/>
      <c r="P2077" s="557"/>
      <c r="Q2077" s="557"/>
      <c r="R2077" s="557"/>
    </row>
    <row r="2078" spans="6:18" s="587" customFormat="1">
      <c r="F2078" s="555"/>
      <c r="H2078" s="555"/>
      <c r="J2078" s="555"/>
      <c r="O2078" s="588"/>
      <c r="P2078" s="557"/>
      <c r="Q2078" s="557"/>
      <c r="R2078" s="557"/>
    </row>
    <row r="2079" spans="6:18" s="587" customFormat="1">
      <c r="F2079" s="555"/>
      <c r="H2079" s="555"/>
      <c r="J2079" s="555"/>
      <c r="O2079" s="588"/>
      <c r="P2079" s="557"/>
      <c r="Q2079" s="557"/>
      <c r="R2079" s="557"/>
    </row>
    <row r="2080" spans="6:18" s="587" customFormat="1">
      <c r="F2080" s="555"/>
      <c r="H2080" s="555"/>
      <c r="J2080" s="555"/>
      <c r="O2080" s="588"/>
      <c r="P2080" s="557"/>
      <c r="Q2080" s="557"/>
      <c r="R2080" s="557"/>
    </row>
    <row r="2081" spans="6:18" s="587" customFormat="1">
      <c r="F2081" s="555"/>
      <c r="H2081" s="555"/>
      <c r="J2081" s="555"/>
      <c r="O2081" s="588"/>
      <c r="P2081" s="557"/>
      <c r="Q2081" s="557"/>
      <c r="R2081" s="557"/>
    </row>
    <row r="2082" spans="6:18" s="587" customFormat="1">
      <c r="F2082" s="555"/>
      <c r="H2082" s="555"/>
      <c r="J2082" s="555"/>
      <c r="O2082" s="588"/>
      <c r="P2082" s="557"/>
      <c r="Q2082" s="557"/>
      <c r="R2082" s="557"/>
    </row>
    <row r="2083" spans="6:18" s="587" customFormat="1">
      <c r="F2083" s="555"/>
      <c r="H2083" s="555"/>
      <c r="J2083" s="555"/>
      <c r="O2083" s="588"/>
      <c r="P2083" s="557"/>
      <c r="Q2083" s="557"/>
      <c r="R2083" s="557"/>
    </row>
    <row r="2084" spans="6:18" s="587" customFormat="1">
      <c r="F2084" s="555"/>
      <c r="H2084" s="555"/>
      <c r="J2084" s="555"/>
      <c r="O2084" s="588"/>
      <c r="P2084" s="557"/>
      <c r="Q2084" s="557"/>
      <c r="R2084" s="557"/>
    </row>
    <row r="2085" spans="6:18" s="587" customFormat="1">
      <c r="F2085" s="555"/>
      <c r="H2085" s="555"/>
      <c r="J2085" s="555"/>
      <c r="O2085" s="588"/>
      <c r="P2085" s="557"/>
      <c r="Q2085" s="557"/>
      <c r="R2085" s="557"/>
    </row>
    <row r="2086" spans="6:18" s="587" customFormat="1">
      <c r="F2086" s="555"/>
      <c r="H2086" s="555"/>
      <c r="J2086" s="555"/>
      <c r="O2086" s="588"/>
      <c r="P2086" s="557"/>
      <c r="Q2086" s="557"/>
      <c r="R2086" s="557"/>
    </row>
    <row r="2087" spans="6:18" s="587" customFormat="1">
      <c r="F2087" s="555"/>
      <c r="H2087" s="555"/>
      <c r="J2087" s="555"/>
      <c r="O2087" s="588"/>
      <c r="P2087" s="557"/>
      <c r="Q2087" s="557"/>
      <c r="R2087" s="557"/>
    </row>
    <row r="2088" spans="6:18" s="587" customFormat="1">
      <c r="F2088" s="555"/>
      <c r="H2088" s="555"/>
      <c r="J2088" s="555"/>
      <c r="O2088" s="588"/>
      <c r="P2088" s="557"/>
      <c r="Q2088" s="557"/>
      <c r="R2088" s="557"/>
    </row>
    <row r="2089" spans="6:18" s="587" customFormat="1">
      <c r="F2089" s="555"/>
      <c r="H2089" s="555"/>
      <c r="J2089" s="555"/>
      <c r="O2089" s="588"/>
      <c r="P2089" s="557"/>
      <c r="Q2089" s="557"/>
      <c r="R2089" s="557"/>
    </row>
    <row r="2090" spans="6:18" s="587" customFormat="1">
      <c r="F2090" s="555"/>
      <c r="H2090" s="555"/>
      <c r="J2090" s="555"/>
      <c r="O2090" s="588"/>
      <c r="P2090" s="557"/>
      <c r="Q2090" s="557"/>
      <c r="R2090" s="557"/>
    </row>
    <row r="2091" spans="6:18" s="587" customFormat="1">
      <c r="F2091" s="555"/>
      <c r="H2091" s="555"/>
      <c r="J2091" s="555"/>
      <c r="O2091" s="588"/>
      <c r="P2091" s="557"/>
      <c r="Q2091" s="557"/>
      <c r="R2091" s="557"/>
    </row>
    <row r="2092" spans="6:18" s="587" customFormat="1">
      <c r="F2092" s="555"/>
      <c r="H2092" s="555"/>
      <c r="J2092" s="555"/>
      <c r="O2092" s="588"/>
      <c r="P2092" s="557"/>
      <c r="Q2092" s="557"/>
      <c r="R2092" s="557"/>
    </row>
    <row r="2093" spans="6:18" s="587" customFormat="1">
      <c r="F2093" s="555"/>
      <c r="H2093" s="555"/>
      <c r="J2093" s="555"/>
      <c r="O2093" s="588"/>
      <c r="P2093" s="557"/>
      <c r="Q2093" s="557"/>
      <c r="R2093" s="557"/>
    </row>
    <row r="2094" spans="6:18" s="587" customFormat="1">
      <c r="F2094" s="555"/>
      <c r="H2094" s="555"/>
      <c r="J2094" s="555"/>
      <c r="O2094" s="588"/>
      <c r="P2094" s="557"/>
      <c r="Q2094" s="557"/>
      <c r="R2094" s="557"/>
    </row>
    <row r="2095" spans="6:18" s="587" customFormat="1">
      <c r="F2095" s="555"/>
      <c r="H2095" s="555"/>
      <c r="J2095" s="555"/>
      <c r="O2095" s="588"/>
      <c r="P2095" s="557"/>
      <c r="Q2095" s="557"/>
      <c r="R2095" s="557"/>
    </row>
    <row r="2096" spans="6:18" s="587" customFormat="1">
      <c r="F2096" s="555"/>
      <c r="H2096" s="555"/>
      <c r="J2096" s="555"/>
      <c r="O2096" s="588"/>
      <c r="P2096" s="557"/>
      <c r="Q2096" s="557"/>
      <c r="R2096" s="557"/>
    </row>
    <row r="2097" spans="6:18" s="587" customFormat="1">
      <c r="F2097" s="555"/>
      <c r="H2097" s="555"/>
      <c r="J2097" s="555"/>
      <c r="O2097" s="588"/>
      <c r="P2097" s="557"/>
      <c r="Q2097" s="557"/>
      <c r="R2097" s="557"/>
    </row>
    <row r="2098" spans="6:18" s="587" customFormat="1">
      <c r="F2098" s="555"/>
      <c r="H2098" s="555"/>
      <c r="J2098" s="555"/>
      <c r="O2098" s="588"/>
      <c r="P2098" s="557"/>
      <c r="Q2098" s="557"/>
      <c r="R2098" s="557"/>
    </row>
    <row r="2099" spans="6:18" s="587" customFormat="1">
      <c r="F2099" s="555"/>
      <c r="H2099" s="555"/>
      <c r="J2099" s="555"/>
      <c r="O2099" s="588"/>
      <c r="P2099" s="557"/>
      <c r="Q2099" s="557"/>
      <c r="R2099" s="557"/>
    </row>
    <row r="2100" spans="6:18" s="587" customFormat="1">
      <c r="F2100" s="555"/>
      <c r="H2100" s="555"/>
      <c r="J2100" s="555"/>
      <c r="O2100" s="588"/>
      <c r="P2100" s="557"/>
      <c r="Q2100" s="557"/>
      <c r="R2100" s="557"/>
    </row>
    <row r="2101" spans="6:18" s="587" customFormat="1">
      <c r="F2101" s="555"/>
      <c r="H2101" s="555"/>
      <c r="J2101" s="555"/>
      <c r="O2101" s="588"/>
      <c r="P2101" s="557"/>
      <c r="Q2101" s="557"/>
      <c r="R2101" s="557"/>
    </row>
    <row r="2102" spans="6:18" s="587" customFormat="1">
      <c r="F2102" s="555"/>
      <c r="H2102" s="555"/>
      <c r="J2102" s="555"/>
      <c r="O2102" s="588"/>
      <c r="P2102" s="557"/>
      <c r="Q2102" s="557"/>
      <c r="R2102" s="557"/>
    </row>
    <row r="2103" spans="6:18" s="587" customFormat="1">
      <c r="F2103" s="555"/>
      <c r="H2103" s="555"/>
      <c r="J2103" s="555"/>
      <c r="O2103" s="588"/>
      <c r="P2103" s="557"/>
      <c r="Q2103" s="557"/>
      <c r="R2103" s="557"/>
    </row>
    <row r="2104" spans="6:18" s="587" customFormat="1">
      <c r="F2104" s="555"/>
      <c r="H2104" s="555"/>
      <c r="J2104" s="555"/>
      <c r="O2104" s="588"/>
      <c r="P2104" s="557"/>
      <c r="Q2104" s="557"/>
      <c r="R2104" s="557"/>
    </row>
    <row r="2105" spans="6:18" s="587" customFormat="1">
      <c r="F2105" s="555"/>
      <c r="H2105" s="555"/>
      <c r="J2105" s="555"/>
      <c r="O2105" s="588"/>
      <c r="P2105" s="557"/>
      <c r="Q2105" s="557"/>
      <c r="R2105" s="557"/>
    </row>
    <row r="2106" spans="6:18" s="587" customFormat="1">
      <c r="F2106" s="555"/>
      <c r="H2106" s="555"/>
      <c r="J2106" s="555"/>
      <c r="O2106" s="588"/>
      <c r="P2106" s="557"/>
      <c r="Q2106" s="557"/>
      <c r="R2106" s="557"/>
    </row>
    <row r="2107" spans="6:18" s="587" customFormat="1">
      <c r="F2107" s="555"/>
      <c r="H2107" s="555"/>
      <c r="J2107" s="555"/>
      <c r="O2107" s="588"/>
      <c r="P2107" s="557"/>
      <c r="Q2107" s="557"/>
      <c r="R2107" s="557"/>
    </row>
    <row r="2108" spans="6:18" s="587" customFormat="1">
      <c r="F2108" s="555"/>
      <c r="H2108" s="555"/>
      <c r="J2108" s="555"/>
      <c r="O2108" s="588"/>
      <c r="P2108" s="557"/>
      <c r="Q2108" s="557"/>
      <c r="R2108" s="557"/>
    </row>
    <row r="2109" spans="6:18" s="587" customFormat="1">
      <c r="F2109" s="555"/>
      <c r="H2109" s="555"/>
      <c r="J2109" s="555"/>
      <c r="O2109" s="588"/>
      <c r="P2109" s="557"/>
      <c r="Q2109" s="557"/>
      <c r="R2109" s="557"/>
    </row>
    <row r="2110" spans="6:18" s="587" customFormat="1">
      <c r="F2110" s="555"/>
      <c r="H2110" s="555"/>
      <c r="J2110" s="555"/>
      <c r="O2110" s="588"/>
      <c r="P2110" s="557"/>
      <c r="Q2110" s="557"/>
      <c r="R2110" s="557"/>
    </row>
    <row r="2111" spans="6:18" s="587" customFormat="1">
      <c r="F2111" s="555"/>
      <c r="H2111" s="555"/>
      <c r="J2111" s="555"/>
      <c r="O2111" s="588"/>
      <c r="P2111" s="557"/>
      <c r="Q2111" s="557"/>
      <c r="R2111" s="557"/>
    </row>
    <row r="2112" spans="6:18" s="587" customFormat="1">
      <c r="F2112" s="555"/>
      <c r="H2112" s="555"/>
      <c r="J2112" s="555"/>
      <c r="O2112" s="588"/>
      <c r="P2112" s="557"/>
      <c r="Q2112" s="557"/>
      <c r="R2112" s="557"/>
    </row>
    <row r="2113" spans="6:18" s="587" customFormat="1">
      <c r="F2113" s="555"/>
      <c r="H2113" s="555"/>
      <c r="J2113" s="555"/>
      <c r="O2113" s="588"/>
      <c r="P2113" s="557"/>
      <c r="Q2113" s="557"/>
      <c r="R2113" s="557"/>
    </row>
    <row r="2114" spans="6:18" s="587" customFormat="1">
      <c r="F2114" s="555"/>
      <c r="H2114" s="555"/>
      <c r="J2114" s="555"/>
      <c r="O2114" s="588"/>
      <c r="P2114" s="557"/>
      <c r="Q2114" s="557"/>
      <c r="R2114" s="557"/>
    </row>
    <row r="2115" spans="6:18" s="587" customFormat="1">
      <c r="F2115" s="555"/>
      <c r="H2115" s="555"/>
      <c r="J2115" s="555"/>
      <c r="O2115" s="588"/>
      <c r="P2115" s="557"/>
      <c r="Q2115" s="557"/>
      <c r="R2115" s="557"/>
    </row>
    <row r="2116" spans="6:18" s="587" customFormat="1">
      <c r="F2116" s="555"/>
      <c r="H2116" s="555"/>
      <c r="J2116" s="555"/>
      <c r="O2116" s="588"/>
      <c r="P2116" s="557"/>
      <c r="Q2116" s="557"/>
      <c r="R2116" s="557"/>
    </row>
    <row r="2117" spans="6:18" s="587" customFormat="1">
      <c r="F2117" s="555"/>
      <c r="H2117" s="555"/>
      <c r="J2117" s="555"/>
      <c r="O2117" s="588"/>
      <c r="P2117" s="557"/>
      <c r="Q2117" s="557"/>
      <c r="R2117" s="557"/>
    </row>
    <row r="2118" spans="6:18" s="587" customFormat="1">
      <c r="F2118" s="555"/>
      <c r="H2118" s="555"/>
      <c r="J2118" s="555"/>
      <c r="O2118" s="588"/>
      <c r="P2118" s="557"/>
      <c r="Q2118" s="557"/>
      <c r="R2118" s="557"/>
    </row>
    <row r="2119" spans="6:18" s="587" customFormat="1">
      <c r="F2119" s="555"/>
      <c r="H2119" s="555"/>
      <c r="J2119" s="555"/>
      <c r="O2119" s="588"/>
      <c r="P2119" s="557"/>
      <c r="Q2119" s="557"/>
      <c r="R2119" s="557"/>
    </row>
    <row r="2120" spans="6:18" s="587" customFormat="1">
      <c r="F2120" s="555"/>
      <c r="H2120" s="555"/>
      <c r="J2120" s="555"/>
      <c r="O2120" s="588"/>
      <c r="P2120" s="557"/>
      <c r="Q2120" s="557"/>
      <c r="R2120" s="557"/>
    </row>
    <row r="2121" spans="6:18" s="587" customFormat="1">
      <c r="F2121" s="555"/>
      <c r="H2121" s="555"/>
      <c r="J2121" s="555"/>
      <c r="O2121" s="588"/>
      <c r="P2121" s="557"/>
      <c r="Q2121" s="557"/>
      <c r="R2121" s="557"/>
    </row>
    <row r="2122" spans="6:18" s="587" customFormat="1">
      <c r="F2122" s="555"/>
      <c r="H2122" s="555"/>
      <c r="J2122" s="555"/>
      <c r="O2122" s="588"/>
      <c r="P2122" s="557"/>
      <c r="Q2122" s="557"/>
      <c r="R2122" s="557"/>
    </row>
    <row r="2123" spans="6:18" s="587" customFormat="1">
      <c r="F2123" s="555"/>
      <c r="H2123" s="555"/>
      <c r="J2123" s="555"/>
      <c r="O2123" s="588"/>
      <c r="P2123" s="557"/>
      <c r="Q2123" s="557"/>
      <c r="R2123" s="557"/>
    </row>
    <row r="2124" spans="6:18" s="587" customFormat="1">
      <c r="F2124" s="555"/>
      <c r="H2124" s="555"/>
      <c r="J2124" s="555"/>
      <c r="O2124" s="588"/>
      <c r="P2124" s="557"/>
      <c r="Q2124" s="557"/>
      <c r="R2124" s="557"/>
    </row>
    <row r="2125" spans="6:18" s="587" customFormat="1">
      <c r="F2125" s="555"/>
      <c r="H2125" s="555"/>
      <c r="J2125" s="555"/>
      <c r="O2125" s="588"/>
      <c r="P2125" s="557"/>
      <c r="Q2125" s="557"/>
      <c r="R2125" s="557"/>
    </row>
    <row r="2126" spans="6:18" s="587" customFormat="1">
      <c r="F2126" s="555"/>
      <c r="H2126" s="555"/>
      <c r="J2126" s="555"/>
      <c r="O2126" s="588"/>
      <c r="P2126" s="557"/>
      <c r="Q2126" s="557"/>
      <c r="R2126" s="557"/>
    </row>
    <row r="2127" spans="6:18" s="587" customFormat="1">
      <c r="F2127" s="555"/>
      <c r="H2127" s="555"/>
      <c r="J2127" s="555"/>
      <c r="O2127" s="588"/>
      <c r="P2127" s="557"/>
      <c r="Q2127" s="557"/>
      <c r="R2127" s="557"/>
    </row>
    <row r="2128" spans="6:18" s="587" customFormat="1">
      <c r="F2128" s="555"/>
      <c r="H2128" s="555"/>
      <c r="J2128" s="555"/>
      <c r="O2128" s="588"/>
      <c r="P2128" s="557"/>
      <c r="Q2128" s="557"/>
      <c r="R2128" s="557"/>
    </row>
    <row r="2129" spans="6:18" s="587" customFormat="1">
      <c r="F2129" s="555"/>
      <c r="H2129" s="555"/>
      <c r="J2129" s="555"/>
      <c r="O2129" s="588"/>
      <c r="P2129" s="557"/>
      <c r="Q2129" s="557"/>
      <c r="R2129" s="557"/>
    </row>
    <row r="2130" spans="6:18" s="587" customFormat="1">
      <c r="F2130" s="555"/>
      <c r="H2130" s="555"/>
      <c r="J2130" s="555"/>
      <c r="O2130" s="588"/>
      <c r="P2130" s="557"/>
      <c r="Q2130" s="557"/>
      <c r="R2130" s="557"/>
    </row>
    <row r="2131" spans="6:18" s="587" customFormat="1">
      <c r="F2131" s="555"/>
      <c r="H2131" s="555"/>
      <c r="J2131" s="555"/>
      <c r="O2131" s="588"/>
      <c r="P2131" s="557"/>
      <c r="Q2131" s="557"/>
      <c r="R2131" s="557"/>
    </row>
    <row r="2132" spans="6:18" s="587" customFormat="1">
      <c r="F2132" s="555"/>
      <c r="H2132" s="555"/>
      <c r="J2132" s="555"/>
      <c r="O2132" s="588"/>
      <c r="P2132" s="557"/>
      <c r="Q2132" s="557"/>
      <c r="R2132" s="557"/>
    </row>
    <row r="2133" spans="6:18" s="587" customFormat="1">
      <c r="F2133" s="555"/>
      <c r="H2133" s="555"/>
      <c r="J2133" s="555"/>
      <c r="O2133" s="588"/>
      <c r="P2133" s="557"/>
      <c r="Q2133" s="557"/>
      <c r="R2133" s="557"/>
    </row>
    <row r="2134" spans="6:18" s="587" customFormat="1">
      <c r="F2134" s="555"/>
      <c r="H2134" s="555"/>
      <c r="J2134" s="555"/>
      <c r="O2134" s="588"/>
      <c r="P2134" s="557"/>
      <c r="Q2134" s="557"/>
      <c r="R2134" s="557"/>
    </row>
    <row r="2135" spans="6:18" s="587" customFormat="1">
      <c r="F2135" s="555"/>
      <c r="H2135" s="555"/>
      <c r="J2135" s="555"/>
      <c r="O2135" s="588"/>
      <c r="P2135" s="557"/>
      <c r="Q2135" s="557"/>
      <c r="R2135" s="557"/>
    </row>
    <row r="2136" spans="6:18" s="587" customFormat="1">
      <c r="F2136" s="555"/>
      <c r="H2136" s="555"/>
      <c r="J2136" s="555"/>
      <c r="O2136" s="588"/>
      <c r="P2136" s="557"/>
      <c r="Q2136" s="557"/>
      <c r="R2136" s="557"/>
    </row>
    <row r="2137" spans="6:18" s="587" customFormat="1">
      <c r="F2137" s="555"/>
      <c r="H2137" s="555"/>
      <c r="J2137" s="555"/>
      <c r="O2137" s="588"/>
      <c r="P2137" s="557"/>
      <c r="Q2137" s="557"/>
      <c r="R2137" s="557"/>
    </row>
    <row r="2138" spans="6:18" s="587" customFormat="1">
      <c r="F2138" s="555"/>
      <c r="H2138" s="555"/>
      <c r="J2138" s="555"/>
      <c r="O2138" s="588"/>
      <c r="P2138" s="557"/>
      <c r="Q2138" s="557"/>
      <c r="R2138" s="557"/>
    </row>
    <row r="2139" spans="6:18" s="587" customFormat="1">
      <c r="F2139" s="555"/>
      <c r="H2139" s="555"/>
      <c r="J2139" s="555"/>
      <c r="O2139" s="588"/>
      <c r="P2139" s="557"/>
      <c r="Q2139" s="557"/>
      <c r="R2139" s="557"/>
    </row>
    <row r="2140" spans="6:18" s="587" customFormat="1">
      <c r="F2140" s="555"/>
      <c r="H2140" s="555"/>
      <c r="J2140" s="555"/>
      <c r="O2140" s="588"/>
      <c r="P2140" s="557"/>
      <c r="Q2140" s="557"/>
      <c r="R2140" s="557"/>
    </row>
    <row r="2141" spans="6:18" s="587" customFormat="1">
      <c r="F2141" s="555"/>
      <c r="H2141" s="555"/>
      <c r="J2141" s="555"/>
      <c r="O2141" s="588"/>
      <c r="P2141" s="557"/>
      <c r="Q2141" s="557"/>
      <c r="R2141" s="557"/>
    </row>
    <row r="2142" spans="6:18" s="587" customFormat="1">
      <c r="F2142" s="555"/>
      <c r="H2142" s="555"/>
      <c r="J2142" s="555"/>
      <c r="O2142" s="588"/>
      <c r="P2142" s="557"/>
      <c r="Q2142" s="557"/>
      <c r="R2142" s="557"/>
    </row>
    <row r="2143" spans="6:18" s="587" customFormat="1">
      <c r="F2143" s="555"/>
      <c r="H2143" s="555"/>
      <c r="J2143" s="555"/>
      <c r="O2143" s="588"/>
      <c r="P2143" s="557"/>
      <c r="Q2143" s="557"/>
      <c r="R2143" s="557"/>
    </row>
    <row r="2144" spans="6:18" s="587" customFormat="1">
      <c r="F2144" s="555"/>
      <c r="H2144" s="555"/>
      <c r="J2144" s="555"/>
      <c r="O2144" s="588"/>
      <c r="P2144" s="557"/>
      <c r="Q2144" s="557"/>
      <c r="R2144" s="557"/>
    </row>
    <row r="2145" spans="6:18" s="587" customFormat="1">
      <c r="F2145" s="555"/>
      <c r="H2145" s="555"/>
      <c r="J2145" s="555"/>
      <c r="O2145" s="588"/>
      <c r="P2145" s="557"/>
      <c r="Q2145" s="557"/>
      <c r="R2145" s="557"/>
    </row>
    <row r="2146" spans="6:18" s="587" customFormat="1">
      <c r="F2146" s="555"/>
      <c r="H2146" s="555"/>
      <c r="J2146" s="555"/>
      <c r="O2146" s="588"/>
      <c r="P2146" s="557"/>
      <c r="Q2146" s="557"/>
      <c r="R2146" s="557"/>
    </row>
    <row r="2147" spans="6:18" s="587" customFormat="1">
      <c r="F2147" s="555"/>
      <c r="H2147" s="555"/>
      <c r="J2147" s="555"/>
      <c r="O2147" s="588"/>
      <c r="P2147" s="557"/>
      <c r="Q2147" s="557"/>
      <c r="R2147" s="557"/>
    </row>
    <row r="2148" spans="6:18" s="587" customFormat="1">
      <c r="F2148" s="555"/>
      <c r="H2148" s="555"/>
      <c r="J2148" s="555"/>
      <c r="O2148" s="588"/>
      <c r="P2148" s="557"/>
      <c r="Q2148" s="557"/>
      <c r="R2148" s="557"/>
    </row>
    <row r="2149" spans="6:18" s="587" customFormat="1">
      <c r="F2149" s="555"/>
      <c r="H2149" s="555"/>
      <c r="J2149" s="555"/>
      <c r="O2149" s="588"/>
      <c r="P2149" s="557"/>
      <c r="Q2149" s="557"/>
      <c r="R2149" s="557"/>
    </row>
    <row r="2150" spans="6:18" s="587" customFormat="1">
      <c r="F2150" s="555"/>
      <c r="H2150" s="555"/>
      <c r="J2150" s="555"/>
      <c r="O2150" s="588"/>
      <c r="P2150" s="557"/>
      <c r="Q2150" s="557"/>
      <c r="R2150" s="557"/>
    </row>
    <row r="2151" spans="6:18" s="587" customFormat="1">
      <c r="F2151" s="555"/>
      <c r="H2151" s="555"/>
      <c r="J2151" s="555"/>
      <c r="O2151" s="588"/>
      <c r="P2151" s="557"/>
      <c r="Q2151" s="557"/>
      <c r="R2151" s="557"/>
    </row>
    <row r="2152" spans="6:18" s="587" customFormat="1">
      <c r="F2152" s="555"/>
      <c r="H2152" s="555"/>
      <c r="J2152" s="555"/>
      <c r="O2152" s="588"/>
      <c r="P2152" s="557"/>
      <c r="Q2152" s="557"/>
      <c r="R2152" s="557"/>
    </row>
    <row r="2153" spans="6:18" s="587" customFormat="1">
      <c r="F2153" s="555"/>
      <c r="H2153" s="555"/>
      <c r="J2153" s="555"/>
      <c r="O2153" s="588"/>
      <c r="P2153" s="557"/>
      <c r="Q2153" s="557"/>
      <c r="R2153" s="557"/>
    </row>
    <row r="2154" spans="6:18" s="587" customFormat="1">
      <c r="F2154" s="555"/>
      <c r="H2154" s="555"/>
      <c r="J2154" s="555"/>
      <c r="O2154" s="588"/>
      <c r="P2154" s="557"/>
      <c r="Q2154" s="557"/>
      <c r="R2154" s="557"/>
    </row>
    <row r="2155" spans="6:18" s="587" customFormat="1">
      <c r="F2155" s="555"/>
      <c r="H2155" s="555"/>
      <c r="J2155" s="555"/>
      <c r="O2155" s="588"/>
      <c r="P2155" s="557"/>
      <c r="Q2155" s="557"/>
      <c r="R2155" s="557"/>
    </row>
    <row r="2156" spans="6:18" s="587" customFormat="1">
      <c r="F2156" s="555"/>
      <c r="H2156" s="555"/>
      <c r="J2156" s="555"/>
      <c r="O2156" s="588"/>
      <c r="P2156" s="557"/>
      <c r="Q2156" s="557"/>
      <c r="R2156" s="557"/>
    </row>
    <row r="2157" spans="6:18" s="587" customFormat="1">
      <c r="F2157" s="555"/>
      <c r="H2157" s="555"/>
      <c r="J2157" s="555"/>
      <c r="O2157" s="588"/>
      <c r="P2157" s="557"/>
      <c r="Q2157" s="557"/>
      <c r="R2157" s="557"/>
    </row>
    <row r="2158" spans="6:18" s="587" customFormat="1">
      <c r="F2158" s="555"/>
      <c r="H2158" s="555"/>
      <c r="J2158" s="555"/>
      <c r="O2158" s="588"/>
      <c r="P2158" s="557"/>
      <c r="Q2158" s="557"/>
      <c r="R2158" s="557"/>
    </row>
    <row r="2159" spans="6:18" s="587" customFormat="1">
      <c r="F2159" s="555"/>
      <c r="H2159" s="555"/>
      <c r="J2159" s="555"/>
      <c r="O2159" s="588"/>
      <c r="P2159" s="557"/>
      <c r="Q2159" s="557"/>
      <c r="R2159" s="557"/>
    </row>
    <row r="2160" spans="6:18" s="587" customFormat="1">
      <c r="F2160" s="555"/>
      <c r="H2160" s="555"/>
      <c r="J2160" s="555"/>
      <c r="O2160" s="588"/>
      <c r="P2160" s="557"/>
      <c r="Q2160" s="557"/>
      <c r="R2160" s="557"/>
    </row>
    <row r="2161" spans="6:18" s="587" customFormat="1">
      <c r="F2161" s="555"/>
      <c r="H2161" s="555"/>
      <c r="J2161" s="555"/>
      <c r="O2161" s="588"/>
      <c r="P2161" s="557"/>
      <c r="Q2161" s="557"/>
      <c r="R2161" s="557"/>
    </row>
    <row r="2162" spans="6:18" s="587" customFormat="1">
      <c r="F2162" s="555"/>
      <c r="H2162" s="555"/>
      <c r="J2162" s="555"/>
      <c r="O2162" s="588"/>
      <c r="P2162" s="557"/>
      <c r="Q2162" s="557"/>
      <c r="R2162" s="557"/>
    </row>
    <row r="2163" spans="6:18" s="587" customFormat="1">
      <c r="F2163" s="555"/>
      <c r="H2163" s="555"/>
      <c r="J2163" s="555"/>
      <c r="O2163" s="588"/>
      <c r="P2163" s="557"/>
      <c r="Q2163" s="557"/>
      <c r="R2163" s="557"/>
    </row>
    <row r="2164" spans="6:18" s="587" customFormat="1">
      <c r="F2164" s="555"/>
      <c r="H2164" s="555"/>
      <c r="J2164" s="555"/>
      <c r="O2164" s="588"/>
      <c r="P2164" s="557"/>
      <c r="Q2164" s="557"/>
      <c r="R2164" s="557"/>
    </row>
    <row r="2165" spans="6:18" s="587" customFormat="1">
      <c r="F2165" s="555"/>
      <c r="H2165" s="555"/>
      <c r="J2165" s="555"/>
      <c r="O2165" s="588"/>
      <c r="P2165" s="557"/>
      <c r="Q2165" s="557"/>
      <c r="R2165" s="557"/>
    </row>
    <row r="2166" spans="6:18" s="587" customFormat="1">
      <c r="F2166" s="555"/>
      <c r="H2166" s="555"/>
      <c r="J2166" s="555"/>
      <c r="O2166" s="588"/>
      <c r="P2166" s="557"/>
      <c r="Q2166" s="557"/>
      <c r="R2166" s="557"/>
    </row>
    <row r="2167" spans="6:18" s="587" customFormat="1">
      <c r="F2167" s="555"/>
      <c r="H2167" s="555"/>
      <c r="J2167" s="555"/>
      <c r="O2167" s="588"/>
      <c r="P2167" s="557"/>
      <c r="Q2167" s="557"/>
      <c r="R2167" s="557"/>
    </row>
    <row r="2168" spans="6:18" s="587" customFormat="1">
      <c r="F2168" s="555"/>
      <c r="H2168" s="555"/>
      <c r="J2168" s="555"/>
      <c r="O2168" s="588"/>
      <c r="P2168" s="557"/>
      <c r="Q2168" s="557"/>
      <c r="R2168" s="557"/>
    </row>
    <row r="2169" spans="6:18" s="587" customFormat="1">
      <c r="F2169" s="555"/>
      <c r="H2169" s="555"/>
      <c r="J2169" s="555"/>
      <c r="O2169" s="588"/>
      <c r="P2169" s="557"/>
      <c r="Q2169" s="557"/>
      <c r="R2169" s="557"/>
    </row>
    <row r="2170" spans="6:18" s="587" customFormat="1">
      <c r="F2170" s="555"/>
      <c r="H2170" s="555"/>
      <c r="J2170" s="555"/>
      <c r="O2170" s="588"/>
      <c r="P2170" s="557"/>
      <c r="Q2170" s="557"/>
      <c r="R2170" s="557"/>
    </row>
    <row r="2171" spans="6:18" s="587" customFormat="1">
      <c r="F2171" s="555"/>
      <c r="H2171" s="555"/>
      <c r="J2171" s="555"/>
      <c r="O2171" s="588"/>
      <c r="P2171" s="557"/>
      <c r="Q2171" s="557"/>
      <c r="R2171" s="557"/>
    </row>
    <row r="2172" spans="6:18" s="587" customFormat="1">
      <c r="F2172" s="555"/>
      <c r="H2172" s="555"/>
      <c r="J2172" s="555"/>
      <c r="O2172" s="588"/>
      <c r="P2172" s="557"/>
      <c r="Q2172" s="557"/>
      <c r="R2172" s="557"/>
    </row>
    <row r="2173" spans="6:18" s="587" customFormat="1">
      <c r="F2173" s="555"/>
      <c r="H2173" s="555"/>
      <c r="J2173" s="555"/>
      <c r="O2173" s="588"/>
      <c r="P2173" s="557"/>
      <c r="Q2173" s="557"/>
      <c r="R2173" s="557"/>
    </row>
    <row r="2174" spans="6:18" s="587" customFormat="1">
      <c r="F2174" s="555"/>
      <c r="H2174" s="555"/>
      <c r="J2174" s="555"/>
      <c r="O2174" s="588"/>
      <c r="P2174" s="557"/>
      <c r="Q2174" s="557"/>
      <c r="R2174" s="557"/>
    </row>
    <row r="2175" spans="6:18" s="587" customFormat="1">
      <c r="F2175" s="555"/>
      <c r="H2175" s="555"/>
      <c r="J2175" s="555"/>
      <c r="O2175" s="588"/>
      <c r="P2175" s="557"/>
      <c r="Q2175" s="557"/>
      <c r="R2175" s="557"/>
    </row>
    <row r="2176" spans="6:18" s="587" customFormat="1">
      <c r="F2176" s="555"/>
      <c r="H2176" s="555"/>
      <c r="J2176" s="555"/>
      <c r="O2176" s="588"/>
      <c r="P2176" s="557"/>
      <c r="Q2176" s="557"/>
      <c r="R2176" s="557"/>
    </row>
    <row r="2177" spans="6:18" s="587" customFormat="1">
      <c r="F2177" s="555"/>
      <c r="H2177" s="555"/>
      <c r="J2177" s="555"/>
      <c r="O2177" s="588"/>
      <c r="P2177" s="557"/>
      <c r="Q2177" s="557"/>
      <c r="R2177" s="557"/>
    </row>
    <row r="2178" spans="6:18" s="587" customFormat="1">
      <c r="F2178" s="555"/>
      <c r="H2178" s="555"/>
      <c r="J2178" s="555"/>
      <c r="O2178" s="588"/>
      <c r="P2178" s="557"/>
      <c r="Q2178" s="557"/>
      <c r="R2178" s="557"/>
    </row>
    <row r="2179" spans="6:18" s="587" customFormat="1">
      <c r="F2179" s="555"/>
      <c r="H2179" s="555"/>
      <c r="J2179" s="555"/>
      <c r="O2179" s="588"/>
      <c r="P2179" s="557"/>
      <c r="Q2179" s="557"/>
      <c r="R2179" s="557"/>
    </row>
    <row r="2180" spans="6:18" s="587" customFormat="1">
      <c r="F2180" s="555"/>
      <c r="H2180" s="555"/>
      <c r="J2180" s="555"/>
      <c r="O2180" s="588"/>
      <c r="P2180" s="557"/>
      <c r="Q2180" s="557"/>
      <c r="R2180" s="557"/>
    </row>
    <row r="2181" spans="6:18" s="587" customFormat="1">
      <c r="F2181" s="555"/>
      <c r="H2181" s="555"/>
      <c r="J2181" s="555"/>
      <c r="O2181" s="588"/>
      <c r="P2181" s="557"/>
      <c r="Q2181" s="557"/>
      <c r="R2181" s="557"/>
    </row>
    <row r="2182" spans="6:18" s="587" customFormat="1">
      <c r="F2182" s="555"/>
      <c r="H2182" s="555"/>
      <c r="J2182" s="555"/>
      <c r="O2182" s="588"/>
      <c r="P2182" s="557"/>
      <c r="Q2182" s="557"/>
      <c r="R2182" s="557"/>
    </row>
    <row r="2183" spans="6:18" s="587" customFormat="1">
      <c r="F2183" s="555"/>
      <c r="H2183" s="555"/>
      <c r="J2183" s="555"/>
      <c r="O2183" s="588"/>
      <c r="P2183" s="557"/>
      <c r="Q2183" s="557"/>
      <c r="R2183" s="557"/>
    </row>
    <row r="2184" spans="6:18" s="587" customFormat="1">
      <c r="F2184" s="555"/>
      <c r="H2184" s="555"/>
      <c r="J2184" s="555"/>
      <c r="O2184" s="588"/>
      <c r="P2184" s="557"/>
      <c r="Q2184" s="557"/>
      <c r="R2184" s="557"/>
    </row>
    <row r="2185" spans="6:18" s="587" customFormat="1">
      <c r="F2185" s="555"/>
      <c r="H2185" s="555"/>
      <c r="J2185" s="555"/>
      <c r="O2185" s="588"/>
      <c r="P2185" s="557"/>
      <c r="Q2185" s="557"/>
      <c r="R2185" s="557"/>
    </row>
    <row r="2186" spans="6:18" s="587" customFormat="1">
      <c r="F2186" s="555"/>
      <c r="H2186" s="555"/>
      <c r="J2186" s="555"/>
      <c r="O2186" s="588"/>
      <c r="P2186" s="557"/>
      <c r="Q2186" s="557"/>
      <c r="R2186" s="557"/>
    </row>
    <row r="2187" spans="6:18" s="587" customFormat="1">
      <c r="F2187" s="555"/>
      <c r="H2187" s="555"/>
      <c r="J2187" s="555"/>
      <c r="O2187" s="588"/>
      <c r="P2187" s="557"/>
      <c r="Q2187" s="557"/>
      <c r="R2187" s="557"/>
    </row>
    <row r="2188" spans="6:18" s="587" customFormat="1">
      <c r="F2188" s="555"/>
      <c r="H2188" s="555"/>
      <c r="J2188" s="555"/>
      <c r="O2188" s="588"/>
      <c r="P2188" s="557"/>
      <c r="Q2188" s="557"/>
      <c r="R2188" s="557"/>
    </row>
    <row r="2189" spans="6:18" s="587" customFormat="1">
      <c r="F2189" s="555"/>
      <c r="H2189" s="555"/>
      <c r="J2189" s="555"/>
      <c r="O2189" s="588"/>
      <c r="P2189" s="557"/>
      <c r="Q2189" s="557"/>
      <c r="R2189" s="557"/>
    </row>
    <row r="2190" spans="6:18" s="587" customFormat="1">
      <c r="F2190" s="555"/>
      <c r="H2190" s="555"/>
      <c r="J2190" s="555"/>
      <c r="O2190" s="588"/>
      <c r="P2190" s="557"/>
      <c r="Q2190" s="557"/>
      <c r="R2190" s="557"/>
    </row>
    <row r="2191" spans="6:18" s="587" customFormat="1">
      <c r="F2191" s="555"/>
      <c r="H2191" s="555"/>
      <c r="J2191" s="555"/>
      <c r="O2191" s="588"/>
      <c r="P2191" s="557"/>
      <c r="Q2191" s="557"/>
      <c r="R2191" s="557"/>
    </row>
    <row r="2192" spans="6:18" s="587" customFormat="1">
      <c r="F2192" s="555"/>
      <c r="H2192" s="555"/>
      <c r="J2192" s="555"/>
      <c r="O2192" s="588"/>
      <c r="P2192" s="557"/>
      <c r="Q2192" s="557"/>
      <c r="R2192" s="557"/>
    </row>
    <row r="2193" spans="6:18" s="587" customFormat="1">
      <c r="F2193" s="555"/>
      <c r="H2193" s="555"/>
      <c r="J2193" s="555"/>
      <c r="O2193" s="588"/>
      <c r="P2193" s="557"/>
      <c r="Q2193" s="557"/>
      <c r="R2193" s="557"/>
    </row>
    <row r="2194" spans="6:18" s="587" customFormat="1">
      <c r="F2194" s="555"/>
      <c r="H2194" s="555"/>
      <c r="J2194" s="555"/>
      <c r="O2194" s="588"/>
      <c r="P2194" s="557"/>
      <c r="Q2194" s="557"/>
      <c r="R2194" s="557"/>
    </row>
    <row r="2195" spans="6:18" s="587" customFormat="1">
      <c r="F2195" s="555"/>
      <c r="H2195" s="555"/>
      <c r="J2195" s="555"/>
      <c r="O2195" s="588"/>
      <c r="P2195" s="557"/>
      <c r="Q2195" s="557"/>
      <c r="R2195" s="557"/>
    </row>
    <row r="2196" spans="6:18" s="587" customFormat="1">
      <c r="F2196" s="555"/>
      <c r="H2196" s="555"/>
      <c r="J2196" s="555"/>
      <c r="O2196" s="588"/>
      <c r="P2196" s="557"/>
      <c r="Q2196" s="557"/>
      <c r="R2196" s="557"/>
    </row>
    <row r="2197" spans="6:18" s="587" customFormat="1">
      <c r="F2197" s="555"/>
      <c r="H2197" s="555"/>
      <c r="J2197" s="555"/>
      <c r="O2197" s="588"/>
      <c r="P2197" s="557"/>
      <c r="Q2197" s="557"/>
      <c r="R2197" s="557"/>
    </row>
    <row r="2198" spans="6:18" s="587" customFormat="1">
      <c r="F2198" s="555"/>
      <c r="H2198" s="555"/>
      <c r="J2198" s="555"/>
      <c r="O2198" s="588"/>
      <c r="P2198" s="557"/>
      <c r="Q2198" s="557"/>
      <c r="R2198" s="557"/>
    </row>
    <row r="2199" spans="6:18" s="587" customFormat="1">
      <c r="F2199" s="555"/>
      <c r="H2199" s="555"/>
      <c r="J2199" s="555"/>
      <c r="O2199" s="588"/>
      <c r="P2199" s="557"/>
      <c r="Q2199" s="557"/>
      <c r="R2199" s="557"/>
    </row>
    <row r="2200" spans="6:18" s="587" customFormat="1">
      <c r="F2200" s="555"/>
      <c r="H2200" s="555"/>
      <c r="J2200" s="555"/>
      <c r="O2200" s="588"/>
      <c r="P2200" s="557"/>
      <c r="Q2200" s="557"/>
      <c r="R2200" s="557"/>
    </row>
    <row r="2201" spans="6:18" s="587" customFormat="1">
      <c r="F2201" s="555"/>
      <c r="H2201" s="555"/>
      <c r="J2201" s="555"/>
      <c r="O2201" s="588"/>
      <c r="P2201" s="557"/>
      <c r="Q2201" s="557"/>
      <c r="R2201" s="557"/>
    </row>
    <row r="2202" spans="6:18" s="587" customFormat="1">
      <c r="F2202" s="555"/>
      <c r="H2202" s="555"/>
      <c r="J2202" s="555"/>
      <c r="O2202" s="588"/>
      <c r="P2202" s="557"/>
      <c r="Q2202" s="557"/>
      <c r="R2202" s="557"/>
    </row>
    <row r="2203" spans="6:18" s="587" customFormat="1">
      <c r="F2203" s="555"/>
      <c r="H2203" s="555"/>
      <c r="J2203" s="555"/>
      <c r="O2203" s="588"/>
      <c r="P2203" s="557"/>
      <c r="Q2203" s="557"/>
      <c r="R2203" s="557"/>
    </row>
    <row r="2204" spans="6:18" s="587" customFormat="1">
      <c r="F2204" s="555"/>
      <c r="H2204" s="555"/>
      <c r="J2204" s="555"/>
      <c r="O2204" s="588"/>
      <c r="P2204" s="557"/>
      <c r="Q2204" s="557"/>
      <c r="R2204" s="557"/>
    </row>
    <row r="2205" spans="6:18" s="587" customFormat="1">
      <c r="F2205" s="555"/>
      <c r="H2205" s="555"/>
      <c r="J2205" s="555"/>
      <c r="O2205" s="588"/>
      <c r="P2205" s="557"/>
      <c r="Q2205" s="557"/>
      <c r="R2205" s="557"/>
    </row>
    <row r="2206" spans="6:18" s="587" customFormat="1">
      <c r="F2206" s="555"/>
      <c r="H2206" s="555"/>
      <c r="J2206" s="555"/>
      <c r="O2206" s="588"/>
      <c r="P2206" s="557"/>
      <c r="Q2206" s="557"/>
      <c r="R2206" s="557"/>
    </row>
    <row r="2207" spans="6:18" s="587" customFormat="1">
      <c r="F2207" s="555"/>
      <c r="H2207" s="555"/>
      <c r="J2207" s="555"/>
      <c r="O2207" s="588"/>
      <c r="P2207" s="557"/>
      <c r="Q2207" s="557"/>
      <c r="R2207" s="557"/>
    </row>
    <row r="2208" spans="6:18" s="587" customFormat="1">
      <c r="F2208" s="555"/>
      <c r="H2208" s="555"/>
      <c r="J2208" s="555"/>
      <c r="O2208" s="588"/>
      <c r="P2208" s="557"/>
      <c r="Q2208" s="557"/>
      <c r="R2208" s="557"/>
    </row>
    <row r="2209" spans="6:18" s="587" customFormat="1">
      <c r="F2209" s="555"/>
      <c r="H2209" s="555"/>
      <c r="J2209" s="555"/>
      <c r="O2209" s="588"/>
      <c r="P2209" s="557"/>
      <c r="Q2209" s="557"/>
      <c r="R2209" s="557"/>
    </row>
    <row r="2210" spans="6:18" s="587" customFormat="1">
      <c r="F2210" s="555"/>
      <c r="H2210" s="555"/>
      <c r="J2210" s="555"/>
      <c r="O2210" s="588"/>
      <c r="P2210" s="557"/>
      <c r="Q2210" s="557"/>
      <c r="R2210" s="557"/>
    </row>
    <row r="2211" spans="6:18" s="587" customFormat="1">
      <c r="F2211" s="555"/>
      <c r="H2211" s="555"/>
      <c r="J2211" s="555"/>
      <c r="O2211" s="588"/>
      <c r="P2211" s="557"/>
      <c r="Q2211" s="557"/>
      <c r="R2211" s="557"/>
    </row>
    <row r="2212" spans="6:18" s="587" customFormat="1">
      <c r="F2212" s="555"/>
      <c r="H2212" s="555"/>
      <c r="J2212" s="555"/>
      <c r="O2212" s="588"/>
      <c r="P2212" s="557"/>
      <c r="Q2212" s="557"/>
      <c r="R2212" s="557"/>
    </row>
    <row r="2213" spans="6:18" s="587" customFormat="1">
      <c r="F2213" s="555"/>
      <c r="H2213" s="555"/>
      <c r="J2213" s="555"/>
      <c r="O2213" s="588"/>
      <c r="P2213" s="557"/>
      <c r="Q2213" s="557"/>
      <c r="R2213" s="557"/>
    </row>
    <row r="2214" spans="6:18" s="587" customFormat="1">
      <c r="F2214" s="555"/>
      <c r="H2214" s="555"/>
      <c r="J2214" s="555"/>
      <c r="O2214" s="588"/>
      <c r="P2214" s="557"/>
      <c r="Q2214" s="557"/>
      <c r="R2214" s="557"/>
    </row>
    <row r="2215" spans="6:18" s="587" customFormat="1">
      <c r="F2215" s="555"/>
      <c r="H2215" s="555"/>
      <c r="J2215" s="555"/>
      <c r="O2215" s="588"/>
      <c r="P2215" s="557"/>
      <c r="Q2215" s="557"/>
      <c r="R2215" s="557"/>
    </row>
    <row r="2216" spans="6:18" s="587" customFormat="1">
      <c r="F2216" s="555"/>
      <c r="H2216" s="555"/>
      <c r="J2216" s="555"/>
      <c r="O2216" s="588"/>
      <c r="P2216" s="557"/>
      <c r="Q2216" s="557"/>
      <c r="R2216" s="557"/>
    </row>
    <row r="2217" spans="6:18" s="587" customFormat="1">
      <c r="F2217" s="555"/>
      <c r="H2217" s="555"/>
      <c r="J2217" s="555"/>
      <c r="O2217" s="588"/>
      <c r="P2217" s="557"/>
      <c r="Q2217" s="557"/>
      <c r="R2217" s="557"/>
    </row>
    <row r="2218" spans="6:18" s="587" customFormat="1">
      <c r="F2218" s="555"/>
      <c r="H2218" s="555"/>
      <c r="J2218" s="555"/>
      <c r="O2218" s="588"/>
      <c r="P2218" s="557"/>
      <c r="Q2218" s="557"/>
      <c r="R2218" s="557"/>
    </row>
    <row r="2219" spans="6:18" s="587" customFormat="1">
      <c r="F2219" s="555"/>
      <c r="H2219" s="555"/>
      <c r="J2219" s="555"/>
      <c r="O2219" s="588"/>
      <c r="P2219" s="557"/>
      <c r="Q2219" s="557"/>
      <c r="R2219" s="557"/>
    </row>
    <row r="2220" spans="6:18" s="587" customFormat="1">
      <c r="F2220" s="555"/>
      <c r="H2220" s="555"/>
      <c r="J2220" s="555"/>
      <c r="O2220" s="588"/>
      <c r="P2220" s="557"/>
      <c r="Q2220" s="557"/>
      <c r="R2220" s="557"/>
    </row>
    <row r="2221" spans="6:18" s="587" customFormat="1">
      <c r="F2221" s="555"/>
      <c r="H2221" s="555"/>
      <c r="J2221" s="555"/>
      <c r="O2221" s="588"/>
      <c r="P2221" s="557"/>
      <c r="Q2221" s="557"/>
      <c r="R2221" s="557"/>
    </row>
    <row r="2222" spans="6:18" s="587" customFormat="1">
      <c r="F2222" s="555"/>
      <c r="H2222" s="555"/>
      <c r="J2222" s="555"/>
      <c r="O2222" s="588"/>
      <c r="P2222" s="557"/>
      <c r="Q2222" s="557"/>
      <c r="R2222" s="557"/>
    </row>
    <row r="2223" spans="6:18" s="587" customFormat="1">
      <c r="F2223" s="555"/>
      <c r="H2223" s="555"/>
      <c r="J2223" s="555"/>
      <c r="O2223" s="588"/>
      <c r="P2223" s="557"/>
      <c r="Q2223" s="557"/>
      <c r="R2223" s="557"/>
    </row>
    <row r="2224" spans="6:18" s="587" customFormat="1">
      <c r="F2224" s="555"/>
      <c r="H2224" s="555"/>
      <c r="J2224" s="555"/>
      <c r="O2224" s="588"/>
      <c r="P2224" s="557"/>
      <c r="Q2224" s="557"/>
      <c r="R2224" s="557"/>
    </row>
    <row r="2225" spans="6:18" s="587" customFormat="1">
      <c r="F2225" s="555"/>
      <c r="H2225" s="555"/>
      <c r="J2225" s="555"/>
      <c r="O2225" s="588"/>
      <c r="P2225" s="557"/>
      <c r="Q2225" s="557"/>
      <c r="R2225" s="557"/>
    </row>
    <row r="2226" spans="6:18" s="587" customFormat="1">
      <c r="F2226" s="555"/>
      <c r="H2226" s="555"/>
      <c r="J2226" s="555"/>
      <c r="O2226" s="588"/>
      <c r="P2226" s="557"/>
      <c r="Q2226" s="557"/>
      <c r="R2226" s="557"/>
    </row>
    <row r="2227" spans="6:18" s="587" customFormat="1">
      <c r="F2227" s="555"/>
      <c r="H2227" s="555"/>
      <c r="J2227" s="555"/>
      <c r="O2227" s="588"/>
      <c r="P2227" s="557"/>
      <c r="Q2227" s="557"/>
      <c r="R2227" s="557"/>
    </row>
    <row r="2228" spans="6:18" s="587" customFormat="1">
      <c r="F2228" s="555"/>
      <c r="H2228" s="555"/>
      <c r="J2228" s="555"/>
      <c r="O2228" s="588"/>
      <c r="P2228" s="557"/>
      <c r="Q2228" s="557"/>
      <c r="R2228" s="557"/>
    </row>
    <row r="2229" spans="6:18" s="587" customFormat="1">
      <c r="F2229" s="555"/>
      <c r="H2229" s="555"/>
      <c r="J2229" s="555"/>
      <c r="O2229" s="588"/>
      <c r="P2229" s="557"/>
      <c r="Q2229" s="557"/>
      <c r="R2229" s="557"/>
    </row>
    <row r="2230" spans="6:18" s="587" customFormat="1">
      <c r="F2230" s="555"/>
      <c r="H2230" s="555"/>
      <c r="J2230" s="555"/>
      <c r="O2230" s="588"/>
      <c r="P2230" s="557"/>
      <c r="Q2230" s="557"/>
      <c r="R2230" s="557"/>
    </row>
    <row r="2231" spans="6:18" s="587" customFormat="1">
      <c r="F2231" s="555"/>
      <c r="H2231" s="555"/>
      <c r="J2231" s="555"/>
      <c r="O2231" s="588"/>
      <c r="P2231" s="557"/>
      <c r="Q2231" s="557"/>
      <c r="R2231" s="557"/>
    </row>
    <row r="2232" spans="6:18" s="587" customFormat="1">
      <c r="F2232" s="555"/>
      <c r="H2232" s="555"/>
      <c r="J2232" s="555"/>
      <c r="O2232" s="588"/>
      <c r="P2232" s="557"/>
      <c r="Q2232" s="557"/>
      <c r="R2232" s="557"/>
    </row>
    <row r="2233" spans="6:18" s="587" customFormat="1">
      <c r="F2233" s="555"/>
      <c r="H2233" s="555"/>
      <c r="J2233" s="555"/>
      <c r="O2233" s="588"/>
      <c r="P2233" s="557"/>
      <c r="Q2233" s="557"/>
      <c r="R2233" s="557"/>
    </row>
    <row r="2234" spans="6:18" s="587" customFormat="1">
      <c r="F2234" s="555"/>
      <c r="H2234" s="555"/>
      <c r="J2234" s="555"/>
      <c r="O2234" s="588"/>
      <c r="P2234" s="557"/>
      <c r="Q2234" s="557"/>
      <c r="R2234" s="557"/>
    </row>
    <row r="2235" spans="6:18" s="587" customFormat="1">
      <c r="F2235" s="555"/>
      <c r="H2235" s="555"/>
      <c r="J2235" s="555"/>
      <c r="O2235" s="588"/>
      <c r="P2235" s="557"/>
      <c r="Q2235" s="557"/>
      <c r="R2235" s="557"/>
    </row>
    <row r="2236" spans="6:18" s="587" customFormat="1">
      <c r="F2236" s="555"/>
      <c r="H2236" s="555"/>
      <c r="J2236" s="555"/>
      <c r="O2236" s="588"/>
      <c r="P2236" s="557"/>
      <c r="Q2236" s="557"/>
      <c r="R2236" s="557"/>
    </row>
    <row r="2237" spans="6:18" s="587" customFormat="1">
      <c r="F2237" s="555"/>
      <c r="H2237" s="555"/>
      <c r="J2237" s="555"/>
      <c r="O2237" s="588"/>
      <c r="P2237" s="557"/>
      <c r="Q2237" s="557"/>
      <c r="R2237" s="557"/>
    </row>
    <row r="2238" spans="6:18" s="587" customFormat="1">
      <c r="F2238" s="555"/>
      <c r="H2238" s="555"/>
      <c r="J2238" s="555"/>
      <c r="O2238" s="588"/>
      <c r="P2238" s="557"/>
      <c r="Q2238" s="557"/>
      <c r="R2238" s="557"/>
    </row>
    <row r="2239" spans="6:18" s="587" customFormat="1">
      <c r="F2239" s="555"/>
      <c r="H2239" s="555"/>
      <c r="J2239" s="555"/>
      <c r="O2239" s="588"/>
      <c r="P2239" s="557"/>
      <c r="Q2239" s="557"/>
      <c r="R2239" s="557"/>
    </row>
    <row r="2240" spans="6:18" s="587" customFormat="1">
      <c r="F2240" s="555"/>
      <c r="H2240" s="555"/>
      <c r="J2240" s="555"/>
      <c r="O2240" s="588"/>
      <c r="P2240" s="557"/>
      <c r="Q2240" s="557"/>
      <c r="R2240" s="557"/>
    </row>
    <row r="2241" spans="6:18" s="587" customFormat="1">
      <c r="F2241" s="555"/>
      <c r="H2241" s="555"/>
      <c r="J2241" s="555"/>
      <c r="O2241" s="588"/>
      <c r="P2241" s="557"/>
      <c r="Q2241" s="557"/>
      <c r="R2241" s="557"/>
    </row>
    <row r="2242" spans="6:18" s="587" customFormat="1">
      <c r="F2242" s="555"/>
      <c r="H2242" s="555"/>
      <c r="J2242" s="555"/>
      <c r="O2242" s="588"/>
      <c r="P2242" s="557"/>
      <c r="Q2242" s="557"/>
      <c r="R2242" s="557"/>
    </row>
    <row r="2243" spans="6:18" s="587" customFormat="1">
      <c r="F2243" s="555"/>
      <c r="H2243" s="555"/>
      <c r="J2243" s="555"/>
      <c r="O2243" s="588"/>
      <c r="P2243" s="557"/>
      <c r="Q2243" s="557"/>
      <c r="R2243" s="557"/>
    </row>
    <row r="2244" spans="6:18" s="587" customFormat="1">
      <c r="F2244" s="555"/>
      <c r="H2244" s="555"/>
      <c r="J2244" s="555"/>
      <c r="O2244" s="588"/>
      <c r="P2244" s="557"/>
      <c r="Q2244" s="557"/>
      <c r="R2244" s="557"/>
    </row>
    <row r="2245" spans="6:18" s="587" customFormat="1">
      <c r="F2245" s="555"/>
      <c r="H2245" s="555"/>
      <c r="J2245" s="555"/>
      <c r="O2245" s="588"/>
      <c r="P2245" s="557"/>
      <c r="Q2245" s="557"/>
      <c r="R2245" s="557"/>
    </row>
    <row r="2246" spans="6:18" s="587" customFormat="1">
      <c r="F2246" s="555"/>
      <c r="H2246" s="555"/>
      <c r="J2246" s="555"/>
      <c r="O2246" s="588"/>
      <c r="P2246" s="557"/>
      <c r="Q2246" s="557"/>
      <c r="R2246" s="557"/>
    </row>
    <row r="2247" spans="6:18" s="587" customFormat="1">
      <c r="F2247" s="555"/>
      <c r="H2247" s="555"/>
      <c r="J2247" s="555"/>
      <c r="O2247" s="588"/>
      <c r="P2247" s="557"/>
      <c r="Q2247" s="557"/>
      <c r="R2247" s="557"/>
    </row>
    <row r="2248" spans="6:18" s="587" customFormat="1">
      <c r="F2248" s="555"/>
      <c r="H2248" s="555"/>
      <c r="J2248" s="555"/>
      <c r="O2248" s="588"/>
      <c r="P2248" s="557"/>
      <c r="Q2248" s="557"/>
      <c r="R2248" s="557"/>
    </row>
    <row r="2249" spans="6:18" s="587" customFormat="1">
      <c r="F2249" s="555"/>
      <c r="H2249" s="555"/>
      <c r="J2249" s="555"/>
      <c r="O2249" s="588"/>
      <c r="P2249" s="557"/>
      <c r="Q2249" s="557"/>
      <c r="R2249" s="557"/>
    </row>
    <row r="2250" spans="6:18" s="587" customFormat="1">
      <c r="F2250" s="555"/>
      <c r="H2250" s="555"/>
      <c r="J2250" s="555"/>
      <c r="O2250" s="588"/>
      <c r="P2250" s="557"/>
      <c r="Q2250" s="557"/>
      <c r="R2250" s="557"/>
    </row>
    <row r="2251" spans="6:18" s="587" customFormat="1">
      <c r="F2251" s="555"/>
      <c r="H2251" s="555"/>
      <c r="J2251" s="555"/>
      <c r="O2251" s="588"/>
      <c r="P2251" s="557"/>
      <c r="Q2251" s="557"/>
      <c r="R2251" s="557"/>
    </row>
    <row r="2252" spans="6:18" s="587" customFormat="1">
      <c r="F2252" s="555"/>
      <c r="H2252" s="555"/>
      <c r="J2252" s="555"/>
      <c r="O2252" s="588"/>
      <c r="P2252" s="557"/>
      <c r="Q2252" s="557"/>
      <c r="R2252" s="557"/>
    </row>
    <row r="2253" spans="6:18" s="587" customFormat="1">
      <c r="F2253" s="555"/>
      <c r="H2253" s="555"/>
      <c r="J2253" s="555"/>
      <c r="O2253" s="588"/>
      <c r="P2253" s="557"/>
      <c r="Q2253" s="557"/>
      <c r="R2253" s="557"/>
    </row>
    <row r="2254" spans="6:18" s="587" customFormat="1">
      <c r="F2254" s="555"/>
      <c r="H2254" s="555"/>
      <c r="J2254" s="555"/>
      <c r="O2254" s="588"/>
      <c r="P2254" s="557"/>
      <c r="Q2254" s="557"/>
      <c r="R2254" s="557"/>
    </row>
    <row r="2255" spans="6:18" s="587" customFormat="1">
      <c r="F2255" s="555"/>
      <c r="H2255" s="555"/>
      <c r="J2255" s="555"/>
      <c r="O2255" s="588"/>
      <c r="P2255" s="557"/>
      <c r="Q2255" s="557"/>
      <c r="R2255" s="557"/>
    </row>
    <row r="2256" spans="6:18" s="587" customFormat="1">
      <c r="F2256" s="555"/>
      <c r="H2256" s="555"/>
      <c r="J2256" s="555"/>
      <c r="O2256" s="588"/>
      <c r="P2256" s="557"/>
      <c r="Q2256" s="557"/>
      <c r="R2256" s="557"/>
    </row>
    <row r="2257" spans="6:18" s="587" customFormat="1">
      <c r="F2257" s="555"/>
      <c r="H2257" s="555"/>
      <c r="J2257" s="555"/>
      <c r="O2257" s="588"/>
      <c r="P2257" s="557"/>
      <c r="Q2257" s="557"/>
      <c r="R2257" s="557"/>
    </row>
    <row r="2258" spans="6:18" s="587" customFormat="1">
      <c r="F2258" s="555"/>
      <c r="H2258" s="555"/>
      <c r="J2258" s="555"/>
      <c r="O2258" s="588"/>
      <c r="P2258" s="557"/>
      <c r="Q2258" s="557"/>
      <c r="R2258" s="557"/>
    </row>
    <row r="2259" spans="6:18" s="587" customFormat="1">
      <c r="F2259" s="555"/>
      <c r="H2259" s="555"/>
      <c r="J2259" s="555"/>
      <c r="O2259" s="588"/>
      <c r="P2259" s="557"/>
      <c r="Q2259" s="557"/>
      <c r="R2259" s="557"/>
    </row>
    <row r="2260" spans="6:18" s="587" customFormat="1">
      <c r="F2260" s="555"/>
      <c r="H2260" s="555"/>
      <c r="J2260" s="555"/>
      <c r="O2260" s="588"/>
      <c r="P2260" s="557"/>
      <c r="Q2260" s="557"/>
      <c r="R2260" s="557"/>
    </row>
    <row r="2261" spans="6:18" s="587" customFormat="1">
      <c r="F2261" s="555"/>
      <c r="H2261" s="555"/>
      <c r="J2261" s="555"/>
      <c r="O2261" s="588"/>
      <c r="P2261" s="557"/>
      <c r="Q2261" s="557"/>
      <c r="R2261" s="557"/>
    </row>
    <row r="2262" spans="6:18" s="587" customFormat="1">
      <c r="F2262" s="555"/>
      <c r="H2262" s="555"/>
      <c r="J2262" s="555"/>
      <c r="O2262" s="588"/>
      <c r="P2262" s="557"/>
      <c r="Q2262" s="557"/>
      <c r="R2262" s="557"/>
    </row>
    <row r="2263" spans="6:18" s="587" customFormat="1">
      <c r="F2263" s="555"/>
      <c r="H2263" s="555"/>
      <c r="J2263" s="555"/>
      <c r="O2263" s="588"/>
      <c r="P2263" s="557"/>
      <c r="Q2263" s="557"/>
      <c r="R2263" s="557"/>
    </row>
    <row r="2264" spans="6:18" s="587" customFormat="1">
      <c r="F2264" s="555"/>
      <c r="H2264" s="555"/>
      <c r="J2264" s="555"/>
      <c r="O2264" s="588"/>
      <c r="P2264" s="557"/>
      <c r="Q2264" s="557"/>
      <c r="R2264" s="557"/>
    </row>
    <row r="2265" spans="6:18" s="587" customFormat="1">
      <c r="F2265" s="555"/>
      <c r="H2265" s="555"/>
      <c r="J2265" s="555"/>
      <c r="O2265" s="588"/>
      <c r="P2265" s="557"/>
      <c r="Q2265" s="557"/>
      <c r="R2265" s="557"/>
    </row>
    <row r="2266" spans="6:18" s="587" customFormat="1">
      <c r="F2266" s="555"/>
      <c r="H2266" s="555"/>
      <c r="J2266" s="555"/>
      <c r="O2266" s="588"/>
      <c r="P2266" s="557"/>
      <c r="Q2266" s="557"/>
      <c r="R2266" s="557"/>
    </row>
    <row r="2267" spans="6:18" s="587" customFormat="1">
      <c r="F2267" s="555"/>
      <c r="H2267" s="555"/>
      <c r="J2267" s="555"/>
      <c r="O2267" s="588"/>
      <c r="P2267" s="557"/>
      <c r="Q2267" s="557"/>
      <c r="R2267" s="557"/>
    </row>
    <row r="2268" spans="6:18" s="587" customFormat="1">
      <c r="F2268" s="555"/>
      <c r="H2268" s="555"/>
      <c r="J2268" s="555"/>
      <c r="O2268" s="588"/>
      <c r="P2268" s="557"/>
      <c r="Q2268" s="557"/>
      <c r="R2268" s="557"/>
    </row>
    <row r="2269" spans="6:18" s="587" customFormat="1">
      <c r="F2269" s="555"/>
      <c r="H2269" s="555"/>
      <c r="J2269" s="555"/>
      <c r="O2269" s="588"/>
      <c r="P2269" s="557"/>
      <c r="Q2269" s="557"/>
      <c r="R2269" s="557"/>
    </row>
    <row r="2270" spans="6:18" s="587" customFormat="1">
      <c r="F2270" s="555"/>
      <c r="H2270" s="555"/>
      <c r="J2270" s="555"/>
      <c r="O2270" s="588"/>
      <c r="P2270" s="557"/>
      <c r="Q2270" s="557"/>
      <c r="R2270" s="557"/>
    </row>
    <row r="2271" spans="6:18" s="587" customFormat="1">
      <c r="F2271" s="555"/>
      <c r="H2271" s="555"/>
      <c r="J2271" s="555"/>
      <c r="O2271" s="588"/>
      <c r="P2271" s="557"/>
      <c r="Q2271" s="557"/>
      <c r="R2271" s="557"/>
    </row>
    <row r="2272" spans="6:18" s="587" customFormat="1">
      <c r="F2272" s="555"/>
      <c r="H2272" s="555"/>
      <c r="J2272" s="555"/>
      <c r="O2272" s="588"/>
      <c r="P2272" s="557"/>
      <c r="Q2272" s="557"/>
      <c r="R2272" s="557"/>
    </row>
    <row r="2273" spans="6:18" s="587" customFormat="1">
      <c r="F2273" s="555"/>
      <c r="H2273" s="555"/>
      <c r="J2273" s="555"/>
      <c r="O2273" s="588"/>
      <c r="P2273" s="557"/>
      <c r="Q2273" s="557"/>
      <c r="R2273" s="557"/>
    </row>
    <row r="2274" spans="6:18" s="587" customFormat="1">
      <c r="F2274" s="555"/>
      <c r="H2274" s="555"/>
      <c r="J2274" s="555"/>
      <c r="O2274" s="588"/>
      <c r="P2274" s="557"/>
      <c r="Q2274" s="557"/>
      <c r="R2274" s="557"/>
    </row>
    <row r="2275" spans="6:18" s="587" customFormat="1">
      <c r="F2275" s="555"/>
      <c r="H2275" s="555"/>
      <c r="J2275" s="555"/>
      <c r="O2275" s="588"/>
      <c r="P2275" s="557"/>
      <c r="Q2275" s="557"/>
      <c r="R2275" s="557"/>
    </row>
    <row r="2276" spans="6:18" s="587" customFormat="1">
      <c r="F2276" s="555"/>
      <c r="H2276" s="555"/>
      <c r="J2276" s="555"/>
      <c r="O2276" s="588"/>
      <c r="P2276" s="557"/>
      <c r="Q2276" s="557"/>
      <c r="R2276" s="557"/>
    </row>
    <row r="2277" spans="6:18" s="587" customFormat="1">
      <c r="F2277" s="555"/>
      <c r="H2277" s="555"/>
      <c r="J2277" s="555"/>
      <c r="O2277" s="588"/>
      <c r="P2277" s="557"/>
      <c r="Q2277" s="557"/>
      <c r="R2277" s="557"/>
    </row>
    <row r="2278" spans="6:18" s="587" customFormat="1">
      <c r="F2278" s="555"/>
      <c r="H2278" s="555"/>
      <c r="J2278" s="555"/>
      <c r="O2278" s="588"/>
      <c r="P2278" s="557"/>
      <c r="Q2278" s="557"/>
      <c r="R2278" s="557"/>
    </row>
    <row r="2279" spans="6:18" s="587" customFormat="1">
      <c r="F2279" s="555"/>
      <c r="H2279" s="555"/>
      <c r="J2279" s="555"/>
      <c r="O2279" s="588"/>
      <c r="P2279" s="557"/>
      <c r="Q2279" s="557"/>
      <c r="R2279" s="557"/>
    </row>
    <row r="2280" spans="6:18" s="587" customFormat="1">
      <c r="F2280" s="555"/>
      <c r="H2280" s="555"/>
      <c r="J2280" s="555"/>
      <c r="O2280" s="588"/>
      <c r="P2280" s="557"/>
      <c r="Q2280" s="557"/>
      <c r="R2280" s="557"/>
    </row>
    <row r="2281" spans="6:18" s="587" customFormat="1">
      <c r="F2281" s="555"/>
      <c r="H2281" s="555"/>
      <c r="J2281" s="555"/>
      <c r="O2281" s="588"/>
      <c r="P2281" s="557"/>
      <c r="Q2281" s="557"/>
      <c r="R2281" s="557"/>
    </row>
    <row r="2282" spans="6:18" s="587" customFormat="1">
      <c r="F2282" s="555"/>
      <c r="H2282" s="555"/>
      <c r="J2282" s="555"/>
      <c r="O2282" s="588"/>
      <c r="P2282" s="557"/>
      <c r="Q2282" s="557"/>
      <c r="R2282" s="557"/>
    </row>
    <row r="2283" spans="6:18" s="587" customFormat="1">
      <c r="F2283" s="555"/>
      <c r="H2283" s="555"/>
      <c r="J2283" s="555"/>
      <c r="O2283" s="588"/>
      <c r="P2283" s="557"/>
      <c r="Q2283" s="557"/>
      <c r="R2283" s="557"/>
    </row>
    <row r="2284" spans="6:18" s="587" customFormat="1">
      <c r="F2284" s="555"/>
      <c r="H2284" s="555"/>
      <c r="J2284" s="555"/>
      <c r="O2284" s="588"/>
      <c r="P2284" s="557"/>
      <c r="Q2284" s="557"/>
      <c r="R2284" s="557"/>
    </row>
    <row r="2285" spans="6:18" s="587" customFormat="1">
      <c r="F2285" s="555"/>
      <c r="H2285" s="555"/>
      <c r="J2285" s="555"/>
      <c r="O2285" s="588"/>
      <c r="P2285" s="557"/>
      <c r="Q2285" s="557"/>
      <c r="R2285" s="557"/>
    </row>
    <row r="2286" spans="6:18" s="587" customFormat="1">
      <c r="F2286" s="555"/>
      <c r="H2286" s="555"/>
      <c r="J2286" s="555"/>
      <c r="O2286" s="588"/>
      <c r="P2286" s="557"/>
      <c r="Q2286" s="557"/>
      <c r="R2286" s="557"/>
    </row>
    <row r="2287" spans="6:18" s="587" customFormat="1">
      <c r="F2287" s="555"/>
      <c r="H2287" s="555"/>
      <c r="J2287" s="555"/>
      <c r="O2287" s="588"/>
      <c r="P2287" s="557"/>
      <c r="Q2287" s="557"/>
      <c r="R2287" s="557"/>
    </row>
    <row r="2288" spans="6:18" s="587" customFormat="1">
      <c r="F2288" s="555"/>
      <c r="H2288" s="555"/>
      <c r="J2288" s="555"/>
      <c r="O2288" s="588"/>
      <c r="P2288" s="557"/>
      <c r="Q2288" s="557"/>
      <c r="R2288" s="557"/>
    </row>
    <row r="2289" spans="6:18" s="587" customFormat="1">
      <c r="F2289" s="555"/>
      <c r="H2289" s="555"/>
      <c r="J2289" s="555"/>
      <c r="O2289" s="588"/>
      <c r="P2289" s="557"/>
      <c r="Q2289" s="557"/>
      <c r="R2289" s="557"/>
    </row>
    <row r="2290" spans="6:18" s="587" customFormat="1">
      <c r="F2290" s="555"/>
      <c r="H2290" s="555"/>
      <c r="J2290" s="555"/>
      <c r="O2290" s="588"/>
      <c r="P2290" s="557"/>
      <c r="Q2290" s="557"/>
      <c r="R2290" s="557"/>
    </row>
    <row r="2291" spans="6:18" s="587" customFormat="1">
      <c r="F2291" s="555"/>
      <c r="H2291" s="555"/>
      <c r="J2291" s="555"/>
      <c r="O2291" s="588"/>
      <c r="P2291" s="557"/>
      <c r="Q2291" s="557"/>
      <c r="R2291" s="557"/>
    </row>
    <row r="2292" spans="6:18" s="587" customFormat="1">
      <c r="F2292" s="555"/>
      <c r="H2292" s="555"/>
      <c r="J2292" s="555"/>
      <c r="O2292" s="588"/>
      <c r="P2292" s="557"/>
      <c r="Q2292" s="557"/>
      <c r="R2292" s="557"/>
    </row>
    <row r="2293" spans="6:18" s="587" customFormat="1">
      <c r="F2293" s="555"/>
      <c r="H2293" s="555"/>
      <c r="J2293" s="555"/>
      <c r="O2293" s="588"/>
      <c r="P2293" s="557"/>
      <c r="Q2293" s="557"/>
      <c r="R2293" s="557"/>
    </row>
    <row r="2294" spans="6:18" s="587" customFormat="1">
      <c r="F2294" s="555"/>
      <c r="H2294" s="555"/>
      <c r="J2294" s="555"/>
      <c r="O2294" s="588"/>
      <c r="P2294" s="557"/>
      <c r="Q2294" s="557"/>
      <c r="R2294" s="557"/>
    </row>
    <row r="2295" spans="6:18" s="587" customFormat="1">
      <c r="F2295" s="555"/>
      <c r="H2295" s="555"/>
      <c r="J2295" s="555"/>
      <c r="O2295" s="588"/>
      <c r="P2295" s="557"/>
      <c r="Q2295" s="557"/>
      <c r="R2295" s="557"/>
    </row>
    <row r="2296" spans="6:18" s="587" customFormat="1">
      <c r="F2296" s="555"/>
      <c r="H2296" s="555"/>
      <c r="J2296" s="555"/>
      <c r="O2296" s="588"/>
      <c r="P2296" s="557"/>
      <c r="Q2296" s="557"/>
      <c r="R2296" s="557"/>
    </row>
    <row r="2297" spans="6:18" s="587" customFormat="1">
      <c r="F2297" s="555"/>
      <c r="H2297" s="555"/>
      <c r="J2297" s="555"/>
      <c r="O2297" s="588"/>
      <c r="P2297" s="557"/>
      <c r="Q2297" s="557"/>
      <c r="R2297" s="557"/>
    </row>
    <row r="2298" spans="6:18" s="587" customFormat="1">
      <c r="F2298" s="555"/>
      <c r="H2298" s="555"/>
      <c r="J2298" s="555"/>
      <c r="O2298" s="588"/>
      <c r="P2298" s="557"/>
      <c r="Q2298" s="557"/>
      <c r="R2298" s="557"/>
    </row>
    <row r="2299" spans="6:18" s="587" customFormat="1">
      <c r="F2299" s="555"/>
      <c r="H2299" s="555"/>
      <c r="J2299" s="555"/>
      <c r="O2299" s="588"/>
      <c r="P2299" s="557"/>
      <c r="Q2299" s="557"/>
      <c r="R2299" s="557"/>
    </row>
    <row r="2300" spans="6:18" s="587" customFormat="1">
      <c r="F2300" s="555"/>
      <c r="H2300" s="555"/>
      <c r="J2300" s="555"/>
      <c r="O2300" s="588"/>
      <c r="P2300" s="557"/>
      <c r="Q2300" s="557"/>
      <c r="R2300" s="557"/>
    </row>
    <row r="2301" spans="6:18" s="587" customFormat="1">
      <c r="F2301" s="555"/>
      <c r="H2301" s="555"/>
      <c r="J2301" s="555"/>
      <c r="O2301" s="588"/>
      <c r="P2301" s="557"/>
      <c r="Q2301" s="557"/>
      <c r="R2301" s="557"/>
    </row>
    <row r="2302" spans="6:18" s="587" customFormat="1">
      <c r="F2302" s="555"/>
      <c r="H2302" s="555"/>
      <c r="J2302" s="555"/>
      <c r="O2302" s="588"/>
      <c r="P2302" s="557"/>
      <c r="Q2302" s="557"/>
      <c r="R2302" s="557"/>
    </row>
    <row r="2303" spans="6:18" s="587" customFormat="1">
      <c r="F2303" s="555"/>
      <c r="H2303" s="555"/>
      <c r="J2303" s="555"/>
      <c r="O2303" s="588"/>
      <c r="P2303" s="557"/>
      <c r="Q2303" s="557"/>
      <c r="R2303" s="557"/>
    </row>
    <row r="2304" spans="6:18" s="587" customFormat="1">
      <c r="F2304" s="555"/>
      <c r="H2304" s="555"/>
      <c r="J2304" s="555"/>
      <c r="O2304" s="588"/>
      <c r="P2304" s="557"/>
      <c r="Q2304" s="557"/>
      <c r="R2304" s="557"/>
    </row>
    <row r="2305" spans="6:18" s="587" customFormat="1">
      <c r="F2305" s="555"/>
      <c r="H2305" s="555"/>
      <c r="J2305" s="555"/>
      <c r="O2305" s="588"/>
      <c r="P2305" s="557"/>
      <c r="Q2305" s="557"/>
      <c r="R2305" s="557"/>
    </row>
    <row r="2306" spans="6:18" s="587" customFormat="1">
      <c r="F2306" s="555"/>
      <c r="H2306" s="555"/>
      <c r="J2306" s="555"/>
      <c r="O2306" s="588"/>
      <c r="P2306" s="557"/>
      <c r="Q2306" s="557"/>
      <c r="R2306" s="557"/>
    </row>
    <row r="2307" spans="6:18" s="587" customFormat="1">
      <c r="F2307" s="555"/>
      <c r="H2307" s="555"/>
      <c r="J2307" s="555"/>
      <c r="O2307" s="588"/>
      <c r="P2307" s="557"/>
      <c r="Q2307" s="557"/>
      <c r="R2307" s="557"/>
    </row>
    <row r="2308" spans="6:18" s="587" customFormat="1">
      <c r="F2308" s="555"/>
      <c r="H2308" s="555"/>
      <c r="J2308" s="555"/>
      <c r="O2308" s="588"/>
      <c r="P2308" s="557"/>
      <c r="Q2308" s="557"/>
      <c r="R2308" s="557"/>
    </row>
    <row r="2309" spans="6:18" s="587" customFormat="1">
      <c r="F2309" s="555"/>
      <c r="H2309" s="555"/>
      <c r="J2309" s="555"/>
      <c r="O2309" s="588"/>
      <c r="P2309" s="557"/>
      <c r="Q2309" s="557"/>
      <c r="R2309" s="557"/>
    </row>
    <row r="2310" spans="6:18" s="587" customFormat="1">
      <c r="F2310" s="555"/>
      <c r="H2310" s="555"/>
      <c r="J2310" s="555"/>
      <c r="O2310" s="588"/>
      <c r="P2310" s="557"/>
      <c r="Q2310" s="557"/>
      <c r="R2310" s="557"/>
    </row>
    <row r="2311" spans="6:18" s="587" customFormat="1">
      <c r="F2311" s="555"/>
      <c r="H2311" s="555"/>
      <c r="J2311" s="555"/>
      <c r="O2311" s="588"/>
      <c r="P2311" s="557"/>
      <c r="Q2311" s="557"/>
      <c r="R2311" s="557"/>
    </row>
    <row r="2312" spans="6:18" s="587" customFormat="1">
      <c r="F2312" s="555"/>
      <c r="H2312" s="555"/>
      <c r="J2312" s="555"/>
      <c r="O2312" s="588"/>
      <c r="P2312" s="557"/>
      <c r="Q2312" s="557"/>
      <c r="R2312" s="557"/>
    </row>
    <row r="2313" spans="6:18" s="587" customFormat="1">
      <c r="F2313" s="555"/>
      <c r="H2313" s="555"/>
      <c r="J2313" s="555"/>
      <c r="O2313" s="588"/>
      <c r="P2313" s="557"/>
      <c r="Q2313" s="557"/>
      <c r="R2313" s="557"/>
    </row>
    <row r="2314" spans="6:18" s="587" customFormat="1">
      <c r="F2314" s="555"/>
      <c r="H2314" s="555"/>
      <c r="J2314" s="555"/>
      <c r="O2314" s="588"/>
      <c r="P2314" s="557"/>
      <c r="Q2314" s="557"/>
      <c r="R2314" s="557"/>
    </row>
    <row r="2315" spans="6:18" s="587" customFormat="1">
      <c r="F2315" s="555"/>
      <c r="H2315" s="555"/>
      <c r="J2315" s="555"/>
      <c r="O2315" s="588"/>
      <c r="P2315" s="557"/>
      <c r="Q2315" s="557"/>
      <c r="R2315" s="557"/>
    </row>
    <row r="2316" spans="6:18" s="587" customFormat="1">
      <c r="F2316" s="555"/>
      <c r="H2316" s="555"/>
      <c r="J2316" s="555"/>
      <c r="O2316" s="588"/>
      <c r="P2316" s="557"/>
      <c r="Q2316" s="557"/>
      <c r="R2316" s="557"/>
    </row>
    <row r="2317" spans="6:18" s="587" customFormat="1">
      <c r="F2317" s="555"/>
      <c r="H2317" s="555"/>
      <c r="J2317" s="555"/>
      <c r="O2317" s="588"/>
      <c r="P2317" s="557"/>
      <c r="Q2317" s="557"/>
      <c r="R2317" s="557"/>
    </row>
    <row r="2318" spans="6:18" s="587" customFormat="1">
      <c r="F2318" s="555"/>
      <c r="H2318" s="555"/>
      <c r="J2318" s="555"/>
      <c r="O2318" s="588"/>
      <c r="P2318" s="557"/>
      <c r="Q2318" s="557"/>
      <c r="R2318" s="557"/>
    </row>
    <row r="2319" spans="6:18" s="587" customFormat="1">
      <c r="F2319" s="555"/>
      <c r="H2319" s="555"/>
      <c r="J2319" s="555"/>
      <c r="O2319" s="588"/>
      <c r="P2319" s="557"/>
      <c r="Q2319" s="557"/>
      <c r="R2319" s="557"/>
    </row>
    <row r="2320" spans="6:18" s="587" customFormat="1">
      <c r="F2320" s="555"/>
      <c r="H2320" s="555"/>
      <c r="J2320" s="555"/>
      <c r="O2320" s="588"/>
      <c r="P2320" s="557"/>
      <c r="Q2320" s="557"/>
      <c r="R2320" s="557"/>
    </row>
    <row r="2321" spans="6:18" s="587" customFormat="1">
      <c r="F2321" s="555"/>
      <c r="H2321" s="555"/>
      <c r="J2321" s="555"/>
      <c r="O2321" s="588"/>
      <c r="P2321" s="557"/>
      <c r="Q2321" s="557"/>
      <c r="R2321" s="557"/>
    </row>
    <row r="2322" spans="6:18" s="587" customFormat="1">
      <c r="F2322" s="555"/>
      <c r="H2322" s="555"/>
      <c r="J2322" s="555"/>
      <c r="O2322" s="588"/>
      <c r="P2322" s="557"/>
      <c r="Q2322" s="557"/>
      <c r="R2322" s="557"/>
    </row>
    <row r="2323" spans="6:18" s="587" customFormat="1">
      <c r="F2323" s="555"/>
      <c r="H2323" s="555"/>
      <c r="J2323" s="555"/>
      <c r="O2323" s="588"/>
      <c r="P2323" s="557"/>
      <c r="Q2323" s="557"/>
      <c r="R2323" s="557"/>
    </row>
    <row r="2324" spans="6:18" s="587" customFormat="1">
      <c r="F2324" s="555"/>
      <c r="H2324" s="555"/>
      <c r="J2324" s="555"/>
      <c r="O2324" s="588"/>
      <c r="P2324" s="557"/>
      <c r="Q2324" s="557"/>
      <c r="R2324" s="557"/>
    </row>
    <row r="2325" spans="6:18" s="587" customFormat="1">
      <c r="F2325" s="555"/>
      <c r="H2325" s="555"/>
      <c r="J2325" s="555"/>
      <c r="O2325" s="588"/>
      <c r="P2325" s="557"/>
      <c r="Q2325" s="557"/>
      <c r="R2325" s="557"/>
    </row>
    <row r="2326" spans="6:18" s="587" customFormat="1">
      <c r="F2326" s="555"/>
      <c r="H2326" s="555"/>
      <c r="J2326" s="555"/>
      <c r="O2326" s="588"/>
      <c r="P2326" s="557"/>
      <c r="Q2326" s="557"/>
      <c r="R2326" s="557"/>
    </row>
    <row r="2327" spans="6:18" s="587" customFormat="1">
      <c r="F2327" s="555"/>
      <c r="H2327" s="555"/>
      <c r="J2327" s="555"/>
      <c r="O2327" s="588"/>
      <c r="P2327" s="557"/>
      <c r="Q2327" s="557"/>
      <c r="R2327" s="557"/>
    </row>
    <row r="2328" spans="6:18" s="587" customFormat="1">
      <c r="F2328" s="555"/>
      <c r="H2328" s="555"/>
      <c r="J2328" s="555"/>
      <c r="O2328" s="588"/>
      <c r="P2328" s="557"/>
      <c r="Q2328" s="557"/>
      <c r="R2328" s="557"/>
    </row>
    <row r="2329" spans="6:18" s="587" customFormat="1">
      <c r="F2329" s="555"/>
      <c r="H2329" s="555"/>
      <c r="J2329" s="555"/>
      <c r="O2329" s="588"/>
      <c r="P2329" s="557"/>
      <c r="Q2329" s="557"/>
      <c r="R2329" s="557"/>
    </row>
    <row r="2330" spans="6:18" s="587" customFormat="1">
      <c r="F2330" s="555"/>
      <c r="H2330" s="555"/>
      <c r="J2330" s="555"/>
      <c r="O2330" s="588"/>
      <c r="P2330" s="557"/>
      <c r="Q2330" s="557"/>
      <c r="R2330" s="557"/>
    </row>
    <row r="2331" spans="6:18" s="587" customFormat="1">
      <c r="F2331" s="555"/>
      <c r="H2331" s="555"/>
      <c r="J2331" s="555"/>
      <c r="O2331" s="588"/>
      <c r="P2331" s="557"/>
      <c r="Q2331" s="557"/>
      <c r="R2331" s="557"/>
    </row>
    <row r="2332" spans="6:18" s="587" customFormat="1">
      <c r="F2332" s="555"/>
      <c r="H2332" s="555"/>
      <c r="J2332" s="555"/>
      <c r="O2332" s="588"/>
      <c r="P2332" s="557"/>
      <c r="Q2332" s="557"/>
      <c r="R2332" s="557"/>
    </row>
    <row r="2333" spans="6:18" s="587" customFormat="1">
      <c r="F2333" s="555"/>
      <c r="H2333" s="555"/>
      <c r="J2333" s="555"/>
      <c r="O2333" s="588"/>
      <c r="P2333" s="557"/>
      <c r="Q2333" s="557"/>
      <c r="R2333" s="557"/>
    </row>
    <row r="2334" spans="6:18" s="587" customFormat="1">
      <c r="F2334" s="555"/>
      <c r="H2334" s="555"/>
      <c r="J2334" s="555"/>
      <c r="O2334" s="588"/>
      <c r="P2334" s="557"/>
      <c r="Q2334" s="557"/>
      <c r="R2334" s="557"/>
    </row>
    <row r="2335" spans="6:18" s="587" customFormat="1">
      <c r="F2335" s="555"/>
      <c r="H2335" s="555"/>
      <c r="J2335" s="555"/>
      <c r="O2335" s="588"/>
      <c r="P2335" s="557"/>
      <c r="Q2335" s="557"/>
      <c r="R2335" s="557"/>
    </row>
    <row r="2336" spans="6:18" s="587" customFormat="1">
      <c r="F2336" s="555"/>
      <c r="H2336" s="555"/>
      <c r="J2336" s="555"/>
      <c r="O2336" s="588"/>
      <c r="P2336" s="557"/>
      <c r="Q2336" s="557"/>
      <c r="R2336" s="557"/>
    </row>
    <row r="2337" spans="6:18" s="587" customFormat="1">
      <c r="F2337" s="555"/>
      <c r="H2337" s="555"/>
      <c r="J2337" s="555"/>
      <c r="O2337" s="588"/>
      <c r="P2337" s="557"/>
      <c r="Q2337" s="557"/>
      <c r="R2337" s="557"/>
    </row>
    <row r="2338" spans="6:18" s="587" customFormat="1">
      <c r="F2338" s="555"/>
      <c r="H2338" s="555"/>
      <c r="J2338" s="555"/>
      <c r="O2338" s="588"/>
      <c r="P2338" s="557"/>
      <c r="Q2338" s="557"/>
      <c r="R2338" s="557"/>
    </row>
    <row r="2339" spans="6:18" s="587" customFormat="1">
      <c r="F2339" s="555"/>
      <c r="H2339" s="555"/>
      <c r="J2339" s="555"/>
      <c r="O2339" s="588"/>
      <c r="P2339" s="557"/>
      <c r="Q2339" s="557"/>
      <c r="R2339" s="557"/>
    </row>
    <row r="2340" spans="6:18" s="587" customFormat="1">
      <c r="F2340" s="555"/>
      <c r="H2340" s="555"/>
      <c r="J2340" s="555"/>
      <c r="O2340" s="588"/>
      <c r="P2340" s="557"/>
      <c r="Q2340" s="557"/>
      <c r="R2340" s="557"/>
    </row>
    <row r="2341" spans="6:18" s="587" customFormat="1">
      <c r="F2341" s="555"/>
      <c r="H2341" s="555"/>
      <c r="J2341" s="555"/>
      <c r="O2341" s="588"/>
      <c r="P2341" s="557"/>
      <c r="Q2341" s="557"/>
      <c r="R2341" s="557"/>
    </row>
    <row r="2342" spans="6:18" s="587" customFormat="1">
      <c r="F2342" s="555"/>
      <c r="H2342" s="555"/>
      <c r="J2342" s="555"/>
      <c r="O2342" s="588"/>
      <c r="P2342" s="557"/>
      <c r="Q2342" s="557"/>
      <c r="R2342" s="557"/>
    </row>
    <row r="2343" spans="6:18" s="587" customFormat="1">
      <c r="F2343" s="555"/>
      <c r="H2343" s="555"/>
      <c r="J2343" s="555"/>
      <c r="O2343" s="588"/>
      <c r="P2343" s="557"/>
      <c r="Q2343" s="557"/>
      <c r="R2343" s="557"/>
    </row>
    <row r="2344" spans="6:18" s="587" customFormat="1">
      <c r="F2344" s="555"/>
      <c r="H2344" s="555"/>
      <c r="J2344" s="555"/>
      <c r="O2344" s="588"/>
      <c r="P2344" s="557"/>
      <c r="Q2344" s="557"/>
      <c r="R2344" s="557"/>
    </row>
    <row r="2345" spans="6:18" s="587" customFormat="1">
      <c r="F2345" s="555"/>
      <c r="H2345" s="555"/>
      <c r="J2345" s="555"/>
      <c r="O2345" s="588"/>
      <c r="P2345" s="557"/>
      <c r="Q2345" s="557"/>
      <c r="R2345" s="557"/>
    </row>
    <row r="2346" spans="6:18" s="587" customFormat="1">
      <c r="F2346" s="555"/>
      <c r="H2346" s="555"/>
      <c r="J2346" s="555"/>
      <c r="O2346" s="588"/>
      <c r="P2346" s="557"/>
      <c r="Q2346" s="557"/>
      <c r="R2346" s="557"/>
    </row>
    <row r="2347" spans="6:18" s="587" customFormat="1">
      <c r="F2347" s="555"/>
      <c r="H2347" s="555"/>
      <c r="J2347" s="555"/>
      <c r="O2347" s="588"/>
      <c r="P2347" s="557"/>
      <c r="Q2347" s="557"/>
      <c r="R2347" s="557"/>
    </row>
    <row r="2348" spans="6:18" s="587" customFormat="1">
      <c r="F2348" s="555"/>
      <c r="H2348" s="555"/>
      <c r="J2348" s="555"/>
      <c r="O2348" s="588"/>
      <c r="P2348" s="557"/>
      <c r="Q2348" s="557"/>
      <c r="R2348" s="557"/>
    </row>
    <row r="2349" spans="6:18" s="587" customFormat="1">
      <c r="F2349" s="555"/>
      <c r="H2349" s="555"/>
      <c r="J2349" s="555"/>
      <c r="O2349" s="588"/>
      <c r="P2349" s="557"/>
      <c r="Q2349" s="557"/>
      <c r="R2349" s="557"/>
    </row>
    <row r="2350" spans="6:18" s="587" customFormat="1">
      <c r="F2350" s="555"/>
      <c r="H2350" s="555"/>
      <c r="J2350" s="555"/>
      <c r="O2350" s="588"/>
      <c r="P2350" s="557"/>
      <c r="Q2350" s="557"/>
      <c r="R2350" s="557"/>
    </row>
    <row r="2351" spans="6:18" s="587" customFormat="1">
      <c r="F2351" s="555"/>
      <c r="H2351" s="555"/>
      <c r="J2351" s="555"/>
      <c r="O2351" s="588"/>
      <c r="P2351" s="557"/>
      <c r="Q2351" s="557"/>
      <c r="R2351" s="557"/>
    </row>
    <row r="2352" spans="6:18" s="587" customFormat="1">
      <c r="F2352" s="555"/>
      <c r="H2352" s="555"/>
      <c r="J2352" s="555"/>
      <c r="O2352" s="588"/>
      <c r="P2352" s="557"/>
      <c r="Q2352" s="557"/>
      <c r="R2352" s="557"/>
    </row>
    <row r="2353" spans="6:18" s="587" customFormat="1">
      <c r="F2353" s="555"/>
      <c r="H2353" s="555"/>
      <c r="J2353" s="555"/>
      <c r="O2353" s="588"/>
      <c r="P2353" s="557"/>
      <c r="Q2353" s="557"/>
      <c r="R2353" s="557"/>
    </row>
    <row r="2354" spans="6:18" s="587" customFormat="1">
      <c r="F2354" s="555"/>
      <c r="H2354" s="555"/>
      <c r="J2354" s="555"/>
      <c r="O2354" s="588"/>
      <c r="P2354" s="557"/>
      <c r="Q2354" s="557"/>
      <c r="R2354" s="557"/>
    </row>
    <row r="2355" spans="6:18" s="587" customFormat="1">
      <c r="F2355" s="555"/>
      <c r="H2355" s="555"/>
      <c r="J2355" s="555"/>
      <c r="O2355" s="588"/>
      <c r="P2355" s="557"/>
      <c r="Q2355" s="557"/>
      <c r="R2355" s="557"/>
    </row>
    <row r="2356" spans="6:18" s="587" customFormat="1">
      <c r="F2356" s="555"/>
      <c r="H2356" s="555"/>
      <c r="J2356" s="555"/>
      <c r="O2356" s="588"/>
      <c r="P2356" s="557"/>
      <c r="Q2356" s="557"/>
      <c r="R2356" s="557"/>
    </row>
    <row r="2357" spans="6:18" s="587" customFormat="1">
      <c r="F2357" s="555"/>
      <c r="H2357" s="555"/>
      <c r="J2357" s="555"/>
      <c r="O2357" s="588"/>
      <c r="P2357" s="557"/>
      <c r="Q2357" s="557"/>
      <c r="R2357" s="557"/>
    </row>
    <row r="2358" spans="6:18" s="587" customFormat="1">
      <c r="F2358" s="555"/>
      <c r="H2358" s="555"/>
      <c r="J2358" s="555"/>
      <c r="O2358" s="588"/>
      <c r="P2358" s="557"/>
      <c r="Q2358" s="557"/>
      <c r="R2358" s="557"/>
    </row>
    <row r="2359" spans="6:18" s="587" customFormat="1">
      <c r="F2359" s="555"/>
      <c r="H2359" s="555"/>
      <c r="J2359" s="555"/>
      <c r="O2359" s="588"/>
      <c r="P2359" s="557"/>
      <c r="Q2359" s="557"/>
      <c r="R2359" s="557"/>
    </row>
    <row r="2360" spans="6:18" s="587" customFormat="1">
      <c r="F2360" s="555"/>
      <c r="H2360" s="555"/>
      <c r="J2360" s="555"/>
      <c r="O2360" s="588"/>
      <c r="P2360" s="557"/>
      <c r="Q2360" s="557"/>
      <c r="R2360" s="557"/>
    </row>
    <row r="2361" spans="6:18" s="587" customFormat="1">
      <c r="F2361" s="555"/>
      <c r="H2361" s="555"/>
      <c r="J2361" s="555"/>
      <c r="O2361" s="588"/>
      <c r="P2361" s="557"/>
      <c r="Q2361" s="557"/>
      <c r="R2361" s="557"/>
    </row>
    <row r="2362" spans="6:18" s="587" customFormat="1">
      <c r="F2362" s="555"/>
      <c r="H2362" s="555"/>
      <c r="J2362" s="555"/>
      <c r="O2362" s="588"/>
      <c r="P2362" s="557"/>
      <c r="Q2362" s="557"/>
      <c r="R2362" s="557"/>
    </row>
    <row r="2363" spans="6:18" s="587" customFormat="1">
      <c r="F2363" s="555"/>
      <c r="H2363" s="555"/>
      <c r="J2363" s="555"/>
      <c r="O2363" s="588"/>
      <c r="P2363" s="557"/>
      <c r="Q2363" s="557"/>
      <c r="R2363" s="557"/>
    </row>
    <row r="2364" spans="6:18" s="587" customFormat="1">
      <c r="F2364" s="555"/>
      <c r="H2364" s="555"/>
      <c r="J2364" s="555"/>
      <c r="O2364" s="588"/>
      <c r="P2364" s="557"/>
      <c r="Q2364" s="557"/>
      <c r="R2364" s="557"/>
    </row>
    <row r="2365" spans="6:18" s="587" customFormat="1">
      <c r="F2365" s="555"/>
      <c r="H2365" s="555"/>
      <c r="J2365" s="555"/>
      <c r="O2365" s="588"/>
      <c r="P2365" s="557"/>
      <c r="Q2365" s="557"/>
      <c r="R2365" s="557"/>
    </row>
    <row r="2366" spans="6:18" s="587" customFormat="1">
      <c r="F2366" s="555"/>
      <c r="H2366" s="555"/>
      <c r="J2366" s="555"/>
      <c r="O2366" s="588"/>
      <c r="P2366" s="557"/>
      <c r="Q2366" s="557"/>
      <c r="R2366" s="557"/>
    </row>
    <row r="2367" spans="6:18" s="587" customFormat="1">
      <c r="F2367" s="555"/>
      <c r="H2367" s="555"/>
      <c r="J2367" s="555"/>
      <c r="O2367" s="588"/>
      <c r="P2367" s="557"/>
      <c r="Q2367" s="557"/>
      <c r="R2367" s="557"/>
    </row>
    <row r="2368" spans="6:18" s="587" customFormat="1">
      <c r="F2368" s="555"/>
      <c r="H2368" s="555"/>
      <c r="J2368" s="555"/>
      <c r="O2368" s="588"/>
      <c r="P2368" s="557"/>
      <c r="Q2368" s="557"/>
      <c r="R2368" s="557"/>
    </row>
    <row r="2369" spans="6:18" s="587" customFormat="1">
      <c r="F2369" s="555"/>
      <c r="H2369" s="555"/>
      <c r="J2369" s="555"/>
      <c r="O2369" s="588"/>
      <c r="P2369" s="557"/>
      <c r="Q2369" s="557"/>
      <c r="R2369" s="557"/>
    </row>
    <row r="2370" spans="6:18" s="587" customFormat="1">
      <c r="F2370" s="555"/>
      <c r="H2370" s="555"/>
      <c r="J2370" s="555"/>
      <c r="O2370" s="588"/>
      <c r="P2370" s="557"/>
      <c r="Q2370" s="557"/>
      <c r="R2370" s="557"/>
    </row>
    <row r="2371" spans="6:18" s="587" customFormat="1">
      <c r="F2371" s="555"/>
      <c r="H2371" s="555"/>
      <c r="J2371" s="555"/>
      <c r="O2371" s="588"/>
      <c r="P2371" s="557"/>
      <c r="Q2371" s="557"/>
      <c r="R2371" s="557"/>
    </row>
    <row r="2372" spans="6:18" s="587" customFormat="1">
      <c r="F2372" s="555"/>
      <c r="H2372" s="555"/>
      <c r="J2372" s="555"/>
      <c r="O2372" s="588"/>
      <c r="P2372" s="557"/>
      <c r="Q2372" s="557"/>
      <c r="R2372" s="557"/>
    </row>
    <row r="2373" spans="6:18" s="587" customFormat="1">
      <c r="F2373" s="555"/>
      <c r="H2373" s="555"/>
      <c r="J2373" s="555"/>
      <c r="O2373" s="588"/>
      <c r="P2373" s="557"/>
      <c r="Q2373" s="557"/>
      <c r="R2373" s="557"/>
    </row>
    <row r="2374" spans="6:18" s="587" customFormat="1">
      <c r="F2374" s="555"/>
      <c r="H2374" s="555"/>
      <c r="J2374" s="555"/>
      <c r="O2374" s="588"/>
      <c r="P2374" s="557"/>
      <c r="Q2374" s="557"/>
      <c r="R2374" s="557"/>
    </row>
    <row r="2375" spans="6:18" s="587" customFormat="1">
      <c r="F2375" s="555"/>
      <c r="H2375" s="555"/>
      <c r="J2375" s="555"/>
      <c r="O2375" s="588"/>
      <c r="P2375" s="557"/>
      <c r="Q2375" s="557"/>
      <c r="R2375" s="557"/>
    </row>
    <row r="2376" spans="6:18" s="587" customFormat="1">
      <c r="F2376" s="555"/>
      <c r="H2376" s="555"/>
      <c r="J2376" s="555"/>
      <c r="O2376" s="588"/>
      <c r="P2376" s="557"/>
      <c r="Q2376" s="557"/>
      <c r="R2376" s="557"/>
    </row>
    <row r="2377" spans="6:18" s="587" customFormat="1">
      <c r="F2377" s="555"/>
      <c r="H2377" s="555"/>
      <c r="J2377" s="555"/>
      <c r="O2377" s="588"/>
      <c r="P2377" s="557"/>
      <c r="Q2377" s="557"/>
      <c r="R2377" s="557"/>
    </row>
    <row r="2378" spans="6:18" s="587" customFormat="1">
      <c r="F2378" s="555"/>
      <c r="H2378" s="555"/>
      <c r="J2378" s="555"/>
      <c r="O2378" s="588"/>
      <c r="P2378" s="557"/>
      <c r="Q2378" s="557"/>
      <c r="R2378" s="557"/>
    </row>
    <row r="2379" spans="6:18" s="587" customFormat="1">
      <c r="F2379" s="555"/>
      <c r="H2379" s="555"/>
      <c r="J2379" s="555"/>
      <c r="O2379" s="588"/>
      <c r="P2379" s="557"/>
      <c r="Q2379" s="557"/>
      <c r="R2379" s="557"/>
    </row>
    <row r="2380" spans="6:18" s="587" customFormat="1">
      <c r="F2380" s="555"/>
      <c r="H2380" s="555"/>
      <c r="J2380" s="555"/>
      <c r="O2380" s="588"/>
      <c r="P2380" s="557"/>
      <c r="Q2380" s="557"/>
      <c r="R2380" s="557"/>
    </row>
    <row r="2381" spans="6:18" s="587" customFormat="1">
      <c r="F2381" s="555"/>
      <c r="H2381" s="555"/>
      <c r="J2381" s="555"/>
      <c r="O2381" s="588"/>
      <c r="P2381" s="557"/>
      <c r="Q2381" s="557"/>
      <c r="R2381" s="557"/>
    </row>
    <row r="2382" spans="6:18" s="587" customFormat="1">
      <c r="F2382" s="555"/>
      <c r="H2382" s="555"/>
      <c r="J2382" s="555"/>
      <c r="O2382" s="588"/>
      <c r="P2382" s="557"/>
      <c r="Q2382" s="557"/>
      <c r="R2382" s="557"/>
    </row>
    <row r="2383" spans="6:18" s="587" customFormat="1">
      <c r="F2383" s="555"/>
      <c r="H2383" s="555"/>
      <c r="J2383" s="555"/>
      <c r="O2383" s="588"/>
      <c r="P2383" s="557"/>
      <c r="Q2383" s="557"/>
      <c r="R2383" s="557"/>
    </row>
    <row r="2384" spans="6:18" s="587" customFormat="1">
      <c r="F2384" s="555"/>
      <c r="H2384" s="555"/>
      <c r="J2384" s="555"/>
      <c r="O2384" s="588"/>
      <c r="P2384" s="557"/>
      <c r="Q2384" s="557"/>
      <c r="R2384" s="557"/>
    </row>
    <row r="2385" spans="6:18" s="587" customFormat="1">
      <c r="F2385" s="555"/>
      <c r="H2385" s="555"/>
      <c r="J2385" s="555"/>
      <c r="O2385" s="588"/>
      <c r="P2385" s="557"/>
      <c r="Q2385" s="557"/>
      <c r="R2385" s="557"/>
    </row>
    <row r="2386" spans="6:18" s="587" customFormat="1">
      <c r="F2386" s="555"/>
      <c r="H2386" s="555"/>
      <c r="J2386" s="555"/>
      <c r="O2386" s="588"/>
      <c r="P2386" s="557"/>
      <c r="Q2386" s="557"/>
      <c r="R2386" s="557"/>
    </row>
    <row r="2387" spans="6:18" s="587" customFormat="1">
      <c r="F2387" s="555"/>
      <c r="H2387" s="555"/>
      <c r="J2387" s="555"/>
      <c r="O2387" s="588"/>
      <c r="P2387" s="557"/>
      <c r="Q2387" s="557"/>
      <c r="R2387" s="557"/>
    </row>
    <row r="2388" spans="6:18" s="587" customFormat="1">
      <c r="F2388" s="555"/>
      <c r="H2388" s="555"/>
      <c r="J2388" s="555"/>
      <c r="O2388" s="588"/>
      <c r="P2388" s="557"/>
      <c r="Q2388" s="557"/>
      <c r="R2388" s="557"/>
    </row>
    <row r="2389" spans="6:18" s="587" customFormat="1">
      <c r="F2389" s="555"/>
      <c r="H2389" s="555"/>
      <c r="J2389" s="555"/>
      <c r="O2389" s="588"/>
      <c r="P2389" s="557"/>
      <c r="Q2389" s="557"/>
      <c r="R2389" s="557"/>
    </row>
    <row r="2390" spans="6:18" s="587" customFormat="1">
      <c r="F2390" s="555"/>
      <c r="H2390" s="555"/>
      <c r="J2390" s="555"/>
      <c r="O2390" s="588"/>
      <c r="P2390" s="557"/>
      <c r="Q2390" s="557"/>
      <c r="R2390" s="557"/>
    </row>
    <row r="2391" spans="6:18" s="587" customFormat="1">
      <c r="F2391" s="555"/>
      <c r="H2391" s="555"/>
      <c r="J2391" s="555"/>
      <c r="O2391" s="588"/>
      <c r="P2391" s="557"/>
      <c r="Q2391" s="557"/>
      <c r="R2391" s="557"/>
    </row>
    <row r="2392" spans="6:18" s="587" customFormat="1">
      <c r="F2392" s="555"/>
      <c r="H2392" s="555"/>
      <c r="J2392" s="555"/>
      <c r="O2392" s="588"/>
      <c r="P2392" s="557"/>
      <c r="Q2392" s="557"/>
      <c r="R2392" s="557"/>
    </row>
    <row r="2393" spans="6:18" s="587" customFormat="1">
      <c r="F2393" s="555"/>
      <c r="H2393" s="555"/>
      <c r="J2393" s="555"/>
      <c r="O2393" s="588"/>
      <c r="P2393" s="557"/>
      <c r="Q2393" s="557"/>
      <c r="R2393" s="557"/>
    </row>
    <row r="2394" spans="6:18" s="587" customFormat="1">
      <c r="F2394" s="555"/>
      <c r="H2394" s="555"/>
      <c r="J2394" s="555"/>
      <c r="O2394" s="588"/>
      <c r="P2394" s="557"/>
      <c r="Q2394" s="557"/>
      <c r="R2394" s="557"/>
    </row>
    <row r="2395" spans="6:18" s="587" customFormat="1">
      <c r="F2395" s="555"/>
      <c r="H2395" s="555"/>
      <c r="J2395" s="555"/>
      <c r="O2395" s="588"/>
      <c r="P2395" s="557"/>
      <c r="Q2395" s="557"/>
      <c r="R2395" s="557"/>
    </row>
    <row r="2396" spans="6:18" s="587" customFormat="1">
      <c r="F2396" s="555"/>
      <c r="H2396" s="555"/>
      <c r="J2396" s="555"/>
      <c r="O2396" s="588"/>
      <c r="P2396" s="557"/>
      <c r="Q2396" s="557"/>
      <c r="R2396" s="557"/>
    </row>
    <row r="2397" spans="6:18" s="587" customFormat="1">
      <c r="F2397" s="555"/>
      <c r="H2397" s="555"/>
      <c r="J2397" s="555"/>
      <c r="O2397" s="588"/>
      <c r="P2397" s="557"/>
      <c r="Q2397" s="557"/>
      <c r="R2397" s="557"/>
    </row>
    <row r="2398" spans="6:18" s="587" customFormat="1">
      <c r="F2398" s="555"/>
      <c r="H2398" s="555"/>
      <c r="J2398" s="555"/>
      <c r="O2398" s="588"/>
      <c r="P2398" s="557"/>
      <c r="Q2398" s="557"/>
      <c r="R2398" s="557"/>
    </row>
    <row r="2399" spans="6:18" s="587" customFormat="1">
      <c r="F2399" s="555"/>
      <c r="H2399" s="555"/>
      <c r="J2399" s="555"/>
      <c r="O2399" s="588"/>
      <c r="P2399" s="557"/>
      <c r="Q2399" s="557"/>
      <c r="R2399" s="557"/>
    </row>
    <row r="2400" spans="6:18" s="587" customFormat="1">
      <c r="F2400" s="555"/>
      <c r="H2400" s="555"/>
      <c r="J2400" s="555"/>
      <c r="O2400" s="588"/>
      <c r="P2400" s="557"/>
      <c r="Q2400" s="557"/>
      <c r="R2400" s="557"/>
    </row>
    <row r="2401" spans="6:18" s="587" customFormat="1">
      <c r="F2401" s="555"/>
      <c r="H2401" s="555"/>
      <c r="J2401" s="555"/>
      <c r="O2401" s="588"/>
      <c r="P2401" s="557"/>
      <c r="Q2401" s="557"/>
      <c r="R2401" s="557"/>
    </row>
    <row r="2402" spans="6:18" s="587" customFormat="1">
      <c r="F2402" s="555"/>
      <c r="H2402" s="555"/>
      <c r="J2402" s="555"/>
      <c r="O2402" s="588"/>
      <c r="P2402" s="557"/>
      <c r="Q2402" s="557"/>
      <c r="R2402" s="557"/>
    </row>
    <row r="2403" spans="6:18" s="587" customFormat="1">
      <c r="F2403" s="555"/>
      <c r="H2403" s="555"/>
      <c r="J2403" s="555"/>
      <c r="O2403" s="588"/>
      <c r="P2403" s="557"/>
      <c r="Q2403" s="557"/>
      <c r="R2403" s="557"/>
    </row>
    <row r="2404" spans="6:18" s="587" customFormat="1">
      <c r="F2404" s="555"/>
      <c r="H2404" s="555"/>
      <c r="J2404" s="555"/>
      <c r="O2404" s="588"/>
      <c r="P2404" s="557"/>
      <c r="Q2404" s="557"/>
      <c r="R2404" s="557"/>
    </row>
    <row r="2405" spans="6:18" s="587" customFormat="1">
      <c r="F2405" s="555"/>
      <c r="H2405" s="555"/>
      <c r="J2405" s="555"/>
      <c r="O2405" s="588"/>
      <c r="P2405" s="557"/>
      <c r="Q2405" s="557"/>
      <c r="R2405" s="557"/>
    </row>
    <row r="2406" spans="6:18" s="587" customFormat="1">
      <c r="F2406" s="555"/>
      <c r="H2406" s="555"/>
      <c r="J2406" s="555"/>
      <c r="O2406" s="588"/>
      <c r="P2406" s="557"/>
      <c r="Q2406" s="557"/>
      <c r="R2406" s="557"/>
    </row>
    <row r="2407" spans="6:18" s="587" customFormat="1">
      <c r="F2407" s="555"/>
      <c r="H2407" s="555"/>
      <c r="J2407" s="555"/>
      <c r="O2407" s="588"/>
      <c r="P2407" s="557"/>
      <c r="Q2407" s="557"/>
      <c r="R2407" s="557"/>
    </row>
    <row r="2408" spans="6:18" s="587" customFormat="1">
      <c r="F2408" s="555"/>
      <c r="H2408" s="555"/>
      <c r="J2408" s="555"/>
      <c r="O2408" s="588"/>
      <c r="P2408" s="557"/>
      <c r="Q2408" s="557"/>
      <c r="R2408" s="557"/>
    </row>
    <row r="2409" spans="6:18" s="587" customFormat="1">
      <c r="F2409" s="555"/>
      <c r="H2409" s="555"/>
      <c r="J2409" s="555"/>
      <c r="O2409" s="588"/>
      <c r="P2409" s="557"/>
      <c r="Q2409" s="557"/>
      <c r="R2409" s="557"/>
    </row>
    <row r="2410" spans="6:18" s="587" customFormat="1">
      <c r="F2410" s="555"/>
      <c r="H2410" s="555"/>
      <c r="J2410" s="555"/>
      <c r="O2410" s="588"/>
      <c r="P2410" s="557"/>
      <c r="Q2410" s="557"/>
      <c r="R2410" s="557"/>
    </row>
    <row r="2411" spans="6:18" s="587" customFormat="1">
      <c r="F2411" s="555"/>
      <c r="H2411" s="555"/>
      <c r="J2411" s="555"/>
      <c r="O2411" s="588"/>
      <c r="P2411" s="557"/>
      <c r="Q2411" s="557"/>
      <c r="R2411" s="557"/>
    </row>
    <row r="2412" spans="6:18" s="587" customFormat="1">
      <c r="F2412" s="555"/>
      <c r="H2412" s="555"/>
      <c r="J2412" s="555"/>
      <c r="O2412" s="588"/>
      <c r="P2412" s="557"/>
      <c r="Q2412" s="557"/>
      <c r="R2412" s="557"/>
    </row>
    <row r="2413" spans="6:18" s="587" customFormat="1">
      <c r="F2413" s="555"/>
      <c r="H2413" s="555"/>
      <c r="J2413" s="555"/>
      <c r="O2413" s="588"/>
      <c r="P2413" s="557"/>
      <c r="Q2413" s="557"/>
      <c r="R2413" s="557"/>
    </row>
    <row r="2414" spans="6:18" s="587" customFormat="1">
      <c r="F2414" s="555"/>
      <c r="H2414" s="555"/>
      <c r="J2414" s="555"/>
      <c r="O2414" s="588"/>
      <c r="P2414" s="557"/>
      <c r="Q2414" s="557"/>
      <c r="R2414" s="557"/>
    </row>
    <row r="2415" spans="6:18" s="587" customFormat="1">
      <c r="F2415" s="555"/>
      <c r="H2415" s="555"/>
      <c r="J2415" s="555"/>
      <c r="O2415" s="588"/>
      <c r="P2415" s="557"/>
      <c r="Q2415" s="557"/>
      <c r="R2415" s="557"/>
    </row>
    <row r="2416" spans="6:18" s="587" customFormat="1">
      <c r="F2416" s="555"/>
      <c r="H2416" s="555"/>
      <c r="J2416" s="555"/>
      <c r="O2416" s="588"/>
      <c r="P2416" s="557"/>
      <c r="Q2416" s="557"/>
      <c r="R2416" s="557"/>
    </row>
    <row r="2417" spans="6:18" s="587" customFormat="1">
      <c r="F2417" s="555"/>
      <c r="H2417" s="555"/>
      <c r="J2417" s="555"/>
      <c r="O2417" s="588"/>
      <c r="P2417" s="557"/>
      <c r="Q2417" s="557"/>
      <c r="R2417" s="557"/>
    </row>
    <row r="2418" spans="6:18" s="587" customFormat="1">
      <c r="F2418" s="555"/>
      <c r="H2418" s="555"/>
      <c r="J2418" s="555"/>
      <c r="O2418" s="588"/>
      <c r="P2418" s="557"/>
      <c r="Q2418" s="557"/>
      <c r="R2418" s="557"/>
    </row>
    <row r="2419" spans="6:18" s="587" customFormat="1">
      <c r="F2419" s="555"/>
      <c r="H2419" s="555"/>
      <c r="J2419" s="555"/>
      <c r="O2419" s="588"/>
      <c r="P2419" s="557"/>
      <c r="Q2419" s="557"/>
      <c r="R2419" s="557"/>
    </row>
    <row r="2420" spans="6:18" s="587" customFormat="1">
      <c r="F2420" s="555"/>
      <c r="H2420" s="555"/>
      <c r="J2420" s="555"/>
      <c r="O2420" s="588"/>
      <c r="P2420" s="557"/>
      <c r="Q2420" s="557"/>
      <c r="R2420" s="557"/>
    </row>
    <row r="2421" spans="6:18" s="587" customFormat="1">
      <c r="F2421" s="555"/>
      <c r="H2421" s="555"/>
      <c r="J2421" s="555"/>
      <c r="O2421" s="588"/>
      <c r="P2421" s="557"/>
      <c r="Q2421" s="557"/>
      <c r="R2421" s="557"/>
    </row>
    <row r="2422" spans="6:18" s="587" customFormat="1">
      <c r="F2422" s="555"/>
      <c r="H2422" s="555"/>
      <c r="J2422" s="555"/>
      <c r="O2422" s="588"/>
      <c r="P2422" s="557"/>
      <c r="Q2422" s="557"/>
      <c r="R2422" s="557"/>
    </row>
    <row r="2423" spans="6:18" s="587" customFormat="1">
      <c r="F2423" s="555"/>
      <c r="H2423" s="555"/>
      <c r="J2423" s="555"/>
      <c r="O2423" s="588"/>
      <c r="P2423" s="557"/>
      <c r="Q2423" s="557"/>
      <c r="R2423" s="557"/>
    </row>
    <row r="2424" spans="6:18" s="587" customFormat="1">
      <c r="F2424" s="555"/>
      <c r="H2424" s="555"/>
      <c r="J2424" s="555"/>
      <c r="O2424" s="588"/>
      <c r="P2424" s="557"/>
      <c r="Q2424" s="557"/>
      <c r="R2424" s="557"/>
    </row>
    <row r="2425" spans="6:18" s="587" customFormat="1">
      <c r="F2425" s="555"/>
      <c r="H2425" s="555"/>
      <c r="J2425" s="555"/>
      <c r="O2425" s="588"/>
      <c r="P2425" s="557"/>
      <c r="Q2425" s="557"/>
      <c r="R2425" s="557"/>
    </row>
    <row r="2426" spans="6:18" s="587" customFormat="1">
      <c r="F2426" s="555"/>
      <c r="H2426" s="555"/>
      <c r="J2426" s="555"/>
      <c r="O2426" s="588"/>
      <c r="P2426" s="557"/>
      <c r="Q2426" s="557"/>
      <c r="R2426" s="557"/>
    </row>
    <row r="2427" spans="6:18" s="587" customFormat="1">
      <c r="F2427" s="555"/>
      <c r="H2427" s="555"/>
      <c r="J2427" s="555"/>
      <c r="O2427" s="588"/>
      <c r="P2427" s="557"/>
      <c r="Q2427" s="557"/>
      <c r="R2427" s="557"/>
    </row>
    <row r="2428" spans="6:18" s="587" customFormat="1">
      <c r="F2428" s="555"/>
      <c r="H2428" s="555"/>
      <c r="J2428" s="555"/>
      <c r="O2428" s="588"/>
      <c r="P2428" s="557"/>
      <c r="Q2428" s="557"/>
      <c r="R2428" s="557"/>
    </row>
    <row r="2429" spans="6:18" s="587" customFormat="1">
      <c r="F2429" s="555"/>
      <c r="H2429" s="555"/>
      <c r="J2429" s="555"/>
      <c r="O2429" s="588"/>
      <c r="P2429" s="557"/>
      <c r="Q2429" s="557"/>
      <c r="R2429" s="557"/>
    </row>
    <row r="2430" spans="6:18" s="587" customFormat="1">
      <c r="F2430" s="555"/>
      <c r="H2430" s="555"/>
      <c r="J2430" s="555"/>
      <c r="O2430" s="588"/>
      <c r="P2430" s="557"/>
      <c r="Q2430" s="557"/>
      <c r="R2430" s="557"/>
    </row>
    <row r="2431" spans="6:18" s="587" customFormat="1">
      <c r="F2431" s="555"/>
      <c r="H2431" s="555"/>
      <c r="J2431" s="555"/>
      <c r="O2431" s="588"/>
      <c r="P2431" s="557"/>
      <c r="Q2431" s="557"/>
      <c r="R2431" s="557"/>
    </row>
    <row r="2432" spans="6:18" s="587" customFormat="1">
      <c r="F2432" s="555"/>
      <c r="H2432" s="555"/>
      <c r="J2432" s="555"/>
      <c r="O2432" s="588"/>
      <c r="P2432" s="557"/>
      <c r="Q2432" s="557"/>
      <c r="R2432" s="557"/>
    </row>
    <row r="2433" spans="6:18" s="587" customFormat="1">
      <c r="F2433" s="555"/>
      <c r="H2433" s="555"/>
      <c r="J2433" s="555"/>
      <c r="O2433" s="588"/>
      <c r="P2433" s="557"/>
      <c r="Q2433" s="557"/>
      <c r="R2433" s="557"/>
    </row>
    <row r="2434" spans="6:18" s="587" customFormat="1">
      <c r="F2434" s="555"/>
      <c r="H2434" s="555"/>
      <c r="J2434" s="555"/>
      <c r="O2434" s="588"/>
      <c r="P2434" s="557"/>
      <c r="Q2434" s="557"/>
      <c r="R2434" s="557"/>
    </row>
    <row r="2435" spans="6:18" s="587" customFormat="1">
      <c r="F2435" s="555"/>
      <c r="H2435" s="555"/>
      <c r="J2435" s="555"/>
      <c r="O2435" s="588"/>
      <c r="P2435" s="557"/>
      <c r="Q2435" s="557"/>
      <c r="R2435" s="557"/>
    </row>
    <row r="2436" spans="6:18" s="587" customFormat="1">
      <c r="F2436" s="555"/>
      <c r="H2436" s="555"/>
      <c r="J2436" s="555"/>
      <c r="O2436" s="588"/>
      <c r="P2436" s="557"/>
      <c r="Q2436" s="557"/>
      <c r="R2436" s="557"/>
    </row>
    <row r="2437" spans="6:18" s="587" customFormat="1">
      <c r="F2437" s="555"/>
      <c r="H2437" s="555"/>
      <c r="J2437" s="555"/>
      <c r="O2437" s="588"/>
      <c r="P2437" s="557"/>
      <c r="Q2437" s="557"/>
      <c r="R2437" s="557"/>
    </row>
    <row r="2438" spans="6:18" s="587" customFormat="1">
      <c r="F2438" s="555"/>
      <c r="H2438" s="555"/>
      <c r="J2438" s="555"/>
      <c r="O2438" s="588"/>
      <c r="P2438" s="557"/>
      <c r="Q2438" s="557"/>
      <c r="R2438" s="557"/>
    </row>
    <row r="2439" spans="6:18" s="587" customFormat="1">
      <c r="F2439" s="555"/>
      <c r="H2439" s="555"/>
      <c r="J2439" s="555"/>
      <c r="O2439" s="588"/>
      <c r="P2439" s="557"/>
      <c r="Q2439" s="557"/>
      <c r="R2439" s="557"/>
    </row>
    <row r="2440" spans="6:18" s="587" customFormat="1">
      <c r="F2440" s="555"/>
      <c r="H2440" s="555"/>
      <c r="J2440" s="555"/>
      <c r="O2440" s="588"/>
      <c r="P2440" s="557"/>
      <c r="Q2440" s="557"/>
      <c r="R2440" s="557"/>
    </row>
    <row r="2441" spans="6:18" s="587" customFormat="1">
      <c r="F2441" s="555"/>
      <c r="H2441" s="555"/>
      <c r="J2441" s="555"/>
      <c r="O2441" s="588"/>
      <c r="P2441" s="557"/>
      <c r="Q2441" s="557"/>
      <c r="R2441" s="557"/>
    </row>
    <row r="2442" spans="6:18" s="587" customFormat="1">
      <c r="F2442" s="555"/>
      <c r="H2442" s="555"/>
      <c r="J2442" s="555"/>
      <c r="O2442" s="588"/>
      <c r="P2442" s="557"/>
      <c r="Q2442" s="557"/>
      <c r="R2442" s="557"/>
    </row>
    <row r="2443" spans="6:18" s="587" customFormat="1">
      <c r="F2443" s="555"/>
      <c r="H2443" s="555"/>
      <c r="J2443" s="555"/>
      <c r="O2443" s="588"/>
      <c r="P2443" s="557"/>
      <c r="Q2443" s="557"/>
      <c r="R2443" s="557"/>
    </row>
    <row r="2444" spans="6:18" s="587" customFormat="1">
      <c r="F2444" s="555"/>
      <c r="H2444" s="555"/>
      <c r="J2444" s="555"/>
      <c r="O2444" s="588"/>
      <c r="P2444" s="557"/>
      <c r="Q2444" s="557"/>
      <c r="R2444" s="557"/>
    </row>
    <row r="2445" spans="6:18" s="587" customFormat="1">
      <c r="F2445" s="555"/>
      <c r="H2445" s="555"/>
      <c r="J2445" s="555"/>
      <c r="O2445" s="588"/>
      <c r="P2445" s="557"/>
      <c r="Q2445" s="557"/>
      <c r="R2445" s="557"/>
    </row>
    <row r="2446" spans="6:18" s="587" customFormat="1">
      <c r="F2446" s="555"/>
      <c r="H2446" s="555"/>
      <c r="J2446" s="555"/>
      <c r="O2446" s="588"/>
      <c r="P2446" s="557"/>
      <c r="Q2446" s="557"/>
      <c r="R2446" s="557"/>
    </row>
    <row r="2447" spans="6:18" s="587" customFormat="1">
      <c r="F2447" s="555"/>
      <c r="H2447" s="555"/>
      <c r="J2447" s="555"/>
      <c r="O2447" s="588"/>
      <c r="P2447" s="557"/>
      <c r="Q2447" s="557"/>
      <c r="R2447" s="557"/>
    </row>
    <row r="2448" spans="6:18" s="587" customFormat="1">
      <c r="F2448" s="555"/>
      <c r="H2448" s="555"/>
      <c r="J2448" s="555"/>
      <c r="O2448" s="588"/>
      <c r="P2448" s="557"/>
      <c r="Q2448" s="557"/>
      <c r="R2448" s="557"/>
    </row>
    <row r="2449" spans="6:18" s="587" customFormat="1">
      <c r="F2449" s="555"/>
      <c r="H2449" s="555"/>
      <c r="J2449" s="555"/>
      <c r="O2449" s="588"/>
      <c r="P2449" s="557"/>
      <c r="Q2449" s="557"/>
      <c r="R2449" s="557"/>
    </row>
    <row r="2450" spans="6:18" s="587" customFormat="1">
      <c r="F2450" s="555"/>
      <c r="H2450" s="555"/>
      <c r="J2450" s="555"/>
      <c r="O2450" s="588"/>
      <c r="P2450" s="557"/>
      <c r="Q2450" s="557"/>
      <c r="R2450" s="557"/>
    </row>
    <row r="2451" spans="6:18" s="587" customFormat="1">
      <c r="F2451" s="555"/>
      <c r="H2451" s="555"/>
      <c r="J2451" s="555"/>
      <c r="O2451" s="588"/>
      <c r="P2451" s="557"/>
      <c r="Q2451" s="557"/>
      <c r="R2451" s="557"/>
    </row>
    <row r="2452" spans="6:18" s="587" customFormat="1">
      <c r="F2452" s="555"/>
      <c r="H2452" s="555"/>
      <c r="J2452" s="555"/>
      <c r="O2452" s="588"/>
      <c r="P2452" s="557"/>
      <c r="Q2452" s="557"/>
      <c r="R2452" s="557"/>
    </row>
    <row r="2453" spans="6:18" s="587" customFormat="1">
      <c r="F2453" s="555"/>
      <c r="H2453" s="555"/>
      <c r="J2453" s="555"/>
      <c r="O2453" s="588"/>
      <c r="P2453" s="557"/>
      <c r="Q2453" s="557"/>
      <c r="R2453" s="557"/>
    </row>
    <row r="2454" spans="6:18" s="587" customFormat="1">
      <c r="F2454" s="555"/>
      <c r="H2454" s="555"/>
      <c r="J2454" s="555"/>
      <c r="O2454" s="588"/>
      <c r="P2454" s="557"/>
      <c r="Q2454" s="557"/>
      <c r="R2454" s="557"/>
    </row>
    <row r="2455" spans="6:18" s="587" customFormat="1">
      <c r="F2455" s="555"/>
      <c r="H2455" s="555"/>
      <c r="J2455" s="555"/>
      <c r="O2455" s="588"/>
      <c r="P2455" s="557"/>
      <c r="Q2455" s="557"/>
      <c r="R2455" s="557"/>
    </row>
    <row r="2456" spans="6:18" s="587" customFormat="1">
      <c r="F2456" s="555"/>
      <c r="H2456" s="555"/>
      <c r="J2456" s="555"/>
      <c r="O2456" s="588"/>
      <c r="P2456" s="557"/>
      <c r="Q2456" s="557"/>
      <c r="R2456" s="557"/>
    </row>
    <row r="2457" spans="6:18" s="587" customFormat="1">
      <c r="F2457" s="555"/>
      <c r="H2457" s="555"/>
      <c r="J2457" s="555"/>
      <c r="O2457" s="588"/>
      <c r="P2457" s="557"/>
      <c r="Q2457" s="557"/>
      <c r="R2457" s="557"/>
    </row>
    <row r="2458" spans="6:18" s="587" customFormat="1">
      <c r="F2458" s="555"/>
      <c r="H2458" s="555"/>
      <c r="J2458" s="555"/>
      <c r="O2458" s="588"/>
      <c r="P2458" s="557"/>
      <c r="Q2458" s="557"/>
      <c r="R2458" s="557"/>
    </row>
    <row r="2459" spans="6:18" s="587" customFormat="1">
      <c r="F2459" s="555"/>
      <c r="H2459" s="555"/>
      <c r="J2459" s="555"/>
      <c r="O2459" s="588"/>
      <c r="P2459" s="557"/>
      <c r="Q2459" s="557"/>
      <c r="R2459" s="557"/>
    </row>
    <row r="2460" spans="6:18" s="587" customFormat="1">
      <c r="F2460" s="555"/>
      <c r="H2460" s="555"/>
      <c r="J2460" s="555"/>
      <c r="O2460" s="588"/>
      <c r="P2460" s="557"/>
      <c r="Q2460" s="557"/>
      <c r="R2460" s="557"/>
    </row>
    <row r="2461" spans="6:18" s="587" customFormat="1">
      <c r="F2461" s="555"/>
      <c r="H2461" s="555"/>
      <c r="J2461" s="555"/>
      <c r="O2461" s="588"/>
      <c r="P2461" s="557"/>
      <c r="Q2461" s="557"/>
      <c r="R2461" s="557"/>
    </row>
    <row r="2462" spans="6:18" s="587" customFormat="1">
      <c r="F2462" s="555"/>
      <c r="H2462" s="555"/>
      <c r="J2462" s="555"/>
      <c r="O2462" s="588"/>
      <c r="P2462" s="557"/>
      <c r="Q2462" s="557"/>
      <c r="R2462" s="557"/>
    </row>
    <row r="2463" spans="6:18" s="587" customFormat="1">
      <c r="F2463" s="555"/>
      <c r="H2463" s="555"/>
      <c r="J2463" s="555"/>
      <c r="O2463" s="588"/>
      <c r="P2463" s="557"/>
      <c r="Q2463" s="557"/>
      <c r="R2463" s="557"/>
    </row>
    <row r="2464" spans="6:18" s="587" customFormat="1">
      <c r="F2464" s="555"/>
      <c r="H2464" s="555"/>
      <c r="J2464" s="555"/>
      <c r="O2464" s="588"/>
      <c r="P2464" s="557"/>
      <c r="Q2464" s="557"/>
      <c r="R2464" s="557"/>
    </row>
    <row r="2465" spans="6:18" s="587" customFormat="1">
      <c r="F2465" s="555"/>
      <c r="H2465" s="555"/>
      <c r="J2465" s="555"/>
      <c r="O2465" s="588"/>
      <c r="P2465" s="557"/>
      <c r="Q2465" s="557"/>
      <c r="R2465" s="557"/>
    </row>
    <row r="2466" spans="6:18" s="587" customFormat="1">
      <c r="F2466" s="555"/>
      <c r="H2466" s="555"/>
      <c r="J2466" s="555"/>
      <c r="O2466" s="588"/>
      <c r="P2466" s="557"/>
      <c r="Q2466" s="557"/>
      <c r="R2466" s="557"/>
    </row>
    <row r="2467" spans="6:18" s="587" customFormat="1">
      <c r="F2467" s="555"/>
      <c r="H2467" s="555"/>
      <c r="J2467" s="555"/>
      <c r="O2467" s="588"/>
      <c r="P2467" s="557"/>
      <c r="Q2467" s="557"/>
      <c r="R2467" s="557"/>
    </row>
    <row r="2468" spans="6:18" s="587" customFormat="1">
      <c r="F2468" s="555"/>
      <c r="H2468" s="555"/>
      <c r="J2468" s="555"/>
      <c r="O2468" s="588"/>
      <c r="P2468" s="557"/>
      <c r="Q2468" s="557"/>
      <c r="R2468" s="557"/>
    </row>
    <row r="2469" spans="6:18" s="587" customFormat="1">
      <c r="F2469" s="555"/>
      <c r="H2469" s="555"/>
      <c r="J2469" s="555"/>
      <c r="O2469" s="588"/>
      <c r="P2469" s="557"/>
      <c r="Q2469" s="557"/>
      <c r="R2469" s="557"/>
    </row>
    <row r="2470" spans="6:18" s="587" customFormat="1">
      <c r="F2470" s="555"/>
      <c r="H2470" s="555"/>
      <c r="J2470" s="555"/>
      <c r="O2470" s="588"/>
      <c r="P2470" s="557"/>
      <c r="Q2470" s="557"/>
      <c r="R2470" s="557"/>
    </row>
    <row r="2471" spans="6:18" s="587" customFormat="1">
      <c r="F2471" s="555"/>
      <c r="H2471" s="555"/>
      <c r="J2471" s="555"/>
      <c r="O2471" s="588"/>
      <c r="P2471" s="557"/>
      <c r="Q2471" s="557"/>
      <c r="R2471" s="557"/>
    </row>
    <row r="2472" spans="6:18" s="587" customFormat="1">
      <c r="F2472" s="555"/>
      <c r="H2472" s="555"/>
      <c r="J2472" s="555"/>
      <c r="O2472" s="588"/>
      <c r="P2472" s="557"/>
      <c r="Q2472" s="557"/>
      <c r="R2472" s="557"/>
    </row>
    <row r="2473" spans="6:18" s="587" customFormat="1">
      <c r="F2473" s="555"/>
      <c r="H2473" s="555"/>
      <c r="J2473" s="555"/>
      <c r="O2473" s="588"/>
      <c r="P2473" s="557"/>
      <c r="Q2473" s="557"/>
      <c r="R2473" s="557"/>
    </row>
    <row r="2474" spans="6:18" s="587" customFormat="1">
      <c r="F2474" s="555"/>
      <c r="H2474" s="555"/>
      <c r="J2474" s="555"/>
      <c r="O2474" s="588"/>
      <c r="P2474" s="557"/>
      <c r="Q2474" s="557"/>
      <c r="R2474" s="557"/>
    </row>
    <row r="2475" spans="6:18" s="587" customFormat="1">
      <c r="F2475" s="555"/>
      <c r="H2475" s="555"/>
      <c r="J2475" s="555"/>
      <c r="O2475" s="588"/>
      <c r="P2475" s="557"/>
      <c r="Q2475" s="557"/>
      <c r="R2475" s="557"/>
    </row>
    <row r="2476" spans="6:18" s="587" customFormat="1">
      <c r="F2476" s="555"/>
      <c r="H2476" s="555"/>
      <c r="J2476" s="555"/>
      <c r="O2476" s="588"/>
      <c r="P2476" s="557"/>
      <c r="Q2476" s="557"/>
      <c r="R2476" s="557"/>
    </row>
    <row r="2477" spans="6:18" s="587" customFormat="1">
      <c r="F2477" s="555"/>
      <c r="H2477" s="555"/>
      <c r="J2477" s="555"/>
      <c r="O2477" s="588"/>
      <c r="P2477" s="557"/>
      <c r="Q2477" s="557"/>
      <c r="R2477" s="557"/>
    </row>
    <row r="2478" spans="6:18" s="587" customFormat="1">
      <c r="F2478" s="555"/>
      <c r="H2478" s="555"/>
      <c r="J2478" s="555"/>
      <c r="O2478" s="588"/>
      <c r="P2478" s="557"/>
      <c r="Q2478" s="557"/>
      <c r="R2478" s="557"/>
    </row>
    <row r="2479" spans="6:18" s="587" customFormat="1">
      <c r="F2479" s="555"/>
      <c r="H2479" s="555"/>
      <c r="J2479" s="555"/>
      <c r="O2479" s="588"/>
      <c r="P2479" s="557"/>
      <c r="Q2479" s="557"/>
      <c r="R2479" s="557"/>
    </row>
    <row r="2480" spans="6:18" s="587" customFormat="1">
      <c r="F2480" s="555"/>
      <c r="H2480" s="555"/>
      <c r="J2480" s="555"/>
      <c r="O2480" s="588"/>
      <c r="P2480" s="557"/>
      <c r="Q2480" s="557"/>
      <c r="R2480" s="557"/>
    </row>
    <row r="2481" spans="6:18" s="587" customFormat="1">
      <c r="F2481" s="555"/>
      <c r="H2481" s="555"/>
      <c r="J2481" s="555"/>
      <c r="O2481" s="588"/>
      <c r="P2481" s="557"/>
      <c r="Q2481" s="557"/>
      <c r="R2481" s="557"/>
    </row>
    <row r="2482" spans="6:18" s="587" customFormat="1">
      <c r="F2482" s="555"/>
      <c r="H2482" s="555"/>
      <c r="J2482" s="555"/>
      <c r="O2482" s="588"/>
      <c r="P2482" s="557"/>
      <c r="Q2482" s="557"/>
      <c r="R2482" s="557"/>
    </row>
    <row r="2483" spans="6:18" s="587" customFormat="1">
      <c r="F2483" s="555"/>
      <c r="H2483" s="555"/>
      <c r="J2483" s="555"/>
      <c r="O2483" s="588"/>
      <c r="P2483" s="557"/>
      <c r="Q2483" s="557"/>
      <c r="R2483" s="557"/>
    </row>
    <row r="2484" spans="6:18" s="587" customFormat="1">
      <c r="F2484" s="555"/>
      <c r="H2484" s="555"/>
      <c r="J2484" s="555"/>
      <c r="O2484" s="588"/>
      <c r="P2484" s="557"/>
      <c r="Q2484" s="557"/>
      <c r="R2484" s="557"/>
    </row>
    <row r="2485" spans="6:18" s="587" customFormat="1">
      <c r="F2485" s="555"/>
      <c r="H2485" s="555"/>
      <c r="J2485" s="555"/>
      <c r="O2485" s="588"/>
      <c r="P2485" s="557"/>
      <c r="Q2485" s="557"/>
      <c r="R2485" s="557"/>
    </row>
    <row r="2486" spans="6:18" s="587" customFormat="1">
      <c r="F2486" s="555"/>
      <c r="H2486" s="555"/>
      <c r="J2486" s="555"/>
      <c r="O2486" s="588"/>
      <c r="P2486" s="557"/>
      <c r="Q2486" s="557"/>
      <c r="R2486" s="557"/>
    </row>
    <row r="2487" spans="6:18" s="587" customFormat="1">
      <c r="F2487" s="555"/>
      <c r="H2487" s="555"/>
      <c r="J2487" s="555"/>
      <c r="O2487" s="588"/>
      <c r="P2487" s="557"/>
      <c r="Q2487" s="557"/>
      <c r="R2487" s="557"/>
    </row>
    <row r="2488" spans="6:18" s="587" customFormat="1">
      <c r="F2488" s="555"/>
      <c r="H2488" s="555"/>
      <c r="J2488" s="555"/>
      <c r="O2488" s="588"/>
      <c r="P2488" s="557"/>
      <c r="Q2488" s="557"/>
      <c r="R2488" s="557"/>
    </row>
    <row r="2489" spans="6:18" s="587" customFormat="1">
      <c r="F2489" s="555"/>
      <c r="H2489" s="555"/>
      <c r="J2489" s="555"/>
      <c r="O2489" s="588"/>
      <c r="P2489" s="557"/>
      <c r="Q2489" s="557"/>
      <c r="R2489" s="557"/>
    </row>
    <row r="2490" spans="6:18" s="587" customFormat="1">
      <c r="F2490" s="555"/>
      <c r="H2490" s="555"/>
      <c r="J2490" s="555"/>
      <c r="O2490" s="588"/>
      <c r="P2490" s="557"/>
      <c r="Q2490" s="557"/>
      <c r="R2490" s="557"/>
    </row>
    <row r="2491" spans="6:18" s="587" customFormat="1">
      <c r="F2491" s="555"/>
      <c r="H2491" s="555"/>
      <c r="J2491" s="555"/>
      <c r="O2491" s="588"/>
      <c r="P2491" s="557"/>
      <c r="Q2491" s="557"/>
      <c r="R2491" s="557"/>
    </row>
    <row r="2492" spans="6:18" s="587" customFormat="1">
      <c r="F2492" s="555"/>
      <c r="H2492" s="555"/>
      <c r="J2492" s="555"/>
      <c r="O2492" s="588"/>
      <c r="P2492" s="557"/>
      <c r="Q2492" s="557"/>
      <c r="R2492" s="557"/>
    </row>
    <row r="2493" spans="6:18" s="587" customFormat="1">
      <c r="F2493" s="555"/>
      <c r="H2493" s="555"/>
      <c r="J2493" s="555"/>
      <c r="O2493" s="588"/>
      <c r="P2493" s="557"/>
      <c r="Q2493" s="557"/>
      <c r="R2493" s="557"/>
    </row>
    <row r="2494" spans="6:18" s="587" customFormat="1">
      <c r="F2494" s="555"/>
      <c r="H2494" s="555"/>
      <c r="J2494" s="555"/>
      <c r="O2494" s="588"/>
      <c r="P2494" s="557"/>
      <c r="Q2494" s="557"/>
      <c r="R2494" s="557"/>
    </row>
    <row r="2495" spans="6:18" s="587" customFormat="1">
      <c r="F2495" s="555"/>
      <c r="H2495" s="555"/>
      <c r="J2495" s="555"/>
      <c r="O2495" s="588"/>
      <c r="P2495" s="557"/>
      <c r="Q2495" s="557"/>
      <c r="R2495" s="557"/>
    </row>
    <row r="2496" spans="6:18" s="587" customFormat="1">
      <c r="F2496" s="555"/>
      <c r="H2496" s="555"/>
      <c r="J2496" s="555"/>
      <c r="O2496" s="588"/>
      <c r="P2496" s="557"/>
      <c r="Q2496" s="557"/>
      <c r="R2496" s="557"/>
    </row>
    <row r="2497" spans="6:18" s="587" customFormat="1">
      <c r="F2497" s="555"/>
      <c r="H2497" s="555"/>
      <c r="J2497" s="555"/>
      <c r="O2497" s="588"/>
      <c r="P2497" s="557"/>
      <c r="Q2497" s="557"/>
      <c r="R2497" s="557"/>
    </row>
    <row r="2498" spans="6:18" s="587" customFormat="1">
      <c r="F2498" s="555"/>
      <c r="H2498" s="555"/>
      <c r="J2498" s="555"/>
      <c r="O2498" s="588"/>
      <c r="P2498" s="557"/>
      <c r="Q2498" s="557"/>
      <c r="R2498" s="557"/>
    </row>
    <row r="2499" spans="6:18" s="587" customFormat="1">
      <c r="F2499" s="555"/>
      <c r="H2499" s="555"/>
      <c r="J2499" s="555"/>
      <c r="O2499" s="588"/>
      <c r="P2499" s="557"/>
      <c r="Q2499" s="557"/>
      <c r="R2499" s="557"/>
    </row>
    <row r="2500" spans="6:18" s="587" customFormat="1">
      <c r="F2500" s="555"/>
      <c r="H2500" s="555"/>
      <c r="J2500" s="555"/>
      <c r="O2500" s="588"/>
      <c r="P2500" s="557"/>
      <c r="Q2500" s="557"/>
      <c r="R2500" s="557"/>
    </row>
    <row r="2501" spans="6:18" s="587" customFormat="1">
      <c r="F2501" s="555"/>
      <c r="H2501" s="555"/>
      <c r="J2501" s="555"/>
      <c r="O2501" s="588"/>
      <c r="P2501" s="557"/>
      <c r="Q2501" s="557"/>
      <c r="R2501" s="557"/>
    </row>
    <row r="2502" spans="6:18" s="587" customFormat="1">
      <c r="F2502" s="555"/>
      <c r="H2502" s="555"/>
      <c r="J2502" s="555"/>
      <c r="O2502" s="588"/>
      <c r="P2502" s="557"/>
      <c r="Q2502" s="557"/>
      <c r="R2502" s="557"/>
    </row>
    <row r="2503" spans="6:18" s="587" customFormat="1">
      <c r="F2503" s="555"/>
      <c r="H2503" s="555"/>
      <c r="J2503" s="555"/>
      <c r="O2503" s="588"/>
      <c r="P2503" s="557"/>
      <c r="Q2503" s="557"/>
      <c r="R2503" s="557"/>
    </row>
    <row r="2504" spans="6:18" s="587" customFormat="1">
      <c r="F2504" s="555"/>
      <c r="H2504" s="555"/>
      <c r="J2504" s="555"/>
      <c r="O2504" s="588"/>
      <c r="P2504" s="557"/>
      <c r="Q2504" s="557"/>
      <c r="R2504" s="557"/>
    </row>
    <row r="2505" spans="6:18" s="587" customFormat="1">
      <c r="F2505" s="555"/>
      <c r="H2505" s="555"/>
      <c r="J2505" s="555"/>
      <c r="O2505" s="588"/>
      <c r="P2505" s="557"/>
      <c r="Q2505" s="557"/>
      <c r="R2505" s="557"/>
    </row>
    <row r="2506" spans="6:18" s="587" customFormat="1">
      <c r="F2506" s="555"/>
      <c r="H2506" s="555"/>
      <c r="J2506" s="555"/>
      <c r="O2506" s="588"/>
      <c r="P2506" s="557"/>
      <c r="Q2506" s="557"/>
      <c r="R2506" s="557"/>
    </row>
    <row r="2507" spans="6:18" s="587" customFormat="1">
      <c r="F2507" s="555"/>
      <c r="H2507" s="555"/>
      <c r="J2507" s="555"/>
      <c r="O2507" s="588"/>
      <c r="P2507" s="557"/>
      <c r="Q2507" s="557"/>
      <c r="R2507" s="557"/>
    </row>
    <row r="2508" spans="6:18" s="587" customFormat="1">
      <c r="F2508" s="555"/>
      <c r="H2508" s="555"/>
      <c r="J2508" s="555"/>
      <c r="O2508" s="588"/>
      <c r="P2508" s="557"/>
      <c r="Q2508" s="557"/>
      <c r="R2508" s="557"/>
    </row>
    <row r="2509" spans="6:18" s="587" customFormat="1">
      <c r="F2509" s="555"/>
      <c r="H2509" s="555"/>
      <c r="J2509" s="555"/>
      <c r="O2509" s="588"/>
      <c r="P2509" s="557"/>
      <c r="Q2509" s="557"/>
      <c r="R2509" s="557"/>
    </row>
    <row r="2510" spans="6:18" s="587" customFormat="1">
      <c r="F2510" s="555"/>
      <c r="H2510" s="555"/>
      <c r="J2510" s="555"/>
      <c r="O2510" s="588"/>
      <c r="P2510" s="557"/>
      <c r="Q2510" s="557"/>
      <c r="R2510" s="557"/>
    </row>
    <row r="2511" spans="6:18" s="587" customFormat="1">
      <c r="F2511" s="555"/>
      <c r="H2511" s="555"/>
      <c r="J2511" s="555"/>
      <c r="O2511" s="588"/>
      <c r="P2511" s="557"/>
      <c r="Q2511" s="557"/>
      <c r="R2511" s="557"/>
    </row>
    <row r="2512" spans="6:18" s="587" customFormat="1">
      <c r="F2512" s="555"/>
      <c r="H2512" s="555"/>
      <c r="J2512" s="555"/>
      <c r="O2512" s="588"/>
      <c r="P2512" s="557"/>
      <c r="Q2512" s="557"/>
      <c r="R2512" s="557"/>
    </row>
    <row r="2513" spans="6:18" s="587" customFormat="1">
      <c r="F2513" s="555"/>
      <c r="H2513" s="555"/>
      <c r="J2513" s="555"/>
      <c r="O2513" s="588"/>
      <c r="P2513" s="557"/>
      <c r="Q2513" s="557"/>
      <c r="R2513" s="557"/>
    </row>
    <row r="2514" spans="6:18" s="587" customFormat="1">
      <c r="F2514" s="555"/>
      <c r="H2514" s="555"/>
      <c r="J2514" s="555"/>
      <c r="O2514" s="588"/>
      <c r="P2514" s="557"/>
      <c r="Q2514" s="557"/>
      <c r="R2514" s="557"/>
    </row>
    <row r="2515" spans="6:18" s="587" customFormat="1">
      <c r="F2515" s="555"/>
      <c r="H2515" s="555"/>
      <c r="J2515" s="555"/>
      <c r="O2515" s="588"/>
      <c r="P2515" s="557"/>
      <c r="Q2515" s="557"/>
      <c r="R2515" s="557"/>
    </row>
    <row r="2516" spans="6:18" s="587" customFormat="1">
      <c r="F2516" s="555"/>
      <c r="H2516" s="555"/>
      <c r="J2516" s="555"/>
      <c r="O2516" s="588"/>
      <c r="P2516" s="557"/>
      <c r="Q2516" s="557"/>
      <c r="R2516" s="557"/>
    </row>
    <row r="2517" spans="6:18" s="587" customFormat="1">
      <c r="F2517" s="555"/>
      <c r="H2517" s="555"/>
      <c r="J2517" s="555"/>
      <c r="O2517" s="588"/>
      <c r="P2517" s="557"/>
      <c r="Q2517" s="557"/>
      <c r="R2517" s="557"/>
    </row>
    <row r="2518" spans="6:18" s="587" customFormat="1">
      <c r="F2518" s="555"/>
      <c r="H2518" s="555"/>
      <c r="J2518" s="555"/>
      <c r="O2518" s="588"/>
      <c r="P2518" s="557"/>
      <c r="Q2518" s="557"/>
      <c r="R2518" s="557"/>
    </row>
    <row r="2519" spans="6:18" s="587" customFormat="1">
      <c r="F2519" s="555"/>
      <c r="H2519" s="555"/>
      <c r="J2519" s="555"/>
      <c r="O2519" s="588"/>
      <c r="P2519" s="557"/>
      <c r="Q2519" s="557"/>
      <c r="R2519" s="557"/>
    </row>
    <row r="2520" spans="6:18" s="587" customFormat="1">
      <c r="F2520" s="555"/>
      <c r="H2520" s="555"/>
      <c r="J2520" s="555"/>
      <c r="O2520" s="588"/>
      <c r="P2520" s="557"/>
      <c r="Q2520" s="557"/>
      <c r="R2520" s="557"/>
    </row>
    <row r="2521" spans="6:18" s="587" customFormat="1">
      <c r="F2521" s="555"/>
      <c r="H2521" s="555"/>
      <c r="J2521" s="555"/>
      <c r="O2521" s="588"/>
      <c r="P2521" s="557"/>
      <c r="Q2521" s="557"/>
      <c r="R2521" s="557"/>
    </row>
    <row r="2522" spans="6:18" s="587" customFormat="1">
      <c r="F2522" s="555"/>
      <c r="H2522" s="555"/>
      <c r="J2522" s="555"/>
      <c r="O2522" s="588"/>
      <c r="P2522" s="557"/>
      <c r="Q2522" s="557"/>
      <c r="R2522" s="557"/>
    </row>
    <row r="2523" spans="6:18" s="587" customFormat="1">
      <c r="F2523" s="555"/>
      <c r="H2523" s="555"/>
      <c r="J2523" s="555"/>
      <c r="O2523" s="588"/>
      <c r="P2523" s="557"/>
      <c r="Q2523" s="557"/>
      <c r="R2523" s="557"/>
    </row>
    <row r="2524" spans="6:18" s="587" customFormat="1">
      <c r="F2524" s="555"/>
      <c r="H2524" s="555"/>
      <c r="J2524" s="555"/>
      <c r="O2524" s="588"/>
      <c r="P2524" s="557"/>
      <c r="Q2524" s="557"/>
      <c r="R2524" s="557"/>
    </row>
    <row r="2525" spans="6:18" s="587" customFormat="1">
      <c r="F2525" s="555"/>
      <c r="H2525" s="555"/>
      <c r="J2525" s="555"/>
      <c r="O2525" s="588"/>
      <c r="P2525" s="557"/>
      <c r="Q2525" s="557"/>
      <c r="R2525" s="557"/>
    </row>
    <row r="2526" spans="6:18" s="587" customFormat="1">
      <c r="F2526" s="555"/>
      <c r="H2526" s="555"/>
      <c r="J2526" s="555"/>
      <c r="O2526" s="588"/>
      <c r="P2526" s="557"/>
      <c r="Q2526" s="557"/>
      <c r="R2526" s="557"/>
    </row>
    <row r="2527" spans="6:18" s="587" customFormat="1">
      <c r="F2527" s="555"/>
      <c r="H2527" s="555"/>
      <c r="J2527" s="555"/>
      <c r="O2527" s="588"/>
      <c r="P2527" s="557"/>
      <c r="Q2527" s="557"/>
      <c r="R2527" s="557"/>
    </row>
    <row r="2528" spans="6:18" s="587" customFormat="1">
      <c r="F2528" s="555"/>
      <c r="H2528" s="555"/>
      <c r="J2528" s="555"/>
      <c r="O2528" s="588"/>
      <c r="P2528" s="557"/>
      <c r="Q2528" s="557"/>
      <c r="R2528" s="557"/>
    </row>
    <row r="2529" spans="6:18" s="587" customFormat="1">
      <c r="F2529" s="555"/>
      <c r="H2529" s="555"/>
      <c r="J2529" s="555"/>
      <c r="O2529" s="588"/>
      <c r="P2529" s="557"/>
      <c r="Q2529" s="557"/>
      <c r="R2529" s="557"/>
    </row>
    <row r="2530" spans="6:18" s="587" customFormat="1">
      <c r="F2530" s="555"/>
      <c r="H2530" s="555"/>
      <c r="J2530" s="555"/>
      <c r="O2530" s="588"/>
      <c r="P2530" s="557"/>
      <c r="Q2530" s="557"/>
      <c r="R2530" s="557"/>
    </row>
    <row r="2531" spans="6:18" s="587" customFormat="1">
      <c r="F2531" s="555"/>
      <c r="H2531" s="555"/>
      <c r="J2531" s="555"/>
      <c r="O2531" s="588"/>
      <c r="P2531" s="557"/>
      <c r="Q2531" s="557"/>
      <c r="R2531" s="557"/>
    </row>
    <row r="2532" spans="6:18" s="587" customFormat="1">
      <c r="F2532" s="555"/>
      <c r="H2532" s="555"/>
      <c r="J2532" s="555"/>
      <c r="O2532" s="588"/>
      <c r="P2532" s="557"/>
      <c r="Q2532" s="557"/>
      <c r="R2532" s="557"/>
    </row>
    <row r="2533" spans="6:18" s="587" customFormat="1">
      <c r="F2533" s="555"/>
      <c r="H2533" s="555"/>
      <c r="J2533" s="555"/>
      <c r="O2533" s="588"/>
      <c r="P2533" s="557"/>
      <c r="Q2533" s="557"/>
      <c r="R2533" s="557"/>
    </row>
    <row r="2534" spans="6:18" s="587" customFormat="1">
      <c r="F2534" s="555"/>
      <c r="H2534" s="555"/>
      <c r="J2534" s="555"/>
      <c r="O2534" s="588"/>
      <c r="P2534" s="557"/>
      <c r="Q2534" s="557"/>
      <c r="R2534" s="557"/>
    </row>
    <row r="2535" spans="6:18" s="587" customFormat="1">
      <c r="F2535" s="555"/>
      <c r="H2535" s="555"/>
      <c r="J2535" s="555"/>
      <c r="O2535" s="588"/>
      <c r="P2535" s="557"/>
      <c r="Q2535" s="557"/>
      <c r="R2535" s="557"/>
    </row>
    <row r="2536" spans="6:18" s="587" customFormat="1">
      <c r="F2536" s="555"/>
      <c r="H2536" s="555"/>
      <c r="J2536" s="555"/>
      <c r="O2536" s="588"/>
      <c r="P2536" s="557"/>
      <c r="Q2536" s="557"/>
      <c r="R2536" s="557"/>
    </row>
    <row r="2537" spans="6:18" s="587" customFormat="1">
      <c r="F2537" s="555"/>
      <c r="H2537" s="555"/>
      <c r="J2537" s="555"/>
      <c r="O2537" s="588"/>
      <c r="P2537" s="557"/>
      <c r="Q2537" s="557"/>
      <c r="R2537" s="557"/>
    </row>
    <row r="2538" spans="6:18" s="587" customFormat="1">
      <c r="F2538" s="555"/>
      <c r="H2538" s="555"/>
      <c r="J2538" s="555"/>
      <c r="O2538" s="588"/>
      <c r="P2538" s="557"/>
      <c r="Q2538" s="557"/>
      <c r="R2538" s="557"/>
    </row>
    <row r="2539" spans="6:18" s="587" customFormat="1">
      <c r="F2539" s="555"/>
      <c r="H2539" s="555"/>
      <c r="J2539" s="555"/>
      <c r="O2539" s="588"/>
      <c r="P2539" s="557"/>
      <c r="Q2539" s="557"/>
      <c r="R2539" s="557"/>
    </row>
    <row r="2540" spans="6:18" s="587" customFormat="1">
      <c r="F2540" s="555"/>
      <c r="H2540" s="555"/>
      <c r="J2540" s="555"/>
      <c r="O2540" s="588"/>
      <c r="P2540" s="557"/>
      <c r="Q2540" s="557"/>
      <c r="R2540" s="557"/>
    </row>
    <row r="2541" spans="6:18" s="587" customFormat="1">
      <c r="F2541" s="555"/>
      <c r="H2541" s="555"/>
      <c r="J2541" s="555"/>
      <c r="O2541" s="588"/>
      <c r="P2541" s="557"/>
      <c r="Q2541" s="557"/>
      <c r="R2541" s="557"/>
    </row>
    <row r="2542" spans="6:18" s="587" customFormat="1">
      <c r="F2542" s="555"/>
      <c r="H2542" s="555"/>
      <c r="J2542" s="555"/>
      <c r="O2542" s="588"/>
      <c r="P2542" s="557"/>
      <c r="Q2542" s="557"/>
      <c r="R2542" s="557"/>
    </row>
    <row r="2543" spans="6:18" s="587" customFormat="1">
      <c r="F2543" s="555"/>
      <c r="H2543" s="555"/>
      <c r="J2543" s="555"/>
      <c r="O2543" s="588"/>
      <c r="P2543" s="557"/>
      <c r="Q2543" s="557"/>
      <c r="R2543" s="557"/>
    </row>
    <row r="2544" spans="6:18" s="587" customFormat="1">
      <c r="F2544" s="555"/>
      <c r="H2544" s="555"/>
      <c r="J2544" s="555"/>
      <c r="O2544" s="588"/>
      <c r="P2544" s="557"/>
      <c r="Q2544" s="557"/>
      <c r="R2544" s="557"/>
    </row>
    <row r="2545" spans="6:18" s="587" customFormat="1">
      <c r="F2545" s="555"/>
      <c r="H2545" s="555"/>
      <c r="J2545" s="555"/>
      <c r="O2545" s="588"/>
      <c r="P2545" s="557"/>
      <c r="Q2545" s="557"/>
      <c r="R2545" s="557"/>
    </row>
    <row r="2546" spans="6:18" s="587" customFormat="1">
      <c r="F2546" s="555"/>
      <c r="H2546" s="555"/>
      <c r="J2546" s="555"/>
      <c r="O2546" s="588"/>
      <c r="P2546" s="557"/>
      <c r="Q2546" s="557"/>
      <c r="R2546" s="557"/>
    </row>
    <row r="2547" spans="6:18" s="587" customFormat="1">
      <c r="F2547" s="555"/>
      <c r="H2547" s="555"/>
      <c r="J2547" s="555"/>
      <c r="O2547" s="588"/>
      <c r="P2547" s="557"/>
      <c r="Q2547" s="557"/>
      <c r="R2547" s="557"/>
    </row>
    <row r="2548" spans="6:18" s="587" customFormat="1">
      <c r="F2548" s="555"/>
      <c r="H2548" s="555"/>
      <c r="J2548" s="555"/>
      <c r="O2548" s="588"/>
      <c r="P2548" s="557"/>
      <c r="Q2548" s="557"/>
      <c r="R2548" s="557"/>
    </row>
    <row r="2549" spans="6:18" s="587" customFormat="1">
      <c r="F2549" s="555"/>
      <c r="H2549" s="555"/>
      <c r="J2549" s="555"/>
      <c r="O2549" s="588"/>
      <c r="P2549" s="557"/>
      <c r="Q2549" s="557"/>
      <c r="R2549" s="557"/>
    </row>
    <row r="2550" spans="6:18" s="587" customFormat="1">
      <c r="F2550" s="555"/>
      <c r="H2550" s="555"/>
      <c r="J2550" s="555"/>
      <c r="O2550" s="588"/>
      <c r="P2550" s="557"/>
      <c r="Q2550" s="557"/>
      <c r="R2550" s="557"/>
    </row>
    <row r="2551" spans="6:18" s="587" customFormat="1">
      <c r="F2551" s="555"/>
      <c r="H2551" s="555"/>
      <c r="J2551" s="555"/>
      <c r="O2551" s="588"/>
      <c r="P2551" s="557"/>
      <c r="Q2551" s="557"/>
      <c r="R2551" s="557"/>
    </row>
    <row r="2552" spans="6:18" s="587" customFormat="1">
      <c r="F2552" s="555"/>
      <c r="H2552" s="555"/>
      <c r="J2552" s="555"/>
      <c r="O2552" s="588"/>
      <c r="P2552" s="557"/>
      <c r="Q2552" s="557"/>
      <c r="R2552" s="557"/>
    </row>
    <row r="2553" spans="6:18" s="587" customFormat="1">
      <c r="F2553" s="555"/>
      <c r="H2553" s="555"/>
      <c r="J2553" s="555"/>
      <c r="O2553" s="588"/>
      <c r="P2553" s="557"/>
      <c r="Q2553" s="557"/>
      <c r="R2553" s="557"/>
    </row>
    <row r="2554" spans="6:18" s="587" customFormat="1">
      <c r="F2554" s="555"/>
      <c r="H2554" s="555"/>
      <c r="J2554" s="555"/>
      <c r="O2554" s="588"/>
      <c r="P2554" s="557"/>
      <c r="Q2554" s="557"/>
      <c r="R2554" s="557"/>
    </row>
    <row r="2555" spans="6:18" s="587" customFormat="1">
      <c r="F2555" s="555"/>
      <c r="H2555" s="555"/>
      <c r="J2555" s="555"/>
      <c r="O2555" s="588"/>
      <c r="P2555" s="557"/>
      <c r="Q2555" s="557"/>
      <c r="R2555" s="557"/>
    </row>
    <row r="2556" spans="6:18" s="587" customFormat="1">
      <c r="F2556" s="555"/>
      <c r="H2556" s="555"/>
      <c r="J2556" s="555"/>
      <c r="O2556" s="588"/>
      <c r="P2556" s="557"/>
      <c r="Q2556" s="557"/>
      <c r="R2556" s="557"/>
    </row>
    <row r="2557" spans="6:18" s="587" customFormat="1">
      <c r="F2557" s="555"/>
      <c r="H2557" s="555"/>
      <c r="J2557" s="555"/>
      <c r="O2557" s="588"/>
      <c r="P2557" s="557"/>
      <c r="Q2557" s="557"/>
      <c r="R2557" s="557"/>
    </row>
    <row r="2558" spans="6:18" s="587" customFormat="1">
      <c r="F2558" s="555"/>
      <c r="H2558" s="555"/>
      <c r="J2558" s="555"/>
      <c r="O2558" s="588"/>
      <c r="P2558" s="557"/>
      <c r="Q2558" s="557"/>
      <c r="R2558" s="557"/>
    </row>
    <row r="2559" spans="6:18" s="587" customFormat="1">
      <c r="F2559" s="555"/>
      <c r="H2559" s="555"/>
      <c r="J2559" s="555"/>
      <c r="O2559" s="588"/>
      <c r="P2559" s="557"/>
      <c r="Q2559" s="557"/>
      <c r="R2559" s="557"/>
    </row>
    <row r="2560" spans="6:18" s="587" customFormat="1">
      <c r="F2560" s="555"/>
      <c r="H2560" s="555"/>
      <c r="J2560" s="555"/>
      <c r="O2560" s="588"/>
      <c r="P2560" s="557"/>
      <c r="Q2560" s="557"/>
      <c r="R2560" s="557"/>
    </row>
    <row r="2561" spans="6:18" s="587" customFormat="1">
      <c r="F2561" s="555"/>
      <c r="H2561" s="555"/>
      <c r="J2561" s="555"/>
      <c r="O2561" s="588"/>
      <c r="P2561" s="557"/>
      <c r="Q2561" s="557"/>
      <c r="R2561" s="557"/>
    </row>
    <row r="2562" spans="6:18" s="587" customFormat="1">
      <c r="F2562" s="555"/>
      <c r="H2562" s="555"/>
      <c r="J2562" s="555"/>
      <c r="O2562" s="588"/>
      <c r="P2562" s="557"/>
      <c r="Q2562" s="557"/>
      <c r="R2562" s="557"/>
    </row>
    <row r="2563" spans="6:18" s="587" customFormat="1">
      <c r="F2563" s="555"/>
      <c r="H2563" s="555"/>
      <c r="J2563" s="555"/>
      <c r="O2563" s="588"/>
      <c r="P2563" s="557"/>
      <c r="Q2563" s="557"/>
      <c r="R2563" s="557"/>
    </row>
    <row r="2564" spans="6:18" s="587" customFormat="1">
      <c r="F2564" s="555"/>
      <c r="H2564" s="555"/>
      <c r="J2564" s="555"/>
      <c r="O2564" s="588"/>
      <c r="P2564" s="557"/>
      <c r="Q2564" s="557"/>
      <c r="R2564" s="557"/>
    </row>
    <row r="2565" spans="6:18" s="587" customFormat="1">
      <c r="F2565" s="555"/>
      <c r="H2565" s="555"/>
      <c r="J2565" s="555"/>
      <c r="O2565" s="588"/>
      <c r="P2565" s="557"/>
      <c r="Q2565" s="557"/>
      <c r="R2565" s="557"/>
    </row>
    <row r="2566" spans="6:18" s="587" customFormat="1">
      <c r="F2566" s="555"/>
      <c r="H2566" s="555"/>
      <c r="J2566" s="555"/>
      <c r="O2566" s="588"/>
      <c r="P2566" s="557"/>
      <c r="Q2566" s="557"/>
      <c r="R2566" s="557"/>
    </row>
    <row r="2567" spans="6:18" s="587" customFormat="1">
      <c r="F2567" s="555"/>
      <c r="H2567" s="555"/>
      <c r="J2567" s="555"/>
      <c r="O2567" s="588"/>
      <c r="P2567" s="557"/>
      <c r="Q2567" s="557"/>
      <c r="R2567" s="557"/>
    </row>
    <row r="2568" spans="6:18" s="587" customFormat="1">
      <c r="F2568" s="555"/>
      <c r="H2568" s="555"/>
      <c r="J2568" s="555"/>
      <c r="O2568" s="588"/>
      <c r="P2568" s="557"/>
      <c r="Q2568" s="557"/>
      <c r="R2568" s="557"/>
    </row>
    <row r="2569" spans="6:18" s="587" customFormat="1">
      <c r="F2569" s="555"/>
      <c r="H2569" s="555"/>
      <c r="J2569" s="555"/>
      <c r="O2569" s="588"/>
      <c r="P2569" s="557"/>
      <c r="Q2569" s="557"/>
      <c r="R2569" s="557"/>
    </row>
    <row r="2570" spans="6:18" s="587" customFormat="1">
      <c r="F2570" s="555"/>
      <c r="H2570" s="555"/>
      <c r="J2570" s="555"/>
      <c r="O2570" s="588"/>
      <c r="P2570" s="557"/>
      <c r="Q2570" s="557"/>
      <c r="R2570" s="557"/>
    </row>
    <row r="2571" spans="6:18" s="587" customFormat="1">
      <c r="F2571" s="555"/>
      <c r="H2571" s="555"/>
      <c r="J2571" s="555"/>
      <c r="O2571" s="588"/>
      <c r="P2571" s="557"/>
      <c r="Q2571" s="557"/>
      <c r="R2571" s="557"/>
    </row>
    <row r="2572" spans="6:18" s="587" customFormat="1">
      <c r="F2572" s="555"/>
      <c r="H2572" s="555"/>
      <c r="J2572" s="555"/>
      <c r="O2572" s="588"/>
      <c r="P2572" s="557"/>
      <c r="Q2572" s="557"/>
      <c r="R2572" s="557"/>
    </row>
    <row r="2573" spans="6:18" s="587" customFormat="1">
      <c r="F2573" s="555"/>
      <c r="H2573" s="555"/>
      <c r="J2573" s="555"/>
      <c r="O2573" s="588"/>
      <c r="P2573" s="557"/>
      <c r="Q2573" s="557"/>
      <c r="R2573" s="557"/>
    </row>
    <row r="2574" spans="6:18" s="587" customFormat="1">
      <c r="F2574" s="555"/>
      <c r="H2574" s="555"/>
      <c r="J2574" s="555"/>
      <c r="O2574" s="588"/>
      <c r="P2574" s="557"/>
      <c r="Q2574" s="557"/>
      <c r="R2574" s="557"/>
    </row>
    <row r="2575" spans="6:18" s="587" customFormat="1">
      <c r="F2575" s="555"/>
      <c r="H2575" s="555"/>
      <c r="J2575" s="555"/>
      <c r="O2575" s="588"/>
      <c r="P2575" s="557"/>
      <c r="Q2575" s="557"/>
      <c r="R2575" s="557"/>
    </row>
    <row r="2576" spans="6:18" s="587" customFormat="1">
      <c r="F2576" s="555"/>
      <c r="H2576" s="555"/>
      <c r="J2576" s="555"/>
      <c r="O2576" s="588"/>
      <c r="P2576" s="557"/>
      <c r="Q2576" s="557"/>
      <c r="R2576" s="557"/>
    </row>
    <row r="2577" spans="6:18" s="587" customFormat="1">
      <c r="F2577" s="555"/>
      <c r="H2577" s="555"/>
      <c r="J2577" s="555"/>
      <c r="O2577" s="588"/>
      <c r="P2577" s="557"/>
      <c r="Q2577" s="557"/>
      <c r="R2577" s="557"/>
    </row>
    <row r="2578" spans="6:18" s="587" customFormat="1">
      <c r="F2578" s="555"/>
      <c r="H2578" s="555"/>
      <c r="J2578" s="555"/>
      <c r="O2578" s="588"/>
      <c r="P2578" s="557"/>
      <c r="Q2578" s="557"/>
      <c r="R2578" s="557"/>
    </row>
    <row r="2579" spans="6:18" s="587" customFormat="1">
      <c r="F2579" s="555"/>
      <c r="H2579" s="555"/>
      <c r="J2579" s="555"/>
      <c r="O2579" s="588"/>
      <c r="P2579" s="557"/>
      <c r="Q2579" s="557"/>
      <c r="R2579" s="557"/>
    </row>
    <row r="2580" spans="6:18" s="587" customFormat="1">
      <c r="F2580" s="555"/>
      <c r="H2580" s="555"/>
      <c r="J2580" s="555"/>
      <c r="O2580" s="588"/>
      <c r="P2580" s="557"/>
      <c r="Q2580" s="557"/>
      <c r="R2580" s="557"/>
    </row>
    <row r="2581" spans="6:18" s="587" customFormat="1">
      <c r="F2581" s="555"/>
      <c r="H2581" s="555"/>
      <c r="J2581" s="555"/>
      <c r="O2581" s="588"/>
      <c r="P2581" s="557"/>
      <c r="Q2581" s="557"/>
      <c r="R2581" s="557"/>
    </row>
    <row r="2582" spans="6:18" s="587" customFormat="1">
      <c r="F2582" s="555"/>
      <c r="H2582" s="555"/>
      <c r="J2582" s="555"/>
      <c r="O2582" s="588"/>
      <c r="P2582" s="557"/>
      <c r="Q2582" s="557"/>
      <c r="R2582" s="557"/>
    </row>
    <row r="2583" spans="6:18" s="587" customFormat="1">
      <c r="F2583" s="555"/>
      <c r="H2583" s="555"/>
      <c r="J2583" s="555"/>
      <c r="O2583" s="588"/>
      <c r="P2583" s="557"/>
      <c r="Q2583" s="557"/>
      <c r="R2583" s="557"/>
    </row>
    <row r="2584" spans="6:18" s="587" customFormat="1">
      <c r="F2584" s="555"/>
      <c r="H2584" s="555"/>
      <c r="J2584" s="555"/>
      <c r="O2584" s="588"/>
      <c r="P2584" s="557"/>
      <c r="Q2584" s="557"/>
      <c r="R2584" s="557"/>
    </row>
    <row r="2585" spans="6:18" s="587" customFormat="1">
      <c r="F2585" s="555"/>
      <c r="H2585" s="555"/>
      <c r="J2585" s="555"/>
      <c r="O2585" s="588"/>
      <c r="P2585" s="557"/>
      <c r="Q2585" s="557"/>
      <c r="R2585" s="557"/>
    </row>
    <row r="2586" spans="6:18" s="587" customFormat="1">
      <c r="F2586" s="555"/>
      <c r="H2586" s="555"/>
      <c r="J2586" s="555"/>
      <c r="O2586" s="588"/>
      <c r="P2586" s="557"/>
      <c r="Q2586" s="557"/>
      <c r="R2586" s="557"/>
    </row>
    <row r="2587" spans="6:18" s="587" customFormat="1">
      <c r="F2587" s="555"/>
      <c r="H2587" s="555"/>
      <c r="J2587" s="555"/>
      <c r="O2587" s="588"/>
      <c r="P2587" s="557"/>
      <c r="Q2587" s="557"/>
      <c r="R2587" s="557"/>
    </row>
    <row r="2588" spans="6:18" s="587" customFormat="1">
      <c r="F2588" s="555"/>
      <c r="H2588" s="555"/>
      <c r="J2588" s="555"/>
      <c r="O2588" s="588"/>
      <c r="P2588" s="557"/>
      <c r="Q2588" s="557"/>
      <c r="R2588" s="557"/>
    </row>
    <row r="2589" spans="6:18" s="587" customFormat="1">
      <c r="F2589" s="555"/>
      <c r="H2589" s="555"/>
      <c r="J2589" s="555"/>
      <c r="O2589" s="588"/>
      <c r="P2589" s="557"/>
      <c r="Q2589" s="557"/>
      <c r="R2589" s="557"/>
    </row>
    <row r="2590" spans="6:18" s="587" customFormat="1">
      <c r="F2590" s="555"/>
      <c r="H2590" s="555"/>
      <c r="J2590" s="555"/>
      <c r="O2590" s="588"/>
      <c r="P2590" s="557"/>
      <c r="Q2590" s="557"/>
      <c r="R2590" s="557"/>
    </row>
    <row r="2591" spans="6:18" s="587" customFormat="1">
      <c r="F2591" s="555"/>
      <c r="H2591" s="555"/>
      <c r="J2591" s="555"/>
      <c r="O2591" s="588"/>
      <c r="P2591" s="557"/>
      <c r="Q2591" s="557"/>
      <c r="R2591" s="557"/>
    </row>
    <row r="2592" spans="6:18" s="587" customFormat="1">
      <c r="F2592" s="555"/>
      <c r="H2592" s="555"/>
      <c r="J2592" s="555"/>
      <c r="O2592" s="588"/>
      <c r="P2592" s="557"/>
      <c r="Q2592" s="557"/>
      <c r="R2592" s="557"/>
    </row>
    <row r="2593" spans="6:18" s="587" customFormat="1">
      <c r="F2593" s="555"/>
      <c r="H2593" s="555"/>
      <c r="J2593" s="555"/>
      <c r="O2593" s="588"/>
      <c r="P2593" s="557"/>
      <c r="Q2593" s="557"/>
      <c r="R2593" s="557"/>
    </row>
    <row r="2594" spans="6:18" s="587" customFormat="1">
      <c r="F2594" s="555"/>
      <c r="H2594" s="555"/>
      <c r="J2594" s="555"/>
      <c r="O2594" s="588"/>
      <c r="P2594" s="557"/>
      <c r="Q2594" s="557"/>
      <c r="R2594" s="557"/>
    </row>
    <row r="2595" spans="6:18" s="587" customFormat="1">
      <c r="F2595" s="555"/>
      <c r="H2595" s="555"/>
      <c r="J2595" s="555"/>
      <c r="O2595" s="588"/>
      <c r="P2595" s="557"/>
      <c r="Q2595" s="557"/>
      <c r="R2595" s="557"/>
    </row>
    <row r="2596" spans="6:18" s="587" customFormat="1">
      <c r="F2596" s="555"/>
      <c r="H2596" s="555"/>
      <c r="J2596" s="555"/>
      <c r="O2596" s="588"/>
      <c r="P2596" s="557"/>
      <c r="Q2596" s="557"/>
      <c r="R2596" s="557"/>
    </row>
    <row r="2597" spans="6:18" s="587" customFormat="1">
      <c r="F2597" s="555"/>
      <c r="H2597" s="555"/>
      <c r="J2597" s="555"/>
      <c r="O2597" s="588"/>
      <c r="P2597" s="557"/>
      <c r="Q2597" s="557"/>
      <c r="R2597" s="557"/>
    </row>
    <row r="2598" spans="6:18" s="587" customFormat="1">
      <c r="F2598" s="555"/>
      <c r="H2598" s="555"/>
      <c r="J2598" s="555"/>
      <c r="O2598" s="588"/>
      <c r="P2598" s="557"/>
      <c r="Q2598" s="557"/>
      <c r="R2598" s="557"/>
    </row>
    <row r="2599" spans="6:18" s="587" customFormat="1">
      <c r="F2599" s="555"/>
      <c r="H2599" s="555"/>
      <c r="J2599" s="555"/>
      <c r="O2599" s="588"/>
      <c r="P2599" s="557"/>
      <c r="Q2599" s="557"/>
      <c r="R2599" s="557"/>
    </row>
    <row r="2600" spans="6:18" s="587" customFormat="1">
      <c r="F2600" s="555"/>
      <c r="H2600" s="555"/>
      <c r="J2600" s="555"/>
      <c r="O2600" s="588"/>
      <c r="P2600" s="557"/>
      <c r="Q2600" s="557"/>
      <c r="R2600" s="557"/>
    </row>
    <row r="2601" spans="6:18" s="587" customFormat="1">
      <c r="F2601" s="555"/>
      <c r="H2601" s="555"/>
      <c r="J2601" s="555"/>
      <c r="O2601" s="588"/>
      <c r="P2601" s="557"/>
      <c r="Q2601" s="557"/>
      <c r="R2601" s="557"/>
    </row>
    <row r="2602" spans="6:18" s="587" customFormat="1">
      <c r="F2602" s="555"/>
      <c r="H2602" s="555"/>
      <c r="J2602" s="555"/>
      <c r="O2602" s="588"/>
      <c r="P2602" s="557"/>
      <c r="Q2602" s="557"/>
      <c r="R2602" s="557"/>
    </row>
    <row r="2603" spans="6:18" s="587" customFormat="1">
      <c r="F2603" s="555"/>
      <c r="H2603" s="555"/>
      <c r="J2603" s="555"/>
      <c r="O2603" s="588"/>
      <c r="P2603" s="557"/>
      <c r="Q2603" s="557"/>
      <c r="R2603" s="557"/>
    </row>
    <row r="2604" spans="6:18" s="587" customFormat="1">
      <c r="F2604" s="555"/>
      <c r="H2604" s="555"/>
      <c r="J2604" s="555"/>
      <c r="O2604" s="588"/>
      <c r="P2604" s="557"/>
      <c r="Q2604" s="557"/>
      <c r="R2604" s="557"/>
    </row>
    <row r="2605" spans="6:18" s="587" customFormat="1">
      <c r="F2605" s="555"/>
      <c r="H2605" s="555"/>
      <c r="J2605" s="555"/>
      <c r="O2605" s="588"/>
      <c r="P2605" s="557"/>
      <c r="Q2605" s="557"/>
      <c r="R2605" s="557"/>
    </row>
    <row r="2606" spans="6:18" s="587" customFormat="1">
      <c r="F2606" s="555"/>
      <c r="H2606" s="555"/>
      <c r="J2606" s="555"/>
      <c r="O2606" s="588"/>
      <c r="P2606" s="557"/>
      <c r="Q2606" s="557"/>
      <c r="R2606" s="557"/>
    </row>
    <row r="2607" spans="6:18" s="587" customFormat="1">
      <c r="F2607" s="555"/>
      <c r="H2607" s="555"/>
      <c r="J2607" s="555"/>
      <c r="O2607" s="588"/>
      <c r="P2607" s="557"/>
      <c r="Q2607" s="557"/>
      <c r="R2607" s="557"/>
    </row>
    <row r="2608" spans="6:18" s="587" customFormat="1">
      <c r="F2608" s="555"/>
      <c r="H2608" s="555"/>
      <c r="J2608" s="555"/>
      <c r="O2608" s="588"/>
      <c r="P2608" s="557"/>
      <c r="Q2608" s="557"/>
      <c r="R2608" s="557"/>
    </row>
    <row r="2609" spans="6:18" s="587" customFormat="1">
      <c r="F2609" s="555"/>
      <c r="H2609" s="555"/>
      <c r="J2609" s="555"/>
      <c r="O2609" s="588"/>
      <c r="P2609" s="557"/>
      <c r="Q2609" s="557"/>
      <c r="R2609" s="557"/>
    </row>
    <row r="2610" spans="6:18" s="587" customFormat="1">
      <c r="F2610" s="555"/>
      <c r="H2610" s="555"/>
      <c r="J2610" s="555"/>
      <c r="O2610" s="588"/>
      <c r="P2610" s="557"/>
      <c r="Q2610" s="557"/>
      <c r="R2610" s="557"/>
    </row>
    <row r="2611" spans="6:18" s="587" customFormat="1">
      <c r="F2611" s="555"/>
      <c r="H2611" s="555"/>
      <c r="J2611" s="555"/>
      <c r="O2611" s="588"/>
      <c r="P2611" s="557"/>
      <c r="Q2611" s="557"/>
      <c r="R2611" s="557"/>
    </row>
    <row r="2612" spans="6:18" s="587" customFormat="1">
      <c r="F2612" s="555"/>
      <c r="H2612" s="555"/>
      <c r="J2612" s="555"/>
      <c r="O2612" s="588"/>
      <c r="P2612" s="557"/>
      <c r="Q2612" s="557"/>
      <c r="R2612" s="557"/>
    </row>
    <row r="2613" spans="6:18" s="587" customFormat="1">
      <c r="F2613" s="555"/>
      <c r="H2613" s="555"/>
      <c r="J2613" s="555"/>
      <c r="O2613" s="588"/>
      <c r="P2613" s="557"/>
      <c r="Q2613" s="557"/>
      <c r="R2613" s="557"/>
    </row>
    <row r="2614" spans="6:18" s="587" customFormat="1">
      <c r="F2614" s="555"/>
      <c r="H2614" s="555"/>
      <c r="J2614" s="555"/>
      <c r="O2614" s="588"/>
      <c r="P2614" s="557"/>
      <c r="Q2614" s="557"/>
      <c r="R2614" s="557"/>
    </row>
    <row r="2615" spans="6:18" s="587" customFormat="1">
      <c r="F2615" s="555"/>
      <c r="H2615" s="555"/>
      <c r="J2615" s="555"/>
      <c r="O2615" s="588"/>
      <c r="P2615" s="557"/>
      <c r="Q2615" s="557"/>
      <c r="R2615" s="557"/>
    </row>
    <row r="2616" spans="6:18" s="587" customFormat="1">
      <c r="F2616" s="555"/>
      <c r="H2616" s="555"/>
      <c r="J2616" s="555"/>
      <c r="O2616" s="588"/>
      <c r="P2616" s="557"/>
      <c r="Q2616" s="557"/>
      <c r="R2616" s="557"/>
    </row>
    <row r="2617" spans="6:18" s="587" customFormat="1">
      <c r="F2617" s="555"/>
      <c r="H2617" s="555"/>
      <c r="J2617" s="555"/>
      <c r="O2617" s="588"/>
      <c r="P2617" s="557"/>
      <c r="Q2617" s="557"/>
      <c r="R2617" s="557"/>
    </row>
    <row r="2618" spans="6:18" s="587" customFormat="1">
      <c r="F2618" s="555"/>
      <c r="H2618" s="555"/>
      <c r="J2618" s="555"/>
      <c r="O2618" s="588"/>
      <c r="P2618" s="557"/>
      <c r="Q2618" s="557"/>
      <c r="R2618" s="557"/>
    </row>
    <row r="2619" spans="6:18" s="587" customFormat="1">
      <c r="F2619" s="555"/>
      <c r="H2619" s="555"/>
      <c r="J2619" s="555"/>
      <c r="O2619" s="588"/>
      <c r="P2619" s="557"/>
      <c r="Q2619" s="557"/>
      <c r="R2619" s="557"/>
    </row>
    <row r="2620" spans="6:18" s="587" customFormat="1">
      <c r="F2620" s="555"/>
      <c r="H2620" s="555"/>
      <c r="J2620" s="555"/>
      <c r="O2620" s="588"/>
      <c r="P2620" s="557"/>
      <c r="Q2620" s="557"/>
      <c r="R2620" s="557"/>
    </row>
    <row r="2621" spans="6:18" s="587" customFormat="1">
      <c r="F2621" s="555"/>
      <c r="H2621" s="555"/>
      <c r="J2621" s="555"/>
      <c r="O2621" s="588"/>
      <c r="P2621" s="557"/>
      <c r="Q2621" s="557"/>
      <c r="R2621" s="557"/>
    </row>
    <row r="2622" spans="6:18" s="587" customFormat="1">
      <c r="F2622" s="555"/>
      <c r="H2622" s="555"/>
      <c r="J2622" s="555"/>
      <c r="O2622" s="588"/>
      <c r="P2622" s="557"/>
      <c r="Q2622" s="557"/>
      <c r="R2622" s="557"/>
    </row>
    <row r="2623" spans="6:18" s="587" customFormat="1">
      <c r="F2623" s="555"/>
      <c r="H2623" s="555"/>
      <c r="J2623" s="555"/>
      <c r="O2623" s="588"/>
      <c r="P2623" s="557"/>
      <c r="Q2623" s="557"/>
      <c r="R2623" s="557"/>
    </row>
    <row r="2624" spans="6:18" s="587" customFormat="1">
      <c r="F2624" s="555"/>
      <c r="H2624" s="555"/>
      <c r="J2624" s="555"/>
      <c r="O2624" s="588"/>
      <c r="P2624" s="557"/>
      <c r="Q2624" s="557"/>
      <c r="R2624" s="557"/>
    </row>
    <row r="2625" spans="6:18" s="587" customFormat="1">
      <c r="F2625" s="555"/>
      <c r="H2625" s="555"/>
      <c r="J2625" s="555"/>
      <c r="O2625" s="588"/>
      <c r="P2625" s="557"/>
      <c r="Q2625" s="557"/>
      <c r="R2625" s="557"/>
    </row>
    <row r="2626" spans="6:18" s="587" customFormat="1">
      <c r="F2626" s="555"/>
      <c r="H2626" s="555"/>
      <c r="J2626" s="555"/>
      <c r="O2626" s="588"/>
      <c r="P2626" s="557"/>
      <c r="Q2626" s="557"/>
      <c r="R2626" s="557"/>
    </row>
    <row r="2627" spans="6:18" s="587" customFormat="1">
      <c r="F2627" s="555"/>
      <c r="H2627" s="555"/>
      <c r="J2627" s="555"/>
      <c r="O2627" s="588"/>
      <c r="P2627" s="557"/>
      <c r="Q2627" s="557"/>
      <c r="R2627" s="557"/>
    </row>
    <row r="2628" spans="6:18" s="587" customFormat="1">
      <c r="F2628" s="555"/>
      <c r="H2628" s="555"/>
      <c r="J2628" s="555"/>
      <c r="O2628" s="588"/>
      <c r="P2628" s="557"/>
      <c r="Q2628" s="557"/>
      <c r="R2628" s="557"/>
    </row>
    <row r="2629" spans="6:18" s="587" customFormat="1">
      <c r="F2629" s="555"/>
      <c r="H2629" s="555"/>
      <c r="J2629" s="555"/>
      <c r="O2629" s="588"/>
      <c r="P2629" s="557"/>
      <c r="Q2629" s="557"/>
      <c r="R2629" s="557"/>
    </row>
    <row r="2630" spans="6:18" s="587" customFormat="1">
      <c r="F2630" s="555"/>
      <c r="H2630" s="555"/>
      <c r="J2630" s="555"/>
      <c r="O2630" s="588"/>
      <c r="P2630" s="557"/>
      <c r="Q2630" s="557"/>
      <c r="R2630" s="557"/>
    </row>
    <row r="2631" spans="6:18" s="587" customFormat="1">
      <c r="F2631" s="555"/>
      <c r="H2631" s="555"/>
      <c r="J2631" s="555"/>
      <c r="O2631" s="588"/>
      <c r="P2631" s="557"/>
      <c r="Q2631" s="557"/>
      <c r="R2631" s="557"/>
    </row>
    <row r="2632" spans="6:18" s="587" customFormat="1">
      <c r="F2632" s="555"/>
      <c r="H2632" s="555"/>
      <c r="J2632" s="555"/>
      <c r="O2632" s="588"/>
      <c r="P2632" s="557"/>
      <c r="Q2632" s="557"/>
      <c r="R2632" s="557"/>
    </row>
    <row r="2633" spans="6:18" s="587" customFormat="1">
      <c r="F2633" s="555"/>
      <c r="H2633" s="555"/>
      <c r="J2633" s="555"/>
      <c r="O2633" s="588"/>
      <c r="P2633" s="557"/>
      <c r="Q2633" s="557"/>
      <c r="R2633" s="557"/>
    </row>
    <row r="2634" spans="6:18" s="587" customFormat="1">
      <c r="F2634" s="555"/>
      <c r="H2634" s="555"/>
      <c r="J2634" s="555"/>
      <c r="O2634" s="588"/>
      <c r="P2634" s="557"/>
      <c r="Q2634" s="557"/>
      <c r="R2634" s="557"/>
    </row>
    <row r="2635" spans="6:18" s="587" customFormat="1">
      <c r="F2635" s="555"/>
      <c r="H2635" s="555"/>
      <c r="J2635" s="555"/>
      <c r="O2635" s="588"/>
      <c r="P2635" s="557"/>
      <c r="Q2635" s="557"/>
      <c r="R2635" s="557"/>
    </row>
    <row r="2636" spans="6:18" s="587" customFormat="1">
      <c r="F2636" s="555"/>
      <c r="H2636" s="555"/>
      <c r="J2636" s="555"/>
      <c r="O2636" s="588"/>
      <c r="P2636" s="557"/>
      <c r="Q2636" s="557"/>
      <c r="R2636" s="557"/>
    </row>
    <row r="2637" spans="6:18" s="587" customFormat="1">
      <c r="F2637" s="555"/>
      <c r="H2637" s="555"/>
      <c r="J2637" s="555"/>
      <c r="O2637" s="588"/>
      <c r="P2637" s="557"/>
      <c r="Q2637" s="557"/>
      <c r="R2637" s="557"/>
    </row>
    <row r="2638" spans="6:18" s="587" customFormat="1">
      <c r="F2638" s="555"/>
      <c r="H2638" s="555"/>
      <c r="J2638" s="555"/>
      <c r="O2638" s="588"/>
      <c r="P2638" s="557"/>
      <c r="Q2638" s="557"/>
      <c r="R2638" s="557"/>
    </row>
    <row r="2639" spans="6:18" s="587" customFormat="1">
      <c r="F2639" s="555"/>
      <c r="H2639" s="555"/>
      <c r="J2639" s="555"/>
      <c r="O2639" s="588"/>
      <c r="P2639" s="557"/>
      <c r="Q2639" s="557"/>
      <c r="R2639" s="557"/>
    </row>
    <row r="2640" spans="6:18" s="587" customFormat="1">
      <c r="F2640" s="555"/>
      <c r="H2640" s="555"/>
      <c r="J2640" s="555"/>
      <c r="O2640" s="588"/>
      <c r="P2640" s="557"/>
      <c r="Q2640" s="557"/>
      <c r="R2640" s="557"/>
    </row>
    <row r="2641" spans="6:18" s="587" customFormat="1">
      <c r="F2641" s="555"/>
      <c r="H2641" s="555"/>
      <c r="J2641" s="555"/>
      <c r="O2641" s="588"/>
      <c r="P2641" s="557"/>
      <c r="Q2641" s="557"/>
      <c r="R2641" s="557"/>
    </row>
    <row r="2642" spans="6:18" s="587" customFormat="1">
      <c r="F2642" s="555"/>
      <c r="H2642" s="555"/>
      <c r="J2642" s="555"/>
      <c r="O2642" s="588"/>
      <c r="P2642" s="557"/>
      <c r="Q2642" s="557"/>
      <c r="R2642" s="557"/>
    </row>
    <row r="2643" spans="6:18" s="587" customFormat="1">
      <c r="F2643" s="555"/>
      <c r="H2643" s="555"/>
      <c r="J2643" s="555"/>
      <c r="O2643" s="588"/>
      <c r="P2643" s="557"/>
      <c r="Q2643" s="557"/>
      <c r="R2643" s="557"/>
    </row>
    <row r="2644" spans="6:18" s="587" customFormat="1">
      <c r="F2644" s="555"/>
      <c r="H2644" s="555"/>
      <c r="J2644" s="555"/>
      <c r="O2644" s="588"/>
      <c r="P2644" s="557"/>
      <c r="Q2644" s="557"/>
      <c r="R2644" s="557"/>
    </row>
    <row r="2645" spans="6:18" s="587" customFormat="1">
      <c r="F2645" s="555"/>
      <c r="H2645" s="555"/>
      <c r="J2645" s="555"/>
      <c r="O2645" s="588"/>
      <c r="P2645" s="557"/>
      <c r="Q2645" s="557"/>
      <c r="R2645" s="557"/>
    </row>
    <row r="2646" spans="6:18" s="587" customFormat="1">
      <c r="F2646" s="555"/>
      <c r="H2646" s="555"/>
      <c r="J2646" s="555"/>
      <c r="O2646" s="588"/>
      <c r="P2646" s="557"/>
      <c r="Q2646" s="557"/>
      <c r="R2646" s="557"/>
    </row>
    <row r="2647" spans="6:18" s="587" customFormat="1">
      <c r="F2647" s="555"/>
      <c r="H2647" s="555"/>
      <c r="J2647" s="555"/>
      <c r="O2647" s="588"/>
      <c r="P2647" s="557"/>
      <c r="Q2647" s="557"/>
      <c r="R2647" s="557"/>
    </row>
    <row r="2648" spans="6:18" s="587" customFormat="1">
      <c r="F2648" s="555"/>
      <c r="H2648" s="555"/>
      <c r="J2648" s="555"/>
      <c r="O2648" s="588"/>
      <c r="P2648" s="557"/>
      <c r="Q2648" s="557"/>
      <c r="R2648" s="557"/>
    </row>
    <row r="2649" spans="6:18" s="587" customFormat="1">
      <c r="F2649" s="555"/>
      <c r="H2649" s="555"/>
      <c r="J2649" s="555"/>
      <c r="O2649" s="588"/>
      <c r="P2649" s="557"/>
      <c r="Q2649" s="557"/>
      <c r="R2649" s="557"/>
    </row>
    <row r="2650" spans="6:18" s="587" customFormat="1">
      <c r="F2650" s="555"/>
      <c r="H2650" s="555"/>
      <c r="J2650" s="555"/>
      <c r="O2650" s="588"/>
      <c r="P2650" s="557"/>
      <c r="Q2650" s="557"/>
      <c r="R2650" s="557"/>
    </row>
    <row r="2651" spans="6:18" s="587" customFormat="1">
      <c r="F2651" s="555"/>
      <c r="H2651" s="555"/>
      <c r="J2651" s="555"/>
      <c r="O2651" s="588"/>
      <c r="P2651" s="557"/>
      <c r="Q2651" s="557"/>
      <c r="R2651" s="557"/>
    </row>
    <row r="2652" spans="6:18" s="587" customFormat="1">
      <c r="F2652" s="555"/>
      <c r="H2652" s="555"/>
      <c r="J2652" s="555"/>
      <c r="O2652" s="588"/>
      <c r="P2652" s="557"/>
      <c r="Q2652" s="557"/>
      <c r="R2652" s="557"/>
    </row>
    <row r="2653" spans="6:18" s="587" customFormat="1">
      <c r="F2653" s="555"/>
      <c r="H2653" s="555"/>
      <c r="J2653" s="555"/>
      <c r="O2653" s="588"/>
      <c r="P2653" s="557"/>
      <c r="Q2653" s="557"/>
      <c r="R2653" s="557"/>
    </row>
    <row r="2654" spans="6:18" s="587" customFormat="1">
      <c r="F2654" s="555"/>
      <c r="H2654" s="555"/>
      <c r="J2654" s="555"/>
      <c r="O2654" s="588"/>
      <c r="P2654" s="557"/>
      <c r="Q2654" s="557"/>
      <c r="R2654" s="557"/>
    </row>
    <row r="2655" spans="6:18" s="587" customFormat="1">
      <c r="F2655" s="555"/>
      <c r="H2655" s="555"/>
      <c r="J2655" s="555"/>
      <c r="O2655" s="588"/>
      <c r="P2655" s="557"/>
      <c r="Q2655" s="557"/>
      <c r="R2655" s="557"/>
    </row>
    <row r="2656" spans="6:18" s="587" customFormat="1">
      <c r="F2656" s="555"/>
      <c r="H2656" s="555"/>
      <c r="J2656" s="555"/>
      <c r="O2656" s="588"/>
      <c r="P2656" s="557"/>
      <c r="Q2656" s="557"/>
      <c r="R2656" s="557"/>
    </row>
    <row r="2657" spans="6:18" s="587" customFormat="1">
      <c r="F2657" s="555"/>
      <c r="H2657" s="555"/>
      <c r="J2657" s="555"/>
      <c r="O2657" s="588"/>
      <c r="P2657" s="557"/>
      <c r="Q2657" s="557"/>
      <c r="R2657" s="557"/>
    </row>
    <row r="2658" spans="6:18" s="587" customFormat="1">
      <c r="F2658" s="555"/>
      <c r="H2658" s="555"/>
      <c r="J2658" s="555"/>
      <c r="O2658" s="588"/>
      <c r="P2658" s="557"/>
      <c r="Q2658" s="557"/>
      <c r="R2658" s="557"/>
    </row>
    <row r="2659" spans="6:18" s="587" customFormat="1">
      <c r="F2659" s="555"/>
      <c r="H2659" s="555"/>
      <c r="J2659" s="555"/>
      <c r="O2659" s="588"/>
      <c r="P2659" s="557"/>
      <c r="Q2659" s="557"/>
      <c r="R2659" s="557"/>
    </row>
    <row r="2660" spans="6:18" s="587" customFormat="1">
      <c r="F2660" s="555"/>
      <c r="H2660" s="555"/>
      <c r="J2660" s="555"/>
      <c r="O2660" s="588"/>
      <c r="P2660" s="557"/>
      <c r="Q2660" s="557"/>
      <c r="R2660" s="557"/>
    </row>
    <row r="2661" spans="6:18" s="587" customFormat="1">
      <c r="F2661" s="555"/>
      <c r="H2661" s="555"/>
      <c r="J2661" s="555"/>
      <c r="O2661" s="588"/>
      <c r="P2661" s="557"/>
      <c r="Q2661" s="557"/>
      <c r="R2661" s="557"/>
    </row>
    <row r="2662" spans="6:18" s="587" customFormat="1">
      <c r="F2662" s="555"/>
      <c r="H2662" s="555"/>
      <c r="J2662" s="555"/>
      <c r="O2662" s="588"/>
      <c r="P2662" s="557"/>
      <c r="Q2662" s="557"/>
      <c r="R2662" s="557"/>
    </row>
    <row r="2663" spans="6:18" s="587" customFormat="1">
      <c r="F2663" s="555"/>
      <c r="H2663" s="555"/>
      <c r="J2663" s="555"/>
      <c r="O2663" s="588"/>
      <c r="P2663" s="557"/>
      <c r="Q2663" s="557"/>
      <c r="R2663" s="557"/>
    </row>
    <row r="2664" spans="6:18" s="587" customFormat="1">
      <c r="F2664" s="555"/>
      <c r="H2664" s="555"/>
      <c r="J2664" s="555"/>
      <c r="O2664" s="588"/>
      <c r="P2664" s="557"/>
      <c r="Q2664" s="557"/>
      <c r="R2664" s="557"/>
    </row>
    <row r="2665" spans="6:18" s="587" customFormat="1">
      <c r="F2665" s="555"/>
      <c r="H2665" s="555"/>
      <c r="J2665" s="555"/>
      <c r="O2665" s="588"/>
      <c r="P2665" s="557"/>
      <c r="Q2665" s="557"/>
      <c r="R2665" s="557"/>
    </row>
    <row r="2666" spans="6:18" s="587" customFormat="1">
      <c r="F2666" s="555"/>
      <c r="H2666" s="555"/>
      <c r="J2666" s="555"/>
      <c r="O2666" s="588"/>
      <c r="P2666" s="557"/>
      <c r="Q2666" s="557"/>
      <c r="R2666" s="557"/>
    </row>
    <row r="2667" spans="6:18" s="587" customFormat="1">
      <c r="F2667" s="555"/>
      <c r="H2667" s="555"/>
      <c r="J2667" s="555"/>
      <c r="O2667" s="588"/>
      <c r="P2667" s="557"/>
      <c r="Q2667" s="557"/>
      <c r="R2667" s="557"/>
    </row>
    <row r="2668" spans="6:18" s="587" customFormat="1">
      <c r="F2668" s="555"/>
      <c r="H2668" s="555"/>
      <c r="J2668" s="555"/>
      <c r="O2668" s="588"/>
      <c r="P2668" s="557"/>
      <c r="Q2668" s="557"/>
      <c r="R2668" s="557"/>
    </row>
    <row r="2669" spans="6:18" s="587" customFormat="1">
      <c r="F2669" s="555"/>
      <c r="H2669" s="555"/>
      <c r="J2669" s="555"/>
      <c r="O2669" s="588"/>
      <c r="P2669" s="557"/>
      <c r="Q2669" s="557"/>
      <c r="R2669" s="557"/>
    </row>
    <row r="2670" spans="6:18" s="587" customFormat="1">
      <c r="F2670" s="555"/>
      <c r="H2670" s="555"/>
      <c r="J2670" s="555"/>
      <c r="O2670" s="588"/>
      <c r="P2670" s="557"/>
      <c r="Q2670" s="557"/>
      <c r="R2670" s="557"/>
    </row>
    <row r="2671" spans="6:18" s="587" customFormat="1">
      <c r="F2671" s="555"/>
      <c r="H2671" s="555"/>
      <c r="J2671" s="555"/>
      <c r="O2671" s="588"/>
      <c r="P2671" s="557"/>
      <c r="Q2671" s="557"/>
      <c r="R2671" s="557"/>
    </row>
    <row r="2672" spans="6:18" s="587" customFormat="1">
      <c r="F2672" s="555"/>
      <c r="H2672" s="555"/>
      <c r="J2672" s="555"/>
      <c r="O2672" s="588"/>
      <c r="P2672" s="557"/>
      <c r="Q2672" s="557"/>
      <c r="R2672" s="557"/>
    </row>
    <row r="2673" spans="6:18" s="587" customFormat="1">
      <c r="F2673" s="555"/>
      <c r="H2673" s="555"/>
      <c r="J2673" s="555"/>
      <c r="O2673" s="588"/>
      <c r="P2673" s="557"/>
      <c r="Q2673" s="557"/>
      <c r="R2673" s="557"/>
    </row>
    <row r="2674" spans="6:18" s="587" customFormat="1">
      <c r="F2674" s="555"/>
      <c r="H2674" s="555"/>
      <c r="J2674" s="555"/>
      <c r="O2674" s="588"/>
      <c r="P2674" s="557"/>
      <c r="Q2674" s="557"/>
      <c r="R2674" s="557"/>
    </row>
    <row r="2675" spans="6:18" s="587" customFormat="1">
      <c r="F2675" s="555"/>
      <c r="H2675" s="555"/>
      <c r="J2675" s="555"/>
      <c r="O2675" s="588"/>
      <c r="P2675" s="557"/>
      <c r="Q2675" s="557"/>
      <c r="R2675" s="557"/>
    </row>
    <row r="2676" spans="6:18" s="587" customFormat="1">
      <c r="F2676" s="555"/>
      <c r="H2676" s="555"/>
      <c r="J2676" s="555"/>
      <c r="O2676" s="588"/>
      <c r="P2676" s="557"/>
      <c r="Q2676" s="557"/>
      <c r="R2676" s="557"/>
    </row>
    <row r="2677" spans="6:18" s="587" customFormat="1">
      <c r="F2677" s="555"/>
      <c r="H2677" s="555"/>
      <c r="J2677" s="555"/>
      <c r="O2677" s="588"/>
      <c r="P2677" s="557"/>
      <c r="Q2677" s="557"/>
      <c r="R2677" s="557"/>
    </row>
    <row r="2678" spans="6:18" s="587" customFormat="1">
      <c r="F2678" s="555"/>
      <c r="H2678" s="555"/>
      <c r="J2678" s="555"/>
      <c r="O2678" s="588"/>
      <c r="P2678" s="557"/>
      <c r="Q2678" s="557"/>
      <c r="R2678" s="557"/>
    </row>
    <row r="2679" spans="6:18" s="587" customFormat="1">
      <c r="F2679" s="555"/>
      <c r="H2679" s="555"/>
      <c r="J2679" s="555"/>
      <c r="O2679" s="588"/>
      <c r="P2679" s="557"/>
      <c r="Q2679" s="557"/>
      <c r="R2679" s="557"/>
    </row>
    <row r="2680" spans="6:18" s="587" customFormat="1">
      <c r="F2680" s="555"/>
      <c r="H2680" s="555"/>
      <c r="J2680" s="555"/>
      <c r="O2680" s="588"/>
      <c r="P2680" s="557"/>
      <c r="Q2680" s="557"/>
      <c r="R2680" s="557"/>
    </row>
    <row r="2681" spans="6:18" s="587" customFormat="1">
      <c r="F2681" s="555"/>
      <c r="H2681" s="555"/>
      <c r="J2681" s="555"/>
      <c r="O2681" s="588"/>
      <c r="P2681" s="557"/>
      <c r="Q2681" s="557"/>
      <c r="R2681" s="557"/>
    </row>
    <row r="2682" spans="6:18" s="587" customFormat="1">
      <c r="F2682" s="555"/>
      <c r="H2682" s="555"/>
      <c r="J2682" s="555"/>
      <c r="O2682" s="588"/>
      <c r="P2682" s="557"/>
      <c r="Q2682" s="557"/>
      <c r="R2682" s="557"/>
    </row>
    <row r="2683" spans="6:18" s="587" customFormat="1">
      <c r="F2683" s="555"/>
      <c r="H2683" s="555"/>
      <c r="J2683" s="555"/>
      <c r="O2683" s="588"/>
      <c r="P2683" s="557"/>
      <c r="Q2683" s="557"/>
      <c r="R2683" s="557"/>
    </row>
    <row r="2684" spans="6:18" s="587" customFormat="1">
      <c r="F2684" s="555"/>
      <c r="H2684" s="555"/>
      <c r="J2684" s="555"/>
      <c r="O2684" s="588"/>
      <c r="P2684" s="557"/>
      <c r="Q2684" s="557"/>
      <c r="R2684" s="557"/>
    </row>
    <row r="2685" spans="6:18" s="587" customFormat="1">
      <c r="F2685" s="555"/>
      <c r="H2685" s="555"/>
      <c r="J2685" s="555"/>
      <c r="O2685" s="588"/>
      <c r="P2685" s="557"/>
      <c r="Q2685" s="557"/>
      <c r="R2685" s="557"/>
    </row>
    <row r="2686" spans="6:18" s="587" customFormat="1">
      <c r="F2686" s="555"/>
      <c r="H2686" s="555"/>
      <c r="J2686" s="555"/>
      <c r="O2686" s="588"/>
      <c r="P2686" s="557"/>
      <c r="Q2686" s="557"/>
      <c r="R2686" s="557"/>
    </row>
    <row r="2687" spans="6:18" s="587" customFormat="1">
      <c r="F2687" s="555"/>
      <c r="H2687" s="555"/>
      <c r="J2687" s="555"/>
      <c r="O2687" s="588"/>
      <c r="P2687" s="557"/>
      <c r="Q2687" s="557"/>
      <c r="R2687" s="557"/>
    </row>
    <row r="2688" spans="6:18" s="587" customFormat="1">
      <c r="F2688" s="555"/>
      <c r="H2688" s="555"/>
      <c r="J2688" s="555"/>
      <c r="O2688" s="588"/>
      <c r="P2688" s="557"/>
      <c r="Q2688" s="557"/>
      <c r="R2688" s="557"/>
    </row>
    <row r="2689" spans="6:18" s="587" customFormat="1">
      <c r="F2689" s="555"/>
      <c r="H2689" s="555"/>
      <c r="J2689" s="555"/>
      <c r="O2689" s="588"/>
      <c r="P2689" s="557"/>
      <c r="Q2689" s="557"/>
      <c r="R2689" s="557"/>
    </row>
    <row r="2690" spans="6:18" s="587" customFormat="1">
      <c r="F2690" s="555"/>
      <c r="H2690" s="555"/>
      <c r="J2690" s="555"/>
      <c r="O2690" s="588"/>
      <c r="P2690" s="557"/>
      <c r="Q2690" s="557"/>
      <c r="R2690" s="557"/>
    </row>
    <row r="2691" spans="6:18" s="587" customFormat="1">
      <c r="F2691" s="555"/>
      <c r="H2691" s="555"/>
      <c r="J2691" s="555"/>
      <c r="O2691" s="588"/>
      <c r="P2691" s="557"/>
      <c r="Q2691" s="557"/>
      <c r="R2691" s="557"/>
    </row>
    <row r="2692" spans="6:18" s="587" customFormat="1">
      <c r="F2692" s="555"/>
      <c r="H2692" s="555"/>
      <c r="J2692" s="555"/>
      <c r="O2692" s="588"/>
      <c r="P2692" s="557"/>
      <c r="Q2692" s="557"/>
      <c r="R2692" s="557"/>
    </row>
    <row r="2693" spans="6:18" s="587" customFormat="1">
      <c r="F2693" s="555"/>
      <c r="H2693" s="555"/>
      <c r="J2693" s="555"/>
      <c r="O2693" s="588"/>
      <c r="P2693" s="557"/>
      <c r="Q2693" s="557"/>
      <c r="R2693" s="557"/>
    </row>
    <row r="2694" spans="6:18" s="587" customFormat="1">
      <c r="F2694" s="555"/>
      <c r="H2694" s="555"/>
      <c r="J2694" s="555"/>
      <c r="O2694" s="588"/>
      <c r="P2694" s="557"/>
      <c r="Q2694" s="557"/>
      <c r="R2694" s="557"/>
    </row>
    <row r="2695" spans="6:18" s="587" customFormat="1">
      <c r="F2695" s="555"/>
      <c r="H2695" s="555"/>
      <c r="J2695" s="555"/>
      <c r="O2695" s="588"/>
      <c r="P2695" s="557"/>
      <c r="Q2695" s="557"/>
      <c r="R2695" s="557"/>
    </row>
    <row r="2696" spans="6:18" s="587" customFormat="1">
      <c r="F2696" s="555"/>
      <c r="H2696" s="555"/>
      <c r="J2696" s="555"/>
      <c r="O2696" s="588"/>
      <c r="P2696" s="557"/>
      <c r="Q2696" s="557"/>
      <c r="R2696" s="557"/>
    </row>
    <row r="2697" spans="6:18" s="587" customFormat="1">
      <c r="F2697" s="555"/>
      <c r="H2697" s="555"/>
      <c r="J2697" s="555"/>
      <c r="O2697" s="588"/>
      <c r="P2697" s="557"/>
      <c r="Q2697" s="557"/>
      <c r="R2697" s="557"/>
    </row>
    <row r="2698" spans="6:18" s="587" customFormat="1">
      <c r="F2698" s="555"/>
      <c r="H2698" s="555"/>
      <c r="J2698" s="555"/>
      <c r="O2698" s="588"/>
      <c r="P2698" s="557"/>
      <c r="Q2698" s="557"/>
      <c r="R2698" s="557"/>
    </row>
    <row r="2699" spans="6:18" s="587" customFormat="1">
      <c r="F2699" s="555"/>
      <c r="H2699" s="555"/>
      <c r="J2699" s="555"/>
      <c r="O2699" s="588"/>
      <c r="P2699" s="557"/>
      <c r="Q2699" s="557"/>
      <c r="R2699" s="557"/>
    </row>
    <row r="2700" spans="6:18" s="587" customFormat="1">
      <c r="F2700" s="555"/>
      <c r="H2700" s="555"/>
      <c r="J2700" s="555"/>
      <c r="O2700" s="588"/>
      <c r="P2700" s="557"/>
      <c r="Q2700" s="557"/>
      <c r="R2700" s="557"/>
    </row>
    <row r="2701" spans="6:18" s="587" customFormat="1">
      <c r="F2701" s="555"/>
      <c r="H2701" s="555"/>
      <c r="J2701" s="555"/>
      <c r="O2701" s="588"/>
      <c r="P2701" s="557"/>
      <c r="Q2701" s="557"/>
      <c r="R2701" s="557"/>
    </row>
    <row r="2702" spans="6:18" s="587" customFormat="1">
      <c r="F2702" s="555"/>
      <c r="H2702" s="555"/>
      <c r="J2702" s="555"/>
      <c r="O2702" s="588"/>
      <c r="P2702" s="557"/>
      <c r="Q2702" s="557"/>
      <c r="R2702" s="557"/>
    </row>
    <row r="2703" spans="6:18" s="587" customFormat="1">
      <c r="F2703" s="555"/>
      <c r="H2703" s="555"/>
      <c r="J2703" s="555"/>
      <c r="O2703" s="588"/>
      <c r="P2703" s="557"/>
      <c r="Q2703" s="557"/>
      <c r="R2703" s="557"/>
    </row>
    <row r="2704" spans="6:18" s="587" customFormat="1">
      <c r="F2704" s="555"/>
      <c r="H2704" s="555"/>
      <c r="J2704" s="555"/>
      <c r="O2704" s="588"/>
      <c r="P2704" s="557"/>
      <c r="Q2704" s="557"/>
      <c r="R2704" s="557"/>
    </row>
    <row r="2705" spans="6:18" s="587" customFormat="1">
      <c r="F2705" s="555"/>
      <c r="H2705" s="555"/>
      <c r="J2705" s="555"/>
      <c r="O2705" s="588"/>
      <c r="P2705" s="557"/>
      <c r="Q2705" s="557"/>
      <c r="R2705" s="557"/>
    </row>
    <row r="2706" spans="6:18" s="587" customFormat="1">
      <c r="F2706" s="555"/>
      <c r="H2706" s="555"/>
      <c r="J2706" s="555"/>
      <c r="O2706" s="588"/>
      <c r="P2706" s="557"/>
      <c r="Q2706" s="557"/>
      <c r="R2706" s="557"/>
    </row>
    <row r="2707" spans="6:18" s="587" customFormat="1">
      <c r="F2707" s="555"/>
      <c r="H2707" s="555"/>
      <c r="J2707" s="555"/>
      <c r="O2707" s="588"/>
      <c r="P2707" s="557"/>
      <c r="Q2707" s="557"/>
      <c r="R2707" s="557"/>
    </row>
    <row r="2708" spans="6:18" s="587" customFormat="1">
      <c r="F2708" s="555"/>
      <c r="H2708" s="555"/>
      <c r="J2708" s="555"/>
      <c r="O2708" s="588"/>
      <c r="P2708" s="557"/>
      <c r="Q2708" s="557"/>
      <c r="R2708" s="557"/>
    </row>
    <row r="2709" spans="6:18" s="587" customFormat="1">
      <c r="F2709" s="555"/>
      <c r="H2709" s="555"/>
      <c r="J2709" s="555"/>
      <c r="O2709" s="588"/>
      <c r="P2709" s="557"/>
      <c r="Q2709" s="557"/>
      <c r="R2709" s="557"/>
    </row>
    <row r="2710" spans="6:18" s="587" customFormat="1">
      <c r="F2710" s="555"/>
      <c r="H2710" s="555"/>
      <c r="J2710" s="555"/>
      <c r="O2710" s="588"/>
      <c r="P2710" s="557"/>
      <c r="Q2710" s="557"/>
      <c r="R2710" s="557"/>
    </row>
    <row r="2711" spans="6:18" s="587" customFormat="1">
      <c r="F2711" s="555"/>
      <c r="H2711" s="555"/>
      <c r="J2711" s="555"/>
      <c r="O2711" s="588"/>
      <c r="P2711" s="557"/>
      <c r="Q2711" s="557"/>
      <c r="R2711" s="557"/>
    </row>
    <row r="2712" spans="6:18" s="587" customFormat="1">
      <c r="F2712" s="555"/>
      <c r="H2712" s="555"/>
      <c r="J2712" s="555"/>
      <c r="O2712" s="588"/>
      <c r="P2712" s="557"/>
      <c r="Q2712" s="557"/>
      <c r="R2712" s="557"/>
    </row>
    <row r="2713" spans="6:18" s="587" customFormat="1">
      <c r="F2713" s="555"/>
      <c r="H2713" s="555"/>
      <c r="J2713" s="555"/>
      <c r="O2713" s="588"/>
      <c r="P2713" s="557"/>
      <c r="Q2713" s="557"/>
      <c r="R2713" s="557"/>
    </row>
    <row r="2714" spans="6:18" s="587" customFormat="1">
      <c r="F2714" s="555"/>
      <c r="H2714" s="555"/>
      <c r="J2714" s="555"/>
      <c r="O2714" s="588"/>
      <c r="P2714" s="557"/>
      <c r="Q2714" s="557"/>
      <c r="R2714" s="557"/>
    </row>
    <row r="2715" spans="6:18" s="587" customFormat="1">
      <c r="F2715" s="555"/>
      <c r="H2715" s="555"/>
      <c r="J2715" s="555"/>
      <c r="O2715" s="588"/>
      <c r="P2715" s="557"/>
      <c r="Q2715" s="557"/>
      <c r="R2715" s="557"/>
    </row>
    <row r="2716" spans="6:18" s="587" customFormat="1">
      <c r="F2716" s="555"/>
      <c r="H2716" s="555"/>
      <c r="J2716" s="555"/>
      <c r="O2716" s="588"/>
      <c r="P2716" s="557"/>
      <c r="Q2716" s="557"/>
      <c r="R2716" s="557"/>
    </row>
    <row r="2717" spans="6:18" s="587" customFormat="1">
      <c r="F2717" s="555"/>
      <c r="H2717" s="555"/>
      <c r="J2717" s="555"/>
      <c r="O2717" s="588"/>
      <c r="P2717" s="557"/>
      <c r="Q2717" s="557"/>
      <c r="R2717" s="557"/>
    </row>
    <row r="2718" spans="6:18" s="587" customFormat="1">
      <c r="F2718" s="555"/>
      <c r="H2718" s="555"/>
      <c r="J2718" s="555"/>
      <c r="O2718" s="588"/>
      <c r="P2718" s="557"/>
      <c r="Q2718" s="557"/>
      <c r="R2718" s="557"/>
    </row>
    <row r="2719" spans="6:18" s="587" customFormat="1">
      <c r="F2719" s="555"/>
      <c r="H2719" s="555"/>
      <c r="J2719" s="555"/>
      <c r="O2719" s="588"/>
      <c r="P2719" s="557"/>
      <c r="Q2719" s="557"/>
      <c r="R2719" s="557"/>
    </row>
    <row r="2720" spans="6:18" s="587" customFormat="1">
      <c r="F2720" s="555"/>
      <c r="H2720" s="555"/>
      <c r="J2720" s="555"/>
      <c r="O2720" s="588"/>
      <c r="P2720" s="557"/>
      <c r="Q2720" s="557"/>
      <c r="R2720" s="557"/>
    </row>
    <row r="2721" spans="6:18" s="587" customFormat="1">
      <c r="F2721" s="555"/>
      <c r="H2721" s="555"/>
      <c r="J2721" s="555"/>
      <c r="O2721" s="588"/>
      <c r="P2721" s="557"/>
      <c r="Q2721" s="557"/>
      <c r="R2721" s="557"/>
    </row>
    <row r="2722" spans="6:18" s="587" customFormat="1">
      <c r="F2722" s="555"/>
      <c r="H2722" s="555"/>
      <c r="J2722" s="555"/>
      <c r="O2722" s="588"/>
      <c r="P2722" s="557"/>
      <c r="Q2722" s="557"/>
      <c r="R2722" s="557"/>
    </row>
    <row r="2723" spans="6:18" s="587" customFormat="1">
      <c r="F2723" s="555"/>
      <c r="H2723" s="555"/>
      <c r="J2723" s="555"/>
      <c r="O2723" s="588"/>
      <c r="P2723" s="557"/>
      <c r="Q2723" s="557"/>
      <c r="R2723" s="557"/>
    </row>
    <row r="2724" spans="6:18" s="587" customFormat="1">
      <c r="F2724" s="555"/>
      <c r="H2724" s="555"/>
      <c r="J2724" s="555"/>
      <c r="O2724" s="588"/>
      <c r="P2724" s="557"/>
      <c r="Q2724" s="557"/>
      <c r="R2724" s="557"/>
    </row>
    <row r="2725" spans="6:18" s="587" customFormat="1">
      <c r="F2725" s="555"/>
      <c r="H2725" s="555"/>
      <c r="J2725" s="555"/>
      <c r="O2725" s="588"/>
      <c r="P2725" s="557"/>
      <c r="Q2725" s="557"/>
      <c r="R2725" s="557"/>
    </row>
    <row r="2726" spans="6:18" s="587" customFormat="1">
      <c r="F2726" s="555"/>
      <c r="H2726" s="555"/>
      <c r="J2726" s="555"/>
      <c r="O2726" s="588"/>
      <c r="P2726" s="557"/>
      <c r="Q2726" s="557"/>
      <c r="R2726" s="557"/>
    </row>
    <row r="2727" spans="6:18" s="587" customFormat="1">
      <c r="F2727" s="555"/>
      <c r="H2727" s="555"/>
      <c r="J2727" s="555"/>
      <c r="O2727" s="588"/>
      <c r="P2727" s="557"/>
      <c r="Q2727" s="557"/>
      <c r="R2727" s="557"/>
    </row>
    <row r="2728" spans="6:18" s="587" customFormat="1">
      <c r="F2728" s="555"/>
      <c r="H2728" s="555"/>
      <c r="J2728" s="555"/>
      <c r="O2728" s="588"/>
      <c r="P2728" s="557"/>
      <c r="Q2728" s="557"/>
      <c r="R2728" s="557"/>
    </row>
    <row r="2729" spans="6:18" s="587" customFormat="1">
      <c r="F2729" s="555"/>
      <c r="H2729" s="555"/>
      <c r="J2729" s="555"/>
      <c r="O2729" s="588"/>
      <c r="P2729" s="557"/>
      <c r="Q2729" s="557"/>
      <c r="R2729" s="557"/>
    </row>
    <row r="2730" spans="6:18" s="587" customFormat="1">
      <c r="F2730" s="555"/>
      <c r="H2730" s="555"/>
      <c r="J2730" s="555"/>
      <c r="O2730" s="588"/>
      <c r="P2730" s="557"/>
      <c r="Q2730" s="557"/>
      <c r="R2730" s="557"/>
    </row>
    <row r="2731" spans="6:18" s="587" customFormat="1">
      <c r="F2731" s="555"/>
      <c r="H2731" s="555"/>
      <c r="J2731" s="555"/>
      <c r="O2731" s="588"/>
      <c r="P2731" s="557"/>
      <c r="Q2731" s="557"/>
      <c r="R2731" s="557"/>
    </row>
    <row r="2732" spans="6:18" s="587" customFormat="1">
      <c r="F2732" s="555"/>
      <c r="H2732" s="555"/>
      <c r="J2732" s="555"/>
      <c r="O2732" s="588"/>
      <c r="P2732" s="557"/>
      <c r="Q2732" s="557"/>
      <c r="R2732" s="557"/>
    </row>
    <row r="2733" spans="6:18" s="587" customFormat="1">
      <c r="F2733" s="555"/>
      <c r="H2733" s="555"/>
      <c r="J2733" s="555"/>
      <c r="O2733" s="588"/>
      <c r="P2733" s="557"/>
      <c r="Q2733" s="557"/>
      <c r="R2733" s="557"/>
    </row>
    <row r="2734" spans="6:18" s="587" customFormat="1">
      <c r="F2734" s="555"/>
      <c r="H2734" s="555"/>
      <c r="J2734" s="555"/>
      <c r="O2734" s="588"/>
      <c r="P2734" s="557"/>
      <c r="Q2734" s="557"/>
      <c r="R2734" s="557"/>
    </row>
    <row r="2735" spans="6:18" s="587" customFormat="1">
      <c r="F2735" s="555"/>
      <c r="H2735" s="555"/>
      <c r="J2735" s="555"/>
      <c r="O2735" s="588"/>
      <c r="P2735" s="557"/>
      <c r="Q2735" s="557"/>
      <c r="R2735" s="557"/>
    </row>
    <row r="2736" spans="6:18" s="587" customFormat="1">
      <c r="F2736" s="555"/>
      <c r="H2736" s="555"/>
      <c r="J2736" s="555"/>
      <c r="O2736" s="588"/>
      <c r="P2736" s="557"/>
      <c r="Q2736" s="557"/>
      <c r="R2736" s="557"/>
    </row>
    <row r="2737" spans="6:18" s="587" customFormat="1">
      <c r="F2737" s="555"/>
      <c r="H2737" s="555"/>
      <c r="J2737" s="555"/>
      <c r="O2737" s="588"/>
      <c r="P2737" s="557"/>
      <c r="Q2737" s="557"/>
      <c r="R2737" s="557"/>
    </row>
    <row r="2738" spans="6:18" s="587" customFormat="1">
      <c r="F2738" s="555"/>
      <c r="H2738" s="555"/>
      <c r="J2738" s="555"/>
      <c r="O2738" s="588"/>
      <c r="P2738" s="557"/>
      <c r="Q2738" s="557"/>
      <c r="R2738" s="557"/>
    </row>
    <row r="2739" spans="6:18" s="587" customFormat="1">
      <c r="F2739" s="555"/>
      <c r="H2739" s="555"/>
      <c r="J2739" s="555"/>
      <c r="O2739" s="588"/>
      <c r="P2739" s="557"/>
      <c r="Q2739" s="557"/>
      <c r="R2739" s="557"/>
    </row>
    <row r="2740" spans="6:18" s="587" customFormat="1">
      <c r="F2740" s="555"/>
      <c r="H2740" s="555"/>
      <c r="J2740" s="555"/>
      <c r="O2740" s="588"/>
      <c r="P2740" s="557"/>
      <c r="Q2740" s="557"/>
      <c r="R2740" s="557"/>
    </row>
    <row r="2741" spans="6:18" s="587" customFormat="1">
      <c r="F2741" s="555"/>
      <c r="H2741" s="555"/>
      <c r="J2741" s="555"/>
      <c r="O2741" s="588"/>
      <c r="P2741" s="557"/>
      <c r="Q2741" s="557"/>
      <c r="R2741" s="557"/>
    </row>
    <row r="2742" spans="6:18" s="587" customFormat="1">
      <c r="F2742" s="555"/>
      <c r="H2742" s="555"/>
      <c r="J2742" s="555"/>
      <c r="O2742" s="588"/>
      <c r="P2742" s="557"/>
      <c r="Q2742" s="557"/>
      <c r="R2742" s="557"/>
    </row>
    <row r="2743" spans="6:18" s="587" customFormat="1">
      <c r="F2743" s="555"/>
      <c r="H2743" s="555"/>
      <c r="J2743" s="555"/>
      <c r="O2743" s="588"/>
      <c r="P2743" s="557"/>
      <c r="Q2743" s="557"/>
      <c r="R2743" s="557"/>
    </row>
    <row r="2744" spans="6:18" s="587" customFormat="1">
      <c r="F2744" s="555"/>
      <c r="H2744" s="555"/>
      <c r="J2744" s="555"/>
      <c r="O2744" s="588"/>
      <c r="P2744" s="557"/>
      <c r="Q2744" s="557"/>
      <c r="R2744" s="557"/>
    </row>
    <row r="2745" spans="6:18" s="587" customFormat="1">
      <c r="F2745" s="555"/>
      <c r="H2745" s="555"/>
      <c r="J2745" s="555"/>
      <c r="O2745" s="588"/>
      <c r="P2745" s="557"/>
      <c r="Q2745" s="557"/>
      <c r="R2745" s="557"/>
    </row>
    <row r="2746" spans="6:18" s="587" customFormat="1">
      <c r="F2746" s="555"/>
      <c r="H2746" s="555"/>
      <c r="J2746" s="555"/>
      <c r="O2746" s="588"/>
      <c r="P2746" s="557"/>
      <c r="Q2746" s="557"/>
      <c r="R2746" s="557"/>
    </row>
    <row r="2747" spans="6:18" s="587" customFormat="1">
      <c r="F2747" s="555"/>
      <c r="H2747" s="555"/>
      <c r="J2747" s="555"/>
      <c r="O2747" s="588"/>
      <c r="P2747" s="557"/>
      <c r="Q2747" s="557"/>
      <c r="R2747" s="557"/>
    </row>
    <row r="2748" spans="6:18" s="587" customFormat="1">
      <c r="F2748" s="555"/>
      <c r="H2748" s="555"/>
      <c r="J2748" s="555"/>
      <c r="O2748" s="588"/>
      <c r="P2748" s="557"/>
      <c r="Q2748" s="557"/>
      <c r="R2748" s="557"/>
    </row>
    <row r="2749" spans="6:18" s="587" customFormat="1">
      <c r="F2749" s="555"/>
      <c r="H2749" s="555"/>
      <c r="J2749" s="555"/>
      <c r="O2749" s="588"/>
      <c r="P2749" s="557"/>
      <c r="Q2749" s="557"/>
      <c r="R2749" s="557"/>
    </row>
    <row r="2750" spans="6:18" s="587" customFormat="1">
      <c r="F2750" s="555"/>
      <c r="H2750" s="555"/>
      <c r="J2750" s="555"/>
      <c r="O2750" s="588"/>
      <c r="P2750" s="557"/>
      <c r="Q2750" s="557"/>
      <c r="R2750" s="557"/>
    </row>
    <row r="2751" spans="6:18" s="587" customFormat="1">
      <c r="F2751" s="555"/>
      <c r="H2751" s="555"/>
      <c r="J2751" s="555"/>
      <c r="O2751" s="588"/>
      <c r="P2751" s="557"/>
      <c r="Q2751" s="557"/>
      <c r="R2751" s="557"/>
    </row>
    <row r="2752" spans="6:18" s="587" customFormat="1">
      <c r="F2752" s="555"/>
      <c r="H2752" s="555"/>
      <c r="J2752" s="555"/>
      <c r="O2752" s="588"/>
      <c r="P2752" s="557"/>
      <c r="Q2752" s="557"/>
      <c r="R2752" s="557"/>
    </row>
    <row r="2753" spans="6:18" s="587" customFormat="1">
      <c r="F2753" s="555"/>
      <c r="H2753" s="555"/>
      <c r="J2753" s="555"/>
      <c r="O2753" s="588"/>
      <c r="P2753" s="557"/>
      <c r="Q2753" s="557"/>
      <c r="R2753" s="557"/>
    </row>
    <row r="2754" spans="6:18" s="587" customFormat="1">
      <c r="F2754" s="555"/>
      <c r="H2754" s="555"/>
      <c r="J2754" s="555"/>
      <c r="O2754" s="588"/>
      <c r="P2754" s="557"/>
      <c r="Q2754" s="557"/>
      <c r="R2754" s="557"/>
    </row>
    <row r="2755" spans="6:18" s="587" customFormat="1">
      <c r="F2755" s="555"/>
      <c r="H2755" s="555"/>
      <c r="J2755" s="555"/>
      <c r="O2755" s="588"/>
      <c r="P2755" s="557"/>
      <c r="Q2755" s="557"/>
      <c r="R2755" s="557"/>
    </row>
    <row r="2756" spans="6:18" s="587" customFormat="1">
      <c r="F2756" s="555"/>
      <c r="H2756" s="555"/>
      <c r="J2756" s="555"/>
      <c r="O2756" s="588"/>
      <c r="P2756" s="557"/>
      <c r="Q2756" s="557"/>
      <c r="R2756" s="557"/>
    </row>
    <row r="2757" spans="6:18" s="587" customFormat="1">
      <c r="F2757" s="555"/>
      <c r="H2757" s="555"/>
      <c r="J2757" s="555"/>
      <c r="O2757" s="588"/>
      <c r="P2757" s="557"/>
      <c r="Q2757" s="557"/>
      <c r="R2757" s="557"/>
    </row>
    <row r="2758" spans="6:18" s="587" customFormat="1">
      <c r="F2758" s="555"/>
      <c r="H2758" s="555"/>
      <c r="J2758" s="555"/>
      <c r="O2758" s="588"/>
      <c r="P2758" s="557"/>
      <c r="Q2758" s="557"/>
      <c r="R2758" s="557"/>
    </row>
    <row r="2759" spans="6:18" s="587" customFormat="1">
      <c r="F2759" s="555"/>
      <c r="H2759" s="555"/>
      <c r="J2759" s="555"/>
      <c r="O2759" s="588"/>
      <c r="P2759" s="557"/>
      <c r="Q2759" s="557"/>
      <c r="R2759" s="557"/>
    </row>
    <row r="2760" spans="6:18" s="587" customFormat="1">
      <c r="F2760" s="555"/>
      <c r="H2760" s="555"/>
      <c r="J2760" s="555"/>
      <c r="O2760" s="588"/>
      <c r="P2760" s="557"/>
      <c r="Q2760" s="557"/>
      <c r="R2760" s="557"/>
    </row>
    <row r="2761" spans="6:18" s="587" customFormat="1">
      <c r="F2761" s="555"/>
      <c r="H2761" s="555"/>
      <c r="J2761" s="555"/>
      <c r="O2761" s="588"/>
      <c r="P2761" s="557"/>
      <c r="Q2761" s="557"/>
      <c r="R2761" s="557"/>
    </row>
    <row r="2762" spans="6:18" s="587" customFormat="1">
      <c r="F2762" s="555"/>
      <c r="H2762" s="555"/>
      <c r="J2762" s="555"/>
      <c r="O2762" s="588"/>
      <c r="P2762" s="557"/>
      <c r="Q2762" s="557"/>
      <c r="R2762" s="557"/>
    </row>
    <row r="2763" spans="6:18" s="587" customFormat="1">
      <c r="F2763" s="555"/>
      <c r="H2763" s="555"/>
      <c r="J2763" s="555"/>
      <c r="O2763" s="588"/>
      <c r="P2763" s="557"/>
      <c r="Q2763" s="557"/>
      <c r="R2763" s="557"/>
    </row>
    <row r="2764" spans="6:18" s="587" customFormat="1">
      <c r="F2764" s="555"/>
      <c r="H2764" s="555"/>
      <c r="J2764" s="555"/>
      <c r="O2764" s="588"/>
      <c r="P2764" s="557"/>
      <c r="Q2764" s="557"/>
      <c r="R2764" s="557"/>
    </row>
    <row r="2765" spans="6:18" s="587" customFormat="1">
      <c r="F2765" s="555"/>
      <c r="H2765" s="555"/>
      <c r="J2765" s="555"/>
      <c r="O2765" s="588"/>
      <c r="P2765" s="557"/>
      <c r="Q2765" s="557"/>
      <c r="R2765" s="557"/>
    </row>
    <row r="2766" spans="6:18" s="587" customFormat="1">
      <c r="F2766" s="555"/>
      <c r="H2766" s="555"/>
      <c r="J2766" s="555"/>
      <c r="O2766" s="588"/>
      <c r="P2766" s="557"/>
      <c r="Q2766" s="557"/>
      <c r="R2766" s="557"/>
    </row>
    <row r="2767" spans="6:18" s="587" customFormat="1">
      <c r="F2767" s="555"/>
      <c r="H2767" s="555"/>
      <c r="J2767" s="555"/>
      <c r="O2767" s="588"/>
      <c r="P2767" s="557"/>
      <c r="Q2767" s="557"/>
      <c r="R2767" s="557"/>
    </row>
    <row r="2768" spans="6:18" s="587" customFormat="1">
      <c r="F2768" s="555"/>
      <c r="H2768" s="555"/>
      <c r="J2768" s="555"/>
      <c r="O2768" s="588"/>
      <c r="P2768" s="557"/>
      <c r="Q2768" s="557"/>
      <c r="R2768" s="557"/>
    </row>
    <row r="2769" spans="6:18" s="587" customFormat="1">
      <c r="F2769" s="555"/>
      <c r="H2769" s="555"/>
      <c r="J2769" s="555"/>
      <c r="O2769" s="588"/>
      <c r="P2769" s="557"/>
      <c r="Q2769" s="557"/>
      <c r="R2769" s="557"/>
    </row>
    <row r="2770" spans="6:18" s="587" customFormat="1">
      <c r="F2770" s="555"/>
      <c r="H2770" s="555"/>
      <c r="J2770" s="555"/>
      <c r="O2770" s="588"/>
      <c r="P2770" s="557"/>
      <c r="Q2770" s="557"/>
      <c r="R2770" s="557"/>
    </row>
    <row r="2771" spans="6:18" s="587" customFormat="1">
      <c r="F2771" s="555"/>
      <c r="H2771" s="555"/>
      <c r="J2771" s="555"/>
      <c r="O2771" s="588"/>
      <c r="P2771" s="557"/>
      <c r="Q2771" s="557"/>
      <c r="R2771" s="557"/>
    </row>
    <row r="2772" spans="6:18" s="587" customFormat="1">
      <c r="F2772" s="555"/>
      <c r="H2772" s="555"/>
      <c r="J2772" s="555"/>
      <c r="O2772" s="588"/>
      <c r="P2772" s="557"/>
      <c r="Q2772" s="557"/>
      <c r="R2772" s="557"/>
    </row>
    <row r="2773" spans="6:18" s="587" customFormat="1">
      <c r="F2773" s="555"/>
      <c r="H2773" s="555"/>
      <c r="J2773" s="555"/>
      <c r="O2773" s="588"/>
      <c r="P2773" s="557"/>
      <c r="Q2773" s="557"/>
      <c r="R2773" s="557"/>
    </row>
    <row r="2774" spans="6:18" s="587" customFormat="1">
      <c r="F2774" s="555"/>
      <c r="H2774" s="555"/>
      <c r="J2774" s="555"/>
      <c r="O2774" s="588"/>
      <c r="P2774" s="557"/>
      <c r="Q2774" s="557"/>
      <c r="R2774" s="557"/>
    </row>
    <row r="2775" spans="6:18" s="587" customFormat="1">
      <c r="F2775" s="555"/>
      <c r="H2775" s="555"/>
      <c r="J2775" s="555"/>
      <c r="O2775" s="588"/>
      <c r="P2775" s="557"/>
      <c r="Q2775" s="557"/>
      <c r="R2775" s="557"/>
    </row>
    <row r="2776" spans="6:18" s="587" customFormat="1">
      <c r="F2776" s="555"/>
      <c r="H2776" s="555"/>
      <c r="J2776" s="555"/>
      <c r="O2776" s="588"/>
      <c r="P2776" s="557"/>
      <c r="Q2776" s="557"/>
      <c r="R2776" s="557"/>
    </row>
    <row r="2777" spans="6:18" s="587" customFormat="1">
      <c r="F2777" s="555"/>
      <c r="H2777" s="555"/>
      <c r="J2777" s="555"/>
      <c r="O2777" s="588"/>
      <c r="P2777" s="557"/>
      <c r="Q2777" s="557"/>
      <c r="R2777" s="557"/>
    </row>
    <row r="2778" spans="6:18" s="587" customFormat="1">
      <c r="F2778" s="555"/>
      <c r="H2778" s="555"/>
      <c r="J2778" s="555"/>
      <c r="O2778" s="588"/>
      <c r="P2778" s="557"/>
      <c r="Q2778" s="557"/>
      <c r="R2778" s="557"/>
    </row>
    <row r="2779" spans="6:18" s="587" customFormat="1">
      <c r="F2779" s="555"/>
      <c r="H2779" s="555"/>
      <c r="J2779" s="555"/>
      <c r="O2779" s="588"/>
      <c r="P2779" s="557"/>
      <c r="Q2779" s="557"/>
      <c r="R2779" s="557"/>
    </row>
    <row r="2780" spans="6:18" s="587" customFormat="1">
      <c r="F2780" s="555"/>
      <c r="H2780" s="555"/>
      <c r="J2780" s="555"/>
      <c r="O2780" s="588"/>
      <c r="P2780" s="557"/>
      <c r="Q2780" s="557"/>
      <c r="R2780" s="557"/>
    </row>
    <row r="2781" spans="6:18" s="587" customFormat="1">
      <c r="F2781" s="555"/>
      <c r="H2781" s="555"/>
      <c r="J2781" s="555"/>
      <c r="O2781" s="588"/>
      <c r="P2781" s="557"/>
      <c r="Q2781" s="557"/>
      <c r="R2781" s="557"/>
    </row>
    <row r="2782" spans="6:18" s="587" customFormat="1">
      <c r="F2782" s="555"/>
      <c r="H2782" s="555"/>
      <c r="J2782" s="555"/>
      <c r="O2782" s="588"/>
      <c r="P2782" s="557"/>
      <c r="Q2782" s="557"/>
      <c r="R2782" s="557"/>
    </row>
    <row r="2783" spans="6:18" s="587" customFormat="1">
      <c r="F2783" s="555"/>
      <c r="H2783" s="555"/>
      <c r="J2783" s="555"/>
      <c r="O2783" s="588"/>
      <c r="P2783" s="557"/>
      <c r="Q2783" s="557"/>
      <c r="R2783" s="557"/>
    </row>
    <row r="2784" spans="6:18" s="587" customFormat="1">
      <c r="F2784" s="555"/>
      <c r="H2784" s="555"/>
      <c r="J2784" s="555"/>
      <c r="O2784" s="588"/>
      <c r="P2784" s="557"/>
      <c r="Q2784" s="557"/>
      <c r="R2784" s="557"/>
    </row>
    <row r="2785" spans="6:18" s="587" customFormat="1">
      <c r="F2785" s="555"/>
      <c r="H2785" s="555"/>
      <c r="J2785" s="555"/>
      <c r="O2785" s="588"/>
      <c r="P2785" s="557"/>
      <c r="Q2785" s="557"/>
      <c r="R2785" s="557"/>
    </row>
    <row r="2786" spans="6:18" s="587" customFormat="1">
      <c r="F2786" s="555"/>
      <c r="H2786" s="555"/>
      <c r="J2786" s="555"/>
      <c r="O2786" s="588"/>
      <c r="P2786" s="557"/>
      <c r="Q2786" s="557"/>
      <c r="R2786" s="557"/>
    </row>
    <row r="2787" spans="6:18" s="587" customFormat="1">
      <c r="F2787" s="555"/>
      <c r="H2787" s="555"/>
      <c r="J2787" s="555"/>
      <c r="O2787" s="588"/>
      <c r="P2787" s="557"/>
      <c r="Q2787" s="557"/>
      <c r="R2787" s="557"/>
    </row>
    <row r="2788" spans="6:18" s="587" customFormat="1">
      <c r="F2788" s="555"/>
      <c r="H2788" s="555"/>
      <c r="J2788" s="555"/>
      <c r="O2788" s="588"/>
      <c r="P2788" s="557"/>
      <c r="Q2788" s="557"/>
      <c r="R2788" s="557"/>
    </row>
    <row r="2789" spans="6:18" s="587" customFormat="1">
      <c r="F2789" s="555"/>
      <c r="H2789" s="555"/>
      <c r="J2789" s="555"/>
      <c r="O2789" s="588"/>
      <c r="P2789" s="557"/>
      <c r="Q2789" s="557"/>
      <c r="R2789" s="557"/>
    </row>
    <row r="2790" spans="6:18" s="587" customFormat="1">
      <c r="F2790" s="555"/>
      <c r="H2790" s="555"/>
      <c r="J2790" s="555"/>
      <c r="O2790" s="588"/>
      <c r="P2790" s="557"/>
      <c r="Q2790" s="557"/>
      <c r="R2790" s="557"/>
    </row>
    <row r="2791" spans="6:18" s="587" customFormat="1">
      <c r="F2791" s="555"/>
      <c r="H2791" s="555"/>
      <c r="J2791" s="555"/>
      <c r="O2791" s="588"/>
      <c r="P2791" s="557"/>
      <c r="Q2791" s="557"/>
      <c r="R2791" s="557"/>
    </row>
    <row r="2792" spans="6:18" s="587" customFormat="1">
      <c r="F2792" s="555"/>
      <c r="H2792" s="555"/>
      <c r="J2792" s="555"/>
      <c r="O2792" s="588"/>
      <c r="P2792" s="557"/>
      <c r="Q2792" s="557"/>
      <c r="R2792" s="557"/>
    </row>
    <row r="2793" spans="6:18" s="587" customFormat="1">
      <c r="F2793" s="555"/>
      <c r="H2793" s="555"/>
      <c r="J2793" s="555"/>
      <c r="O2793" s="588"/>
      <c r="P2793" s="557"/>
      <c r="Q2793" s="557"/>
      <c r="R2793" s="557"/>
    </row>
    <row r="2794" spans="6:18" s="587" customFormat="1">
      <c r="F2794" s="555"/>
      <c r="H2794" s="555"/>
      <c r="J2794" s="555"/>
      <c r="O2794" s="588"/>
      <c r="P2794" s="557"/>
      <c r="Q2794" s="557"/>
      <c r="R2794" s="557"/>
    </row>
    <row r="2795" spans="6:18" s="587" customFormat="1">
      <c r="F2795" s="555"/>
      <c r="H2795" s="555"/>
      <c r="J2795" s="555"/>
      <c r="O2795" s="588"/>
      <c r="P2795" s="557"/>
      <c r="Q2795" s="557"/>
      <c r="R2795" s="557"/>
    </row>
    <row r="2796" spans="6:18" s="587" customFormat="1">
      <c r="F2796" s="555"/>
      <c r="H2796" s="555"/>
      <c r="J2796" s="555"/>
      <c r="O2796" s="588"/>
      <c r="P2796" s="557"/>
      <c r="Q2796" s="557"/>
      <c r="R2796" s="557"/>
    </row>
    <row r="2797" spans="6:18" s="587" customFormat="1">
      <c r="F2797" s="555"/>
      <c r="H2797" s="555"/>
      <c r="J2797" s="555"/>
      <c r="O2797" s="588"/>
      <c r="P2797" s="557"/>
      <c r="Q2797" s="557"/>
      <c r="R2797" s="557"/>
    </row>
    <row r="2798" spans="6:18" s="587" customFormat="1">
      <c r="F2798" s="555"/>
      <c r="H2798" s="555"/>
      <c r="J2798" s="555"/>
      <c r="O2798" s="588"/>
      <c r="P2798" s="557"/>
      <c r="Q2798" s="557"/>
      <c r="R2798" s="557"/>
    </row>
    <row r="2799" spans="6:18" s="587" customFormat="1">
      <c r="F2799" s="555"/>
      <c r="H2799" s="555"/>
      <c r="J2799" s="555"/>
      <c r="O2799" s="588"/>
      <c r="P2799" s="557"/>
      <c r="Q2799" s="557"/>
      <c r="R2799" s="557"/>
    </row>
    <row r="2800" spans="6:18" s="587" customFormat="1">
      <c r="F2800" s="555"/>
      <c r="H2800" s="555"/>
      <c r="J2800" s="555"/>
      <c r="O2800" s="588"/>
      <c r="P2800" s="557"/>
      <c r="Q2800" s="557"/>
      <c r="R2800" s="557"/>
    </row>
    <row r="2801" spans="6:18" s="587" customFormat="1">
      <c r="F2801" s="555"/>
      <c r="H2801" s="555"/>
      <c r="J2801" s="555"/>
      <c r="O2801" s="588"/>
      <c r="P2801" s="557"/>
      <c r="Q2801" s="557"/>
      <c r="R2801" s="557"/>
    </row>
    <row r="2802" spans="6:18" s="587" customFormat="1">
      <c r="F2802" s="555"/>
      <c r="H2802" s="555"/>
      <c r="J2802" s="555"/>
      <c r="O2802" s="588"/>
      <c r="P2802" s="557"/>
      <c r="Q2802" s="557"/>
      <c r="R2802" s="557"/>
    </row>
    <row r="2803" spans="6:18" s="587" customFormat="1">
      <c r="F2803" s="555"/>
      <c r="H2803" s="555"/>
      <c r="J2803" s="555"/>
      <c r="O2803" s="588"/>
      <c r="P2803" s="557"/>
      <c r="Q2803" s="557"/>
      <c r="R2803" s="557"/>
    </row>
    <row r="2804" spans="6:18" s="587" customFormat="1">
      <c r="F2804" s="555"/>
      <c r="H2804" s="555"/>
      <c r="J2804" s="555"/>
      <c r="O2804" s="588"/>
      <c r="P2804" s="557"/>
      <c r="Q2804" s="557"/>
      <c r="R2804" s="557"/>
    </row>
    <row r="2805" spans="6:18" s="587" customFormat="1">
      <c r="F2805" s="555"/>
      <c r="H2805" s="555"/>
      <c r="J2805" s="555"/>
      <c r="O2805" s="588"/>
      <c r="P2805" s="557"/>
      <c r="Q2805" s="557"/>
      <c r="R2805" s="557"/>
    </row>
    <row r="2806" spans="6:18" s="587" customFormat="1">
      <c r="F2806" s="555"/>
      <c r="H2806" s="555"/>
      <c r="J2806" s="555"/>
      <c r="O2806" s="588"/>
      <c r="P2806" s="557"/>
      <c r="Q2806" s="557"/>
      <c r="R2806" s="557"/>
    </row>
    <row r="2807" spans="6:18" s="587" customFormat="1">
      <c r="F2807" s="555"/>
      <c r="H2807" s="555"/>
      <c r="J2807" s="555"/>
      <c r="O2807" s="588"/>
      <c r="P2807" s="557"/>
      <c r="Q2807" s="557"/>
      <c r="R2807" s="557"/>
    </row>
    <row r="2808" spans="6:18" s="587" customFormat="1">
      <c r="F2808" s="555"/>
      <c r="H2808" s="555"/>
      <c r="J2808" s="555"/>
      <c r="O2808" s="588"/>
      <c r="P2808" s="557"/>
      <c r="Q2808" s="557"/>
      <c r="R2808" s="557"/>
    </row>
    <row r="2809" spans="6:18" s="587" customFormat="1">
      <c r="F2809" s="555"/>
      <c r="H2809" s="555"/>
      <c r="J2809" s="555"/>
      <c r="O2809" s="588"/>
      <c r="P2809" s="557"/>
      <c r="Q2809" s="557"/>
      <c r="R2809" s="557"/>
    </row>
    <row r="2810" spans="6:18" s="587" customFormat="1">
      <c r="F2810" s="555"/>
      <c r="H2810" s="555"/>
      <c r="J2810" s="555"/>
      <c r="O2810" s="588"/>
      <c r="P2810" s="557"/>
      <c r="Q2810" s="557"/>
      <c r="R2810" s="557"/>
    </row>
    <row r="2811" spans="6:18" s="587" customFormat="1">
      <c r="F2811" s="555"/>
      <c r="H2811" s="555"/>
      <c r="J2811" s="555"/>
      <c r="O2811" s="588"/>
      <c r="P2811" s="557"/>
      <c r="Q2811" s="557"/>
      <c r="R2811" s="557"/>
    </row>
    <row r="2812" spans="6:18" s="587" customFormat="1">
      <c r="F2812" s="555"/>
      <c r="H2812" s="555"/>
      <c r="J2812" s="555"/>
      <c r="O2812" s="588"/>
      <c r="P2812" s="557"/>
      <c r="Q2812" s="557"/>
      <c r="R2812" s="557"/>
    </row>
    <row r="2813" spans="6:18" s="587" customFormat="1">
      <c r="F2813" s="555"/>
      <c r="H2813" s="555"/>
      <c r="J2813" s="555"/>
      <c r="O2813" s="588"/>
      <c r="P2813" s="557"/>
      <c r="Q2813" s="557"/>
      <c r="R2813" s="557"/>
    </row>
    <row r="2814" spans="6:18" s="587" customFormat="1">
      <c r="F2814" s="555"/>
      <c r="H2814" s="555"/>
      <c r="J2814" s="555"/>
      <c r="O2814" s="588"/>
      <c r="P2814" s="557"/>
      <c r="Q2814" s="557"/>
      <c r="R2814" s="557"/>
    </row>
    <row r="2815" spans="6:18" s="587" customFormat="1">
      <c r="F2815" s="555"/>
      <c r="H2815" s="555"/>
      <c r="J2815" s="555"/>
      <c r="O2815" s="588"/>
      <c r="P2815" s="557"/>
      <c r="Q2815" s="557"/>
      <c r="R2815" s="557"/>
    </row>
    <row r="2816" spans="6:18" s="587" customFormat="1">
      <c r="F2816" s="555"/>
      <c r="H2816" s="555"/>
      <c r="J2816" s="555"/>
      <c r="O2816" s="588"/>
      <c r="P2816" s="557"/>
      <c r="Q2816" s="557"/>
      <c r="R2816" s="557"/>
    </row>
    <row r="2817" spans="6:18" s="587" customFormat="1">
      <c r="F2817" s="555"/>
      <c r="H2817" s="555"/>
      <c r="J2817" s="555"/>
      <c r="O2817" s="588"/>
      <c r="P2817" s="557"/>
      <c r="Q2817" s="557"/>
      <c r="R2817" s="557"/>
    </row>
    <row r="2818" spans="6:18" s="587" customFormat="1">
      <c r="F2818" s="555"/>
      <c r="H2818" s="555"/>
      <c r="J2818" s="555"/>
      <c r="O2818" s="588"/>
      <c r="P2818" s="557"/>
      <c r="Q2818" s="557"/>
      <c r="R2818" s="557"/>
    </row>
    <row r="2819" spans="6:18" s="587" customFormat="1">
      <c r="F2819" s="555"/>
      <c r="H2819" s="555"/>
      <c r="J2819" s="555"/>
      <c r="O2819" s="588"/>
      <c r="P2819" s="557"/>
      <c r="Q2819" s="557"/>
      <c r="R2819" s="557"/>
    </row>
    <row r="2820" spans="6:18" s="587" customFormat="1">
      <c r="F2820" s="555"/>
      <c r="H2820" s="555"/>
      <c r="J2820" s="555"/>
      <c r="O2820" s="588"/>
      <c r="P2820" s="557"/>
      <c r="Q2820" s="557"/>
      <c r="R2820" s="557"/>
    </row>
    <row r="2821" spans="6:18" s="587" customFormat="1">
      <c r="F2821" s="555"/>
      <c r="H2821" s="555"/>
      <c r="J2821" s="555"/>
      <c r="O2821" s="588"/>
      <c r="P2821" s="557"/>
      <c r="Q2821" s="557"/>
      <c r="R2821" s="557"/>
    </row>
    <row r="2822" spans="6:18" s="587" customFormat="1">
      <c r="F2822" s="555"/>
      <c r="H2822" s="555"/>
      <c r="J2822" s="555"/>
      <c r="O2822" s="588"/>
      <c r="P2822" s="557"/>
      <c r="Q2822" s="557"/>
      <c r="R2822" s="557"/>
    </row>
    <row r="2823" spans="6:18" s="587" customFormat="1">
      <c r="F2823" s="555"/>
      <c r="H2823" s="555"/>
      <c r="J2823" s="555"/>
      <c r="O2823" s="588"/>
      <c r="P2823" s="557"/>
      <c r="Q2823" s="557"/>
      <c r="R2823" s="557"/>
    </row>
    <row r="2824" spans="6:18" s="587" customFormat="1">
      <c r="F2824" s="555"/>
      <c r="H2824" s="555"/>
      <c r="J2824" s="555"/>
      <c r="O2824" s="588"/>
      <c r="P2824" s="557"/>
      <c r="Q2824" s="557"/>
      <c r="R2824" s="557"/>
    </row>
    <row r="2825" spans="6:18" s="587" customFormat="1">
      <c r="F2825" s="555"/>
      <c r="H2825" s="555"/>
      <c r="J2825" s="555"/>
      <c r="O2825" s="588"/>
      <c r="P2825" s="557"/>
      <c r="Q2825" s="557"/>
      <c r="R2825" s="557"/>
    </row>
    <row r="2826" spans="6:18" s="587" customFormat="1">
      <c r="F2826" s="555"/>
      <c r="H2826" s="555"/>
      <c r="J2826" s="555"/>
      <c r="O2826" s="588"/>
      <c r="P2826" s="557"/>
      <c r="Q2826" s="557"/>
      <c r="R2826" s="557"/>
    </row>
    <row r="2827" spans="6:18" s="587" customFormat="1">
      <c r="F2827" s="555"/>
      <c r="H2827" s="555"/>
      <c r="J2827" s="555"/>
      <c r="O2827" s="588"/>
      <c r="P2827" s="557"/>
      <c r="Q2827" s="557"/>
      <c r="R2827" s="557"/>
    </row>
    <row r="2828" spans="6:18" s="587" customFormat="1">
      <c r="F2828" s="555"/>
      <c r="H2828" s="555"/>
      <c r="J2828" s="555"/>
      <c r="O2828" s="588"/>
      <c r="P2828" s="557"/>
      <c r="Q2828" s="557"/>
      <c r="R2828" s="557"/>
    </row>
    <row r="2829" spans="6:18" s="587" customFormat="1">
      <c r="F2829" s="555"/>
      <c r="H2829" s="555"/>
      <c r="J2829" s="555"/>
      <c r="O2829" s="588"/>
      <c r="P2829" s="557"/>
      <c r="Q2829" s="557"/>
      <c r="R2829" s="557"/>
    </row>
    <row r="2830" spans="6:18" s="587" customFormat="1">
      <c r="F2830" s="555"/>
      <c r="H2830" s="555"/>
      <c r="J2830" s="555"/>
      <c r="O2830" s="588"/>
      <c r="P2830" s="557"/>
      <c r="Q2830" s="557"/>
      <c r="R2830" s="557"/>
    </row>
    <row r="2831" spans="6:18" s="587" customFormat="1">
      <c r="F2831" s="555"/>
      <c r="H2831" s="555"/>
      <c r="J2831" s="555"/>
      <c r="O2831" s="588"/>
      <c r="P2831" s="557"/>
      <c r="Q2831" s="557"/>
      <c r="R2831" s="557"/>
    </row>
    <row r="2832" spans="6:18" s="587" customFormat="1">
      <c r="F2832" s="555"/>
      <c r="H2832" s="555"/>
      <c r="J2832" s="555"/>
      <c r="O2832" s="588"/>
      <c r="P2832" s="557"/>
      <c r="Q2832" s="557"/>
      <c r="R2832" s="557"/>
    </row>
    <row r="2833" spans="6:18" s="587" customFormat="1">
      <c r="F2833" s="555"/>
      <c r="H2833" s="555"/>
      <c r="J2833" s="555"/>
      <c r="O2833" s="588"/>
      <c r="P2833" s="557"/>
      <c r="Q2833" s="557"/>
      <c r="R2833" s="557"/>
    </row>
    <row r="2834" spans="6:18" s="587" customFormat="1">
      <c r="F2834" s="555"/>
      <c r="H2834" s="555"/>
      <c r="J2834" s="555"/>
      <c r="O2834" s="588"/>
      <c r="P2834" s="557"/>
      <c r="Q2834" s="557"/>
      <c r="R2834" s="557"/>
    </row>
    <row r="2835" spans="6:18" s="587" customFormat="1">
      <c r="F2835" s="555"/>
      <c r="H2835" s="555"/>
      <c r="J2835" s="555"/>
      <c r="O2835" s="588"/>
      <c r="P2835" s="557"/>
      <c r="Q2835" s="557"/>
      <c r="R2835" s="557"/>
    </row>
    <row r="2836" spans="6:18" s="587" customFormat="1">
      <c r="F2836" s="555"/>
      <c r="H2836" s="555"/>
      <c r="J2836" s="555"/>
      <c r="O2836" s="588"/>
      <c r="P2836" s="557"/>
      <c r="Q2836" s="557"/>
      <c r="R2836" s="557"/>
    </row>
    <row r="2837" spans="6:18" s="587" customFormat="1">
      <c r="F2837" s="555"/>
      <c r="H2837" s="555"/>
      <c r="J2837" s="555"/>
      <c r="O2837" s="588"/>
      <c r="P2837" s="557"/>
      <c r="Q2837" s="557"/>
      <c r="R2837" s="557"/>
    </row>
    <row r="2838" spans="6:18" s="587" customFormat="1">
      <c r="F2838" s="555"/>
      <c r="H2838" s="555"/>
      <c r="J2838" s="555"/>
      <c r="O2838" s="588"/>
      <c r="P2838" s="557"/>
      <c r="Q2838" s="557"/>
      <c r="R2838" s="557"/>
    </row>
    <row r="2839" spans="6:18" s="587" customFormat="1">
      <c r="F2839" s="555"/>
      <c r="H2839" s="555"/>
      <c r="J2839" s="555"/>
      <c r="O2839" s="588"/>
      <c r="P2839" s="557"/>
      <c r="Q2839" s="557"/>
      <c r="R2839" s="557"/>
    </row>
    <row r="2840" spans="6:18" s="587" customFormat="1">
      <c r="F2840" s="555"/>
      <c r="H2840" s="555"/>
      <c r="J2840" s="555"/>
      <c r="O2840" s="588"/>
      <c r="P2840" s="557"/>
      <c r="Q2840" s="557"/>
      <c r="R2840" s="557"/>
    </row>
    <row r="2841" spans="6:18" s="587" customFormat="1">
      <c r="F2841" s="555"/>
      <c r="H2841" s="555"/>
      <c r="J2841" s="555"/>
      <c r="O2841" s="588"/>
      <c r="P2841" s="557"/>
      <c r="Q2841" s="557"/>
      <c r="R2841" s="557"/>
    </row>
    <row r="2842" spans="6:18" s="587" customFormat="1">
      <c r="F2842" s="555"/>
      <c r="H2842" s="555"/>
      <c r="J2842" s="555"/>
      <c r="O2842" s="588"/>
      <c r="P2842" s="557"/>
      <c r="Q2842" s="557"/>
      <c r="R2842" s="557"/>
    </row>
    <row r="2843" spans="6:18" s="587" customFormat="1">
      <c r="F2843" s="555"/>
      <c r="H2843" s="555"/>
      <c r="J2843" s="555"/>
      <c r="O2843" s="588"/>
    </row>
    <row r="2844" spans="6:18" s="587" customFormat="1">
      <c r="F2844" s="555"/>
      <c r="H2844" s="555"/>
      <c r="J2844" s="555"/>
      <c r="O2844" s="588"/>
    </row>
    <row r="2845" spans="6:18" s="587" customFormat="1">
      <c r="F2845" s="555"/>
      <c r="H2845" s="555"/>
      <c r="J2845" s="555"/>
      <c r="O2845" s="588"/>
    </row>
    <row r="2846" spans="6:18" s="587" customFormat="1">
      <c r="F2846" s="555"/>
      <c r="H2846" s="555"/>
      <c r="J2846" s="555"/>
      <c r="O2846" s="588"/>
    </row>
    <row r="2847" spans="6:18" s="587" customFormat="1">
      <c r="F2847" s="555"/>
      <c r="H2847" s="555"/>
      <c r="J2847" s="555"/>
      <c r="O2847" s="588"/>
    </row>
  </sheetData>
  <autoFilter ref="A1:O2842">
    <filterColumn colId="2"/>
  </autoFilter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/>
  <cols>
    <col min="1" max="1" width="18.7109375" style="558" customWidth="1"/>
    <col min="2" max="2" width="48" style="558" customWidth="1"/>
    <col min="3" max="3" width="8.140625" style="558" customWidth="1"/>
    <col min="4" max="4" width="6.140625" style="558" customWidth="1"/>
    <col min="5" max="5" width="6.42578125" style="558" customWidth="1"/>
    <col min="6" max="6" width="7.28515625" style="558" customWidth="1"/>
    <col min="7" max="7" width="5.85546875" style="558" customWidth="1"/>
    <col min="8" max="8" width="6.140625" style="558" customWidth="1"/>
    <col min="9" max="9" width="6.5703125" style="558" customWidth="1"/>
    <col min="10" max="10" width="6.7109375" style="558" customWidth="1"/>
    <col min="11" max="11" width="6.42578125" style="558" customWidth="1"/>
    <col min="12" max="12" width="7.7109375" style="558" customWidth="1"/>
    <col min="13" max="13" width="6.5703125" style="558" customWidth="1"/>
    <col min="14" max="14" width="5.85546875" style="558" customWidth="1"/>
    <col min="15" max="15" width="6.5703125" style="558" customWidth="1"/>
    <col min="16" max="16" width="8.140625" style="558" customWidth="1"/>
    <col min="17" max="17" width="7.5703125" style="558" customWidth="1"/>
    <col min="18" max="18" width="29.42578125" style="558" customWidth="1"/>
    <col min="19" max="19" width="8" style="558" customWidth="1"/>
    <col min="20" max="20" width="11.5703125" style="558" customWidth="1"/>
    <col min="21" max="21" width="11" style="558" customWidth="1"/>
    <col min="22" max="22" width="12.85546875" style="558" customWidth="1"/>
    <col min="23" max="23" width="9.5703125" style="558" customWidth="1"/>
    <col min="24" max="24" width="10" style="558" customWidth="1"/>
    <col min="25" max="25" width="10.28515625" style="559" customWidth="1"/>
    <col min="26" max="26" width="21.5703125" style="559" customWidth="1"/>
    <col min="27" max="27" width="19.28515625" style="559" customWidth="1"/>
    <col min="28" max="28" width="25.7109375" style="560" customWidth="1"/>
    <col min="29" max="29" width="25.28515625" style="558" customWidth="1"/>
    <col min="30" max="30" width="18.140625" style="552" customWidth="1"/>
    <col min="31" max="16384" width="9.140625" style="552"/>
  </cols>
  <sheetData>
    <row r="1" spans="1:30" ht="15.75" customHeight="1"/>
    <row r="2" spans="1:30" ht="15" customHeight="1"/>
    <row r="3" spans="1:30" ht="16.5" customHeight="1"/>
    <row r="4" spans="1:30" ht="15" customHeight="1">
      <c r="A4" s="655" t="s">
        <v>255</v>
      </c>
      <c r="B4" s="656" t="s">
        <v>256</v>
      </c>
      <c r="C4" s="664" t="s">
        <v>257</v>
      </c>
      <c r="D4" s="656" t="s">
        <v>258</v>
      </c>
      <c r="E4" s="656"/>
      <c r="F4" s="656"/>
      <c r="G4" s="656"/>
      <c r="H4" s="656"/>
      <c r="I4" s="656"/>
      <c r="J4" s="656"/>
      <c r="K4" s="656" t="s">
        <v>259</v>
      </c>
      <c r="L4" s="656"/>
      <c r="M4" s="656"/>
      <c r="N4" s="656"/>
      <c r="O4" s="656"/>
      <c r="P4" s="656"/>
      <c r="Q4" s="656"/>
      <c r="R4" s="656" t="s">
        <v>260</v>
      </c>
      <c r="S4" s="656"/>
      <c r="T4" s="656"/>
      <c r="U4" s="656"/>
      <c r="V4" s="656"/>
      <c r="W4" s="656"/>
      <c r="X4" s="656"/>
      <c r="Y4" s="656"/>
      <c r="Z4" s="656"/>
      <c r="AA4" s="656"/>
      <c r="AB4" s="656"/>
      <c r="AC4" s="655" t="s">
        <v>261</v>
      </c>
      <c r="AD4" s="655"/>
    </row>
    <row r="5" spans="1:30" ht="26.25" customHeight="1">
      <c r="A5" s="655"/>
      <c r="B5" s="656"/>
      <c r="C5" s="664"/>
      <c r="D5" s="656" t="s">
        <v>262</v>
      </c>
      <c r="E5" s="656" t="s">
        <v>263</v>
      </c>
      <c r="F5" s="656" t="s">
        <v>264</v>
      </c>
      <c r="G5" s="656" t="s">
        <v>1</v>
      </c>
      <c r="H5" s="656" t="s">
        <v>265</v>
      </c>
      <c r="I5" s="656" t="s">
        <v>266</v>
      </c>
      <c r="J5" s="656" t="s">
        <v>267</v>
      </c>
      <c r="K5" s="656" t="s">
        <v>262</v>
      </c>
      <c r="L5" s="656" t="s">
        <v>263</v>
      </c>
      <c r="M5" s="656" t="s">
        <v>264</v>
      </c>
      <c r="N5" s="656" t="s">
        <v>1</v>
      </c>
      <c r="O5" s="656" t="s">
        <v>265</v>
      </c>
      <c r="P5" s="656" t="s">
        <v>266</v>
      </c>
      <c r="Q5" s="656" t="s">
        <v>267</v>
      </c>
      <c r="R5" s="656" t="s">
        <v>268</v>
      </c>
      <c r="S5" s="656" t="s">
        <v>27</v>
      </c>
      <c r="T5" s="656" t="s">
        <v>244</v>
      </c>
      <c r="U5" s="668" t="s">
        <v>269</v>
      </c>
      <c r="V5" s="669"/>
      <c r="W5" s="656" t="s">
        <v>245</v>
      </c>
      <c r="X5" s="656" t="s">
        <v>254</v>
      </c>
      <c r="Y5" s="656"/>
      <c r="Z5" s="671" t="s">
        <v>270</v>
      </c>
      <c r="AA5" s="671" t="s">
        <v>271</v>
      </c>
      <c r="AB5" s="666" t="s">
        <v>272</v>
      </c>
      <c r="AC5" s="659" t="s">
        <v>273</v>
      </c>
      <c r="AD5" s="661" t="s">
        <v>274</v>
      </c>
    </row>
    <row r="6" spans="1:30" s="554" customFormat="1" ht="36.75" customHeight="1">
      <c r="A6" s="658"/>
      <c r="B6" s="658"/>
      <c r="C6" s="665"/>
      <c r="D6" s="663"/>
      <c r="E6" s="663"/>
      <c r="F6" s="663"/>
      <c r="G6" s="663"/>
      <c r="H6" s="663"/>
      <c r="I6" s="663"/>
      <c r="J6" s="663"/>
      <c r="K6" s="657"/>
      <c r="L6" s="657"/>
      <c r="M6" s="657"/>
      <c r="N6" s="657"/>
      <c r="O6" s="657"/>
      <c r="P6" s="657"/>
      <c r="Q6" s="657"/>
      <c r="R6" s="658"/>
      <c r="S6" s="670"/>
      <c r="T6" s="670"/>
      <c r="U6" s="566" t="s">
        <v>1955</v>
      </c>
      <c r="V6" s="566" t="s">
        <v>1953</v>
      </c>
      <c r="W6" s="670"/>
      <c r="X6" s="562" t="s">
        <v>78</v>
      </c>
      <c r="Y6" s="567" t="s">
        <v>1954</v>
      </c>
      <c r="Z6" s="672"/>
      <c r="AA6" s="672"/>
      <c r="AB6" s="667"/>
      <c r="AC6" s="660"/>
      <c r="AD6" s="662"/>
    </row>
  </sheetData>
  <autoFilter ref="D6:AB6"/>
  <mergeCells count="32"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  <mergeCell ref="A4:A6"/>
    <mergeCell ref="B4:B6"/>
    <mergeCell ref="C4:C6"/>
    <mergeCell ref="D5:D6"/>
    <mergeCell ref="E5:E6"/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1"/>
  <sheetViews>
    <sheetView tabSelected="1" zoomScale="75" zoomScaleNormal="75" workbookViewId="0">
      <pane xSplit="1" ySplit="19" topLeftCell="B20" activePane="bottomRight" state="frozen"/>
      <selection pane="topRight" activeCell="B1" sqref="B1"/>
      <selection pane="bottomLeft" activeCell="A20" sqref="A20"/>
      <selection pane="bottomRight" activeCell="AZ46" sqref="AZ46:BL51"/>
    </sheetView>
  </sheetViews>
  <sheetFormatPr defaultRowHeight="12.75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7" width="7.7109375" style="386" customWidth="1"/>
    <col min="38" max="38" width="8" style="386" customWidth="1"/>
    <col min="39" max="39" width="7.7109375" style="386" customWidth="1"/>
    <col min="40" max="42" width="7.85546875" style="386" customWidth="1"/>
    <col min="43" max="43" width="7.7109375" style="386" customWidth="1"/>
    <col min="44" max="44" width="8.42578125" style="386" bestFit="1" customWidth="1"/>
    <col min="45" max="45" width="11.5703125" style="386" bestFit="1" customWidth="1"/>
    <col min="46" max="46" width="8.28515625" style="386" customWidth="1"/>
    <col min="47" max="47" width="11.5703125" style="386" bestFit="1" customWidth="1"/>
    <col min="48" max="48" width="8.28515625" style="386" customWidth="1"/>
    <col min="49" max="49" width="7.85546875" style="386" customWidth="1"/>
    <col min="50" max="50" width="8" style="386" customWidth="1"/>
    <col min="51" max="51" width="7.28515625" style="386" customWidth="1"/>
    <col min="52" max="52" width="7.5703125" style="386" customWidth="1"/>
    <col min="53" max="53" width="7.28515625" style="386" customWidth="1"/>
    <col min="54" max="54" width="7.7109375" style="386" customWidth="1"/>
    <col min="55" max="55" width="8" style="386" bestFit="1" customWidth="1"/>
    <col min="56" max="57" width="6.7109375" style="386" customWidth="1"/>
    <col min="58" max="59" width="6.5703125" style="386" customWidth="1"/>
    <col min="60" max="60" width="8" style="386" bestFit="1" customWidth="1"/>
    <col min="61" max="61" width="8.7109375" style="386" customWidth="1"/>
    <col min="62" max="62" width="7.7109375" style="386" bestFit="1" customWidth="1"/>
    <col min="63" max="63" width="9" style="386" customWidth="1"/>
    <col min="64" max="64" width="8.7109375" style="386" customWidth="1"/>
    <col min="65" max="65" width="9.140625" style="386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>
      <c r="B1" s="301"/>
      <c r="D1" s="258"/>
      <c r="F1" s="301"/>
      <c r="H1" s="259"/>
      <c r="I1" s="272" t="s">
        <v>84</v>
      </c>
      <c r="J1" s="433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  <c r="BI1" s="435"/>
      <c r="BJ1" s="435"/>
      <c r="BK1" s="435"/>
      <c r="BL1" s="435"/>
      <c r="BM1" s="435"/>
    </row>
    <row r="2" spans="1:67" ht="18">
      <c r="A2" s="96" t="s">
        <v>21</v>
      </c>
      <c r="B2" s="434" t="str">
        <f>IF(C$2&lt;=0,"д.б. &gt;0","")</f>
        <v/>
      </c>
      <c r="C2" s="144">
        <v>3</v>
      </c>
      <c r="D2" s="83"/>
      <c r="E2" s="96" t="s">
        <v>12</v>
      </c>
      <c r="F2" s="241" t="str">
        <f>IF(G$2&lt;2,"д.б. &gt;1","")</f>
        <v/>
      </c>
      <c r="G2" s="144">
        <v>5</v>
      </c>
      <c r="H2" s="84"/>
      <c r="I2" s="96" t="s">
        <v>0</v>
      </c>
      <c r="J2" s="242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5"/>
      <c r="AK2" s="435"/>
      <c r="AL2" s="435"/>
      <c r="AM2" s="435"/>
      <c r="AN2" s="436" t="s">
        <v>1995</v>
      </c>
      <c r="AO2" s="435"/>
      <c r="AP2" s="435"/>
      <c r="AQ2" s="435"/>
      <c r="AR2" s="435"/>
      <c r="AS2" s="435"/>
      <c r="AT2" s="435"/>
      <c r="AU2" s="435"/>
      <c r="AV2" s="435"/>
      <c r="AW2" s="435"/>
      <c r="AX2" s="435"/>
      <c r="AY2" s="435"/>
      <c r="AZ2" s="435"/>
      <c r="BA2" s="435"/>
      <c r="BB2" s="435"/>
      <c r="BC2" s="435"/>
      <c r="BD2" s="435"/>
      <c r="BE2" s="435"/>
      <c r="BF2" s="435"/>
      <c r="BG2" s="435"/>
      <c r="BH2" s="435"/>
      <c r="BI2" s="435"/>
      <c r="BJ2" s="435"/>
      <c r="BK2" s="435"/>
      <c r="BL2" s="435"/>
      <c r="BM2" s="435"/>
    </row>
    <row r="3" spans="1:67" ht="15">
      <c r="A3" s="96"/>
      <c r="B3" s="434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1.8</v>
      </c>
      <c r="L3" s="115"/>
      <c r="M3" s="114" t="s">
        <v>28</v>
      </c>
      <c r="N3" s="114"/>
      <c r="O3" s="151">
        <v>5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5"/>
      <c r="AK3" s="435"/>
      <c r="AL3" s="435"/>
      <c r="AM3" s="435"/>
      <c r="AN3" s="435"/>
      <c r="AO3" s="435"/>
      <c r="AP3" s="435"/>
      <c r="AQ3" s="435"/>
      <c r="AR3" s="435"/>
      <c r="AS3" s="435"/>
      <c r="AT3" s="435"/>
      <c r="AU3" s="435"/>
      <c r="AV3" s="435"/>
      <c r="AW3" s="435"/>
      <c r="AX3" s="435"/>
      <c r="AY3" s="435"/>
      <c r="AZ3" s="435"/>
      <c r="BA3" s="435"/>
      <c r="BB3" s="435"/>
      <c r="BC3" s="435"/>
      <c r="BD3" s="435"/>
      <c r="BE3" s="435"/>
      <c r="BF3" s="435"/>
      <c r="BG3" s="435"/>
      <c r="BH3" s="435"/>
      <c r="BI3" s="435"/>
      <c r="BJ3" s="435"/>
      <c r="BK3" s="435"/>
      <c r="BL3" s="435"/>
      <c r="BM3" s="435"/>
    </row>
    <row r="4" spans="1:67" ht="15">
      <c r="A4" s="96"/>
      <c r="B4" s="434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2</v>
      </c>
      <c r="L4" s="115"/>
      <c r="M4" s="171" t="s">
        <v>30</v>
      </c>
      <c r="N4" s="171"/>
      <c r="O4" s="155">
        <v>10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5"/>
      <c r="AK4" s="435"/>
      <c r="AL4" s="435"/>
      <c r="AM4" s="435"/>
      <c r="AN4" s="697" t="s">
        <v>2112</v>
      </c>
      <c r="AO4" s="697"/>
      <c r="AP4" s="697"/>
      <c r="AQ4" s="697"/>
      <c r="AR4" s="697"/>
      <c r="AS4" s="697"/>
      <c r="AT4" s="697"/>
      <c r="AU4" s="697"/>
      <c r="AV4" s="697"/>
      <c r="AW4" s="697"/>
      <c r="AX4" s="435"/>
      <c r="AY4" s="43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>
      <c r="A5" s="97"/>
      <c r="B5" s="434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5"/>
      <c r="AK5" s="435"/>
      <c r="AL5" s="440"/>
      <c r="AM5" s="435"/>
      <c r="AN5" s="697"/>
      <c r="AO5" s="697"/>
      <c r="AP5" s="697"/>
      <c r="AQ5" s="697"/>
      <c r="AR5" s="697"/>
      <c r="AS5" s="697"/>
      <c r="AT5" s="697"/>
      <c r="AU5" s="697"/>
      <c r="AV5" s="697"/>
      <c r="AW5" s="697"/>
      <c r="AX5" s="435"/>
      <c r="AY5" s="435"/>
      <c r="AZ5" s="125"/>
      <c r="BA5" s="43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683">
        <v>1</v>
      </c>
    </row>
    <row r="6" spans="1:67" ht="15">
      <c r="A6" s="249" t="s">
        <v>22</v>
      </c>
      <c r="B6" s="434" t="str">
        <f>IF(OR(C$6=1,C$6&lt;0),"д.б.=0 или &gt;1","")</f>
        <v/>
      </c>
      <c r="C6" s="146">
        <v>4</v>
      </c>
      <c r="D6" s="40"/>
      <c r="E6" s="249" t="s">
        <v>13</v>
      </c>
      <c r="F6" s="241" t="str">
        <f>IF(OR(G$6=1,G$6=2,G$6&lt;0),"д.б=0 или &gt;2","")</f>
        <v/>
      </c>
      <c r="G6" s="146">
        <v>3</v>
      </c>
      <c r="H6" s="41"/>
      <c r="I6" s="249" t="s">
        <v>2</v>
      </c>
      <c r="J6" s="242" t="str">
        <f>IF(OR(K$6=1,K$6=2,K$6&lt;0),"д.б.=0 или &gt;2","")</f>
        <v/>
      </c>
      <c r="K6" s="147">
        <v>0</v>
      </c>
      <c r="L6" s="135"/>
      <c r="M6" s="136" t="s">
        <v>36</v>
      </c>
      <c r="N6" s="136"/>
      <c r="O6" s="152">
        <v>10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5"/>
      <c r="AK6" s="435"/>
      <c r="AL6" s="435"/>
      <c r="AM6" s="435"/>
      <c r="AN6" s="437"/>
      <c r="AO6" s="438"/>
      <c r="AP6" s="438"/>
      <c r="AQ6" s="438"/>
      <c r="AR6" s="438"/>
      <c r="AS6" s="438"/>
      <c r="AT6" s="438"/>
      <c r="AU6" s="435"/>
      <c r="AV6" s="435"/>
      <c r="AW6" s="435"/>
      <c r="AX6" s="435"/>
      <c r="AY6" s="435"/>
      <c r="AZ6" s="125"/>
      <c r="BA6" s="43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683"/>
    </row>
    <row r="7" spans="1:67" ht="15">
      <c r="A7" s="425" t="s">
        <v>23</v>
      </c>
      <c r="B7" s="434" t="str">
        <f>IF(AND(C$6=0,C$7&lt;&gt;0),"д.б. =0","")</f>
        <v/>
      </c>
      <c r="C7" s="145">
        <v>2</v>
      </c>
      <c r="D7" s="93"/>
      <c r="E7" s="249" t="s">
        <v>14</v>
      </c>
      <c r="F7" s="309" t="str">
        <f>IF(AND(G$6=0,G$7&lt;&gt;0),"д.б. =0","")</f>
        <v/>
      </c>
      <c r="G7" s="145">
        <v>4</v>
      </c>
      <c r="H7" s="94"/>
      <c r="I7" s="249" t="s">
        <v>3</v>
      </c>
      <c r="J7" s="242" t="str">
        <f>IF(AND(K$6=0,K$7&lt;&gt;0),"д.б. =0","")</f>
        <v/>
      </c>
      <c r="K7" s="143">
        <v>0</v>
      </c>
      <c r="L7" s="135"/>
      <c r="M7" s="136" t="s">
        <v>35</v>
      </c>
      <c r="N7" s="136"/>
      <c r="O7" s="153">
        <v>225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5"/>
      <c r="AK7" s="435"/>
      <c r="AL7" s="435"/>
      <c r="AM7" s="435"/>
      <c r="AN7" s="437" t="s">
        <v>253</v>
      </c>
      <c r="AO7" s="438"/>
      <c r="AP7" s="438"/>
      <c r="AQ7" s="437" t="s">
        <v>2076</v>
      </c>
      <c r="AR7" s="437"/>
      <c r="AS7" s="565">
        <v>43845</v>
      </c>
      <c r="AT7" s="563" t="s">
        <v>1996</v>
      </c>
      <c r="AU7" s="564">
        <v>43954</v>
      </c>
      <c r="AV7" s="435"/>
      <c r="AW7" s="435"/>
      <c r="AX7" s="435"/>
      <c r="AY7" s="435"/>
      <c r="AZ7" s="125"/>
      <c r="BA7" s="439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>
      <c r="A8" s="249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4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4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0.1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5"/>
      <c r="AK8" s="435"/>
      <c r="AL8" s="440"/>
      <c r="AM8" s="435"/>
      <c r="AN8" s="438"/>
      <c r="AO8" s="438"/>
      <c r="AP8" s="438"/>
      <c r="AQ8" s="438"/>
      <c r="AR8" s="438"/>
      <c r="AS8" s="438"/>
      <c r="AT8" s="438"/>
      <c r="AU8" s="435"/>
      <c r="AV8" s="435"/>
      <c r="AW8" s="435"/>
      <c r="AX8" s="435"/>
      <c r="AY8" s="435"/>
      <c r="AZ8" s="125"/>
      <c r="BA8" s="439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>
      <c r="A9" s="281" t="s">
        <v>86</v>
      </c>
      <c r="B9" s="434" t="str">
        <f>IF(OR(C$9=1,C$9=2,C$9&lt;0),"д.б.=0 или &gt;2","")</f>
        <v/>
      </c>
      <c r="C9" s="282">
        <v>0</v>
      </c>
      <c r="D9" s="284"/>
      <c r="E9" s="281" t="s">
        <v>15</v>
      </c>
      <c r="F9" s="429" t="str">
        <f>IF(OR(G$9=1,G$9=2,G$9=3,G$9&lt;0),"д.б=0 или &gt;3","")</f>
        <v/>
      </c>
      <c r="G9" s="282">
        <v>5</v>
      </c>
      <c r="H9" s="286"/>
      <c r="I9" s="281" t="s">
        <v>4</v>
      </c>
      <c r="J9" s="430" t="str">
        <f>IF(OR(K$9=1,K$9=2,K$9=3,K$9&lt;0),"д.б=0 или &gt;3","")</f>
        <v/>
      </c>
      <c r="K9" s="287">
        <v>0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5"/>
      <c r="AK9" s="435"/>
      <c r="AM9" s="435"/>
      <c r="AN9" s="437" t="s">
        <v>244</v>
      </c>
      <c r="AO9" s="438"/>
      <c r="AP9" s="438"/>
      <c r="AQ9" s="441"/>
      <c r="AR9" s="438"/>
      <c r="AS9" s="601">
        <v>270</v>
      </c>
      <c r="AT9" s="438"/>
      <c r="AU9" s="435"/>
      <c r="AV9" s="435"/>
      <c r="AW9" s="435"/>
      <c r="AX9" s="435"/>
      <c r="AY9" s="435"/>
      <c r="AZ9" s="125"/>
      <c r="BA9" s="439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>
      <c r="A10" s="426" t="s">
        <v>87</v>
      </c>
      <c r="B10" s="434" t="str">
        <f>IF(AND(C$9=0,C$10&lt;&gt;0),"д.б. =0","")</f>
        <v/>
      </c>
      <c r="C10" s="283">
        <v>0</v>
      </c>
      <c r="D10" s="290"/>
      <c r="E10" s="428" t="s">
        <v>16</v>
      </c>
      <c r="F10" s="309" t="str">
        <f>IF(AND(G$9=0,G$10&lt;&gt;0),"д.б. =0","")</f>
        <v/>
      </c>
      <c r="G10" s="283">
        <v>2</v>
      </c>
      <c r="H10" s="291"/>
      <c r="I10" s="281" t="s">
        <v>5</v>
      </c>
      <c r="J10" s="242" t="str">
        <f>IF(AND(K$9=0,K$10&lt;&gt;0),"д.б. =0","")</f>
        <v/>
      </c>
      <c r="K10" s="292">
        <v>0</v>
      </c>
      <c r="L10" s="288"/>
      <c r="M10" s="293" t="s">
        <v>38</v>
      </c>
      <c r="N10" s="603" t="str">
        <f>IF(OR(O10&lt;0,O10=0),"Д.Б. &gt;0"," ")</f>
        <v xml:space="preserve"> </v>
      </c>
      <c r="O10" s="294">
        <v>270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5"/>
      <c r="AK10" s="435"/>
      <c r="AM10" s="435"/>
      <c r="AN10" s="437"/>
      <c r="AO10" s="438"/>
      <c r="AP10" s="438"/>
      <c r="AQ10" s="441"/>
      <c r="AR10" s="438"/>
      <c r="AS10" s="601"/>
      <c r="AT10" s="438"/>
      <c r="AU10" s="435"/>
      <c r="AV10" s="435"/>
      <c r="AW10" s="435"/>
      <c r="AX10" s="435"/>
      <c r="AY10" s="435"/>
      <c r="AZ10" s="125"/>
      <c r="BA10" s="439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>
      <c r="A11" s="281"/>
      <c r="B11" s="434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5"/>
      <c r="AK11" s="435"/>
      <c r="AL11" s="440"/>
      <c r="AM11" s="435"/>
      <c r="AN11" s="437" t="s">
        <v>1997</v>
      </c>
      <c r="AO11" s="438"/>
      <c r="AP11" s="438"/>
      <c r="AQ11" s="441"/>
      <c r="AR11" s="438"/>
      <c r="AS11" s="601">
        <v>-261.29000000000002</v>
      </c>
      <c r="AT11" s="438"/>
      <c r="AU11" s="435"/>
      <c r="AV11" s="435"/>
      <c r="AW11" s="435"/>
      <c r="AX11" s="435"/>
      <c r="AY11" s="435"/>
      <c r="AZ11" s="125"/>
      <c r="BA11" s="439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>
      <c r="A12" s="274" t="s">
        <v>24</v>
      </c>
      <c r="B12" s="434" t="str">
        <f>IF(OR(C$12=1,C$12=2,C$12&lt;0),"д.б.=0 или &gt;2","")</f>
        <v/>
      </c>
      <c r="C12" s="275">
        <v>0</v>
      </c>
      <c r="D12" s="290"/>
      <c r="E12" s="274" t="s">
        <v>89</v>
      </c>
      <c r="F12" s="432" t="str">
        <f>IF(OR(G$12=1,G$12=2,G$12=3,G$12=4,G$12&lt;0),"д.б=0 или &gt;4","")</f>
        <v/>
      </c>
      <c r="G12" s="310">
        <v>0</v>
      </c>
      <c r="H12" s="238"/>
      <c r="I12" s="274" t="s">
        <v>91</v>
      </c>
      <c r="J12" s="432" t="str">
        <f>IF(OR(K$12=1,K$12=2,K$12=3,K$12=4,K$12&lt;0),"д.б.=0 или &gt;4","")</f>
        <v/>
      </c>
      <c r="K12" s="313">
        <v>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5"/>
      <c r="AK12" s="435"/>
      <c r="AL12" s="435"/>
      <c r="AM12" s="435"/>
      <c r="AN12" s="437"/>
      <c r="AO12" s="438"/>
      <c r="AP12" s="438"/>
      <c r="AQ12" s="437"/>
      <c r="AR12" s="438"/>
      <c r="AS12" s="601"/>
      <c r="AT12" s="438"/>
      <c r="AU12" s="435"/>
      <c r="AV12" s="435"/>
      <c r="AW12" s="435"/>
      <c r="AX12" s="435"/>
      <c r="AY12" s="435"/>
      <c r="AZ12" s="125"/>
      <c r="BA12" s="439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>
      <c r="A13" s="427" t="s">
        <v>25</v>
      </c>
      <c r="B13" s="434" t="str">
        <f>IF(AND(C$12=0,C$13&lt;&gt;0),"д.б. =0","")</f>
        <v/>
      </c>
      <c r="C13" s="235">
        <v>0</v>
      </c>
      <c r="D13" s="290"/>
      <c r="E13" s="274" t="s">
        <v>90</v>
      </c>
      <c r="F13" s="431" t="str">
        <f>IF(AND(G$12=0,G$13&lt;&gt;0),"д.б. =0","")</f>
        <v/>
      </c>
      <c r="G13" s="235">
        <v>0</v>
      </c>
      <c r="H13" s="238"/>
      <c r="I13" s="274" t="s">
        <v>92</v>
      </c>
      <c r="J13" s="242" t="str">
        <f>IF(AND(K$12=0,K$13&lt;&gt;0),"д.б. =0","")</f>
        <v/>
      </c>
      <c r="K13" s="311">
        <v>0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5"/>
      <c r="AK13" s="435"/>
      <c r="AL13" s="435"/>
      <c r="AM13" s="435"/>
      <c r="AN13" s="437" t="s">
        <v>254</v>
      </c>
      <c r="AO13" s="438"/>
      <c r="AP13" s="438"/>
      <c r="AQ13" s="586"/>
      <c r="AR13" s="586"/>
      <c r="AS13" s="601">
        <v>303.39999999999998</v>
      </c>
      <c r="AT13" s="600">
        <v>0.97209999999999996</v>
      </c>
      <c r="AU13" s="435"/>
      <c r="AV13" s="435"/>
      <c r="AW13" s="435"/>
      <c r="AX13" s="435"/>
      <c r="AY13" s="435"/>
      <c r="AZ13" s="125"/>
      <c r="BA13" s="439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2" t="s">
        <v>29</v>
      </c>
      <c r="AK14" s="435"/>
      <c r="AL14" s="435"/>
      <c r="AM14" s="435"/>
      <c r="AN14" s="437"/>
      <c r="AO14" s="438"/>
      <c r="AP14" s="438"/>
      <c r="AQ14" s="437"/>
      <c r="AR14" s="438"/>
      <c r="AS14" s="438"/>
      <c r="AT14" s="438"/>
      <c r="AU14" s="435"/>
      <c r="AV14" s="443"/>
      <c r="AW14" s="435"/>
      <c r="AX14" s="435"/>
      <c r="AY14" s="435"/>
      <c r="AZ14" s="435"/>
      <c r="BA14" s="435"/>
      <c r="BB14" s="435"/>
      <c r="BC14" s="435"/>
      <c r="BD14" s="435"/>
      <c r="BE14" s="435"/>
      <c r="BF14" s="435"/>
      <c r="BG14" s="435"/>
      <c r="BH14" s="435"/>
      <c r="BI14" s="435"/>
      <c r="BJ14" s="435"/>
      <c r="BK14" s="435"/>
      <c r="BL14" s="435"/>
      <c r="BM14" s="435"/>
      <c r="BO14" s="224"/>
    </row>
    <row r="15" spans="1:67" ht="15.75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0</v>
      </c>
      <c r="H15" s="238"/>
      <c r="I15" s="96" t="s">
        <v>82</v>
      </c>
      <c r="J15" s="424" t="str">
        <f>IF(K$15&lt;0,"д.б. &gt;=0",IF(K$15=0,"",IF(K$4&gt;=K$15,"MultStart",IF(K$6&gt;K$15,"MultLevel2",IF(K$9&gt;K$15,"MultLevel3",IF(K$12&gt;K$15,"Mult3",""))))))</f>
        <v/>
      </c>
      <c r="K15" s="256">
        <v>0</v>
      </c>
      <c r="L15" s="239"/>
      <c r="M15" s="680" t="s">
        <v>2113</v>
      </c>
      <c r="N15" s="680"/>
      <c r="O15" s="680"/>
      <c r="P15" s="680"/>
      <c r="Q15" s="680"/>
      <c r="R15" s="680"/>
      <c r="S15" s="680"/>
      <c r="T15" s="680"/>
      <c r="U15" s="680"/>
      <c r="V15" s="376"/>
      <c r="Y15" s="158"/>
      <c r="AE15" s="376"/>
      <c r="AH15" s="385"/>
      <c r="AI15" s="125"/>
      <c r="AJ15" s="435"/>
      <c r="AK15" s="435"/>
      <c r="AL15" s="440"/>
      <c r="AM15" s="435"/>
      <c r="AN15" s="437" t="s">
        <v>1998</v>
      </c>
      <c r="AO15" s="438"/>
      <c r="AP15" s="438"/>
      <c r="AR15" s="438"/>
      <c r="AS15" s="604">
        <v>-0.26881687242798358</v>
      </c>
      <c r="AT15" s="599" t="s">
        <v>1999</v>
      </c>
      <c r="AU15" s="605">
        <v>-3.2258024691358029</v>
      </c>
      <c r="AV15" s="586" t="s">
        <v>2000</v>
      </c>
      <c r="AW15" s="606">
        <v>-2.8706877609316641</v>
      </c>
      <c r="AX15" s="435"/>
      <c r="AY15" s="435"/>
      <c r="AZ15" s="435"/>
      <c r="BA15" s="435"/>
      <c r="BB15" s="435"/>
      <c r="BC15" s="435"/>
      <c r="BD15" s="435"/>
      <c r="BE15" s="435"/>
      <c r="BF15" s="435"/>
      <c r="BG15" s="435"/>
      <c r="BH15" s="435"/>
      <c r="BI15" s="435"/>
      <c r="BJ15" s="435"/>
      <c r="BK15" s="435"/>
      <c r="BL15" s="435"/>
      <c r="BM15" s="435"/>
      <c r="BO15" s="224"/>
    </row>
    <row r="16" spans="1:67" ht="15">
      <c r="A16" s="610" t="s">
        <v>161</v>
      </c>
      <c r="B16" s="611"/>
      <c r="C16" s="612">
        <v>6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0</v>
      </c>
      <c r="L16" s="239"/>
      <c r="M16" s="680"/>
      <c r="N16" s="680"/>
      <c r="O16" s="680"/>
      <c r="P16" s="680"/>
      <c r="Q16" s="680"/>
      <c r="R16" s="680"/>
      <c r="S16" s="680"/>
      <c r="T16" s="680"/>
      <c r="U16" s="680"/>
      <c r="V16" s="376"/>
      <c r="Y16" s="158"/>
      <c r="AE16" s="376"/>
      <c r="AH16" s="385"/>
      <c r="AI16" s="12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  <c r="AW16" s="435"/>
      <c r="AX16" s="435"/>
      <c r="AY16" s="435"/>
      <c r="AZ16" s="435"/>
      <c r="BA16" s="435"/>
      <c r="BB16" s="435"/>
      <c r="BC16" s="435"/>
      <c r="BD16" s="435"/>
      <c r="BE16" s="435"/>
      <c r="BF16" s="435"/>
      <c r="BG16" s="435"/>
      <c r="BH16" s="435"/>
      <c r="BI16" s="435"/>
      <c r="BJ16" s="435"/>
      <c r="BK16" s="435"/>
      <c r="BL16" s="435"/>
      <c r="BM16" s="435"/>
      <c r="BO16" s="224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  <c r="AW17" s="435"/>
      <c r="AX17" s="435"/>
      <c r="AY17" s="435"/>
      <c r="AZ17" s="435"/>
      <c r="BA17" s="435"/>
      <c r="BB17" s="435"/>
      <c r="BC17" s="435"/>
      <c r="BD17" s="435"/>
      <c r="BE17" s="435"/>
      <c r="BF17" s="435"/>
      <c r="BG17" s="435"/>
      <c r="BH17" s="435"/>
      <c r="BI17" s="435"/>
      <c r="BJ17" s="435"/>
      <c r="BK17" s="435"/>
      <c r="BL17" s="435"/>
      <c r="BM17" s="435"/>
      <c r="BO17" s="224"/>
    </row>
    <row r="18" spans="1:67" ht="65.25" customHeight="1" thickBot="1">
      <c r="A18" s="414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690" t="s">
        <v>88</v>
      </c>
      <c r="N18" s="691"/>
      <c r="O18" s="133" t="s">
        <v>26</v>
      </c>
      <c r="P18" s="692" t="s">
        <v>80</v>
      </c>
      <c r="Q18" s="693"/>
      <c r="R18" s="688" t="s">
        <v>31</v>
      </c>
      <c r="S18" s="689"/>
      <c r="T18" s="684" t="s">
        <v>34</v>
      </c>
      <c r="U18" s="685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686" t="s">
        <v>47</v>
      </c>
      <c r="AC18" s="687"/>
      <c r="AD18" s="418" t="s">
        <v>48</v>
      </c>
      <c r="AE18" s="379"/>
      <c r="AF18" s="335" t="s">
        <v>41</v>
      </c>
      <c r="AG18" s="593" t="s">
        <v>1978</v>
      </c>
      <c r="AH18" s="385"/>
      <c r="AI18" s="444" t="s">
        <v>48</v>
      </c>
      <c r="AJ18" s="694" t="s">
        <v>98</v>
      </c>
      <c r="AK18" s="695"/>
      <c r="AL18" s="696"/>
      <c r="AM18" s="694" t="s">
        <v>251</v>
      </c>
      <c r="AN18" s="695"/>
      <c r="AO18" s="696"/>
      <c r="AP18" s="694" t="s">
        <v>246</v>
      </c>
      <c r="AQ18" s="695"/>
      <c r="AR18" s="696"/>
      <c r="AS18" s="694" t="s">
        <v>252</v>
      </c>
      <c r="AT18" s="695"/>
      <c r="AU18" s="696"/>
      <c r="AV18" s="694" t="s">
        <v>99</v>
      </c>
      <c r="AW18" s="695"/>
      <c r="AX18" s="696"/>
      <c r="AY18" s="694" t="s">
        <v>247</v>
      </c>
      <c r="AZ18" s="696"/>
      <c r="BA18" s="694" t="s">
        <v>248</v>
      </c>
      <c r="BB18" s="695"/>
      <c r="BC18" s="696"/>
      <c r="BD18" s="694" t="s">
        <v>249</v>
      </c>
      <c r="BE18" s="696"/>
      <c r="BF18" s="694" t="s">
        <v>250</v>
      </c>
      <c r="BG18" s="695"/>
      <c r="BH18" s="696"/>
      <c r="BI18" s="694" t="s">
        <v>1980</v>
      </c>
      <c r="BJ18" s="696"/>
      <c r="BK18" s="694" t="s">
        <v>100</v>
      </c>
      <c r="BL18" s="695"/>
      <c r="BM18" s="696"/>
      <c r="BN18" s="134"/>
      <c r="BO18" s="225"/>
    </row>
    <row r="19" spans="1:67" ht="15.75" thickBot="1">
      <c r="A19" s="415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9"/>
      <c r="AE19" s="377"/>
      <c r="AF19" s="340"/>
      <c r="AG19" s="341"/>
      <c r="AH19" s="385"/>
      <c r="AI19" s="445"/>
      <c r="AJ19" s="446" t="s">
        <v>97</v>
      </c>
      <c r="AK19" s="447" t="s">
        <v>96</v>
      </c>
      <c r="AL19" s="448" t="s">
        <v>101</v>
      </c>
      <c r="AM19" s="446" t="s">
        <v>97</v>
      </c>
      <c r="AN19" s="447" t="s">
        <v>96</v>
      </c>
      <c r="AO19" s="448" t="s">
        <v>101</v>
      </c>
      <c r="AP19" s="446" t="s">
        <v>97</v>
      </c>
      <c r="AQ19" s="447" t="s">
        <v>96</v>
      </c>
      <c r="AR19" s="448" t="s">
        <v>101</v>
      </c>
      <c r="AS19" s="446" t="s">
        <v>97</v>
      </c>
      <c r="AT19" s="447" t="s">
        <v>96</v>
      </c>
      <c r="AU19" s="448" t="s">
        <v>101</v>
      </c>
      <c r="AV19" s="446" t="s">
        <v>97</v>
      </c>
      <c r="AW19" s="447" t="s">
        <v>96</v>
      </c>
      <c r="AX19" s="448" t="s">
        <v>101</v>
      </c>
      <c r="AY19" s="446" t="s">
        <v>97</v>
      </c>
      <c r="AZ19" s="448" t="s">
        <v>96</v>
      </c>
      <c r="BA19" s="446" t="s">
        <v>97</v>
      </c>
      <c r="BB19" s="447" t="s">
        <v>96</v>
      </c>
      <c r="BC19" s="448" t="s">
        <v>101</v>
      </c>
      <c r="BD19" s="446" t="s">
        <v>97</v>
      </c>
      <c r="BE19" s="448" t="s">
        <v>96</v>
      </c>
      <c r="BF19" s="446" t="s">
        <v>97</v>
      </c>
      <c r="BG19" s="447" t="s">
        <v>96</v>
      </c>
      <c r="BH19" s="448" t="s">
        <v>101</v>
      </c>
      <c r="BI19" s="446" t="s">
        <v>97</v>
      </c>
      <c r="BJ19" s="448" t="s">
        <v>96</v>
      </c>
      <c r="BK19" s="446" t="s">
        <v>97</v>
      </c>
      <c r="BL19" s="447" t="s">
        <v>96</v>
      </c>
      <c r="BM19" s="448" t="s">
        <v>101</v>
      </c>
      <c r="BO19" s="224"/>
    </row>
    <row r="20" spans="1:67" ht="15">
      <c r="A20" s="416">
        <v>1</v>
      </c>
      <c r="B20" s="107">
        <v>0</v>
      </c>
      <c r="C20" s="112">
        <f>C$2</f>
        <v>3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0.2</v>
      </c>
      <c r="N20" s="306">
        <f t="shared" ref="N20:N39" si="2">IF($O$10&gt;0,M20/$O$10,0)</f>
        <v>7.4074074074074081E-4</v>
      </c>
      <c r="O20" s="159">
        <f t="shared" ref="O20:O39" si="3">ROUND(ROUND(K20,2)*$O$4,2)</f>
        <v>0.1</v>
      </c>
      <c r="P20" s="207">
        <f>ROUND(J20*$O$6,2)</f>
        <v>0.1</v>
      </c>
      <c r="Q20" s="220">
        <f t="shared" ref="Q20:Q39" si="4">P20/$O$10</f>
        <v>3.7037037037037041E-4</v>
      </c>
      <c r="R20" s="119">
        <f>ROUND(P20/O20,0)</f>
        <v>1</v>
      </c>
      <c r="S20" s="120">
        <v>0</v>
      </c>
      <c r="T20" s="126">
        <f>R20+C20</f>
        <v>4</v>
      </c>
      <c r="U20" s="127">
        <v>0</v>
      </c>
      <c r="V20" s="377"/>
      <c r="W20" s="342">
        <f t="shared" ref="W20:W39" si="5">ROUND(K20*$O$7,2)</f>
        <v>2.25</v>
      </c>
      <c r="X20" s="343">
        <f>ROUND(P20+W20,2)</f>
        <v>2.35</v>
      </c>
      <c r="Y20" s="346"/>
      <c r="Z20" s="347">
        <f t="shared" ref="Z20:Z39" si="6">IF($O$10&gt;0,ROUND($O$10-X20,2),0)</f>
        <v>267.64999999999998</v>
      </c>
      <c r="AA20" s="348">
        <f t="shared" ref="AA20:AA39" si="7">IF($O$10&gt;0,ROUND(X20/$O$10,2),0)</f>
        <v>0.01</v>
      </c>
      <c r="AB20" s="349">
        <f t="shared" ref="AB20:AB39" si="8">IF(AND(Z20&gt;0,$O$4&gt;0),($O$10-P20-W20*$O$8)/O20,0)</f>
        <v>2696.7499999999995</v>
      </c>
      <c r="AC20" s="350">
        <f t="shared" ref="AC20:AC39" si="9">IF(AB20&gt;0,AB20+G20,0)</f>
        <v>2696.7499999999995</v>
      </c>
      <c r="AD20" s="412">
        <v>1</v>
      </c>
      <c r="AE20" s="380"/>
      <c r="AF20" s="344">
        <f t="shared" ref="AF20:AF39" si="10">IF(P20&gt;0,ROUND(W20/P20,2),0)</f>
        <v>22.5</v>
      </c>
      <c r="AG20" s="345">
        <f t="shared" ref="AG20:AG39" si="11">IF($O$10&gt;0,ROUND(W20/$O$10,2),0)</f>
        <v>0.01</v>
      </c>
      <c r="AH20" s="385"/>
      <c r="AI20" s="422">
        <v>1</v>
      </c>
      <c r="AJ20" s="449">
        <f>COUNTIFS('Данные из терминала'!C:C,AI20,'Данные из терминала'!B:B,"sell")</f>
        <v>40</v>
      </c>
      <c r="AK20" s="450">
        <f>COUNTIFS('Данные из терминала'!C:C,AI20,'Данные из терминала'!B:B,"buy")</f>
        <v>0</v>
      </c>
      <c r="AL20" s="451">
        <f>COUNTIFS('Данные из терминала'!C:C,AI20)</f>
        <v>40</v>
      </c>
      <c r="AM20" s="452">
        <f>SUMIFS('Данные из терминала'!E:E,'Данные из терминала'!C:C,AI20,'Данные из терминала'!B:B,"sell")</f>
        <v>0.40000000000000019</v>
      </c>
      <c r="AN20" s="453">
        <f>SUMIFS('Данные из терминала'!E:E,'Данные из терминала'!C:C,AI20,'Данные из терминала'!B:B,"buy")</f>
        <v>0</v>
      </c>
      <c r="AO20" s="454">
        <f>SUMIFS('Данные из терминала'!E:E,'Данные из терминала'!C:C,AI20)</f>
        <v>0.40000000000000019</v>
      </c>
      <c r="AP20" s="449">
        <f>SUMIFS('Данные из терминала'!N:N,'Данные из терминала'!C:C,AI20,'Данные из терминала'!B:B,"sell")</f>
        <v>7.9800000000000049</v>
      </c>
      <c r="AQ20" s="450">
        <f>SUMIFS('Данные из терминала'!N:N,'Данные из терминала'!C:C,AI20,'Данные из терминала'!B:B,"buy")</f>
        <v>0</v>
      </c>
      <c r="AR20" s="451">
        <f>SUMIFS('Данные из терминала'!N:N,'Данные из терминала'!C:C,AI20)</f>
        <v>7.9800000000000049</v>
      </c>
      <c r="AS20" s="452">
        <f>ROUND(IF(AJ20&gt;0,AVERAGEIFS('Данные из терминала'!N:N,'Данные из терминала'!C:C,AI20,'Данные из терминала'!B:B,"sell"),0),2)</f>
        <v>0.2</v>
      </c>
      <c r="AT20" s="453">
        <f>ROUND(IF(AK20&gt;0,AVERAGEIFS('Данные из терминала'!N:N,'Данные из терминала'!C:C,AI20,'Данные из терминала'!B:B,"buy"),0),2)</f>
        <v>0</v>
      </c>
      <c r="AU20" s="454">
        <f>ROUND(IF(AL20&gt;0,AVERAGEIFS('Данные из терминала'!N:N,'Данные из терминала'!C:C,AI20),0),2)</f>
        <v>0.2</v>
      </c>
      <c r="AV20" s="455">
        <f>IF(AJ20&gt;0,AP20/$AR$42,0)</f>
        <v>0.40446021287379641</v>
      </c>
      <c r="AW20" s="456">
        <f>IF(AK20&gt;0,AQ20/$AR$42,0)</f>
        <v>0</v>
      </c>
      <c r="AX20" s="457">
        <f>IF(AL20&gt;0,AR20/$AR$42,0)</f>
        <v>0.40446021287379641</v>
      </c>
      <c r="AY20" s="449">
        <f>IF(AJ20&gt;0,VLOOKUP(AI20,Сводная!A:E,  MATCH("sell",Сводная!$A$2:$G$2,0)+0,0),0)</f>
        <v>0</v>
      </c>
      <c r="AZ20" s="451">
        <f>IF(AK20&gt;0,VLOOKUP(AI20,Сводная!A:B,  MATCH("buy",Сводная!$A$2:$G$2,0)+0,0),0)</f>
        <v>0</v>
      </c>
      <c r="BA20" s="449">
        <f>ROUND(IF(AJ20&gt;0,AVERAGEIFS('Данные из терминала'!L:L,'Данные из терминала'!C:C,AI20,'Данные из терминала'!B:B,"sell"),0),1)</f>
        <v>0</v>
      </c>
      <c r="BB20" s="450">
        <f>ROUND(IF(AK20&gt;0,AVERAGEIFS('Данные из терминала'!L:L,'Данные из терминала'!C:C,AI20,'Данные из терминала'!B:B,"buy"),0),1)</f>
        <v>0</v>
      </c>
      <c r="BC20" s="451">
        <f>ROUND(IF(AL20&gt;0,AVERAGEIFS('Данные из терминала'!L:L,'Данные из терминала'!C:C,AI20),0),1)</f>
        <v>0</v>
      </c>
      <c r="BD20" s="449">
        <f>IF(AJ20&gt;0,VLOOKUP(AI20,Сводная!A:F,  MATCH("sell",Сводная!$A$2:$G$2,0)+1,0),0)</f>
        <v>3.000000000001819</v>
      </c>
      <c r="BE20" s="451">
        <f>IF(AK20&gt;0,VLOOKUP(AI20,Сводная!A:C,  MATCH("buy",Сводная!$A$2:$G$2,0)+1,0),0)</f>
        <v>0</v>
      </c>
      <c r="BF20" s="449">
        <f>ROUND(IF(AJ20&gt;0,AVERAGEIFS('Данные из терминала'!M:M,'Данные из терминала'!C:C,AI20,'Данные из терминала'!B:B,"sell"),0),1)</f>
        <v>3</v>
      </c>
      <c r="BG20" s="450">
        <f>ROUND(IF(AK20&gt;0,AVERAGEIFS('Данные из терминала'!M:M,'Данные из терминала'!C:C,AI20,'Данные из терминала'!B:B,"buy"),0),1)</f>
        <v>0</v>
      </c>
      <c r="BH20" s="451">
        <f>ROUND(IF(AL20&gt;0,AVERAGEIFS('Данные из терминала'!M:M,'Данные из терминала'!C:C,AI20),0),1)</f>
        <v>3</v>
      </c>
      <c r="BI20" s="458">
        <f>IF(AJ20&gt;0,VLOOKUP(AI20,Сводная!A:G,  MATCH("sell",Сводная!$A$2:$G$2,0)+2,0),0)</f>
        <v>0.25208333333333333</v>
      </c>
      <c r="BJ20" s="459">
        <f>IF(AK20&gt;0,VLOOKUP(AI20,Сводная!A:D,  MATCH("buy",Сводная!$A$2:$G$2,0)+2,0),0)</f>
        <v>0</v>
      </c>
      <c r="BK20" s="460">
        <f>IF(AJ20&gt;0,AVERAGEIFS('Данные из терминала'!O:O,'Данные из терминала'!C:C,AI20,'Данные из терминала'!B:B,"sell"),0)</f>
        <v>1.6840277777191659E-2</v>
      </c>
      <c r="BL20" s="461">
        <f>IF(AK20&gt;0,AVERAGEIFS('Данные из терминала'!O:O,'Данные из терминала'!C:C,AI20,'Данные из терминала'!B:B,"buy"),0)</f>
        <v>0</v>
      </c>
      <c r="BM20" s="462">
        <f>IF(AL20&gt;0,AVERAGEIFS('Данные из терминала'!O:O,'Данные из терминала'!C:C,AI20),0)</f>
        <v>1.6840277777191659E-2</v>
      </c>
      <c r="BO20" s="224"/>
    </row>
    <row r="21" spans="1:67" ht="15">
      <c r="A21" s="416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3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5</v>
      </c>
      <c r="G21" s="100">
        <f t="shared" ref="G21:G39" si="15">G20+F21</f>
        <v>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1.8</v>
      </c>
      <c r="J21" s="110">
        <f t="shared" si="0"/>
        <v>1.7999999999999999E-2</v>
      </c>
      <c r="K21" s="8">
        <f>K20+ROUND(J21,3)</f>
        <v>2.7999999999999997E-2</v>
      </c>
      <c r="L21" s="157"/>
      <c r="M21" s="162">
        <f t="shared" si="1"/>
        <v>0.62</v>
      </c>
      <c r="N21" s="306">
        <f t="shared" si="2"/>
        <v>2.2962962962962963E-3</v>
      </c>
      <c r="O21" s="159">
        <f t="shared" si="3"/>
        <v>0.3</v>
      </c>
      <c r="P21" s="207">
        <f t="shared" ref="P21:P39" si="17">ROUND((ROUND(K20,2)*(G21-G20)*$O$4+P20+J21*$O$6),2)</f>
        <v>0.78</v>
      </c>
      <c r="Q21" s="220">
        <f t="shared" si="4"/>
        <v>2.8888888888888892E-3</v>
      </c>
      <c r="R21" s="119">
        <f>ROUND(P21/O21,0)</f>
        <v>3</v>
      </c>
      <c r="S21" s="120">
        <f>ROUND(R21/G21,2)</f>
        <v>0.6</v>
      </c>
      <c r="T21" s="126">
        <f t="shared" ref="T21:T39" si="18">R21+C21</f>
        <v>6</v>
      </c>
      <c r="U21" s="127">
        <f>ROUND(T21/G21,2)</f>
        <v>1.2</v>
      </c>
      <c r="V21" s="377"/>
      <c r="W21" s="342">
        <f t="shared" si="5"/>
        <v>6.3</v>
      </c>
      <c r="X21" s="343">
        <f t="shared" ref="X21:X39" si="19">ROUND(P21+W21,2)</f>
        <v>7.08</v>
      </c>
      <c r="Y21" s="346"/>
      <c r="Z21" s="347">
        <f t="shared" si="6"/>
        <v>262.92</v>
      </c>
      <c r="AA21" s="348">
        <f t="shared" si="7"/>
        <v>0.03</v>
      </c>
      <c r="AB21" s="349">
        <f t="shared" si="8"/>
        <v>895.30000000000018</v>
      </c>
      <c r="AC21" s="350">
        <f t="shared" si="9"/>
        <v>900.30000000000018</v>
      </c>
      <c r="AD21" s="412">
        <v>2</v>
      </c>
      <c r="AE21" s="380"/>
      <c r="AF21" s="344">
        <f t="shared" si="10"/>
        <v>8.08</v>
      </c>
      <c r="AG21" s="345">
        <f t="shared" si="11"/>
        <v>0.02</v>
      </c>
      <c r="AH21" s="385"/>
      <c r="AI21" s="422">
        <v>2</v>
      </c>
      <c r="AJ21" s="463">
        <f>COUNTIFS('Данные из терминала'!C:C,AI21,'Данные из терминала'!B:B,"sell")</f>
        <v>14</v>
      </c>
      <c r="AK21" s="464">
        <f>COUNTIFS('Данные из терминала'!C:C,AI21,'Данные из терминала'!B:B,"buy")</f>
        <v>0</v>
      </c>
      <c r="AL21" s="465">
        <f>COUNTIFS('Данные из терминала'!C:C,AI21)</f>
        <v>14</v>
      </c>
      <c r="AM21" s="466">
        <f>SUMIFS('Данные из терминала'!E:E,'Данные из терминала'!C:C,AI21,'Данные из терминала'!B:B,"sell")</f>
        <v>0.42000000000000015</v>
      </c>
      <c r="AN21" s="467">
        <f>SUMIFS('Данные из терминала'!E:E,'Данные из терминала'!C:C,AI21,'Данные из терминала'!B:B,"buy")</f>
        <v>0</v>
      </c>
      <c r="AO21" s="468">
        <f>SUMIFS('Данные из терминала'!E:E,'Данные из терминала'!C:C,AI21)</f>
        <v>0.42000000000000015</v>
      </c>
      <c r="AP21" s="463">
        <f>SUMIFS('Данные из терминала'!N:N,'Данные из терминала'!C:C,AI21,'Данные из терминала'!B:B,"sell")</f>
        <v>8.2399999999999984</v>
      </c>
      <c r="AQ21" s="464">
        <f>SUMIFS('Данные из терминала'!N:N,'Данные из терминала'!C:C,AI21,'Данные из терминала'!B:B,"buy")</f>
        <v>0</v>
      </c>
      <c r="AR21" s="465">
        <f>SUMIFS('Данные из терминала'!N:N,'Данные из терминала'!C:C,AI21)</f>
        <v>8.2399999999999984</v>
      </c>
      <c r="AS21" s="466">
        <f>ROUND(IF(AJ21&gt;0,AVERAGEIFS('Данные из терминала'!N:N,'Данные из терминала'!C:C,AI21,'Данные из терминала'!B:B,"sell"),0),2)</f>
        <v>0.59</v>
      </c>
      <c r="AT21" s="467">
        <f>ROUND(IF(AK21&gt;0,AVERAGEIFS('Данные из терминала'!N:N,'Данные из терминала'!C:C,AI21,'Данные из терминала'!B:B,"buy"),0),2)</f>
        <v>0</v>
      </c>
      <c r="AU21" s="468">
        <f>ROUND(IF(AL21&gt;0,AVERAGEIFS('Данные из терминала'!N:N,'Данные из терминала'!C:C,AI21),0),2)</f>
        <v>0.59</v>
      </c>
      <c r="AV21" s="469">
        <f t="shared" ref="AV21:AV39" si="20">IF(AJ21&gt;0,AP21/$AR$42,0)</f>
        <v>0.41763811454637589</v>
      </c>
      <c r="AW21" s="470">
        <f t="shared" ref="AW21:AW39" si="21">IF(AK21&gt;0,AQ21/$AR$42,0)</f>
        <v>0</v>
      </c>
      <c r="AX21" s="471">
        <f t="shared" ref="AX21:AX39" si="22">IF(AL21&gt;0,AR21/$AR$42,0)</f>
        <v>0.41763811454637589</v>
      </c>
      <c r="AY21" s="449">
        <f>IF(AJ21&gt;0,VLOOKUP(AI21,Сводная!A:E,  MATCH("sell",Сводная!$A$2:$G$2,0)+0,0),0)</f>
        <v>5.3999999999996362</v>
      </c>
      <c r="AZ21" s="451">
        <f>IF(AK21&gt;0,VLOOKUP(AI21,Сводная!A:B,  MATCH("buy",Сводная!$A$2:$G$2,0)+0,0),0)</f>
        <v>0</v>
      </c>
      <c r="BA21" s="463">
        <f>ROUND(IF(AJ21&gt;0,AVERAGEIFS('Данные из терминала'!L:L,'Данные из терминала'!C:C,AI21,'Данные из терминала'!B:B,"sell"),0),1)</f>
        <v>5.0999999999999996</v>
      </c>
      <c r="BB21" s="464">
        <f>ROUND(IF(AK21&gt;0,AVERAGEIFS('Данные из терминала'!L:L,'Данные из терминала'!C:C,AI21,'Данные из терминала'!B:B,"buy"),0),1)</f>
        <v>0</v>
      </c>
      <c r="BC21" s="465">
        <f>ROUND(IF(AL21&gt;0,AVERAGEIFS('Данные из терминала'!L:L,'Данные из терминала'!C:C,AI21),0),1)</f>
        <v>5.0999999999999996</v>
      </c>
      <c r="BD21" s="449">
        <f>IF(AJ21&gt;0,VLOOKUP(AI21,Сводная!A:F,  MATCH("sell",Сводная!$A$2:$G$2,0)+1,0),0)</f>
        <v>4.8000000000010914</v>
      </c>
      <c r="BE21" s="451">
        <f>IF(AK21&gt;0,VLOOKUP(AI21,Сводная!A:C,  MATCH("buy",Сводная!$A$2:$G$2,0)+1,0),0)</f>
        <v>0</v>
      </c>
      <c r="BF21" s="463">
        <f>ROUND(IF(AJ21&gt;0,AVERAGEIFS('Данные из терминала'!M:M,'Данные из терминала'!C:C,AI21,'Данные из терминала'!B:B,"sell"),0),1)</f>
        <v>4.7</v>
      </c>
      <c r="BG21" s="464">
        <f>ROUND(IF(AK21&gt;0,AVERAGEIFS('Данные из терминала'!M:M,'Данные из терминала'!C:C,AI21,'Данные из терминала'!B:B,"buy"),0),1)</f>
        <v>0</v>
      </c>
      <c r="BH21" s="465">
        <f>ROUND(IF(AL21&gt;0,AVERAGEIFS('Данные из терминала'!M:M,'Данные из терминала'!C:C,AI21),0),1)</f>
        <v>4.7</v>
      </c>
      <c r="BI21" s="458">
        <f>IF(AJ21&gt;0,VLOOKUP(AI21,Сводная!A:G,  MATCH("sell",Сводная!$A$2:$G$2,0)+2,0),0)</f>
        <v>0.32500000000000001</v>
      </c>
      <c r="BJ21" s="459">
        <f>IF(AK21&gt;0,VLOOKUP(AI21,Сводная!A:D,  MATCH("buy",Сводная!$A$2:$G$2,0)+2,0),0)</f>
        <v>0</v>
      </c>
      <c r="BK21" s="472">
        <f>IF(AJ21&gt;0,AVERAGEIFS('Данные из терминала'!O:O,'Данные из терминала'!C:C,AI21,'Данные из терминала'!B:B,"sell"),0)</f>
        <v>0.14181547619019902</v>
      </c>
      <c r="BL21" s="473">
        <f>IF(AK21&gt;0,AVERAGEIFS('Данные из терминала'!O:O,'Данные из терминала'!C:C,AI21,'Данные из терминала'!B:B,"buy"),0)</f>
        <v>0</v>
      </c>
      <c r="BM21" s="474">
        <f>IF(AL21&gt;0,AVERAGEIFS('Данные из терминала'!O:O,'Данные из терминала'!C:C,AI21),0)</f>
        <v>0.14181547619019902</v>
      </c>
      <c r="BO21" s="224"/>
    </row>
    <row r="22" spans="1:67" ht="15">
      <c r="A22" s="416">
        <v>3</v>
      </c>
      <c r="B22" s="107">
        <f t="shared" si="12"/>
        <v>0</v>
      </c>
      <c r="C22" s="112">
        <f t="shared" si="13"/>
        <v>3</v>
      </c>
      <c r="D22" s="76"/>
      <c r="E22" s="107">
        <f t="shared" si="14"/>
        <v>4</v>
      </c>
      <c r="F22" s="105">
        <f>F21+E22</f>
        <v>9</v>
      </c>
      <c r="G22" s="100">
        <f>G21+F22</f>
        <v>14</v>
      </c>
      <c r="H22" s="11"/>
      <c r="I22" s="7">
        <f t="shared" si="16"/>
        <v>1.8</v>
      </c>
      <c r="J22" s="110">
        <f t="shared" si="0"/>
        <v>3.2000000000000001E-2</v>
      </c>
      <c r="K22" s="8">
        <f t="shared" ref="K22:K39" si="23">K21+ROUND(J22,3)</f>
        <v>0.06</v>
      </c>
      <c r="L22" s="157"/>
      <c r="M22" s="162">
        <f t="shared" si="1"/>
        <v>1.2</v>
      </c>
      <c r="N22" s="306">
        <f t="shared" si="2"/>
        <v>4.4444444444444444E-3</v>
      </c>
      <c r="O22" s="159">
        <f t="shared" si="3"/>
        <v>0.6</v>
      </c>
      <c r="P22" s="207">
        <f t="shared" si="17"/>
        <v>3.8</v>
      </c>
      <c r="Q22" s="220">
        <f t="shared" si="4"/>
        <v>1.4074074074074074E-2</v>
      </c>
      <c r="R22" s="119">
        <f t="shared" ref="R22:R39" si="24">ROUND(P22/O22,0)</f>
        <v>6</v>
      </c>
      <c r="S22" s="120">
        <f t="shared" ref="S22:S39" si="25">ROUND(R22/G22,2)</f>
        <v>0.43</v>
      </c>
      <c r="T22" s="126">
        <f t="shared" si="18"/>
        <v>9</v>
      </c>
      <c r="U22" s="127">
        <f t="shared" ref="U22:U39" si="26">ROUND(T22/G22,2)</f>
        <v>0.64</v>
      </c>
      <c r="V22" s="377"/>
      <c r="W22" s="342">
        <f t="shared" si="5"/>
        <v>13.5</v>
      </c>
      <c r="X22" s="343">
        <f t="shared" si="19"/>
        <v>17.3</v>
      </c>
      <c r="Y22" s="346"/>
      <c r="Z22" s="347">
        <f t="shared" si="6"/>
        <v>252.7</v>
      </c>
      <c r="AA22" s="348">
        <f t="shared" si="7"/>
        <v>0.06</v>
      </c>
      <c r="AB22" s="349">
        <f t="shared" si="8"/>
        <v>441.41666666666663</v>
      </c>
      <c r="AC22" s="350">
        <f t="shared" si="9"/>
        <v>455.41666666666663</v>
      </c>
      <c r="AD22" s="412">
        <v>3</v>
      </c>
      <c r="AE22" s="380"/>
      <c r="AF22" s="344">
        <f t="shared" si="10"/>
        <v>3.55</v>
      </c>
      <c r="AG22" s="345">
        <f t="shared" si="11"/>
        <v>0.05</v>
      </c>
      <c r="AH22" s="385"/>
      <c r="AI22" s="422">
        <v>3</v>
      </c>
      <c r="AJ22" s="463">
        <f>COUNTIFS('Данные из терминала'!C:C,AI22,'Данные из терминала'!B:B,"sell")</f>
        <v>3</v>
      </c>
      <c r="AK22" s="464">
        <f>COUNTIFS('Данные из терминала'!C:C,AI22,'Данные из терминала'!B:B,"buy")</f>
        <v>0</v>
      </c>
      <c r="AL22" s="465">
        <f>COUNTIFS('Данные из терминала'!C:C,AI22)</f>
        <v>3</v>
      </c>
      <c r="AM22" s="466">
        <f>SUMIFS('Данные из терминала'!E:E,'Данные из терминала'!C:C,AI22,'Данные из терминала'!B:B,"sell")</f>
        <v>0.18</v>
      </c>
      <c r="AN22" s="467">
        <f>SUMIFS('Данные из терминала'!E:E,'Данные из терминала'!C:C,AI22,'Данные из терминала'!B:B,"buy")</f>
        <v>0</v>
      </c>
      <c r="AO22" s="468">
        <f>SUMIFS('Данные из терминала'!E:E,'Данные из терминала'!C:C,AI22)</f>
        <v>0.18</v>
      </c>
      <c r="AP22" s="463">
        <f>SUMIFS('Данные из терминала'!N:N,'Данные из терминала'!C:C,AI22,'Данные из терминала'!B:B,"sell")</f>
        <v>3.51</v>
      </c>
      <c r="AQ22" s="464">
        <f>SUMIFS('Данные из терминала'!N:N,'Данные из терминала'!C:C,AI22,'Данные из терминала'!B:B,"buy")</f>
        <v>0</v>
      </c>
      <c r="AR22" s="465">
        <f>SUMIFS('Данные из терминала'!N:N,'Данные из терминала'!C:C,AI22)</f>
        <v>3.51</v>
      </c>
      <c r="AS22" s="466">
        <f>ROUND(IF(AJ22&gt;0,AVERAGEIFS('Данные из терминала'!N:N,'Данные из терминала'!C:C,AI22,'Данные из терминала'!B:B,"sell"),0),2)</f>
        <v>1.17</v>
      </c>
      <c r="AT22" s="467">
        <f>ROUND(IF(AK22&gt;0,AVERAGEIFS('Данные из терминала'!N:N,'Данные из терминала'!C:C,AI22,'Данные из терминала'!B:B,"buy"),0),2)</f>
        <v>0</v>
      </c>
      <c r="AU22" s="468">
        <f>ROUND(IF(AL22&gt;0,AVERAGEIFS('Данные из терминала'!N:N,'Данные из терминала'!C:C,AI22),0),2)</f>
        <v>1.17</v>
      </c>
      <c r="AV22" s="469">
        <f t="shared" si="20"/>
        <v>0.17790167257982761</v>
      </c>
      <c r="AW22" s="470">
        <f t="shared" si="21"/>
        <v>0</v>
      </c>
      <c r="AX22" s="471">
        <f t="shared" si="22"/>
        <v>0.17790167257982761</v>
      </c>
      <c r="AY22" s="449">
        <f>IF(AJ22&gt;0,VLOOKUP(AI22,Сводная!A:E,  MATCH("sell",Сводная!$A$2:$G$2,0)+0,0),0)</f>
        <v>16.800000000001091</v>
      </c>
      <c r="AZ22" s="451">
        <f>IF(AK22&gt;0,VLOOKUP(AI22,Сводная!A:B,  MATCH("buy",Сводная!$A$2:$G$2,0)+0,0),0)</f>
        <v>0</v>
      </c>
      <c r="BA22" s="463">
        <f>ROUND(IF(AJ22&gt;0,AVERAGEIFS('Данные из терминала'!L:L,'Данные из терминала'!C:C,AI22,'Данные из терминала'!B:B,"sell"),0),1)</f>
        <v>15.2</v>
      </c>
      <c r="BB22" s="464">
        <f>ROUND(IF(AK22&gt;0,AVERAGEIFS('Данные из терминала'!L:L,'Данные из терминала'!C:C,AI22,'Данные из терминала'!B:B,"buy"),0),1)</f>
        <v>0</v>
      </c>
      <c r="BC22" s="465">
        <f>ROUND(IF(AL22&gt;0,AVERAGEIFS('Данные из терминала'!L:L,'Данные из терминала'!C:C,AI22),0),1)</f>
        <v>15.2</v>
      </c>
      <c r="BD22" s="449">
        <f>IF(AJ22&gt;0,VLOOKUP(AI22,Сводная!A:F,  MATCH("sell",Сводная!$A$2:$G$2,0)+1,0),0)</f>
        <v>8.8000000000010914</v>
      </c>
      <c r="BE22" s="451">
        <f>IF(AK22&gt;0,VLOOKUP(AI22,Сводная!A:C,  MATCH("buy",Сводная!$A$2:$G$2,0)+1,0),0)</f>
        <v>0</v>
      </c>
      <c r="BF22" s="463">
        <f>ROUND(IF(AJ22&gt;0,AVERAGEIFS('Данные из терминала'!M:M,'Данные из терминала'!C:C,AI22,'Данные из терминала'!B:B,"sell"),0),1)</f>
        <v>8.6</v>
      </c>
      <c r="BG22" s="464">
        <f>ROUND(IF(AK22&gt;0,AVERAGEIFS('Данные из терминала'!M:M,'Данные из терминала'!C:C,AI22,'Данные из терминала'!B:B,"buy"),0),1)</f>
        <v>0</v>
      </c>
      <c r="BH22" s="465">
        <f>ROUND(IF(AL22&gt;0,AVERAGEIFS('Данные из терминала'!M:M,'Данные из терминала'!C:C,AI22),0),1)</f>
        <v>8.6</v>
      </c>
      <c r="BI22" s="458">
        <f>IF(AJ22&gt;0,VLOOKUP(AI22,Сводная!A:G,  MATCH("sell",Сводная!$A$2:$G$2,0)+2,0),0)</f>
        <v>0.2986111111111111</v>
      </c>
      <c r="BJ22" s="459">
        <f>IF(AK22&gt;0,VLOOKUP(AI22,Сводная!A:D,  MATCH("buy",Сводная!$A$2:$G$2,0)+2,0),0)</f>
        <v>0</v>
      </c>
      <c r="BK22" s="472">
        <f>IF(AJ22&gt;0,AVERAGEIFS('Данные из терминала'!O:O,'Данные из терминала'!C:C,AI22,'Данные из терминала'!B:B,"sell"),0)</f>
        <v>0.19189814815035788</v>
      </c>
      <c r="BL22" s="473">
        <f>IF(AK22&gt;0,AVERAGEIFS('Данные из терминала'!O:O,'Данные из терминала'!C:C,AI22,'Данные из терминала'!B:B,"buy"),0)</f>
        <v>0</v>
      </c>
      <c r="BM22" s="474">
        <f>IF(AL22&gt;0,AVERAGEIFS('Данные из терминала'!O:O,'Данные из терминала'!C:C,AI22),0)</f>
        <v>0.19189814815035788</v>
      </c>
      <c r="BO22" s="224"/>
    </row>
    <row r="23" spans="1:67" ht="15">
      <c r="A23" s="416">
        <v>4</v>
      </c>
      <c r="B23" s="107">
        <f t="shared" si="12"/>
        <v>2</v>
      </c>
      <c r="C23" s="112">
        <f t="shared" si="13"/>
        <v>5</v>
      </c>
      <c r="D23" s="76"/>
      <c r="E23" s="107">
        <f t="shared" si="14"/>
        <v>4</v>
      </c>
      <c r="F23" s="105">
        <f t="shared" ref="F23:F39" si="27">F22+E23</f>
        <v>13</v>
      </c>
      <c r="G23" s="100">
        <f t="shared" si="15"/>
        <v>27</v>
      </c>
      <c r="H23" s="11"/>
      <c r="I23" s="7">
        <f t="shared" si="16"/>
        <v>1.8</v>
      </c>
      <c r="J23" s="110">
        <f t="shared" si="0"/>
        <v>5.8000000000000003E-2</v>
      </c>
      <c r="K23" s="8">
        <f t="shared" si="23"/>
        <v>0.11799999999999999</v>
      </c>
      <c r="L23" s="157"/>
      <c r="M23" s="162">
        <f t="shared" si="1"/>
        <v>4.82</v>
      </c>
      <c r="N23" s="306">
        <f t="shared" si="2"/>
        <v>1.7851851851851851E-2</v>
      </c>
      <c r="O23" s="159">
        <f t="shared" si="3"/>
        <v>1.2</v>
      </c>
      <c r="P23" s="207">
        <f t="shared" si="17"/>
        <v>12.18</v>
      </c>
      <c r="Q23" s="220">
        <f t="shared" si="4"/>
        <v>4.5111111111111109E-2</v>
      </c>
      <c r="R23" s="119">
        <f t="shared" si="24"/>
        <v>10</v>
      </c>
      <c r="S23" s="120">
        <f t="shared" si="25"/>
        <v>0.37</v>
      </c>
      <c r="T23" s="126">
        <f t="shared" si="18"/>
        <v>15</v>
      </c>
      <c r="U23" s="127">
        <f t="shared" si="26"/>
        <v>0.56000000000000005</v>
      </c>
      <c r="V23" s="377"/>
      <c r="W23" s="342">
        <f t="shared" si="5"/>
        <v>26.55</v>
      </c>
      <c r="X23" s="343">
        <f t="shared" si="19"/>
        <v>38.729999999999997</v>
      </c>
      <c r="Y23" s="346"/>
      <c r="Z23" s="347">
        <f t="shared" si="6"/>
        <v>231.27</v>
      </c>
      <c r="AA23" s="348">
        <f t="shared" si="7"/>
        <v>0.14000000000000001</v>
      </c>
      <c r="AB23" s="349">
        <f t="shared" si="8"/>
        <v>212.63749999999999</v>
      </c>
      <c r="AC23" s="350">
        <f t="shared" si="9"/>
        <v>239.63749999999999</v>
      </c>
      <c r="AD23" s="412">
        <v>4</v>
      </c>
      <c r="AE23" s="380"/>
      <c r="AF23" s="344">
        <f t="shared" si="10"/>
        <v>2.1800000000000002</v>
      </c>
      <c r="AG23" s="345">
        <f t="shared" si="11"/>
        <v>0.1</v>
      </c>
      <c r="AH23" s="385"/>
      <c r="AI23" s="422">
        <v>4</v>
      </c>
      <c r="AJ23" s="463">
        <f>COUNTIFS('Данные из терминала'!C:C,AI23,'Данные из терминала'!B:B,"sell")</f>
        <v>0</v>
      </c>
      <c r="AK23" s="464">
        <f>COUNTIFS('Данные из терминала'!C:C,AI23,'Данные из терминала'!B:B,"buy")</f>
        <v>0</v>
      </c>
      <c r="AL23" s="465">
        <f>COUNTIFS('Данные из терминала'!C:C,AI23)</f>
        <v>0</v>
      </c>
      <c r="AM23" s="466">
        <f>SUMIFS('Данные из терминала'!E:E,'Данные из терминала'!C:C,AI23,'Данные из терминала'!B:B,"sell")</f>
        <v>0</v>
      </c>
      <c r="AN23" s="467">
        <f>SUMIFS('Данные из терминала'!E:E,'Данные из терминала'!C:C,AI23,'Данные из терминала'!B:B,"buy")</f>
        <v>0</v>
      </c>
      <c r="AO23" s="468">
        <f>SUMIFS('Данные из терминала'!E:E,'Данные из терминала'!C:C,AI23)</f>
        <v>0</v>
      </c>
      <c r="AP23" s="463">
        <f>SUMIFS('Данные из терминала'!N:N,'Данные из терминала'!C:C,AI23,'Данные из терминала'!B:B,"sell")</f>
        <v>0</v>
      </c>
      <c r="AQ23" s="464">
        <f>SUMIFS('Данные из терминала'!N:N,'Данные из терминала'!C:C,AI23,'Данные из терминала'!B:B,"buy")</f>
        <v>0</v>
      </c>
      <c r="AR23" s="465">
        <f>SUMIFS('Данные из терминала'!N:N,'Данные из терминала'!C:C,AI23)</f>
        <v>0</v>
      </c>
      <c r="AS23" s="466">
        <f>ROUND(IF(AJ23&gt;0,AVERAGEIFS('Данные из терминала'!N:N,'Данные из терминала'!C:C,AI23,'Данные из терминала'!B:B,"sell"),0),2)</f>
        <v>0</v>
      </c>
      <c r="AT23" s="467">
        <f>ROUND(IF(AK23&gt;0,AVERAGEIFS('Данные из терминала'!N:N,'Данные из терминала'!C:C,AI23,'Данные из терминала'!B:B,"buy"),0),2)</f>
        <v>0</v>
      </c>
      <c r="AU23" s="468">
        <f>ROUND(IF(AL23&gt;0,AVERAGEIFS('Данные из терминала'!N:N,'Данные из терминала'!C:C,AI23),0),2)</f>
        <v>0</v>
      </c>
      <c r="AV23" s="469">
        <f t="shared" si="20"/>
        <v>0</v>
      </c>
      <c r="AW23" s="470">
        <f t="shared" si="21"/>
        <v>0</v>
      </c>
      <c r="AX23" s="471">
        <f t="shared" si="22"/>
        <v>0</v>
      </c>
      <c r="AY23" s="449">
        <f>IF(AJ23&gt;0,VLOOKUP(AI23,Сводная!A:E,  MATCH("sell",Сводная!$A$2:$G$2,0)+0,0),0)</f>
        <v>0</v>
      </c>
      <c r="AZ23" s="451">
        <f>IF(AK23&gt;0,VLOOKUP(AI23,Сводная!A:B,  MATCH("buy",Сводная!$A$2:$G$2,0)+0,0),0)</f>
        <v>0</v>
      </c>
      <c r="BA23" s="463">
        <f>ROUND(IF(AJ23&gt;0,AVERAGEIFS('Данные из терминала'!L:L,'Данные из терминала'!C:C,AI23,'Данные из терминала'!B:B,"sell"),0),1)</f>
        <v>0</v>
      </c>
      <c r="BB23" s="464">
        <f>ROUND(IF(AK23&gt;0,AVERAGEIFS('Данные из терминала'!L:L,'Данные из терминала'!C:C,AI23,'Данные из терминала'!B:B,"buy"),0),1)</f>
        <v>0</v>
      </c>
      <c r="BC23" s="465">
        <f>ROUND(IF(AL23&gt;0,AVERAGEIFS('Данные из терминала'!L:L,'Данные из терминала'!C:C,AI23),0),1)</f>
        <v>0</v>
      </c>
      <c r="BD23" s="449">
        <f>IF(AJ23&gt;0,VLOOKUP(AI23,Сводная!A:F,  MATCH("sell",Сводная!$A$2:$G$2,0)+1,0),0)</f>
        <v>0</v>
      </c>
      <c r="BE23" s="451">
        <f>IF(AK23&gt;0,VLOOKUP(AI23,Сводная!A:C,  MATCH("buy",Сводная!$A$2:$G$2,0)+1,0),0)</f>
        <v>0</v>
      </c>
      <c r="BF23" s="463">
        <f>ROUND(IF(AJ23&gt;0,AVERAGEIFS('Данные из терминала'!M:M,'Данные из терминала'!C:C,AI23,'Данные из терминала'!B:B,"sell"),0),1)</f>
        <v>0</v>
      </c>
      <c r="BG23" s="464">
        <f>ROUND(IF(AK23&gt;0,AVERAGEIFS('Данные из терминала'!M:M,'Данные из терминала'!C:C,AI23,'Данные из терминала'!B:B,"buy"),0),1)</f>
        <v>0</v>
      </c>
      <c r="BH23" s="465">
        <f>ROUND(IF(AL23&gt;0,AVERAGEIFS('Данные из терминала'!M:M,'Данные из терминала'!C:C,AI23),0),1)</f>
        <v>0</v>
      </c>
      <c r="BI23" s="458">
        <f>IF(AJ23&gt;0,VLOOKUP(AI23,Сводная!A:G,  MATCH("sell",Сводная!$A$2:$G$2,0)+2,0),0)</f>
        <v>0</v>
      </c>
      <c r="BJ23" s="459">
        <f>IF(AK23&gt;0,VLOOKUP(AI23,Сводная!A:D,  MATCH("buy",Сводная!$A$2:$G$2,0)+2,0),0)</f>
        <v>0</v>
      </c>
      <c r="BK23" s="472">
        <f>IF(AJ23&gt;0,AVERAGEIFS('Данные из терминала'!O:O,'Данные из терминала'!C:C,AI23,'Данные из терминала'!B:B,"sell"),0)</f>
        <v>0</v>
      </c>
      <c r="BL23" s="473">
        <f>IF(AK23&gt;0,AVERAGEIFS('Данные из терминала'!O:O,'Данные из терминала'!C:C,AI23,'Данные из терминала'!B:B,"buy"),0)</f>
        <v>0</v>
      </c>
      <c r="BM23" s="474">
        <f>IF(AL23&gt;0,AVERAGEIFS('Данные из терминала'!O:O,'Данные из терминала'!C:C,AI23),0)</f>
        <v>0</v>
      </c>
      <c r="BO23" s="224"/>
    </row>
    <row r="24" spans="1:67" ht="15">
      <c r="A24" s="421">
        <v>5</v>
      </c>
      <c r="B24" s="108">
        <f t="shared" si="12"/>
        <v>2</v>
      </c>
      <c r="C24" s="102">
        <f t="shared" si="13"/>
        <v>7</v>
      </c>
      <c r="D24" s="9"/>
      <c r="E24" s="108">
        <f t="shared" si="14"/>
        <v>2</v>
      </c>
      <c r="F24" s="101">
        <f t="shared" si="27"/>
        <v>15</v>
      </c>
      <c r="G24" s="102">
        <f t="shared" si="15"/>
        <v>42</v>
      </c>
      <c r="H24" s="9"/>
      <c r="I24" s="13">
        <f t="shared" si="16"/>
        <v>1.8</v>
      </c>
      <c r="J24" s="14">
        <f t="shared" si="0"/>
        <v>0.104</v>
      </c>
      <c r="K24" s="15">
        <f t="shared" si="23"/>
        <v>0.22199999999999998</v>
      </c>
      <c r="L24" s="157"/>
      <c r="M24" s="163">
        <f t="shared" si="1"/>
        <v>13.18</v>
      </c>
      <c r="N24" s="307">
        <f t="shared" si="2"/>
        <v>4.8814814814814811E-2</v>
      </c>
      <c r="O24" s="160">
        <f t="shared" si="3"/>
        <v>2.2000000000000002</v>
      </c>
      <c r="P24" s="208">
        <f t="shared" si="17"/>
        <v>31.22</v>
      </c>
      <c r="Q24" s="219">
        <f t="shared" si="4"/>
        <v>0.11562962962962962</v>
      </c>
      <c r="R24" s="121">
        <f t="shared" si="24"/>
        <v>14</v>
      </c>
      <c r="S24" s="122">
        <f t="shared" si="25"/>
        <v>0.33</v>
      </c>
      <c r="T24" s="132">
        <f t="shared" si="18"/>
        <v>21</v>
      </c>
      <c r="U24" s="122">
        <f t="shared" si="26"/>
        <v>0.5</v>
      </c>
      <c r="V24" s="377"/>
      <c r="W24" s="351">
        <f t="shared" si="5"/>
        <v>49.95</v>
      </c>
      <c r="X24" s="352">
        <f t="shared" si="19"/>
        <v>81.17</v>
      </c>
      <c r="Y24" s="346"/>
      <c r="Z24" s="355">
        <f t="shared" si="6"/>
        <v>188.83</v>
      </c>
      <c r="AA24" s="356">
        <f t="shared" si="7"/>
        <v>0.3</v>
      </c>
      <c r="AB24" s="357">
        <f t="shared" si="8"/>
        <v>106.26590909090908</v>
      </c>
      <c r="AC24" s="358">
        <f t="shared" si="9"/>
        <v>148.26590909090908</v>
      </c>
      <c r="AD24" s="413">
        <v>5</v>
      </c>
      <c r="AE24" s="380"/>
      <c r="AF24" s="353">
        <f t="shared" si="10"/>
        <v>1.6</v>
      </c>
      <c r="AG24" s="354">
        <f t="shared" si="11"/>
        <v>0.19</v>
      </c>
      <c r="AH24" s="385"/>
      <c r="AI24" s="413">
        <v>5</v>
      </c>
      <c r="AJ24" s="475">
        <f>COUNTIFS('Данные из терминала'!C:C,AI24,'Данные из терминала'!B:B,"sell")</f>
        <v>0</v>
      </c>
      <c r="AK24" s="476">
        <f>COUNTIFS('Данные из терминала'!C:C,AI24,'Данные из терминала'!B:B,"buy")</f>
        <v>0</v>
      </c>
      <c r="AL24" s="477">
        <f>COUNTIFS('Данные из терминала'!C:C,AI24)</f>
        <v>0</v>
      </c>
      <c r="AM24" s="478">
        <f>SUMIFS('Данные из терминала'!E:E,'Данные из терминала'!C:C,AI24,'Данные из терминала'!B:B,"sell")</f>
        <v>0</v>
      </c>
      <c r="AN24" s="479">
        <f>SUMIFS('Данные из терминала'!E:E,'Данные из терминала'!C:C,AI24,'Данные из терминала'!B:B,"buy")</f>
        <v>0</v>
      </c>
      <c r="AO24" s="480">
        <f>SUMIFS('Данные из терминала'!E:E,'Данные из терминала'!C:C,AI24)</f>
        <v>0</v>
      </c>
      <c r="AP24" s="475">
        <f>SUMIFS('Данные из терминала'!N:N,'Данные из терминала'!C:C,AI24,'Данные из терминала'!B:B,"sell")</f>
        <v>0</v>
      </c>
      <c r="AQ24" s="476">
        <f>SUMIFS('Данные из терминала'!N:N,'Данные из терминала'!C:C,AI24,'Данные из терминала'!B:B,"buy")</f>
        <v>0</v>
      </c>
      <c r="AR24" s="477">
        <f>SUMIFS('Данные из терминала'!N:N,'Данные из терминала'!C:C,AI24)</f>
        <v>0</v>
      </c>
      <c r="AS24" s="478">
        <f>ROUND(IF(AJ24&gt;0,AVERAGEIFS('Данные из терминала'!N:N,'Данные из терминала'!C:C,AI24,'Данные из терминала'!B:B,"sell"),0),2)</f>
        <v>0</v>
      </c>
      <c r="AT24" s="479">
        <f>ROUND(IF(AK24&gt;0,AVERAGEIFS('Данные из терминала'!N:N,'Данные из терминала'!C:C,AI24,'Данные из терминала'!B:B,"buy"),0),2)</f>
        <v>0</v>
      </c>
      <c r="AU24" s="480">
        <f>ROUND(IF(AL24&gt;0,AVERAGEIFS('Данные из терминала'!N:N,'Данные из терминала'!C:C,AI24),0),2)</f>
        <v>0</v>
      </c>
      <c r="AV24" s="481">
        <f t="shared" si="20"/>
        <v>0</v>
      </c>
      <c r="AW24" s="482">
        <f t="shared" si="21"/>
        <v>0</v>
      </c>
      <c r="AX24" s="483">
        <f t="shared" si="22"/>
        <v>0</v>
      </c>
      <c r="AY24" s="618">
        <f>IF(AJ24&gt;0,VLOOKUP(AI24,Сводная!A:E,  MATCH("sell",Сводная!$A$2:$G$2,0)+0,0),0)</f>
        <v>0</v>
      </c>
      <c r="AZ24" s="619">
        <f>IF(AK24&gt;0,VLOOKUP(AI24,Сводная!A:B,  MATCH("buy",Сводная!$A$2:$G$2,0)+0,0),0)</f>
        <v>0</v>
      </c>
      <c r="BA24" s="475">
        <f>ROUND(IF(AJ24&gt;0,AVERAGEIFS('Данные из терминала'!L:L,'Данные из терминала'!C:C,AI24,'Данные из терминала'!B:B,"sell"),0),1)</f>
        <v>0</v>
      </c>
      <c r="BB24" s="476">
        <f>ROUND(IF(AK24&gt;0,AVERAGEIFS('Данные из терминала'!L:L,'Данные из терминала'!C:C,AI24,'Данные из терминала'!B:B,"buy"),0),1)</f>
        <v>0</v>
      </c>
      <c r="BC24" s="484">
        <f>ROUND(IF(AL24&gt;0,AVERAGEIFS('Данные из терминала'!L:L,'Данные из терминала'!C:C,AI24),0),1)</f>
        <v>0</v>
      </c>
      <c r="BD24" s="618">
        <f>IF(AJ24&gt;0,VLOOKUP(AI24,Сводная!A:F,  MATCH("sell",Сводная!$A$2:$G$2,0)+1,0),0)</f>
        <v>0</v>
      </c>
      <c r="BE24" s="619">
        <f>IF(AK24&gt;0,VLOOKUP(AI24,Сводная!A:C,  MATCH("buy",Сводная!$A$2:$G$2,0)+1,0),0)</f>
        <v>0</v>
      </c>
      <c r="BF24" s="475">
        <f>ROUND(IF(AJ24&gt;0,AVERAGEIFS('Данные из терминала'!M:M,'Данные из терминала'!C:C,AI24,'Данные из терминала'!B:B,"sell"),0),1)</f>
        <v>0</v>
      </c>
      <c r="BG24" s="476">
        <f>ROUND(IF(AK24&gt;0,AVERAGEIFS('Данные из терминала'!M:M,'Данные из терминала'!C:C,AI24,'Данные из терминала'!B:B,"buy"),0),1)</f>
        <v>0</v>
      </c>
      <c r="BH24" s="484">
        <f>ROUND(IF(AL24&gt;0,AVERAGEIFS('Данные из терминала'!M:M,'Данные из терминала'!C:C,AI24),0),1)</f>
        <v>0</v>
      </c>
      <c r="BI24" s="620">
        <f>IF(AJ24&gt;0,VLOOKUP(AI24,Сводная!A:G,  MATCH("sell",Сводная!$A$2:$G$2,0)+2,0),0)</f>
        <v>0</v>
      </c>
      <c r="BJ24" s="621">
        <f>IF(AK24&gt;0,VLOOKUP(AI24,Сводная!A:D,  MATCH("buy",Сводная!$A$2:$G$2,0)+2,0),0)</f>
        <v>0</v>
      </c>
      <c r="BK24" s="485">
        <f>IF(AJ24&gt;0,AVERAGEIFS('Данные из терминала'!O:O,'Данные из терминала'!C:C,AI24,'Данные из терминала'!B:B,"sell"),0)</f>
        <v>0</v>
      </c>
      <c r="BL24" s="486">
        <f>IF(AK24&gt;0,AVERAGEIFS('Данные из терминала'!O:O,'Данные из терминала'!C:C,AI24,'Данные из терминала'!B:B,"buy"),0)</f>
        <v>0</v>
      </c>
      <c r="BM24" s="487">
        <f>IF(AL24&gt;0,AVERAGEIFS('Данные из терминала'!O:O,'Данные из терминала'!C:C,AI24),0)</f>
        <v>0</v>
      </c>
      <c r="BO24" s="224"/>
    </row>
    <row r="25" spans="1:67" ht="15">
      <c r="A25" s="416">
        <v>6</v>
      </c>
      <c r="B25" s="107">
        <f t="shared" si="12"/>
        <v>2</v>
      </c>
      <c r="C25" s="112">
        <f t="shared" si="13"/>
        <v>9</v>
      </c>
      <c r="D25" s="76"/>
      <c r="E25" s="107">
        <f t="shared" si="14"/>
        <v>2</v>
      </c>
      <c r="F25" s="105">
        <f t="shared" si="27"/>
        <v>17</v>
      </c>
      <c r="G25" s="100">
        <f t="shared" si="15"/>
        <v>59</v>
      </c>
      <c r="H25" s="11"/>
      <c r="I25" s="7">
        <f t="shared" si="16"/>
        <v>1.8</v>
      </c>
      <c r="J25" s="110">
        <f t="shared" si="0"/>
        <v>0.187</v>
      </c>
      <c r="K25" s="8">
        <f t="shared" si="23"/>
        <v>0.40899999999999997</v>
      </c>
      <c r="L25" s="157"/>
      <c r="M25" s="162">
        <f t="shared" si="1"/>
        <v>32.81</v>
      </c>
      <c r="N25" s="306">
        <f t="shared" si="2"/>
        <v>0.12151851851851853</v>
      </c>
      <c r="O25" s="159">
        <f t="shared" si="3"/>
        <v>4.0999999999999996</v>
      </c>
      <c r="P25" s="207">
        <f t="shared" si="17"/>
        <v>70.489999999999995</v>
      </c>
      <c r="Q25" s="220">
        <f t="shared" si="4"/>
        <v>0.26107407407407407</v>
      </c>
      <c r="R25" s="119">
        <f t="shared" si="24"/>
        <v>17</v>
      </c>
      <c r="S25" s="120">
        <f t="shared" si="25"/>
        <v>0.28999999999999998</v>
      </c>
      <c r="T25" s="126">
        <f t="shared" si="18"/>
        <v>26</v>
      </c>
      <c r="U25" s="127">
        <f t="shared" si="26"/>
        <v>0.44</v>
      </c>
      <c r="V25" s="377"/>
      <c r="W25" s="342">
        <f t="shared" si="5"/>
        <v>92.03</v>
      </c>
      <c r="X25" s="343">
        <f t="shared" si="19"/>
        <v>162.52000000000001</v>
      </c>
      <c r="Y25" s="346"/>
      <c r="Z25" s="347">
        <f t="shared" si="6"/>
        <v>107.48</v>
      </c>
      <c r="AA25" s="348">
        <f t="shared" si="7"/>
        <v>0.6</v>
      </c>
      <c r="AB25" s="349">
        <f t="shared" si="8"/>
        <v>46.416341463414632</v>
      </c>
      <c r="AC25" s="350">
        <f t="shared" si="9"/>
        <v>105.41634146341462</v>
      </c>
      <c r="AD25" s="412">
        <v>6</v>
      </c>
      <c r="AE25" s="380"/>
      <c r="AF25" s="344">
        <f t="shared" si="10"/>
        <v>1.31</v>
      </c>
      <c r="AG25" s="345">
        <f t="shared" si="11"/>
        <v>0.34</v>
      </c>
      <c r="AH25" s="385"/>
      <c r="AI25" s="422">
        <v>6</v>
      </c>
      <c r="AJ25" s="463">
        <f>COUNTIFS('Данные из терминала'!C:C,AI25,'Данные из терминала'!B:B,"sell")</f>
        <v>0</v>
      </c>
      <c r="AK25" s="464">
        <f>COUNTIFS('Данные из терминала'!C:C,AI25,'Данные из терминала'!B:B,"buy")</f>
        <v>0</v>
      </c>
      <c r="AL25" s="465">
        <f>COUNTIFS('Данные из терминала'!C:C,AI25)</f>
        <v>0</v>
      </c>
      <c r="AM25" s="466">
        <f>SUMIFS('Данные из терминала'!E:E,'Данные из терминала'!C:C,AI25,'Данные из терминала'!B:B,"sell")</f>
        <v>0</v>
      </c>
      <c r="AN25" s="467">
        <f>SUMIFS('Данные из терминала'!E:E,'Данные из терминала'!C:C,AI25,'Данные из терминала'!B:B,"buy")</f>
        <v>0</v>
      </c>
      <c r="AO25" s="468">
        <f>SUMIFS('Данные из терминала'!E:E,'Данные из терминала'!C:C,AI25)</f>
        <v>0</v>
      </c>
      <c r="AP25" s="463">
        <f>SUMIFS('Данные из терминала'!N:N,'Данные из терминала'!C:C,AI25,'Данные из терминала'!B:B,"sell")</f>
        <v>0</v>
      </c>
      <c r="AQ25" s="464">
        <f>SUMIFS('Данные из терминала'!N:N,'Данные из терминала'!C:C,AI25,'Данные из терминала'!B:B,"buy")</f>
        <v>0</v>
      </c>
      <c r="AR25" s="465">
        <f>SUMIFS('Данные из терминала'!N:N,'Данные из терминала'!C:C,AI25)</f>
        <v>0</v>
      </c>
      <c r="AS25" s="466">
        <f>ROUND(IF(AJ25&gt;0,AVERAGEIFS('Данные из терминала'!N:N,'Данные из терминала'!C:C,AI25,'Данные из терминала'!B:B,"sell"),0),2)</f>
        <v>0</v>
      </c>
      <c r="AT25" s="467">
        <f>ROUND(IF(AK25&gt;0,AVERAGEIFS('Данные из терминала'!N:N,'Данные из терминала'!C:C,AI25,'Данные из терминала'!B:B,"buy"),0),2)</f>
        <v>0</v>
      </c>
      <c r="AU25" s="468">
        <f>ROUND(IF(AL25&gt;0,AVERAGEIFS('Данные из терминала'!N:N,'Данные из терминала'!C:C,AI25),0),2)</f>
        <v>0</v>
      </c>
      <c r="AV25" s="469">
        <f t="shared" si="20"/>
        <v>0</v>
      </c>
      <c r="AW25" s="470">
        <f t="shared" si="21"/>
        <v>0</v>
      </c>
      <c r="AX25" s="471">
        <f t="shared" si="22"/>
        <v>0</v>
      </c>
      <c r="AY25" s="449">
        <f>IF(AJ25&gt;0,VLOOKUP(AI25,Сводная!A:E,  MATCH("sell",Сводная!$A$2:$G$2,0)+0,0),0)</f>
        <v>0</v>
      </c>
      <c r="AZ25" s="451">
        <f>IF(AK25&gt;0,VLOOKUP(AI25,Сводная!A:B,  MATCH("buy",Сводная!$A$2:$G$2,0)+0,0),0)</f>
        <v>0</v>
      </c>
      <c r="BA25" s="463">
        <f>ROUND(IF(AJ25&gt;0,AVERAGEIFS('Данные из терминала'!L:L,'Данные из терминала'!C:C,AI25,'Данные из терминала'!B:B,"sell"),0),1)</f>
        <v>0</v>
      </c>
      <c r="BB25" s="464">
        <f>ROUND(IF(AK25&gt;0,AVERAGEIFS('Данные из терминала'!L:L,'Данные из терминала'!C:C,AI25,'Данные из терминала'!B:B,"buy"),0),1)</f>
        <v>0</v>
      </c>
      <c r="BC25" s="465">
        <f>ROUND(IF(AL25&gt;0,AVERAGEIFS('Данные из терминала'!L:L,'Данные из терминала'!C:C,AI25),0),1)</f>
        <v>0</v>
      </c>
      <c r="BD25" s="449">
        <f>IF(AJ25&gt;0,VLOOKUP(AI25,Сводная!A:F,  MATCH("sell",Сводная!$A$2:$G$2,0)+1,0),0)</f>
        <v>0</v>
      </c>
      <c r="BE25" s="451">
        <f>IF(AK25&gt;0,VLOOKUP(AI25,Сводная!A:C,  MATCH("buy",Сводная!$A$2:$G$2,0)+1,0),0)</f>
        <v>0</v>
      </c>
      <c r="BF25" s="463">
        <f>ROUND(IF(AJ25&gt;0,AVERAGEIFS('Данные из терминала'!M:M,'Данные из терминала'!C:C,AI25,'Данные из терминала'!B:B,"sell"),0),1)</f>
        <v>0</v>
      </c>
      <c r="BG25" s="464">
        <f>ROUND(IF(AK25&gt;0,AVERAGEIFS('Данные из терминала'!M:M,'Данные из терминала'!C:C,AI25,'Данные из терминала'!B:B,"buy"),0),1)</f>
        <v>0</v>
      </c>
      <c r="BH25" s="465">
        <f>ROUND(IF(AL25&gt;0,AVERAGEIFS('Данные из терминала'!M:M,'Данные из терминала'!C:C,AI25),0),1)</f>
        <v>0</v>
      </c>
      <c r="BI25" s="458">
        <f>IF(AJ25&gt;0,VLOOKUP(AI25,Сводная!A:G,  MATCH("sell",Сводная!$A$2:$G$2,0)+2,0),0)</f>
        <v>0</v>
      </c>
      <c r="BJ25" s="459">
        <f>IF(AK25&gt;0,VLOOKUP(AI25,Сводная!A:D,  MATCH("buy",Сводная!$A$2:$G$2,0)+2,0),0)</f>
        <v>0</v>
      </c>
      <c r="BK25" s="472">
        <f>IF(AJ25&gt;0,AVERAGEIFS('Данные из терминала'!O:O,'Данные из терминала'!C:C,AI25,'Данные из терминала'!B:B,"sell"),0)</f>
        <v>0</v>
      </c>
      <c r="BL25" s="473">
        <f>IF(AK25&gt;0,AVERAGEIFS('Данные из терминала'!O:O,'Данные из терминала'!C:C,AI25,'Данные из терминала'!B:B,"buy"),0)</f>
        <v>0</v>
      </c>
      <c r="BM25" s="474">
        <f>IF(AL25&gt;0,AVERAGEIFS('Данные из терминала'!O:O,'Данные из терминала'!C:C,AI25),0)</f>
        <v>0</v>
      </c>
      <c r="BO25" s="224"/>
    </row>
    <row r="26" spans="1:67" ht="15">
      <c r="A26" s="416">
        <v>7</v>
      </c>
      <c r="B26" s="107">
        <f t="shared" si="12"/>
        <v>2</v>
      </c>
      <c r="C26" s="112">
        <f t="shared" si="13"/>
        <v>11</v>
      </c>
      <c r="D26" s="76"/>
      <c r="E26" s="107">
        <f t="shared" si="14"/>
        <v>2</v>
      </c>
      <c r="F26" s="105">
        <f t="shared" si="27"/>
        <v>19</v>
      </c>
      <c r="G26" s="100">
        <f t="shared" si="15"/>
        <v>78</v>
      </c>
      <c r="H26" s="11"/>
      <c r="I26" s="7">
        <f t="shared" si="16"/>
        <v>1.8</v>
      </c>
      <c r="J26" s="110">
        <f t="shared" si="0"/>
        <v>0.33700000000000002</v>
      </c>
      <c r="K26" s="8">
        <f t="shared" si="23"/>
        <v>0.746</v>
      </c>
      <c r="L26" s="157"/>
      <c r="M26" s="162">
        <f t="shared" si="1"/>
        <v>75.040000000000006</v>
      </c>
      <c r="N26" s="306">
        <f t="shared" si="2"/>
        <v>0.27792592592592597</v>
      </c>
      <c r="O26" s="159">
        <f t="shared" si="3"/>
        <v>7.5</v>
      </c>
      <c r="P26" s="207">
        <f t="shared" si="17"/>
        <v>151.76</v>
      </c>
      <c r="Q26" s="220">
        <f t="shared" si="4"/>
        <v>0.56207407407407406</v>
      </c>
      <c r="R26" s="119">
        <f t="shared" si="24"/>
        <v>20</v>
      </c>
      <c r="S26" s="120">
        <f t="shared" si="25"/>
        <v>0.26</v>
      </c>
      <c r="T26" s="126">
        <f t="shared" si="18"/>
        <v>31</v>
      </c>
      <c r="U26" s="127">
        <f t="shared" si="26"/>
        <v>0.4</v>
      </c>
      <c r="V26" s="377"/>
      <c r="W26" s="342">
        <f t="shared" si="5"/>
        <v>167.85</v>
      </c>
      <c r="X26" s="343">
        <f t="shared" si="19"/>
        <v>319.61</v>
      </c>
      <c r="Y26" s="346"/>
      <c r="Z26" s="347">
        <f t="shared" si="6"/>
        <v>-49.61</v>
      </c>
      <c r="AA26" s="348">
        <f t="shared" si="7"/>
        <v>1.18</v>
      </c>
      <c r="AB26" s="349">
        <f t="shared" si="8"/>
        <v>0</v>
      </c>
      <c r="AC26" s="350">
        <f t="shared" si="9"/>
        <v>0</v>
      </c>
      <c r="AD26" s="412">
        <v>7</v>
      </c>
      <c r="AE26" s="380"/>
      <c r="AF26" s="344">
        <f t="shared" si="10"/>
        <v>1.1100000000000001</v>
      </c>
      <c r="AG26" s="345">
        <f t="shared" si="11"/>
        <v>0.62</v>
      </c>
      <c r="AH26" s="385"/>
      <c r="AI26" s="422">
        <v>7</v>
      </c>
      <c r="AJ26" s="463">
        <f>COUNTIFS('Данные из терминала'!C:C,AI26,'Данные из терминала'!B:B,"sell")</f>
        <v>0</v>
      </c>
      <c r="AK26" s="464">
        <f>COUNTIFS('Данные из терминала'!C:C,AI26,'Данные из терминала'!B:B,"buy")</f>
        <v>0</v>
      </c>
      <c r="AL26" s="465">
        <f>COUNTIFS('Данные из терминала'!C:C,AI26)</f>
        <v>0</v>
      </c>
      <c r="AM26" s="466">
        <f>SUMIFS('Данные из терминала'!E:E,'Данные из терминала'!C:C,AI26,'Данные из терминала'!B:B,"sell")</f>
        <v>0</v>
      </c>
      <c r="AN26" s="467">
        <f>SUMIFS('Данные из терминала'!E:E,'Данные из терминала'!C:C,AI26,'Данные из терминала'!B:B,"buy")</f>
        <v>0</v>
      </c>
      <c r="AO26" s="468">
        <f>SUMIFS('Данные из терминала'!E:E,'Данные из терминала'!C:C,AI26)</f>
        <v>0</v>
      </c>
      <c r="AP26" s="463">
        <f>SUMIFS('Данные из терминала'!N:N,'Данные из терминала'!C:C,AI26,'Данные из терминала'!B:B,"sell")</f>
        <v>0</v>
      </c>
      <c r="AQ26" s="464">
        <f>SUMIFS('Данные из терминала'!N:N,'Данные из терминала'!C:C,AI26,'Данные из терминала'!B:B,"buy")</f>
        <v>0</v>
      </c>
      <c r="AR26" s="465">
        <f>SUMIFS('Данные из терминала'!N:N,'Данные из терминала'!C:C,AI26)</f>
        <v>0</v>
      </c>
      <c r="AS26" s="466">
        <f>ROUND(IF(AJ26&gt;0,AVERAGEIFS('Данные из терминала'!N:N,'Данные из терминала'!C:C,AI26,'Данные из терминала'!B:B,"sell"),0),2)</f>
        <v>0</v>
      </c>
      <c r="AT26" s="467">
        <f>ROUND(IF(AK26&gt;0,AVERAGEIFS('Данные из терминала'!N:N,'Данные из терминала'!C:C,AI26,'Данные из терминала'!B:B,"buy"),0),2)</f>
        <v>0</v>
      </c>
      <c r="AU26" s="468">
        <f>ROUND(IF(AL26&gt;0,AVERAGEIFS('Данные из терминала'!N:N,'Данные из терминала'!C:C,AI26),0),2)</f>
        <v>0</v>
      </c>
      <c r="AV26" s="469">
        <f t="shared" si="20"/>
        <v>0</v>
      </c>
      <c r="AW26" s="470">
        <f t="shared" si="21"/>
        <v>0</v>
      </c>
      <c r="AX26" s="471">
        <f t="shared" si="22"/>
        <v>0</v>
      </c>
      <c r="AY26" s="449">
        <f>IF(AJ26&gt;0,VLOOKUP(AI26,Сводная!A:E,  MATCH("sell",Сводная!$A$2:$G$2,0)+0,0),0)</f>
        <v>0</v>
      </c>
      <c r="AZ26" s="451">
        <f>IF(AK26&gt;0,VLOOKUP(AI26,Сводная!A:B,  MATCH("buy",Сводная!$A$2:$G$2,0)+0,0),0)</f>
        <v>0</v>
      </c>
      <c r="BA26" s="463">
        <f>ROUND(IF(AJ26&gt;0,AVERAGEIFS('Данные из терминала'!L:L,'Данные из терминала'!C:C,AI26,'Данные из терминала'!B:B,"sell"),0),1)</f>
        <v>0</v>
      </c>
      <c r="BB26" s="464">
        <f>ROUND(IF(AK26&gt;0,AVERAGEIFS('Данные из терминала'!L:L,'Данные из терминала'!C:C,AI26,'Данные из терминала'!B:B,"buy"),0),1)</f>
        <v>0</v>
      </c>
      <c r="BC26" s="465">
        <f>ROUND(IF(AL26&gt;0,AVERAGEIFS('Данные из терминала'!L:L,'Данные из терминала'!C:C,AI26),0),1)</f>
        <v>0</v>
      </c>
      <c r="BD26" s="449">
        <f>IF(AJ26&gt;0,VLOOKUP(AI26,Сводная!A:F,  MATCH("sell",Сводная!$A$2:$G$2,0)+1,0),0)</f>
        <v>0</v>
      </c>
      <c r="BE26" s="451">
        <f>IF(AK26&gt;0,VLOOKUP(AI26,Сводная!A:C,  MATCH("buy",Сводная!$A$2:$G$2,0)+1,0),0)</f>
        <v>0</v>
      </c>
      <c r="BF26" s="463">
        <f>ROUND(IF(AJ26&gt;0,AVERAGEIFS('Данные из терминала'!M:M,'Данные из терминала'!C:C,AI26,'Данные из терминала'!B:B,"sell"),0),1)</f>
        <v>0</v>
      </c>
      <c r="BG26" s="464">
        <f>ROUND(IF(AK26&gt;0,AVERAGEIFS('Данные из терминала'!M:M,'Данные из терминала'!C:C,AI26,'Данные из терминала'!B:B,"buy"),0),1)</f>
        <v>0</v>
      </c>
      <c r="BH26" s="465">
        <f>ROUND(IF(AL26&gt;0,AVERAGEIFS('Данные из терминала'!M:M,'Данные из терминала'!C:C,AI26),0),1)</f>
        <v>0</v>
      </c>
      <c r="BI26" s="458">
        <f>IF(AJ26&gt;0,VLOOKUP(AI26,Сводная!A:G,  MATCH("sell",Сводная!$A$2:$G$2,0)+2,0),0)</f>
        <v>0</v>
      </c>
      <c r="BJ26" s="459">
        <f>IF(AK26&gt;0,VLOOKUP(AI26,Сводная!A:D,  MATCH("buy",Сводная!$A$2:$G$2,0)+2,0),0)</f>
        <v>0</v>
      </c>
      <c r="BK26" s="472">
        <f>IF(AJ26&gt;0,AVERAGEIFS('Данные из терминала'!O:O,'Данные из терминала'!C:C,AI26,'Данные из терминала'!B:B,"sell"),0)</f>
        <v>0</v>
      </c>
      <c r="BL26" s="473">
        <f>IF(AK26&gt;0,AVERAGEIFS('Данные из терминала'!O:O,'Данные из терминала'!C:C,AI26,'Данные из терминала'!B:B,"buy"),0)</f>
        <v>0</v>
      </c>
      <c r="BM26" s="474">
        <f>IF(AL26&gt;0,AVERAGEIFS('Данные из терминала'!O:O,'Данные из терминала'!C:C,AI26),0)</f>
        <v>0</v>
      </c>
      <c r="BO26" s="683">
        <v>2</v>
      </c>
    </row>
    <row r="27" spans="1:67" ht="15">
      <c r="A27" s="416">
        <v>8</v>
      </c>
      <c r="B27" s="107">
        <f t="shared" si="12"/>
        <v>2</v>
      </c>
      <c r="C27" s="112">
        <f t="shared" si="13"/>
        <v>13</v>
      </c>
      <c r="D27" s="76"/>
      <c r="E27" s="107">
        <f t="shared" si="14"/>
        <v>2</v>
      </c>
      <c r="F27" s="105">
        <f t="shared" si="27"/>
        <v>21</v>
      </c>
      <c r="G27" s="100">
        <f t="shared" si="15"/>
        <v>99</v>
      </c>
      <c r="H27" s="11"/>
      <c r="I27" s="7">
        <f t="shared" si="16"/>
        <v>1.8</v>
      </c>
      <c r="J27" s="110">
        <f t="shared" si="0"/>
        <v>0.60699999999999998</v>
      </c>
      <c r="K27" s="8">
        <f t="shared" si="23"/>
        <v>1.353</v>
      </c>
      <c r="L27" s="157"/>
      <c r="M27" s="162">
        <f t="shared" si="1"/>
        <v>161.97</v>
      </c>
      <c r="N27" s="306">
        <f t="shared" si="2"/>
        <v>0.59988888888888892</v>
      </c>
      <c r="O27" s="159">
        <f t="shared" si="3"/>
        <v>13.5</v>
      </c>
      <c r="P27" s="207">
        <f t="shared" si="17"/>
        <v>315.33</v>
      </c>
      <c r="Q27" s="220">
        <f t="shared" si="4"/>
        <v>1.1678888888888888</v>
      </c>
      <c r="R27" s="119">
        <f t="shared" si="24"/>
        <v>23</v>
      </c>
      <c r="S27" s="120">
        <f t="shared" si="25"/>
        <v>0.23</v>
      </c>
      <c r="T27" s="126">
        <f t="shared" si="18"/>
        <v>36</v>
      </c>
      <c r="U27" s="127">
        <f t="shared" si="26"/>
        <v>0.36</v>
      </c>
      <c r="V27" s="377"/>
      <c r="W27" s="342">
        <f t="shared" si="5"/>
        <v>304.43</v>
      </c>
      <c r="X27" s="343">
        <f t="shared" si="19"/>
        <v>619.76</v>
      </c>
      <c r="Y27" s="346"/>
      <c r="Z27" s="347">
        <f t="shared" si="6"/>
        <v>-349.76</v>
      </c>
      <c r="AA27" s="348">
        <f t="shared" si="7"/>
        <v>2.2999999999999998</v>
      </c>
      <c r="AB27" s="349">
        <f t="shared" si="8"/>
        <v>0</v>
      </c>
      <c r="AC27" s="350">
        <f t="shared" si="9"/>
        <v>0</v>
      </c>
      <c r="AD27" s="412">
        <v>8</v>
      </c>
      <c r="AE27" s="380"/>
      <c r="AF27" s="344">
        <f t="shared" si="10"/>
        <v>0.97</v>
      </c>
      <c r="AG27" s="345">
        <f t="shared" si="11"/>
        <v>1.1299999999999999</v>
      </c>
      <c r="AH27" s="385"/>
      <c r="AI27" s="422">
        <v>8</v>
      </c>
      <c r="AJ27" s="463">
        <f>COUNTIFS('Данные из терминала'!C:C,AI27,'Данные из терминала'!B:B,"sell")</f>
        <v>0</v>
      </c>
      <c r="AK27" s="464">
        <f>COUNTIFS('Данные из терминала'!C:C,AI27,'Данные из терминала'!B:B,"buy")</f>
        <v>0</v>
      </c>
      <c r="AL27" s="465">
        <f>COUNTIFS('Данные из терминала'!C:C,AI27)</f>
        <v>0</v>
      </c>
      <c r="AM27" s="466">
        <f>SUMIFS('Данные из терминала'!E:E,'Данные из терминала'!C:C,AI27,'Данные из терминала'!B:B,"sell")</f>
        <v>0</v>
      </c>
      <c r="AN27" s="467">
        <f>SUMIFS('Данные из терминала'!E:E,'Данные из терминала'!C:C,AI27,'Данные из терминала'!B:B,"buy")</f>
        <v>0</v>
      </c>
      <c r="AO27" s="468">
        <f>SUMIFS('Данные из терминала'!E:E,'Данные из терминала'!C:C,AI27)</f>
        <v>0</v>
      </c>
      <c r="AP27" s="463">
        <f>SUMIFS('Данные из терминала'!N:N,'Данные из терминала'!C:C,AI27,'Данные из терминала'!B:B,"sell")</f>
        <v>0</v>
      </c>
      <c r="AQ27" s="464">
        <f>SUMIFS('Данные из терминала'!N:N,'Данные из терминала'!C:C,AI27,'Данные из терминала'!B:B,"buy")</f>
        <v>0</v>
      </c>
      <c r="AR27" s="465">
        <f>SUMIFS('Данные из терминала'!N:N,'Данные из терминала'!C:C,AI27)</f>
        <v>0</v>
      </c>
      <c r="AS27" s="466">
        <f>ROUND(IF(AJ27&gt;0,AVERAGEIFS('Данные из терминала'!N:N,'Данные из терминала'!C:C,AI27,'Данные из терминала'!B:B,"sell"),0),2)</f>
        <v>0</v>
      </c>
      <c r="AT27" s="467">
        <f>ROUND(IF(AK27&gt;0,AVERAGEIFS('Данные из терминала'!N:N,'Данные из терминала'!C:C,AI27,'Данные из терминала'!B:B,"buy"),0),2)</f>
        <v>0</v>
      </c>
      <c r="AU27" s="468">
        <f>ROUND(IF(AL27&gt;0,AVERAGEIFS('Данные из терминала'!N:N,'Данные из терминала'!C:C,AI27),0),2)</f>
        <v>0</v>
      </c>
      <c r="AV27" s="469">
        <f t="shared" si="20"/>
        <v>0</v>
      </c>
      <c r="AW27" s="470">
        <f t="shared" si="21"/>
        <v>0</v>
      </c>
      <c r="AX27" s="471">
        <f t="shared" si="22"/>
        <v>0</v>
      </c>
      <c r="AY27" s="449">
        <f>IF(AJ27&gt;0,VLOOKUP(AI27,Сводная!A:E,  MATCH("sell",Сводная!$A$2:$G$2,0)+0,0),0)</f>
        <v>0</v>
      </c>
      <c r="AZ27" s="451">
        <f>IF(AK27&gt;0,VLOOKUP(AI27,Сводная!A:B,  MATCH("buy",Сводная!$A$2:$G$2,0)+0,0),0)</f>
        <v>0</v>
      </c>
      <c r="BA27" s="463">
        <f>ROUND(IF(AJ27&gt;0,AVERAGEIFS('Данные из терминала'!L:L,'Данные из терминала'!C:C,AI27,'Данные из терминала'!B:B,"sell"),0),1)</f>
        <v>0</v>
      </c>
      <c r="BB27" s="464">
        <f>ROUND(IF(AK27&gt;0,AVERAGEIFS('Данные из терминала'!L:L,'Данные из терминала'!C:C,AI27,'Данные из терминала'!B:B,"buy"),0),1)</f>
        <v>0</v>
      </c>
      <c r="BC27" s="465">
        <f>ROUND(IF(AL27&gt;0,AVERAGEIFS('Данные из терминала'!L:L,'Данные из терминала'!C:C,AI27),0),1)</f>
        <v>0</v>
      </c>
      <c r="BD27" s="449">
        <f>IF(AJ27&gt;0,VLOOKUP(AI27,Сводная!A:F,  MATCH("sell",Сводная!$A$2:$G$2,0)+1,0),0)</f>
        <v>0</v>
      </c>
      <c r="BE27" s="451">
        <f>IF(AK27&gt;0,VLOOKUP(AI27,Сводная!A:C,  MATCH("buy",Сводная!$A$2:$G$2,0)+1,0),0)</f>
        <v>0</v>
      </c>
      <c r="BF27" s="463">
        <f>ROUND(IF(AJ27&gt;0,AVERAGEIFS('Данные из терминала'!M:M,'Данные из терминала'!C:C,AI27,'Данные из терминала'!B:B,"sell"),0),1)</f>
        <v>0</v>
      </c>
      <c r="BG27" s="464">
        <f>ROUND(IF(AK27&gt;0,AVERAGEIFS('Данные из терминала'!M:M,'Данные из терминала'!C:C,AI27,'Данные из терминала'!B:B,"buy"),0),1)</f>
        <v>0</v>
      </c>
      <c r="BH27" s="465">
        <f>ROUND(IF(AL27&gt;0,AVERAGEIFS('Данные из терминала'!M:M,'Данные из терминала'!C:C,AI27),0),1)</f>
        <v>0</v>
      </c>
      <c r="BI27" s="458">
        <f>IF(AJ27&gt;0,VLOOKUP(AI27,Сводная!A:G,  MATCH("sell",Сводная!$A$2:$G$2,0)+2,0),0)</f>
        <v>0</v>
      </c>
      <c r="BJ27" s="459">
        <f>IF(AK27&gt;0,VLOOKUP(AI27,Сводная!A:D,  MATCH("buy",Сводная!$A$2:$G$2,0)+2,0),0)</f>
        <v>0</v>
      </c>
      <c r="BK27" s="472">
        <f>IF(AJ27&gt;0,AVERAGEIFS('Данные из терминала'!O:O,'Данные из терминала'!C:C,AI27,'Данные из терминала'!B:B,"sell"),0)</f>
        <v>0</v>
      </c>
      <c r="BL27" s="473">
        <f>IF(AK27&gt;0,AVERAGEIFS('Данные из терминала'!O:O,'Данные из терминала'!C:C,AI27,'Данные из терминала'!B:B,"buy"),0)</f>
        <v>0</v>
      </c>
      <c r="BM27" s="474">
        <f>IF(AL27&gt;0,AVERAGEIFS('Данные из терминала'!O:O,'Данные из терминала'!C:C,AI27),0)</f>
        <v>0</v>
      </c>
      <c r="BO27" s="683"/>
    </row>
    <row r="28" spans="1:67" ht="17.25" customHeight="1">
      <c r="A28" s="416">
        <v>9</v>
      </c>
      <c r="B28" s="107">
        <f t="shared" si="12"/>
        <v>2</v>
      </c>
      <c r="C28" s="112">
        <f t="shared" si="13"/>
        <v>15</v>
      </c>
      <c r="D28" s="76"/>
      <c r="E28" s="107">
        <f t="shared" si="14"/>
        <v>2</v>
      </c>
      <c r="F28" s="105">
        <f t="shared" si="27"/>
        <v>23</v>
      </c>
      <c r="G28" s="100">
        <f t="shared" si="15"/>
        <v>122</v>
      </c>
      <c r="H28" s="11"/>
      <c r="I28" s="7">
        <f t="shared" si="16"/>
        <v>1.8</v>
      </c>
      <c r="J28" s="110">
        <f t="shared" si="0"/>
        <v>1.093</v>
      </c>
      <c r="K28" s="8">
        <f t="shared" si="23"/>
        <v>2.4459999999999997</v>
      </c>
      <c r="L28" s="157"/>
      <c r="M28" s="162">
        <f t="shared" si="1"/>
        <v>343.04</v>
      </c>
      <c r="N28" s="306">
        <f t="shared" si="2"/>
        <v>1.2705185185185186</v>
      </c>
      <c r="O28" s="159">
        <f t="shared" si="3"/>
        <v>24.5</v>
      </c>
      <c r="P28" s="207">
        <f t="shared" si="17"/>
        <v>636.76</v>
      </c>
      <c r="Q28" s="220">
        <f t="shared" si="4"/>
        <v>2.3583703703703702</v>
      </c>
      <c r="R28" s="119">
        <f t="shared" si="24"/>
        <v>26</v>
      </c>
      <c r="S28" s="120">
        <f t="shared" si="25"/>
        <v>0.21</v>
      </c>
      <c r="T28" s="126">
        <f t="shared" si="18"/>
        <v>41</v>
      </c>
      <c r="U28" s="127">
        <f t="shared" si="26"/>
        <v>0.34</v>
      </c>
      <c r="V28" s="377"/>
      <c r="W28" s="342">
        <f t="shared" si="5"/>
        <v>550.35</v>
      </c>
      <c r="X28" s="343">
        <f t="shared" si="19"/>
        <v>1187.1099999999999</v>
      </c>
      <c r="Y28" s="346"/>
      <c r="Z28" s="347">
        <f t="shared" si="6"/>
        <v>-917.11</v>
      </c>
      <c r="AA28" s="348">
        <f t="shared" si="7"/>
        <v>4.4000000000000004</v>
      </c>
      <c r="AB28" s="349">
        <f t="shared" si="8"/>
        <v>0</v>
      </c>
      <c r="AC28" s="350">
        <f t="shared" si="9"/>
        <v>0</v>
      </c>
      <c r="AD28" s="412">
        <v>9</v>
      </c>
      <c r="AE28" s="380"/>
      <c r="AF28" s="344">
        <f t="shared" si="10"/>
        <v>0.86</v>
      </c>
      <c r="AG28" s="345">
        <f t="shared" si="11"/>
        <v>2.04</v>
      </c>
      <c r="AH28" s="385"/>
      <c r="AI28" s="422">
        <v>9</v>
      </c>
      <c r="AJ28" s="463">
        <f>COUNTIFS('Данные из терминала'!C:C,AI28,'Данные из терминала'!B:B,"sell")</f>
        <v>0</v>
      </c>
      <c r="AK28" s="464">
        <f>COUNTIFS('Данные из терминала'!C:C,AI28,'Данные из терминала'!B:B,"buy")</f>
        <v>0</v>
      </c>
      <c r="AL28" s="465">
        <f>COUNTIFS('Данные из терминала'!C:C,AI28)</f>
        <v>0</v>
      </c>
      <c r="AM28" s="466">
        <f>SUMIFS('Данные из терминала'!E:E,'Данные из терминала'!C:C,AI28,'Данные из терминала'!B:B,"sell")</f>
        <v>0</v>
      </c>
      <c r="AN28" s="467">
        <f>SUMIFS('Данные из терминала'!E:E,'Данные из терминала'!C:C,AI28,'Данные из терминала'!B:B,"buy")</f>
        <v>0</v>
      </c>
      <c r="AO28" s="468">
        <f>SUMIFS('Данные из терминала'!E:E,'Данные из терминала'!C:C,AI28)</f>
        <v>0</v>
      </c>
      <c r="AP28" s="463">
        <f>SUMIFS('Данные из терминала'!N:N,'Данные из терминала'!C:C,AI28,'Данные из терминала'!B:B,"sell")</f>
        <v>0</v>
      </c>
      <c r="AQ28" s="464">
        <f>SUMIFS('Данные из терминала'!N:N,'Данные из терминала'!C:C,AI28,'Данные из терминала'!B:B,"buy")</f>
        <v>0</v>
      </c>
      <c r="AR28" s="465">
        <f>SUMIFS('Данные из терминала'!N:N,'Данные из терминала'!C:C,AI28)</f>
        <v>0</v>
      </c>
      <c r="AS28" s="466">
        <f>ROUND(IF(AJ28&gt;0,AVERAGEIFS('Данные из терминала'!N:N,'Данные из терминала'!C:C,AI28,'Данные из терминала'!B:B,"sell"),0),2)</f>
        <v>0</v>
      </c>
      <c r="AT28" s="467">
        <f>ROUND(IF(AK28&gt;0,AVERAGEIFS('Данные из терминала'!N:N,'Данные из терминала'!C:C,AI28,'Данные из терминала'!B:B,"buy"),0),2)</f>
        <v>0</v>
      </c>
      <c r="AU28" s="468">
        <f>ROUND(IF(AL28&gt;0,AVERAGEIFS('Данные из терминала'!N:N,'Данные из терминала'!C:C,AI28),0),2)</f>
        <v>0</v>
      </c>
      <c r="AV28" s="469">
        <f t="shared" si="20"/>
        <v>0</v>
      </c>
      <c r="AW28" s="470">
        <f t="shared" si="21"/>
        <v>0</v>
      </c>
      <c r="AX28" s="471">
        <f t="shared" si="22"/>
        <v>0</v>
      </c>
      <c r="AY28" s="449">
        <f>IF(AJ28&gt;0,VLOOKUP(AI28,Сводная!A:E,  MATCH("sell",Сводная!$A$2:$G$2,0)+0,0),0)</f>
        <v>0</v>
      </c>
      <c r="AZ28" s="451">
        <f>IF(AK28&gt;0,VLOOKUP(AI28,Сводная!A:B,  MATCH("buy",Сводная!$A$2:$G$2,0)+0,0),0)</f>
        <v>0</v>
      </c>
      <c r="BA28" s="463">
        <f>ROUND(IF(AJ28&gt;0,AVERAGEIFS('Данные из терминала'!L:L,'Данные из терминала'!C:C,AI28,'Данные из терминала'!B:B,"sell"),0),1)</f>
        <v>0</v>
      </c>
      <c r="BB28" s="464">
        <f>ROUND(IF(AK28&gt;0,AVERAGEIFS('Данные из терминала'!L:L,'Данные из терминала'!C:C,AI28,'Данные из терминала'!B:B,"buy"),0),1)</f>
        <v>0</v>
      </c>
      <c r="BC28" s="465">
        <f>ROUND(IF(AL28&gt;0,AVERAGEIFS('Данные из терминала'!L:L,'Данные из терминала'!C:C,AI28),0),1)</f>
        <v>0</v>
      </c>
      <c r="BD28" s="449">
        <f>IF(AJ28&gt;0,VLOOKUP(AI28,Сводная!A:F,  MATCH("sell",Сводная!$A$2:$G$2,0)+1,0),0)</f>
        <v>0</v>
      </c>
      <c r="BE28" s="451">
        <f>IF(AK28&gt;0,VLOOKUP(AI28,Сводная!A:C,  MATCH("buy",Сводная!$A$2:$G$2,0)+1,0),0)</f>
        <v>0</v>
      </c>
      <c r="BF28" s="463">
        <f>ROUND(IF(AJ28&gt;0,AVERAGEIFS('Данные из терминала'!M:M,'Данные из терминала'!C:C,AI28,'Данные из терминала'!B:B,"sell"),0),1)</f>
        <v>0</v>
      </c>
      <c r="BG28" s="464">
        <f>ROUND(IF(AK28&gt;0,AVERAGEIFS('Данные из терминала'!M:M,'Данные из терминала'!C:C,AI28,'Данные из терминала'!B:B,"buy"),0),1)</f>
        <v>0</v>
      </c>
      <c r="BH28" s="465">
        <f>ROUND(IF(AL28&gt;0,AVERAGEIFS('Данные из терминала'!M:M,'Данные из терминала'!C:C,AI28),0),1)</f>
        <v>0</v>
      </c>
      <c r="BI28" s="458">
        <f>IF(AJ28&gt;0,VLOOKUP(AI28,Сводная!A:G,  MATCH("sell",Сводная!$A$2:$G$2,0)+2,0),0)</f>
        <v>0</v>
      </c>
      <c r="BJ28" s="459">
        <f>IF(AK28&gt;0,VLOOKUP(AI28,Сводная!A:D,  MATCH("buy",Сводная!$A$2:$G$2,0)+2,0),0)</f>
        <v>0</v>
      </c>
      <c r="BK28" s="472">
        <f>IF(AJ28&gt;0,AVERAGEIFS('Данные из терминала'!O:O,'Данные из терминала'!C:C,AI28,'Данные из терминала'!B:B,"sell"),0)</f>
        <v>0</v>
      </c>
      <c r="BL28" s="473">
        <f>IF(AK28&gt;0,AVERAGEIFS('Данные из терминала'!O:O,'Данные из терминала'!C:C,AI28,'Данные из терминала'!B:B,"buy"),0)</f>
        <v>0</v>
      </c>
      <c r="BM28" s="474">
        <f>IF(AL28&gt;0,AVERAGEIFS('Данные из терминала'!O:O,'Данные из терминала'!C:C,AI28),0)</f>
        <v>0</v>
      </c>
      <c r="BO28" s="176"/>
    </row>
    <row r="29" spans="1:67" ht="15">
      <c r="A29" s="421">
        <v>10</v>
      </c>
      <c r="B29" s="108">
        <f t="shared" si="12"/>
        <v>2</v>
      </c>
      <c r="C29" s="102">
        <f t="shared" si="13"/>
        <v>17</v>
      </c>
      <c r="D29" s="9"/>
      <c r="E29" s="108">
        <f t="shared" si="14"/>
        <v>2</v>
      </c>
      <c r="F29" s="101">
        <f t="shared" si="27"/>
        <v>25</v>
      </c>
      <c r="G29" s="102">
        <f t="shared" si="15"/>
        <v>147</v>
      </c>
      <c r="H29" s="9"/>
      <c r="I29" s="13">
        <f t="shared" si="16"/>
        <v>1.8</v>
      </c>
      <c r="J29" s="14">
        <f t="shared" si="0"/>
        <v>1.9670000000000001</v>
      </c>
      <c r="K29" s="15">
        <f t="shared" si="23"/>
        <v>4.4130000000000003</v>
      </c>
      <c r="L29" s="157"/>
      <c r="M29" s="163">
        <f t="shared" si="1"/>
        <v>705.57</v>
      </c>
      <c r="N29" s="307">
        <f t="shared" si="2"/>
        <v>2.6132222222222223</v>
      </c>
      <c r="O29" s="160">
        <f t="shared" si="3"/>
        <v>44.1</v>
      </c>
      <c r="P29" s="208">
        <f t="shared" si="17"/>
        <v>1268.93</v>
      </c>
      <c r="Q29" s="219">
        <f t="shared" si="4"/>
        <v>4.699740740740741</v>
      </c>
      <c r="R29" s="121">
        <f t="shared" si="24"/>
        <v>29</v>
      </c>
      <c r="S29" s="122">
        <f t="shared" si="25"/>
        <v>0.2</v>
      </c>
      <c r="T29" s="132">
        <f t="shared" si="18"/>
        <v>46</v>
      </c>
      <c r="U29" s="122">
        <f t="shared" si="26"/>
        <v>0.31</v>
      </c>
      <c r="V29" s="377"/>
      <c r="W29" s="351">
        <f t="shared" si="5"/>
        <v>992.93</v>
      </c>
      <c r="X29" s="352">
        <f t="shared" si="19"/>
        <v>2261.86</v>
      </c>
      <c r="Y29" s="346"/>
      <c r="Z29" s="355">
        <f t="shared" si="6"/>
        <v>-1991.86</v>
      </c>
      <c r="AA29" s="356">
        <f t="shared" si="7"/>
        <v>8.3800000000000008</v>
      </c>
      <c r="AB29" s="357">
        <f t="shared" si="8"/>
        <v>0</v>
      </c>
      <c r="AC29" s="358">
        <f t="shared" si="9"/>
        <v>0</v>
      </c>
      <c r="AD29" s="413">
        <v>10</v>
      </c>
      <c r="AE29" s="380"/>
      <c r="AF29" s="353">
        <f t="shared" si="10"/>
        <v>0.78</v>
      </c>
      <c r="AG29" s="354">
        <f t="shared" si="11"/>
        <v>3.68</v>
      </c>
      <c r="AH29" s="385"/>
      <c r="AI29" s="413">
        <v>10</v>
      </c>
      <c r="AJ29" s="476">
        <f>COUNTIFS('Данные из терминала'!C:C,AI29,'Данные из терминала'!B:B,"sell")</f>
        <v>0</v>
      </c>
      <c r="AK29" s="476">
        <f>COUNTIFS('Данные из терминала'!C:C,AI29,'Данные из терминала'!B:B,"buy")</f>
        <v>0</v>
      </c>
      <c r="AL29" s="477">
        <f>COUNTIFS('Данные из терминала'!C:C,AI29)</f>
        <v>0</v>
      </c>
      <c r="AM29" s="479">
        <f>SUMIFS('Данные из терминала'!E:E,'Данные из терминала'!C:C,AI29,'Данные из терминала'!B:B,"sell")</f>
        <v>0</v>
      </c>
      <c r="AN29" s="479">
        <f>SUMIFS('Данные из терминала'!E:E,'Данные из терминала'!C:C,AI29,'Данные из терминала'!B:B,"buy")</f>
        <v>0</v>
      </c>
      <c r="AO29" s="480">
        <f>SUMIFS('Данные из терминала'!E:E,'Данные из терминала'!C:C,AI29)</f>
        <v>0</v>
      </c>
      <c r="AP29" s="476">
        <f>SUMIFS('Данные из терминала'!N:N,'Данные из терминала'!C:C,AI29,'Данные из терминала'!B:B,"sell")</f>
        <v>0</v>
      </c>
      <c r="AQ29" s="476">
        <f>SUMIFS('Данные из терминала'!N:N,'Данные из терминала'!C:C,AI29,'Данные из терминала'!B:B,"buy")</f>
        <v>0</v>
      </c>
      <c r="AR29" s="477">
        <f>SUMIFS('Данные из терминала'!N:N,'Данные из терминала'!C:C,AI29)</f>
        <v>0</v>
      </c>
      <c r="AS29" s="479">
        <f>ROUND(IF(AJ29&gt;0,AVERAGEIFS('Данные из терминала'!N:N,'Данные из терминала'!C:C,AI29,'Данные из терминала'!B:B,"sell"),0),2)</f>
        <v>0</v>
      </c>
      <c r="AT29" s="479">
        <f>ROUND(IF(AK29&gt;0,AVERAGEIFS('Данные из терминала'!N:N,'Данные из терминала'!C:C,AI29,'Данные из терминала'!B:B,"buy"),0),2)</f>
        <v>0</v>
      </c>
      <c r="AU29" s="480">
        <f>ROUND(IF(AL29&gt;0,AVERAGEIFS('Данные из терминала'!N:N,'Данные из терминала'!C:C,AI29),0),2)</f>
        <v>0</v>
      </c>
      <c r="AV29" s="482">
        <f t="shared" si="20"/>
        <v>0</v>
      </c>
      <c r="AW29" s="482">
        <f t="shared" si="21"/>
        <v>0</v>
      </c>
      <c r="AX29" s="482">
        <f t="shared" si="22"/>
        <v>0</v>
      </c>
      <c r="AY29" s="618">
        <f>IF(AJ29&gt;0,VLOOKUP(AI29,Сводная!A:E,  MATCH("sell",Сводная!$A$2:$G$2,0)+0,0),0)</f>
        <v>0</v>
      </c>
      <c r="AZ29" s="619">
        <f>IF(AK29&gt;0,VLOOKUP(AI29,Сводная!A:B,  MATCH("buy",Сводная!$A$2:$G$2,0)+0,0),0)</f>
        <v>0</v>
      </c>
      <c r="BA29" s="476">
        <f>ROUND(IF(AJ29&gt;0,AVERAGEIFS('Данные из терминала'!L:L,'Данные из терминала'!C:C,AI29,'Данные из терминала'!B:B,"sell"),0),1)</f>
        <v>0</v>
      </c>
      <c r="BB29" s="476">
        <f>ROUND(IF(AK29&gt;0,AVERAGEIFS('Данные из терминала'!L:L,'Данные из терминала'!C:C,AI29,'Данные из терминала'!B:B,"buy"),0),1)</f>
        <v>0</v>
      </c>
      <c r="BC29" s="476">
        <f>ROUND(IF(AL29&gt;0,AVERAGEIFS('Данные из терминала'!L:L,'Данные из терминала'!C:C,AI29),0),1)</f>
        <v>0</v>
      </c>
      <c r="BD29" s="618">
        <f>IF(AJ29&gt;0,VLOOKUP(AI29,Сводная!A:F,  MATCH("sell",Сводная!$A$2:$G$2,0)+1,0),0)</f>
        <v>0</v>
      </c>
      <c r="BE29" s="619">
        <f>IF(AK29&gt;0,VLOOKUP(AI29,Сводная!A:C,  MATCH("buy",Сводная!$A$2:$G$2,0)+1,0),0)</f>
        <v>0</v>
      </c>
      <c r="BF29" s="476">
        <f>ROUND(IF(AJ29&gt;0,AVERAGEIFS('Данные из терминала'!M:M,'Данные из терминала'!C:C,AI29,'Данные из терминала'!B:B,"sell"),0),1)</f>
        <v>0</v>
      </c>
      <c r="BG29" s="476">
        <f>ROUND(IF(AK29&gt;0,AVERAGEIFS('Данные из терминала'!M:M,'Данные из терминала'!C:C,AI29,'Данные из терминала'!B:B,"buy"),0),1)</f>
        <v>0</v>
      </c>
      <c r="BH29" s="476">
        <f>ROUND(IF(AL29&gt;0,AVERAGEIFS('Данные из терминала'!M:M,'Данные из терминала'!C:C,AI29),0),1)</f>
        <v>0</v>
      </c>
      <c r="BI29" s="620">
        <f>IF(AJ29&gt;0,VLOOKUP(AI29,Сводная!A:G,  MATCH("sell",Сводная!$A$2:$G$2,0)+2,0),0)</f>
        <v>0</v>
      </c>
      <c r="BJ29" s="621">
        <f>IF(AK29&gt;0,VLOOKUP(AI29,Сводная!A:D,  MATCH("buy",Сводная!$A$2:$G$2,0)+2,0),0)</f>
        <v>0</v>
      </c>
      <c r="BK29" s="486">
        <f>IF(AJ29&gt;0,AVERAGEIFS('Данные из терминала'!O:O,'Данные из терминала'!C:C,AI29,'Данные из терминала'!B:B,"sell"),0)</f>
        <v>0</v>
      </c>
      <c r="BL29" s="486">
        <f>IF(AK29&gt;0,AVERAGEIFS('Данные из терминала'!O:O,'Данные из терминала'!C:C,AI29,'Данные из терминала'!B:B,"buy"),0)</f>
        <v>0</v>
      </c>
      <c r="BM29" s="487">
        <f>IF(AL29&gt;0,AVERAGEIFS('Данные из терминала'!O:O,'Данные из терминала'!C:C,AI29),0)</f>
        <v>0</v>
      </c>
    </row>
    <row r="30" spans="1:67" ht="15">
      <c r="A30" s="416">
        <v>11</v>
      </c>
      <c r="B30" s="107">
        <f t="shared" si="12"/>
        <v>2</v>
      </c>
      <c r="C30" s="112">
        <f t="shared" si="13"/>
        <v>19</v>
      </c>
      <c r="D30" s="76"/>
      <c r="E30" s="107">
        <f t="shared" si="14"/>
        <v>2</v>
      </c>
      <c r="F30" s="105">
        <f t="shared" si="27"/>
        <v>27</v>
      </c>
      <c r="G30" s="100">
        <f t="shared" si="15"/>
        <v>174</v>
      </c>
      <c r="H30" s="11"/>
      <c r="I30" s="7">
        <f t="shared" si="16"/>
        <v>1.8</v>
      </c>
      <c r="J30" s="110">
        <f t="shared" si="0"/>
        <v>3.5409999999999999</v>
      </c>
      <c r="K30" s="8">
        <f t="shared" si="23"/>
        <v>7.9540000000000006</v>
      </c>
      <c r="L30" s="157"/>
      <c r="M30" s="162">
        <f t="shared" si="1"/>
        <v>1430.96</v>
      </c>
      <c r="N30" s="306">
        <f t="shared" si="2"/>
        <v>5.2998518518518516</v>
      </c>
      <c r="O30" s="159">
        <f t="shared" si="3"/>
        <v>79.5</v>
      </c>
      <c r="P30" s="207">
        <f t="shared" si="17"/>
        <v>2495.04</v>
      </c>
      <c r="Q30" s="220">
        <f t="shared" si="4"/>
        <v>9.2408888888888896</v>
      </c>
      <c r="R30" s="119">
        <f t="shared" si="24"/>
        <v>31</v>
      </c>
      <c r="S30" s="120">
        <f t="shared" si="25"/>
        <v>0.18</v>
      </c>
      <c r="T30" s="126">
        <f t="shared" si="18"/>
        <v>50</v>
      </c>
      <c r="U30" s="127">
        <f t="shared" si="26"/>
        <v>0.28999999999999998</v>
      </c>
      <c r="V30" s="377"/>
      <c r="W30" s="342">
        <f t="shared" si="5"/>
        <v>1789.65</v>
      </c>
      <c r="X30" s="343">
        <f t="shared" si="19"/>
        <v>4284.6899999999996</v>
      </c>
      <c r="Y30" s="346"/>
      <c r="Z30" s="347">
        <f t="shared" si="6"/>
        <v>-4014.69</v>
      </c>
      <c r="AA30" s="348">
        <f t="shared" si="7"/>
        <v>15.87</v>
      </c>
      <c r="AB30" s="349">
        <f t="shared" si="8"/>
        <v>0</v>
      </c>
      <c r="AC30" s="350">
        <f t="shared" si="9"/>
        <v>0</v>
      </c>
      <c r="AD30" s="412">
        <v>11</v>
      </c>
      <c r="AE30" s="380"/>
      <c r="AF30" s="344">
        <f t="shared" si="10"/>
        <v>0.72</v>
      </c>
      <c r="AG30" s="345">
        <f t="shared" si="11"/>
        <v>6.63</v>
      </c>
      <c r="AH30" s="385"/>
      <c r="AI30" s="422">
        <v>11</v>
      </c>
      <c r="AJ30" s="463">
        <f>COUNTIFS('Данные из терминала'!C:C,AI30,'Данные из терминала'!B:B,"sell")</f>
        <v>0</v>
      </c>
      <c r="AK30" s="464">
        <f>COUNTIFS('Данные из терминала'!C:C,AI30,'Данные из терминала'!B:B,"buy")</f>
        <v>0</v>
      </c>
      <c r="AL30" s="465">
        <f>COUNTIFS('Данные из терминала'!C:C,AI30)</f>
        <v>0</v>
      </c>
      <c r="AM30" s="466">
        <f>SUMIFS('Данные из терминала'!E:E,'Данные из терминала'!C:C,AI30,'Данные из терминала'!B:B,"sell")</f>
        <v>0</v>
      </c>
      <c r="AN30" s="467">
        <f>SUMIFS('Данные из терминала'!E:E,'Данные из терминала'!C:C,AI30,'Данные из терминала'!B:B,"buy")</f>
        <v>0</v>
      </c>
      <c r="AO30" s="468">
        <f>SUMIFS('Данные из терминала'!E:E,'Данные из терминала'!C:C,AI30)</f>
        <v>0</v>
      </c>
      <c r="AP30" s="463">
        <f>SUMIFS('Данные из терминала'!N:N,'Данные из терминала'!C:C,AI30,'Данные из терминала'!B:B,"sell")</f>
        <v>0</v>
      </c>
      <c r="AQ30" s="464">
        <f>SUMIFS('Данные из терминала'!N:N,'Данные из терминала'!C:C,AI30,'Данные из терминала'!B:B,"buy")</f>
        <v>0</v>
      </c>
      <c r="AR30" s="465">
        <f>SUMIFS('Данные из терминала'!N:N,'Данные из терминала'!C:C,AI30)</f>
        <v>0</v>
      </c>
      <c r="AS30" s="466">
        <f>ROUND(IF(AJ30&gt;0,AVERAGEIFS('Данные из терминала'!N:N,'Данные из терминала'!C:C,AI30,'Данные из терминала'!B:B,"sell"),0),2)</f>
        <v>0</v>
      </c>
      <c r="AT30" s="467">
        <f>ROUND(IF(AK30&gt;0,AVERAGEIFS('Данные из терминала'!N:N,'Данные из терминала'!C:C,AI30,'Данные из терминала'!B:B,"buy"),0),2)</f>
        <v>0</v>
      </c>
      <c r="AU30" s="468">
        <f>ROUND(IF(AL30&gt;0,AVERAGEIFS('Данные из терминала'!N:N,'Данные из терминала'!C:C,AI30),0),2)</f>
        <v>0</v>
      </c>
      <c r="AV30" s="469">
        <f t="shared" si="20"/>
        <v>0</v>
      </c>
      <c r="AW30" s="470">
        <f t="shared" si="21"/>
        <v>0</v>
      </c>
      <c r="AX30" s="471">
        <f t="shared" si="22"/>
        <v>0</v>
      </c>
      <c r="AY30" s="449">
        <f>IF(AJ30&gt;0,VLOOKUP(AI30,Сводная!A:E,  MATCH("sell",Сводная!$A$2:$G$2,0)+0,0),0)</f>
        <v>0</v>
      </c>
      <c r="AZ30" s="451">
        <f>IF(AK30&gt;0,VLOOKUP(AI30,Сводная!A:B,  MATCH("buy",Сводная!$A$2:$G$2,0)+0,0),0)</f>
        <v>0</v>
      </c>
      <c r="BA30" s="463">
        <f>ROUND(IF(AJ30&gt;0,AVERAGEIFS('Данные из терминала'!L:L,'Данные из терминала'!C:C,AI30,'Данные из терминала'!B:B,"sell"),0),1)</f>
        <v>0</v>
      </c>
      <c r="BB30" s="464">
        <f>ROUND(IF(AK30&gt;0,AVERAGEIFS('Данные из терминала'!L:L,'Данные из терминала'!C:C,AI30,'Данные из терминала'!B:B,"buy"),0),1)</f>
        <v>0</v>
      </c>
      <c r="BC30" s="465">
        <f>ROUND(IF(AL30&gt;0,AVERAGEIFS('Данные из терминала'!L:L,'Данные из терминала'!C:C,AI30),0),1)</f>
        <v>0</v>
      </c>
      <c r="BD30" s="449">
        <f>IF(AJ30&gt;0,VLOOKUP(AI30,Сводная!A:F,  MATCH("sell",Сводная!$A$2:$G$2,0)+1,0),0)</f>
        <v>0</v>
      </c>
      <c r="BE30" s="451">
        <f>IF(AK30&gt;0,VLOOKUP(AI30,Сводная!A:C,  MATCH("buy",Сводная!$A$2:$G$2,0)+1,0),0)</f>
        <v>0</v>
      </c>
      <c r="BF30" s="463">
        <f>ROUND(IF(AJ30&gt;0,AVERAGEIFS('Данные из терминала'!M:M,'Данные из терминала'!C:C,AI30,'Данные из терминала'!B:B,"sell"),0),1)</f>
        <v>0</v>
      </c>
      <c r="BG30" s="464">
        <f>ROUND(IF(AK30&gt;0,AVERAGEIFS('Данные из терминала'!M:M,'Данные из терминала'!C:C,AI30,'Данные из терминала'!B:B,"buy"),0),1)</f>
        <v>0</v>
      </c>
      <c r="BH30" s="465">
        <f>ROUND(IF(AL30&gt;0,AVERAGEIFS('Данные из терминала'!M:M,'Данные из терминала'!C:C,AI30),0),1)</f>
        <v>0</v>
      </c>
      <c r="BI30" s="458">
        <f>IF(AJ30&gt;0,VLOOKUP(AI30,Сводная!A:G,  MATCH("sell",Сводная!$A$2:$G$2,0)+2,0),0)</f>
        <v>0</v>
      </c>
      <c r="BJ30" s="459">
        <f>IF(AK30&gt;0,VLOOKUP(AI30,Сводная!A:D,  MATCH("buy",Сводная!$A$2:$G$2,0)+2,0),0)</f>
        <v>0</v>
      </c>
      <c r="BK30" s="472">
        <f>IF(AJ30&gt;0,AVERAGEIFS('Данные из терминала'!O:O,'Данные из терминала'!C:C,AI30,'Данные из терминала'!B:B,"sell"),0)</f>
        <v>0</v>
      </c>
      <c r="BL30" s="473">
        <f>IF(AK30&gt;0,AVERAGEIFS('Данные из терминала'!O:O,'Данные из терминала'!C:C,AI30,'Данные из терминала'!B:B,"buy"),0)</f>
        <v>0</v>
      </c>
      <c r="BM30" s="474">
        <f>IF(AL30&gt;0,AVERAGEIFS('Данные из терминала'!O:O,'Данные из терминала'!C:C,AI30),0)</f>
        <v>0</v>
      </c>
    </row>
    <row r="31" spans="1:67" ht="15">
      <c r="A31" s="416">
        <v>12</v>
      </c>
      <c r="B31" s="107">
        <f t="shared" si="12"/>
        <v>2</v>
      </c>
      <c r="C31" s="112">
        <f t="shared" si="13"/>
        <v>21</v>
      </c>
      <c r="D31" s="76"/>
      <c r="E31" s="107">
        <f t="shared" si="14"/>
        <v>2</v>
      </c>
      <c r="F31" s="105">
        <f t="shared" si="27"/>
        <v>29</v>
      </c>
      <c r="G31" s="100">
        <f t="shared" si="15"/>
        <v>203</v>
      </c>
      <c r="H31" s="11"/>
      <c r="I31" s="7">
        <f t="shared" si="16"/>
        <v>1.8</v>
      </c>
      <c r="J31" s="110">
        <f t="shared" si="0"/>
        <v>6.3739999999999997</v>
      </c>
      <c r="K31" s="8">
        <f t="shared" si="23"/>
        <v>14.327999999999999</v>
      </c>
      <c r="L31" s="157"/>
      <c r="M31" s="162">
        <f t="shared" si="1"/>
        <v>2866.02</v>
      </c>
      <c r="N31" s="306">
        <f t="shared" si="2"/>
        <v>10.614888888888888</v>
      </c>
      <c r="O31" s="159">
        <f t="shared" si="3"/>
        <v>143.30000000000001</v>
      </c>
      <c r="P31" s="207">
        <f t="shared" si="17"/>
        <v>4864.28</v>
      </c>
      <c r="Q31" s="220">
        <f t="shared" si="4"/>
        <v>18.015851851851853</v>
      </c>
      <c r="R31" s="119">
        <f t="shared" si="24"/>
        <v>34</v>
      </c>
      <c r="S31" s="120">
        <f t="shared" si="25"/>
        <v>0.17</v>
      </c>
      <c r="T31" s="126">
        <f t="shared" si="18"/>
        <v>55</v>
      </c>
      <c r="U31" s="127">
        <f t="shared" si="26"/>
        <v>0.27</v>
      </c>
      <c r="V31" s="377"/>
      <c r="W31" s="342">
        <f t="shared" si="5"/>
        <v>3223.8</v>
      </c>
      <c r="X31" s="343">
        <f t="shared" si="19"/>
        <v>8088.08</v>
      </c>
      <c r="Y31" s="346"/>
      <c r="Z31" s="347">
        <f t="shared" si="6"/>
        <v>-7818.08</v>
      </c>
      <c r="AA31" s="348">
        <f t="shared" si="7"/>
        <v>29.96</v>
      </c>
      <c r="AB31" s="349">
        <f t="shared" si="8"/>
        <v>0</v>
      </c>
      <c r="AC31" s="350">
        <f t="shared" si="9"/>
        <v>0</v>
      </c>
      <c r="AD31" s="412">
        <v>12</v>
      </c>
      <c r="AE31" s="380"/>
      <c r="AF31" s="344">
        <f t="shared" si="10"/>
        <v>0.66</v>
      </c>
      <c r="AG31" s="345">
        <f t="shared" si="11"/>
        <v>11.94</v>
      </c>
      <c r="AH31" s="385"/>
      <c r="AI31" s="422">
        <v>12</v>
      </c>
      <c r="AJ31" s="463">
        <f>COUNTIFS('Данные из терминала'!C:C,AI31,'Данные из терминала'!B:B,"sell")</f>
        <v>0</v>
      </c>
      <c r="AK31" s="464">
        <f>COUNTIFS('Данные из терминала'!C:C,AI31,'Данные из терминала'!B:B,"buy")</f>
        <v>0</v>
      </c>
      <c r="AL31" s="465">
        <f>COUNTIFS('Данные из терминала'!C:C,AI31)</f>
        <v>0</v>
      </c>
      <c r="AM31" s="466">
        <f>SUMIFS('Данные из терминала'!E:E,'Данные из терминала'!C:C,AI31,'Данные из терминала'!B:B,"sell")</f>
        <v>0</v>
      </c>
      <c r="AN31" s="467">
        <f>SUMIFS('Данные из терминала'!E:E,'Данные из терминала'!C:C,AI31,'Данные из терминала'!B:B,"buy")</f>
        <v>0</v>
      </c>
      <c r="AO31" s="468">
        <f>SUMIFS('Данные из терминала'!E:E,'Данные из терминала'!C:C,AI31)</f>
        <v>0</v>
      </c>
      <c r="AP31" s="463">
        <f>SUMIFS('Данные из терминала'!N:N,'Данные из терминала'!C:C,AI31,'Данные из терминала'!B:B,"sell")</f>
        <v>0</v>
      </c>
      <c r="AQ31" s="464">
        <f>SUMIFS('Данные из терминала'!N:N,'Данные из терминала'!C:C,AI31,'Данные из терминала'!B:B,"buy")</f>
        <v>0</v>
      </c>
      <c r="AR31" s="465">
        <f>SUMIFS('Данные из терминала'!N:N,'Данные из терминала'!C:C,AI31)</f>
        <v>0</v>
      </c>
      <c r="AS31" s="466">
        <f>ROUND(IF(AJ31&gt;0,AVERAGEIFS('Данные из терминала'!N:N,'Данные из терминала'!C:C,AI31,'Данные из терминала'!B:B,"sell"),0),2)</f>
        <v>0</v>
      </c>
      <c r="AT31" s="467">
        <f>ROUND(IF(AK31&gt;0,AVERAGEIFS('Данные из терминала'!N:N,'Данные из терминала'!C:C,AI31,'Данные из терминала'!B:B,"buy"),0),2)</f>
        <v>0</v>
      </c>
      <c r="AU31" s="468">
        <f>ROUND(IF(AL31&gt;0,AVERAGEIFS('Данные из терминала'!N:N,'Данные из терминала'!C:C,AI31),0),2)</f>
        <v>0</v>
      </c>
      <c r="AV31" s="469">
        <f t="shared" si="20"/>
        <v>0</v>
      </c>
      <c r="AW31" s="470">
        <f t="shared" si="21"/>
        <v>0</v>
      </c>
      <c r="AX31" s="471">
        <f t="shared" si="22"/>
        <v>0</v>
      </c>
      <c r="AY31" s="449">
        <f>IF(AJ31&gt;0,VLOOKUP(AI31,Сводная!A:E,  MATCH("sell",Сводная!$A$2:$G$2,0)+0,0),0)</f>
        <v>0</v>
      </c>
      <c r="AZ31" s="451">
        <f>IF(AK31&gt;0,VLOOKUP(AI31,Сводная!A:B,  MATCH("buy",Сводная!$A$2:$G$2,0)+0,0),0)</f>
        <v>0</v>
      </c>
      <c r="BA31" s="463">
        <f>ROUND(IF(AJ31&gt;0,AVERAGEIFS('Данные из терминала'!L:L,'Данные из терминала'!C:C,AI31,'Данные из терминала'!B:B,"sell"),0),1)</f>
        <v>0</v>
      </c>
      <c r="BB31" s="464">
        <f>ROUND(IF(AK31&gt;0,AVERAGEIFS('Данные из терминала'!L:L,'Данные из терминала'!C:C,AI31,'Данные из терминала'!B:B,"buy"),0),1)</f>
        <v>0</v>
      </c>
      <c r="BC31" s="465">
        <f>ROUND(IF(AL31&gt;0,AVERAGEIFS('Данные из терминала'!L:L,'Данные из терминала'!C:C,AI31),0),1)</f>
        <v>0</v>
      </c>
      <c r="BD31" s="449">
        <f>IF(AJ31&gt;0,VLOOKUP(AI31,Сводная!A:F,  MATCH("sell",Сводная!$A$2:$G$2,0)+1,0),0)</f>
        <v>0</v>
      </c>
      <c r="BE31" s="451">
        <f>IF(AK31&gt;0,VLOOKUP(AI31,Сводная!A:C,  MATCH("buy",Сводная!$A$2:$G$2,0)+1,0),0)</f>
        <v>0</v>
      </c>
      <c r="BF31" s="463">
        <f>ROUND(IF(AJ31&gt;0,AVERAGEIFS('Данные из терминала'!M:M,'Данные из терминала'!C:C,AI31,'Данные из терминала'!B:B,"sell"),0),1)</f>
        <v>0</v>
      </c>
      <c r="BG31" s="464">
        <f>ROUND(IF(AK31&gt;0,AVERAGEIFS('Данные из терминала'!M:M,'Данные из терминала'!C:C,AI31,'Данные из терминала'!B:B,"buy"),0),1)</f>
        <v>0</v>
      </c>
      <c r="BH31" s="465">
        <f>ROUND(IF(AL31&gt;0,AVERAGEIFS('Данные из терминала'!M:M,'Данные из терминала'!C:C,AI31),0),1)</f>
        <v>0</v>
      </c>
      <c r="BI31" s="458">
        <f>IF(AJ31&gt;0,VLOOKUP(AI31,Сводная!A:G,  MATCH("sell",Сводная!$A$2:$G$2,0)+2,0),0)</f>
        <v>0</v>
      </c>
      <c r="BJ31" s="459">
        <f>IF(AK31&gt;0,VLOOKUP(AI31,Сводная!A:D,  MATCH("buy",Сводная!$A$2:$G$2,0)+2,0),0)</f>
        <v>0</v>
      </c>
      <c r="BK31" s="472">
        <f>IF(AJ31&gt;0,AVERAGEIFS('Данные из терминала'!O:O,'Данные из терминала'!C:C,AI31,'Данные из терминала'!B:B,"sell"),0)</f>
        <v>0</v>
      </c>
      <c r="BL31" s="473">
        <f>IF(AK31&gt;0,AVERAGEIFS('Данные из терминала'!O:O,'Данные из терминала'!C:C,AI31,'Данные из терминала'!B:B,"buy"),0)</f>
        <v>0</v>
      </c>
      <c r="BM31" s="474">
        <f>IF(AL31&gt;0,AVERAGEIFS('Данные из терминала'!O:O,'Данные из терминала'!C:C,AI31),0)</f>
        <v>0</v>
      </c>
    </row>
    <row r="32" spans="1:67" ht="15">
      <c r="A32" s="416">
        <v>13</v>
      </c>
      <c r="B32" s="107">
        <f t="shared" si="12"/>
        <v>2</v>
      </c>
      <c r="C32" s="112">
        <f t="shared" si="13"/>
        <v>23</v>
      </c>
      <c r="D32" s="76"/>
      <c r="E32" s="107">
        <f t="shared" si="14"/>
        <v>2</v>
      </c>
      <c r="F32" s="105">
        <f t="shared" si="27"/>
        <v>31</v>
      </c>
      <c r="G32" s="100">
        <f t="shared" si="15"/>
        <v>234</v>
      </c>
      <c r="H32" s="11"/>
      <c r="I32" s="7">
        <f t="shared" si="16"/>
        <v>1.8</v>
      </c>
      <c r="J32" s="110">
        <f t="shared" si="0"/>
        <v>11.473000000000001</v>
      </c>
      <c r="K32" s="8">
        <f t="shared" si="23"/>
        <v>25.801000000000002</v>
      </c>
      <c r="L32" s="157"/>
      <c r="M32" s="162">
        <f t="shared" si="1"/>
        <v>5675.99</v>
      </c>
      <c r="N32" s="306">
        <f t="shared" si="2"/>
        <v>21.022185185185183</v>
      </c>
      <c r="O32" s="159">
        <f t="shared" si="3"/>
        <v>258</v>
      </c>
      <c r="P32" s="207">
        <f t="shared" si="17"/>
        <v>9421.31</v>
      </c>
      <c r="Q32" s="220">
        <f t="shared" si="4"/>
        <v>34.893740740740739</v>
      </c>
      <c r="R32" s="119">
        <f t="shared" si="24"/>
        <v>37</v>
      </c>
      <c r="S32" s="120">
        <f t="shared" si="25"/>
        <v>0.16</v>
      </c>
      <c r="T32" s="126">
        <f t="shared" si="18"/>
        <v>60</v>
      </c>
      <c r="U32" s="127">
        <f t="shared" si="26"/>
        <v>0.26</v>
      </c>
      <c r="V32" s="377"/>
      <c r="W32" s="342">
        <f t="shared" si="5"/>
        <v>5805.23</v>
      </c>
      <c r="X32" s="343">
        <f t="shared" si="19"/>
        <v>15226.54</v>
      </c>
      <c r="Y32" s="346"/>
      <c r="Z32" s="347">
        <f t="shared" si="6"/>
        <v>-14956.54</v>
      </c>
      <c r="AA32" s="348">
        <f t="shared" si="7"/>
        <v>56.39</v>
      </c>
      <c r="AB32" s="349">
        <f t="shared" si="8"/>
        <v>0</v>
      </c>
      <c r="AC32" s="350">
        <f t="shared" si="9"/>
        <v>0</v>
      </c>
      <c r="AD32" s="412">
        <v>13</v>
      </c>
      <c r="AE32" s="380"/>
      <c r="AF32" s="344">
        <f t="shared" si="10"/>
        <v>0.62</v>
      </c>
      <c r="AG32" s="345">
        <f t="shared" si="11"/>
        <v>21.5</v>
      </c>
      <c r="AH32" s="385"/>
      <c r="AI32" s="422">
        <v>13</v>
      </c>
      <c r="AJ32" s="463">
        <f>COUNTIFS('Данные из терминала'!C:C,AI32,'Данные из терминала'!B:B,"sell")</f>
        <v>0</v>
      </c>
      <c r="AK32" s="464">
        <f>COUNTIFS('Данные из терминала'!C:C,AI32,'Данные из терминала'!B:B,"buy")</f>
        <v>0</v>
      </c>
      <c r="AL32" s="465">
        <f>COUNTIFS('Данные из терминала'!C:C,AI32)</f>
        <v>0</v>
      </c>
      <c r="AM32" s="466">
        <f>SUMIFS('Данные из терминала'!E:E,'Данные из терминала'!C:C,AI32,'Данные из терминала'!B:B,"sell")</f>
        <v>0</v>
      </c>
      <c r="AN32" s="467">
        <f>SUMIFS('Данные из терминала'!E:E,'Данные из терминала'!C:C,AI32,'Данные из терминала'!B:B,"buy")</f>
        <v>0</v>
      </c>
      <c r="AO32" s="468">
        <f>SUMIFS('Данные из терминала'!E:E,'Данные из терминала'!C:C,AI32)</f>
        <v>0</v>
      </c>
      <c r="AP32" s="463">
        <f>SUMIFS('Данные из терминала'!N:N,'Данные из терминала'!C:C,AI32,'Данные из терминала'!B:B,"sell")</f>
        <v>0</v>
      </c>
      <c r="AQ32" s="464">
        <f>SUMIFS('Данные из терминала'!N:N,'Данные из терминала'!C:C,AI32,'Данные из терминала'!B:B,"buy")</f>
        <v>0</v>
      </c>
      <c r="AR32" s="465">
        <f>SUMIFS('Данные из терминала'!N:N,'Данные из терминала'!C:C,AI32)</f>
        <v>0</v>
      </c>
      <c r="AS32" s="466">
        <f>ROUND(IF(AJ32&gt;0,AVERAGEIFS('Данные из терминала'!N:N,'Данные из терминала'!C:C,AI32,'Данные из терминала'!B:B,"sell"),0),2)</f>
        <v>0</v>
      </c>
      <c r="AT32" s="467">
        <f>ROUND(IF(AK32&gt;0,AVERAGEIFS('Данные из терминала'!N:N,'Данные из терминала'!C:C,AI32,'Данные из терминала'!B:B,"buy"),0),2)</f>
        <v>0</v>
      </c>
      <c r="AU32" s="468">
        <f>ROUND(IF(AL32&gt;0,AVERAGEIFS('Данные из терминала'!N:N,'Данные из терминала'!C:C,AI32),0),2)</f>
        <v>0</v>
      </c>
      <c r="AV32" s="469">
        <f t="shared" si="20"/>
        <v>0</v>
      </c>
      <c r="AW32" s="470">
        <f t="shared" si="21"/>
        <v>0</v>
      </c>
      <c r="AX32" s="471">
        <f t="shared" si="22"/>
        <v>0</v>
      </c>
      <c r="AY32" s="449">
        <f>IF(AJ32&gt;0,VLOOKUP(AI32,Сводная!A:E,  MATCH("sell",Сводная!$A$2:$G$2,0)+0,0),0)</f>
        <v>0</v>
      </c>
      <c r="AZ32" s="451">
        <f>IF(AK32&gt;0,VLOOKUP(AI32,Сводная!A:B,  MATCH("buy",Сводная!$A$2:$G$2,0)+0,0),0)</f>
        <v>0</v>
      </c>
      <c r="BA32" s="463">
        <f>ROUND(IF(AJ32&gt;0,AVERAGEIFS('Данные из терминала'!L:L,'Данные из терминала'!C:C,AI32,'Данные из терминала'!B:B,"sell"),0),1)</f>
        <v>0</v>
      </c>
      <c r="BB32" s="464">
        <f>ROUND(IF(AK32&gt;0,AVERAGEIFS('Данные из терминала'!L:L,'Данные из терминала'!C:C,AI32,'Данные из терминала'!B:B,"buy"),0),1)</f>
        <v>0</v>
      </c>
      <c r="BC32" s="465">
        <f>ROUND(IF(AL32&gt;0,AVERAGEIFS('Данные из терминала'!L:L,'Данные из терминала'!C:C,AI32),0),1)</f>
        <v>0</v>
      </c>
      <c r="BD32" s="449">
        <f>IF(AJ32&gt;0,VLOOKUP(AI32,Сводная!A:F,  MATCH("sell",Сводная!$A$2:$G$2,0)+1,0),0)</f>
        <v>0</v>
      </c>
      <c r="BE32" s="451">
        <f>IF(AK32&gt;0,VLOOKUP(AI32,Сводная!A:C,  MATCH("buy",Сводная!$A$2:$G$2,0)+1,0),0)</f>
        <v>0</v>
      </c>
      <c r="BF32" s="463">
        <f>ROUND(IF(AJ32&gt;0,AVERAGEIFS('Данные из терминала'!M:M,'Данные из терминала'!C:C,AI32,'Данные из терминала'!B:B,"sell"),0),1)</f>
        <v>0</v>
      </c>
      <c r="BG32" s="464">
        <f>ROUND(IF(AK32&gt;0,AVERAGEIFS('Данные из терминала'!M:M,'Данные из терминала'!C:C,AI32,'Данные из терминала'!B:B,"buy"),0),1)</f>
        <v>0</v>
      </c>
      <c r="BH32" s="465">
        <f>ROUND(IF(AL32&gt;0,AVERAGEIFS('Данные из терминала'!M:M,'Данные из терминала'!C:C,AI32),0),1)</f>
        <v>0</v>
      </c>
      <c r="BI32" s="458">
        <f>IF(AJ32&gt;0,VLOOKUP(AI32,Сводная!A:G,  MATCH("sell",Сводная!$A$2:$G$2,0)+2,0),0)</f>
        <v>0</v>
      </c>
      <c r="BJ32" s="459">
        <f>IF(AK32&gt;0,VLOOKUP(AI32,Сводная!A:D,  MATCH("buy",Сводная!$A$2:$G$2,0)+2,0),0)</f>
        <v>0</v>
      </c>
      <c r="BK32" s="472">
        <f>IF(AJ32&gt;0,AVERAGEIFS('Данные из терминала'!O:O,'Данные из терминала'!C:C,AI32,'Данные из терминала'!B:B,"sell"),0)</f>
        <v>0</v>
      </c>
      <c r="BL32" s="473">
        <f>IF(AK32&gt;0,AVERAGEIFS('Данные из терминала'!O:O,'Данные из терминала'!C:C,AI32,'Данные из терминала'!B:B,"buy"),0)</f>
        <v>0</v>
      </c>
      <c r="BM32" s="474">
        <f>IF(AL32&gt;0,AVERAGEIFS('Данные из терминала'!O:O,'Данные из терминала'!C:C,AI32),0)</f>
        <v>0</v>
      </c>
    </row>
    <row r="33" spans="1:65" ht="15">
      <c r="A33" s="416">
        <v>14</v>
      </c>
      <c r="B33" s="107">
        <f t="shared" si="12"/>
        <v>2</v>
      </c>
      <c r="C33" s="112">
        <f t="shared" si="13"/>
        <v>25</v>
      </c>
      <c r="D33" s="76"/>
      <c r="E33" s="107">
        <f t="shared" si="14"/>
        <v>2</v>
      </c>
      <c r="F33" s="105">
        <f t="shared" si="27"/>
        <v>33</v>
      </c>
      <c r="G33" s="100">
        <f t="shared" si="15"/>
        <v>267</v>
      </c>
      <c r="H33" s="11"/>
      <c r="I33" s="7">
        <f t="shared" si="16"/>
        <v>1.8</v>
      </c>
      <c r="J33" s="110">
        <f t="shared" si="0"/>
        <v>20.651</v>
      </c>
      <c r="K33" s="8">
        <f t="shared" si="23"/>
        <v>46.451999999999998</v>
      </c>
      <c r="L33" s="157"/>
      <c r="M33" s="162">
        <f t="shared" si="1"/>
        <v>11147.98</v>
      </c>
      <c r="N33" s="306">
        <f t="shared" si="2"/>
        <v>41.288814814814813</v>
      </c>
      <c r="O33" s="159">
        <f t="shared" si="3"/>
        <v>464.5</v>
      </c>
      <c r="P33" s="207">
        <f t="shared" si="17"/>
        <v>18141.82</v>
      </c>
      <c r="Q33" s="220">
        <f t="shared" si="4"/>
        <v>67.191925925925929</v>
      </c>
      <c r="R33" s="119">
        <f t="shared" si="24"/>
        <v>39</v>
      </c>
      <c r="S33" s="120">
        <f t="shared" si="25"/>
        <v>0.15</v>
      </c>
      <c r="T33" s="126">
        <f t="shared" si="18"/>
        <v>64</v>
      </c>
      <c r="U33" s="127">
        <f t="shared" si="26"/>
        <v>0.24</v>
      </c>
      <c r="V33" s="377"/>
      <c r="W33" s="342">
        <f t="shared" si="5"/>
        <v>10451.700000000001</v>
      </c>
      <c r="X33" s="343">
        <f t="shared" si="19"/>
        <v>28593.52</v>
      </c>
      <c r="Y33" s="346"/>
      <c r="Z33" s="347">
        <f t="shared" si="6"/>
        <v>-28323.52</v>
      </c>
      <c r="AA33" s="348">
        <f t="shared" si="7"/>
        <v>105.9</v>
      </c>
      <c r="AB33" s="349">
        <f t="shared" si="8"/>
        <v>0</v>
      </c>
      <c r="AC33" s="350">
        <f t="shared" si="9"/>
        <v>0</v>
      </c>
      <c r="AD33" s="412">
        <v>14</v>
      </c>
      <c r="AE33" s="380"/>
      <c r="AF33" s="344">
        <f t="shared" si="10"/>
        <v>0.57999999999999996</v>
      </c>
      <c r="AG33" s="345">
        <f t="shared" si="11"/>
        <v>38.71</v>
      </c>
      <c r="AH33" s="385"/>
      <c r="AI33" s="422">
        <v>14</v>
      </c>
      <c r="AJ33" s="463">
        <f>COUNTIFS('Данные из терминала'!C:C,AI33,'Данные из терминала'!B:B,"sell")</f>
        <v>0</v>
      </c>
      <c r="AK33" s="464">
        <f>COUNTIFS('Данные из терминала'!C:C,AI33,'Данные из терминала'!B:B,"buy")</f>
        <v>0</v>
      </c>
      <c r="AL33" s="465">
        <f>COUNTIFS('Данные из терминала'!C:C,AI33)</f>
        <v>0</v>
      </c>
      <c r="AM33" s="466">
        <f>SUMIFS('Данные из терминала'!E:E,'Данные из терминала'!C:C,AI33,'Данные из терминала'!B:B,"sell")</f>
        <v>0</v>
      </c>
      <c r="AN33" s="467">
        <f>SUMIFS('Данные из терминала'!E:E,'Данные из терминала'!C:C,AI33,'Данные из терминала'!B:B,"buy")</f>
        <v>0</v>
      </c>
      <c r="AO33" s="468">
        <f>SUMIFS('Данные из терминала'!E:E,'Данные из терминала'!C:C,AI33)</f>
        <v>0</v>
      </c>
      <c r="AP33" s="463">
        <f>SUMIFS('Данные из терминала'!N:N,'Данные из терминала'!C:C,AI33,'Данные из терминала'!B:B,"sell")</f>
        <v>0</v>
      </c>
      <c r="AQ33" s="464">
        <f>SUMIFS('Данные из терминала'!N:N,'Данные из терминала'!C:C,AI33,'Данные из терминала'!B:B,"buy")</f>
        <v>0</v>
      </c>
      <c r="AR33" s="465">
        <f>SUMIFS('Данные из терминала'!N:N,'Данные из терминала'!C:C,AI33)</f>
        <v>0</v>
      </c>
      <c r="AS33" s="466">
        <f>ROUND(IF(AJ33&gt;0,AVERAGEIFS('Данные из терминала'!N:N,'Данные из терминала'!C:C,AI33,'Данные из терминала'!B:B,"sell"),0),2)</f>
        <v>0</v>
      </c>
      <c r="AT33" s="467">
        <f>ROUND(IF(AK33&gt;0,AVERAGEIFS('Данные из терминала'!N:N,'Данные из терминала'!C:C,AI33,'Данные из терминала'!B:B,"buy"),0),2)</f>
        <v>0</v>
      </c>
      <c r="AU33" s="468">
        <f>ROUND(IF(AL33&gt;0,AVERAGEIFS('Данные из терминала'!N:N,'Данные из терминала'!C:C,AI33),0),2)</f>
        <v>0</v>
      </c>
      <c r="AV33" s="469">
        <f t="shared" si="20"/>
        <v>0</v>
      </c>
      <c r="AW33" s="470">
        <f t="shared" si="21"/>
        <v>0</v>
      </c>
      <c r="AX33" s="471">
        <f t="shared" si="22"/>
        <v>0</v>
      </c>
      <c r="AY33" s="449">
        <f>IF(AJ33&gt;0,VLOOKUP(AI33,Сводная!A:E,  MATCH("sell",Сводная!$A$2:$G$2,0)+0,0),0)</f>
        <v>0</v>
      </c>
      <c r="AZ33" s="451">
        <f>IF(AK33&gt;0,VLOOKUP(AI33,Сводная!A:B,  MATCH("buy",Сводная!$A$2:$G$2,0)+0,0),0)</f>
        <v>0</v>
      </c>
      <c r="BA33" s="463">
        <f>ROUND(IF(AJ33&gt;0,AVERAGEIFS('Данные из терминала'!L:L,'Данные из терминала'!C:C,AI33,'Данные из терминала'!B:B,"sell"),0),1)</f>
        <v>0</v>
      </c>
      <c r="BB33" s="464">
        <f>ROUND(IF(AK33&gt;0,AVERAGEIFS('Данные из терминала'!L:L,'Данные из терминала'!C:C,AI33,'Данные из терминала'!B:B,"buy"),0),1)</f>
        <v>0</v>
      </c>
      <c r="BC33" s="465">
        <f>ROUND(IF(AL33&gt;0,AVERAGEIFS('Данные из терминала'!L:L,'Данные из терминала'!C:C,AI33),0),1)</f>
        <v>0</v>
      </c>
      <c r="BD33" s="449">
        <f>IF(AJ33&gt;0,VLOOKUP(AI33,Сводная!A:F,  MATCH("sell",Сводная!$A$2:$G$2,0)+1,0),0)</f>
        <v>0</v>
      </c>
      <c r="BE33" s="451">
        <f>IF(AK33&gt;0,VLOOKUP(AI33,Сводная!A:C,  MATCH("buy",Сводная!$A$2:$G$2,0)+1,0),0)</f>
        <v>0</v>
      </c>
      <c r="BF33" s="463">
        <f>ROUND(IF(AJ33&gt;0,AVERAGEIFS('Данные из терминала'!M:M,'Данные из терминала'!C:C,AI33,'Данные из терминала'!B:B,"sell"),0),1)</f>
        <v>0</v>
      </c>
      <c r="BG33" s="464">
        <f>ROUND(IF(AK33&gt;0,AVERAGEIFS('Данные из терминала'!M:M,'Данные из терминала'!C:C,AI33,'Данные из терминала'!B:B,"buy"),0),1)</f>
        <v>0</v>
      </c>
      <c r="BH33" s="465">
        <f>ROUND(IF(AL33&gt;0,AVERAGEIFS('Данные из терминала'!M:M,'Данные из терминала'!C:C,AI33),0),1)</f>
        <v>0</v>
      </c>
      <c r="BI33" s="458">
        <f>IF(AJ33&gt;0,VLOOKUP(AI33,Сводная!A:G,  MATCH("sell",Сводная!$A$2:$G$2,0)+2,0),0)</f>
        <v>0</v>
      </c>
      <c r="BJ33" s="459">
        <f>IF(AK33&gt;0,VLOOKUP(AI33,Сводная!A:D,  MATCH("buy",Сводная!$A$2:$G$2,0)+2,0),0)</f>
        <v>0</v>
      </c>
      <c r="BK33" s="472">
        <f>IF(AJ33&gt;0,AVERAGEIFS('Данные из терминала'!O:O,'Данные из терминала'!C:C,AI33,'Данные из терминала'!B:B,"sell"),0)</f>
        <v>0</v>
      </c>
      <c r="BL33" s="473">
        <f>IF(AK33&gt;0,AVERAGEIFS('Данные из терминала'!O:O,'Данные из терминала'!C:C,AI33,'Данные из терминала'!B:B,"buy"),0)</f>
        <v>0</v>
      </c>
      <c r="BM33" s="474">
        <f>IF(AL33&gt;0,AVERAGEIFS('Данные из терминала'!O:O,'Данные из терминала'!C:C,AI33),0)</f>
        <v>0</v>
      </c>
    </row>
    <row r="34" spans="1:65" ht="15">
      <c r="A34" s="421">
        <v>15</v>
      </c>
      <c r="B34" s="108">
        <f t="shared" si="12"/>
        <v>2</v>
      </c>
      <c r="C34" s="102">
        <f t="shared" si="13"/>
        <v>27</v>
      </c>
      <c r="D34" s="9"/>
      <c r="E34" s="108">
        <f t="shared" si="14"/>
        <v>2</v>
      </c>
      <c r="F34" s="101">
        <f t="shared" si="27"/>
        <v>35</v>
      </c>
      <c r="G34" s="102">
        <f t="shared" si="15"/>
        <v>302</v>
      </c>
      <c r="H34" s="9"/>
      <c r="I34" s="13">
        <f t="shared" si="16"/>
        <v>1.8</v>
      </c>
      <c r="J34" s="14">
        <f t="shared" si="0"/>
        <v>37.171999999999997</v>
      </c>
      <c r="K34" s="15">
        <f t="shared" si="23"/>
        <v>83.623999999999995</v>
      </c>
      <c r="L34" s="157"/>
      <c r="M34" s="163">
        <f t="shared" si="1"/>
        <v>21741.16</v>
      </c>
      <c r="N34" s="307">
        <f t="shared" si="2"/>
        <v>80.522814814814808</v>
      </c>
      <c r="O34" s="160">
        <f t="shared" si="3"/>
        <v>836.2</v>
      </c>
      <c r="P34" s="208">
        <f t="shared" si="17"/>
        <v>34771.040000000001</v>
      </c>
      <c r="Q34" s="219">
        <f t="shared" si="4"/>
        <v>128.78162962962963</v>
      </c>
      <c r="R34" s="121">
        <f t="shared" si="24"/>
        <v>42</v>
      </c>
      <c r="S34" s="122">
        <f t="shared" si="25"/>
        <v>0.14000000000000001</v>
      </c>
      <c r="T34" s="130">
        <f t="shared" si="18"/>
        <v>69</v>
      </c>
      <c r="U34" s="131">
        <f t="shared" si="26"/>
        <v>0.23</v>
      </c>
      <c r="V34" s="377"/>
      <c r="W34" s="351">
        <f t="shared" si="5"/>
        <v>18815.400000000001</v>
      </c>
      <c r="X34" s="352">
        <f t="shared" si="19"/>
        <v>53586.44</v>
      </c>
      <c r="Y34" s="346"/>
      <c r="Z34" s="355">
        <f t="shared" si="6"/>
        <v>-53316.44</v>
      </c>
      <c r="AA34" s="356">
        <f t="shared" si="7"/>
        <v>198.47</v>
      </c>
      <c r="AB34" s="357">
        <f t="shared" si="8"/>
        <v>0</v>
      </c>
      <c r="AC34" s="358">
        <f t="shared" si="9"/>
        <v>0</v>
      </c>
      <c r="AD34" s="413">
        <v>15</v>
      </c>
      <c r="AE34" s="380"/>
      <c r="AF34" s="353">
        <f t="shared" si="10"/>
        <v>0.54</v>
      </c>
      <c r="AG34" s="354">
        <f t="shared" si="11"/>
        <v>69.69</v>
      </c>
      <c r="AH34" s="385"/>
      <c r="AI34" s="413">
        <v>15</v>
      </c>
      <c r="AJ34" s="476">
        <f>COUNTIFS('Данные из терминала'!C:C,AI34,'Данные из терминала'!B:B,"sell")</f>
        <v>0</v>
      </c>
      <c r="AK34" s="476">
        <f>COUNTIFS('Данные из терминала'!C:C,AI34,'Данные из терминала'!B:B,"buy")</f>
        <v>0</v>
      </c>
      <c r="AL34" s="477">
        <f>COUNTIFS('Данные из терминала'!C:C,AI34)</f>
        <v>0</v>
      </c>
      <c r="AM34" s="479">
        <f>SUMIFS('Данные из терминала'!E:E,'Данные из терминала'!C:C,AI34,'Данные из терминала'!B:B,"sell")</f>
        <v>0</v>
      </c>
      <c r="AN34" s="479">
        <f>SUMIFS('Данные из терминала'!E:E,'Данные из терминала'!C:C,AI34,'Данные из терминала'!B:B,"buy")</f>
        <v>0</v>
      </c>
      <c r="AO34" s="480">
        <f>SUMIFS('Данные из терминала'!E:E,'Данные из терминала'!C:C,AI34)</f>
        <v>0</v>
      </c>
      <c r="AP34" s="476">
        <f>SUMIFS('Данные из терминала'!N:N,'Данные из терминала'!C:C,AI34,'Данные из терминала'!B:B,"sell")</f>
        <v>0</v>
      </c>
      <c r="AQ34" s="476">
        <f>SUMIFS('Данные из терминала'!N:N,'Данные из терминала'!C:C,AI34,'Данные из терминала'!B:B,"buy")</f>
        <v>0</v>
      </c>
      <c r="AR34" s="477">
        <f>SUMIFS('Данные из терминала'!N:N,'Данные из терминала'!C:C,AI34)</f>
        <v>0</v>
      </c>
      <c r="AS34" s="479">
        <f>ROUND(IF(AJ34&gt;0,AVERAGEIFS('Данные из терминала'!N:N,'Данные из терминала'!C:C,AI34,'Данные из терминала'!B:B,"sell"),0),2)</f>
        <v>0</v>
      </c>
      <c r="AT34" s="479">
        <f>ROUND(IF(AK34&gt;0,AVERAGEIFS('Данные из терминала'!N:N,'Данные из терминала'!C:C,AI34,'Данные из терминала'!B:B,"buy"),0),2)</f>
        <v>0</v>
      </c>
      <c r="AU34" s="480">
        <f>ROUND(IF(AL34&gt;0,AVERAGEIFS('Данные из терминала'!N:N,'Данные из терминала'!C:C,AI34),0),2)</f>
        <v>0</v>
      </c>
      <c r="AV34" s="482">
        <f t="shared" si="20"/>
        <v>0</v>
      </c>
      <c r="AW34" s="482">
        <f t="shared" si="21"/>
        <v>0</v>
      </c>
      <c r="AX34" s="482">
        <f t="shared" si="22"/>
        <v>0</v>
      </c>
      <c r="AY34" s="618">
        <f>IF(AJ34&gt;0,VLOOKUP(AI34,Сводная!A:E,  MATCH("sell",Сводная!$A$2:$G$2,0)+0,0),0)</f>
        <v>0</v>
      </c>
      <c r="AZ34" s="619">
        <f>IF(AK34&gt;0,VLOOKUP(AI34,Сводная!A:B,  MATCH("buy",Сводная!$A$2:$G$2,0)+0,0),0)</f>
        <v>0</v>
      </c>
      <c r="BA34" s="476">
        <f>ROUND(IF(AJ34&gt;0,AVERAGEIFS('Данные из терминала'!L:L,'Данные из терминала'!C:C,AI34,'Данные из терминала'!B:B,"sell"),0),1)</f>
        <v>0</v>
      </c>
      <c r="BB34" s="476">
        <f>ROUND(IF(AK34&gt;0,AVERAGEIFS('Данные из терминала'!L:L,'Данные из терминала'!C:C,AI34,'Данные из терминала'!B:B,"buy"),0),1)</f>
        <v>0</v>
      </c>
      <c r="BC34" s="476">
        <f>ROUND(IF(AL34&gt;0,AVERAGEIFS('Данные из терминала'!L:L,'Данные из терминала'!C:C,AI34),0),1)</f>
        <v>0</v>
      </c>
      <c r="BD34" s="618">
        <f>IF(AJ34&gt;0,VLOOKUP(AI34,Сводная!A:F,  MATCH("sell",Сводная!$A$2:$G$2,0)+1,0),0)</f>
        <v>0</v>
      </c>
      <c r="BE34" s="619">
        <f>IF(AK34&gt;0,VLOOKUP(AI34,Сводная!A:C,  MATCH("buy",Сводная!$A$2:$G$2,0)+1,0),0)</f>
        <v>0</v>
      </c>
      <c r="BF34" s="476">
        <f>ROUND(IF(AJ34&gt;0,AVERAGEIFS('Данные из терминала'!M:M,'Данные из терминала'!C:C,AI34,'Данные из терминала'!B:B,"sell"),0),1)</f>
        <v>0</v>
      </c>
      <c r="BG34" s="476">
        <f>ROUND(IF(AK34&gt;0,AVERAGEIFS('Данные из терминала'!M:M,'Данные из терминала'!C:C,AI34,'Данные из терминала'!B:B,"buy"),0),1)</f>
        <v>0</v>
      </c>
      <c r="BH34" s="476">
        <f>ROUND(IF(AL34&gt;0,AVERAGEIFS('Данные из терминала'!M:M,'Данные из терминала'!C:C,AI34),0),1)</f>
        <v>0</v>
      </c>
      <c r="BI34" s="620">
        <f>IF(AJ34&gt;0,VLOOKUP(AI34,Сводная!A:G,  MATCH("sell",Сводная!$A$2:$G$2,0)+2,0),0)</f>
        <v>0</v>
      </c>
      <c r="BJ34" s="621">
        <f>IF(AK34&gt;0,VLOOKUP(AI34,Сводная!A:D,  MATCH("buy",Сводная!$A$2:$G$2,0)+2,0),0)</f>
        <v>0</v>
      </c>
      <c r="BK34" s="486">
        <f>IF(AJ34&gt;0,AVERAGEIFS('Данные из терминала'!O:O,'Данные из терминала'!C:C,AI34,'Данные из терминала'!B:B,"sell"),0)</f>
        <v>0</v>
      </c>
      <c r="BL34" s="486">
        <f>IF(AK34&gt;0,AVERAGEIFS('Данные из терминала'!O:O,'Данные из терминала'!C:C,AI34,'Данные из терминала'!B:B,"buy"),0)</f>
        <v>0</v>
      </c>
      <c r="BM34" s="487">
        <f>IF(AL34&gt;0,AVERAGEIFS('Данные из терминала'!O:O,'Данные из терминала'!C:C,AI34),0)</f>
        <v>0</v>
      </c>
    </row>
    <row r="35" spans="1:65" ht="15">
      <c r="A35" s="416">
        <v>16</v>
      </c>
      <c r="B35" s="107">
        <f t="shared" si="12"/>
        <v>2</v>
      </c>
      <c r="C35" s="112">
        <f t="shared" si="13"/>
        <v>29</v>
      </c>
      <c r="D35" s="76"/>
      <c r="E35" s="107">
        <f t="shared" si="14"/>
        <v>2</v>
      </c>
      <c r="F35" s="105">
        <f t="shared" si="27"/>
        <v>37</v>
      </c>
      <c r="G35" s="100">
        <f t="shared" si="15"/>
        <v>339</v>
      </c>
      <c r="H35" s="11"/>
      <c r="I35" s="7">
        <f t="shared" si="16"/>
        <v>1.8</v>
      </c>
      <c r="J35" s="110">
        <f t="shared" si="0"/>
        <v>66.91</v>
      </c>
      <c r="K35" s="8">
        <f t="shared" si="23"/>
        <v>150.53399999999999</v>
      </c>
      <c r="L35" s="157"/>
      <c r="M35" s="162">
        <f t="shared" si="1"/>
        <v>42148.36</v>
      </c>
      <c r="N35" s="306">
        <f t="shared" si="2"/>
        <v>156.10503703703705</v>
      </c>
      <c r="O35" s="159">
        <f t="shared" si="3"/>
        <v>1505.3</v>
      </c>
      <c r="P35" s="207">
        <f t="shared" si="17"/>
        <v>66379.539999999994</v>
      </c>
      <c r="Q35" s="220">
        <f t="shared" si="4"/>
        <v>245.85014814814812</v>
      </c>
      <c r="R35" s="119">
        <f t="shared" si="24"/>
        <v>44</v>
      </c>
      <c r="S35" s="120">
        <f t="shared" si="25"/>
        <v>0.13</v>
      </c>
      <c r="T35" s="126">
        <f t="shared" si="18"/>
        <v>73</v>
      </c>
      <c r="U35" s="127">
        <f t="shared" si="26"/>
        <v>0.22</v>
      </c>
      <c r="V35" s="377"/>
      <c r="W35" s="342">
        <f t="shared" si="5"/>
        <v>33870.15</v>
      </c>
      <c r="X35" s="343">
        <f t="shared" si="19"/>
        <v>100249.69</v>
      </c>
      <c r="Y35" s="346"/>
      <c r="Z35" s="347">
        <f t="shared" si="6"/>
        <v>-99979.69</v>
      </c>
      <c r="AA35" s="348">
        <f t="shared" si="7"/>
        <v>371.3</v>
      </c>
      <c r="AB35" s="349">
        <f t="shared" si="8"/>
        <v>0</v>
      </c>
      <c r="AC35" s="350">
        <f t="shared" si="9"/>
        <v>0</v>
      </c>
      <c r="AD35" s="412">
        <v>16</v>
      </c>
      <c r="AE35" s="380"/>
      <c r="AF35" s="344">
        <f t="shared" si="10"/>
        <v>0.51</v>
      </c>
      <c r="AG35" s="345">
        <f t="shared" si="11"/>
        <v>125.45</v>
      </c>
      <c r="AH35" s="385"/>
      <c r="AI35" s="422">
        <v>16</v>
      </c>
      <c r="AJ35" s="463">
        <f>COUNTIFS('Данные из терминала'!C:C,AI35,'Данные из терминала'!B:B,"sell")</f>
        <v>0</v>
      </c>
      <c r="AK35" s="464">
        <f>COUNTIFS('Данные из терминала'!C:C,AI35,'Данные из терминала'!B:B,"buy")</f>
        <v>0</v>
      </c>
      <c r="AL35" s="465">
        <f>COUNTIFS('Данные из терминала'!C:C,AI35)</f>
        <v>0</v>
      </c>
      <c r="AM35" s="466">
        <f>SUMIFS('Данные из терминала'!E:E,'Данные из терминала'!C:C,AI35,'Данные из терминала'!B:B,"sell")</f>
        <v>0</v>
      </c>
      <c r="AN35" s="467">
        <f>SUMIFS('Данные из терминала'!E:E,'Данные из терминала'!C:C,AI35,'Данные из терминала'!B:B,"buy")</f>
        <v>0</v>
      </c>
      <c r="AO35" s="468">
        <f>SUMIFS('Данные из терминала'!E:E,'Данные из терминала'!C:C,AI35)</f>
        <v>0</v>
      </c>
      <c r="AP35" s="463">
        <f>SUMIFS('Данные из терминала'!N:N,'Данные из терминала'!C:C,AI35,'Данные из терминала'!B:B,"sell")</f>
        <v>0</v>
      </c>
      <c r="AQ35" s="464">
        <f>SUMIFS('Данные из терминала'!N:N,'Данные из терминала'!C:C,AI35,'Данные из терминала'!B:B,"buy")</f>
        <v>0</v>
      </c>
      <c r="AR35" s="465">
        <f>SUMIFS('Данные из терминала'!N:N,'Данные из терминала'!C:C,AI35)</f>
        <v>0</v>
      </c>
      <c r="AS35" s="466">
        <f>ROUND(IF(AJ35&gt;0,AVERAGEIFS('Данные из терминала'!N:N,'Данные из терминала'!C:C,AI35,'Данные из терминала'!B:B,"sell"),0),2)</f>
        <v>0</v>
      </c>
      <c r="AT35" s="467">
        <f>ROUND(IF(AK35&gt;0,AVERAGEIFS('Данные из терминала'!N:N,'Данные из терминала'!C:C,AI35,'Данные из терминала'!B:B,"buy"),0),2)</f>
        <v>0</v>
      </c>
      <c r="AU35" s="468">
        <f>ROUND(IF(AL35&gt;0,AVERAGEIFS('Данные из терминала'!N:N,'Данные из терминала'!C:C,AI35),0),2)</f>
        <v>0</v>
      </c>
      <c r="AV35" s="469">
        <f t="shared" si="20"/>
        <v>0</v>
      </c>
      <c r="AW35" s="470">
        <f t="shared" si="21"/>
        <v>0</v>
      </c>
      <c r="AX35" s="471">
        <f t="shared" si="22"/>
        <v>0</v>
      </c>
      <c r="AY35" s="449">
        <f>IF(AJ35&gt;0,VLOOKUP(AI35,Сводная!A:E,  MATCH("sell",Сводная!$A$2:$G$2,0)+0,0),0)</f>
        <v>0</v>
      </c>
      <c r="AZ35" s="451">
        <f>IF(AK35&gt;0,VLOOKUP(AI35,Сводная!A:B,  MATCH("buy",Сводная!$A$2:$G$2,0)+0,0),0)</f>
        <v>0</v>
      </c>
      <c r="BA35" s="463">
        <f>ROUND(IF(AJ35&gt;0,AVERAGEIFS('Данные из терминала'!L:L,'Данные из терминала'!C:C,AI35,'Данные из терминала'!B:B,"sell"),0),1)</f>
        <v>0</v>
      </c>
      <c r="BB35" s="464">
        <f>ROUND(IF(AK35&gt;0,AVERAGEIFS('Данные из терминала'!L:L,'Данные из терминала'!C:C,AI35,'Данные из терминала'!B:B,"buy"),0),1)</f>
        <v>0</v>
      </c>
      <c r="BC35" s="465">
        <f>ROUND(IF(AL35&gt;0,AVERAGEIFS('Данные из терминала'!L:L,'Данные из терминала'!C:C,AI35),0),1)</f>
        <v>0</v>
      </c>
      <c r="BD35" s="449">
        <f>IF(AJ35&gt;0,VLOOKUP(AI35,Сводная!A:F,  MATCH("sell",Сводная!$A$2:$G$2,0)+1,0),0)</f>
        <v>0</v>
      </c>
      <c r="BE35" s="451">
        <f>IF(AK35&gt;0,VLOOKUP(AI35,Сводная!A:C,  MATCH("buy",Сводная!$A$2:$G$2,0)+1,0),0)</f>
        <v>0</v>
      </c>
      <c r="BF35" s="463">
        <f>ROUND(IF(AJ35&gt;0,AVERAGEIFS('Данные из терминала'!M:M,'Данные из терминала'!C:C,AI35,'Данные из терминала'!B:B,"sell"),0),1)</f>
        <v>0</v>
      </c>
      <c r="BG35" s="464">
        <f>ROUND(IF(AK35&gt;0,AVERAGEIFS('Данные из терминала'!M:M,'Данные из терминала'!C:C,AI35,'Данные из терминала'!B:B,"buy"),0),1)</f>
        <v>0</v>
      </c>
      <c r="BH35" s="465">
        <f>ROUND(IF(AL35&gt;0,AVERAGEIFS('Данные из терминала'!M:M,'Данные из терминала'!C:C,AI35),0),1)</f>
        <v>0</v>
      </c>
      <c r="BI35" s="458">
        <f>IF(AJ35&gt;0,VLOOKUP(AI35,Сводная!A:G,  MATCH("sell",Сводная!$A$2:$G$2,0)+2,0),0)</f>
        <v>0</v>
      </c>
      <c r="BJ35" s="459">
        <f>IF(AK35&gt;0,VLOOKUP(AI35,Сводная!A:D,  MATCH("buy",Сводная!$A$2:$G$2,0)+2,0),0)</f>
        <v>0</v>
      </c>
      <c r="BK35" s="472">
        <f>IF(AJ35&gt;0,AVERAGEIFS('Данные из терминала'!O:O,'Данные из терминала'!C:C,AI35,'Данные из терминала'!B:B,"sell"),0)</f>
        <v>0</v>
      </c>
      <c r="BL35" s="473">
        <f>IF(AK35&gt;0,AVERAGEIFS('Данные из терминала'!O:O,'Данные из терминала'!C:C,AI35,'Данные из терминала'!B:B,"buy"),0)</f>
        <v>0</v>
      </c>
      <c r="BM35" s="474">
        <f>IF(AL35&gt;0,AVERAGEIFS('Данные из терминала'!O:O,'Данные из терминала'!C:C,AI35),0)</f>
        <v>0</v>
      </c>
    </row>
    <row r="36" spans="1:65" ht="15">
      <c r="A36" s="416">
        <v>17</v>
      </c>
      <c r="B36" s="107">
        <f t="shared" si="12"/>
        <v>2</v>
      </c>
      <c r="C36" s="112">
        <f t="shared" si="13"/>
        <v>31</v>
      </c>
      <c r="D36" s="76"/>
      <c r="E36" s="107">
        <f t="shared" si="14"/>
        <v>2</v>
      </c>
      <c r="F36" s="105">
        <f t="shared" si="27"/>
        <v>39</v>
      </c>
      <c r="G36" s="100">
        <f t="shared" si="15"/>
        <v>378</v>
      </c>
      <c r="H36" s="11"/>
      <c r="I36" s="7">
        <f t="shared" si="16"/>
        <v>1.8</v>
      </c>
      <c r="J36" s="110">
        <f t="shared" si="0"/>
        <v>120.438</v>
      </c>
      <c r="K36" s="8">
        <f t="shared" si="23"/>
        <v>270.97199999999998</v>
      </c>
      <c r="L36" s="157"/>
      <c r="M36" s="162">
        <f t="shared" si="1"/>
        <v>81290.98</v>
      </c>
      <c r="N36" s="306">
        <f t="shared" si="2"/>
        <v>301.07770370370366</v>
      </c>
      <c r="O36" s="159">
        <f t="shared" si="3"/>
        <v>2709.7</v>
      </c>
      <c r="P36" s="207">
        <f t="shared" si="17"/>
        <v>126290.62</v>
      </c>
      <c r="Q36" s="220">
        <f t="shared" si="4"/>
        <v>467.74303703703703</v>
      </c>
      <c r="R36" s="119">
        <f t="shared" si="24"/>
        <v>47</v>
      </c>
      <c r="S36" s="120">
        <f t="shared" si="25"/>
        <v>0.12</v>
      </c>
      <c r="T36" s="126">
        <f t="shared" si="18"/>
        <v>78</v>
      </c>
      <c r="U36" s="127">
        <f t="shared" si="26"/>
        <v>0.21</v>
      </c>
      <c r="V36" s="377"/>
      <c r="W36" s="342">
        <f t="shared" si="5"/>
        <v>60968.7</v>
      </c>
      <c r="X36" s="343">
        <f t="shared" si="19"/>
        <v>187259.32</v>
      </c>
      <c r="Y36" s="346"/>
      <c r="Z36" s="347">
        <f t="shared" si="6"/>
        <v>-186989.32</v>
      </c>
      <c r="AA36" s="348">
        <f t="shared" si="7"/>
        <v>693.55</v>
      </c>
      <c r="AB36" s="349">
        <f t="shared" si="8"/>
        <v>0</v>
      </c>
      <c r="AC36" s="350">
        <f t="shared" si="9"/>
        <v>0</v>
      </c>
      <c r="AD36" s="412">
        <v>17</v>
      </c>
      <c r="AE36" s="380"/>
      <c r="AF36" s="344">
        <f t="shared" si="10"/>
        <v>0.48</v>
      </c>
      <c r="AG36" s="345">
        <f t="shared" si="11"/>
        <v>225.81</v>
      </c>
      <c r="AH36" s="385"/>
      <c r="AI36" s="422">
        <v>17</v>
      </c>
      <c r="AJ36" s="463">
        <f>COUNTIFS('Данные из терминала'!C:C,AI36,'Данные из терминала'!B:B,"sell")</f>
        <v>0</v>
      </c>
      <c r="AK36" s="464">
        <f>COUNTIFS('Данные из терминала'!C:C,AI36,'Данные из терминала'!B:B,"buy")</f>
        <v>0</v>
      </c>
      <c r="AL36" s="465">
        <f>COUNTIFS('Данные из терминала'!C:C,AI36)</f>
        <v>0</v>
      </c>
      <c r="AM36" s="466">
        <f>SUMIFS('Данные из терминала'!E:E,'Данные из терминала'!C:C,AI36,'Данные из терминала'!B:B,"sell")</f>
        <v>0</v>
      </c>
      <c r="AN36" s="467">
        <f>SUMIFS('Данные из терминала'!E:E,'Данные из терминала'!C:C,AI36,'Данные из терминала'!B:B,"buy")</f>
        <v>0</v>
      </c>
      <c r="AO36" s="468">
        <f>SUMIFS('Данные из терминала'!E:E,'Данные из терминала'!C:C,AI36)</f>
        <v>0</v>
      </c>
      <c r="AP36" s="463">
        <f>SUMIFS('Данные из терминала'!N:N,'Данные из терминала'!C:C,AI36,'Данные из терминала'!B:B,"sell")</f>
        <v>0</v>
      </c>
      <c r="AQ36" s="464">
        <f>SUMIFS('Данные из терминала'!N:N,'Данные из терминала'!C:C,AI36,'Данные из терминала'!B:B,"buy")</f>
        <v>0</v>
      </c>
      <c r="AR36" s="465">
        <f>SUMIFS('Данные из терминала'!N:N,'Данные из терминала'!C:C,AI36)</f>
        <v>0</v>
      </c>
      <c r="AS36" s="466">
        <f>ROUND(IF(AJ36&gt;0,AVERAGEIFS('Данные из терминала'!N:N,'Данные из терминала'!C:C,AI36,'Данные из терминала'!B:B,"sell"),0),2)</f>
        <v>0</v>
      </c>
      <c r="AT36" s="467">
        <f>ROUND(IF(AK36&gt;0,AVERAGEIFS('Данные из терминала'!N:N,'Данные из терминала'!C:C,AI36,'Данные из терминала'!B:B,"buy"),0),2)</f>
        <v>0</v>
      </c>
      <c r="AU36" s="468">
        <f>ROUND(IF(AL36&gt;0,AVERAGEIFS('Данные из терминала'!N:N,'Данные из терминала'!C:C,AI36),0),2)</f>
        <v>0</v>
      </c>
      <c r="AV36" s="469">
        <f t="shared" si="20"/>
        <v>0</v>
      </c>
      <c r="AW36" s="470">
        <f t="shared" si="21"/>
        <v>0</v>
      </c>
      <c r="AX36" s="471">
        <f t="shared" si="22"/>
        <v>0</v>
      </c>
      <c r="AY36" s="449">
        <f>IF(AJ36&gt;0,VLOOKUP(AI36,Сводная!A:E,  MATCH("sell",Сводная!$A$2:$G$2,0)+0,0),0)</f>
        <v>0</v>
      </c>
      <c r="AZ36" s="451">
        <f>IF(AK36&gt;0,VLOOKUP(AI36,Сводная!A:B,  MATCH("buy",Сводная!$A$2:$G$2,0)+0,0),0)</f>
        <v>0</v>
      </c>
      <c r="BA36" s="463">
        <f>ROUND(IF(AJ36&gt;0,AVERAGEIFS('Данные из терминала'!L:L,'Данные из терминала'!C:C,AI36,'Данные из терминала'!B:B,"sell"),0),1)</f>
        <v>0</v>
      </c>
      <c r="BB36" s="464">
        <f>ROUND(IF(AK36&gt;0,AVERAGEIFS('Данные из терминала'!L:L,'Данные из терминала'!C:C,AI36,'Данные из терминала'!B:B,"buy"),0),1)</f>
        <v>0</v>
      </c>
      <c r="BC36" s="465">
        <f>ROUND(IF(AL36&gt;0,AVERAGEIFS('Данные из терминала'!L:L,'Данные из терминала'!C:C,AI36),0),1)</f>
        <v>0</v>
      </c>
      <c r="BD36" s="449">
        <f>IF(AJ36&gt;0,VLOOKUP(AI36,Сводная!A:F,  MATCH("sell",Сводная!$A$2:$G$2,0)+1,0),0)</f>
        <v>0</v>
      </c>
      <c r="BE36" s="451">
        <f>IF(AK36&gt;0,VLOOKUP(AI36,Сводная!A:C,  MATCH("buy",Сводная!$A$2:$G$2,0)+1,0),0)</f>
        <v>0</v>
      </c>
      <c r="BF36" s="463">
        <f>ROUND(IF(AJ36&gt;0,AVERAGEIFS('Данные из терминала'!M:M,'Данные из терминала'!C:C,AI36,'Данные из терминала'!B:B,"sell"),0),1)</f>
        <v>0</v>
      </c>
      <c r="BG36" s="464">
        <f>ROUND(IF(AK36&gt;0,AVERAGEIFS('Данные из терминала'!M:M,'Данные из терминала'!C:C,AI36,'Данные из терминала'!B:B,"buy"),0),1)</f>
        <v>0</v>
      </c>
      <c r="BH36" s="465">
        <f>ROUND(IF(AL36&gt;0,AVERAGEIFS('Данные из терминала'!M:M,'Данные из терминала'!C:C,AI36),0),1)</f>
        <v>0</v>
      </c>
      <c r="BI36" s="458">
        <f>IF(AJ36&gt;0,VLOOKUP(AI36,Сводная!A:G,  MATCH("sell",Сводная!$A$2:$G$2,0)+2,0),0)</f>
        <v>0</v>
      </c>
      <c r="BJ36" s="459">
        <f>IF(AK36&gt;0,VLOOKUP(AI36,Сводная!A:D,  MATCH("buy",Сводная!$A$2:$G$2,0)+2,0),0)</f>
        <v>0</v>
      </c>
      <c r="BK36" s="472">
        <f>IF(AJ36&gt;0,AVERAGEIFS('Данные из терминала'!O:O,'Данные из терминала'!C:C,AI36,'Данные из терминала'!B:B,"sell"),0)</f>
        <v>0</v>
      </c>
      <c r="BL36" s="473">
        <f>IF(AK36&gt;0,AVERAGEIFS('Данные из терминала'!O:O,'Данные из терминала'!C:C,AI36,'Данные из терминала'!B:B,"buy"),0)</f>
        <v>0</v>
      </c>
      <c r="BM36" s="474">
        <f>IF(AL36&gt;0,AVERAGEIFS('Данные из терминала'!O:O,'Данные из терминала'!C:C,AI36),0)</f>
        <v>0</v>
      </c>
    </row>
    <row r="37" spans="1:65" ht="15">
      <c r="A37" s="416">
        <v>18</v>
      </c>
      <c r="B37" s="107">
        <f t="shared" si="12"/>
        <v>2</v>
      </c>
      <c r="C37" s="112">
        <f t="shared" si="13"/>
        <v>33</v>
      </c>
      <c r="D37" s="76"/>
      <c r="E37" s="107">
        <f t="shared" si="14"/>
        <v>2</v>
      </c>
      <c r="F37" s="105">
        <f t="shared" si="27"/>
        <v>41</v>
      </c>
      <c r="G37" s="100">
        <f t="shared" si="15"/>
        <v>419</v>
      </c>
      <c r="H37" s="11"/>
      <c r="I37" s="7">
        <f t="shared" si="16"/>
        <v>1.8</v>
      </c>
      <c r="J37" s="110">
        <f t="shared" si="0"/>
        <v>216.78800000000001</v>
      </c>
      <c r="K37" s="8">
        <f t="shared" si="23"/>
        <v>487.76</v>
      </c>
      <c r="L37" s="157"/>
      <c r="M37" s="162">
        <f t="shared" si="1"/>
        <v>156083.20000000001</v>
      </c>
      <c r="N37" s="306">
        <f t="shared" si="2"/>
        <v>578.08592592592595</v>
      </c>
      <c r="O37" s="159">
        <f t="shared" si="3"/>
        <v>4877.6000000000004</v>
      </c>
      <c r="P37" s="207">
        <f t="shared" si="17"/>
        <v>239556.2</v>
      </c>
      <c r="Q37" s="220">
        <f t="shared" si="4"/>
        <v>887.24518518518528</v>
      </c>
      <c r="R37" s="119">
        <f t="shared" si="24"/>
        <v>49</v>
      </c>
      <c r="S37" s="120">
        <f t="shared" si="25"/>
        <v>0.12</v>
      </c>
      <c r="T37" s="126">
        <f t="shared" si="18"/>
        <v>82</v>
      </c>
      <c r="U37" s="127">
        <f t="shared" si="26"/>
        <v>0.2</v>
      </c>
      <c r="V37" s="377"/>
      <c r="W37" s="342">
        <f t="shared" si="5"/>
        <v>109746</v>
      </c>
      <c r="X37" s="343">
        <f t="shared" si="19"/>
        <v>349302.2</v>
      </c>
      <c r="Y37" s="346"/>
      <c r="Z37" s="347">
        <f t="shared" si="6"/>
        <v>-349032.2</v>
      </c>
      <c r="AA37" s="348">
        <f t="shared" si="7"/>
        <v>1293.71</v>
      </c>
      <c r="AB37" s="349">
        <f t="shared" si="8"/>
        <v>0</v>
      </c>
      <c r="AC37" s="350">
        <f t="shared" si="9"/>
        <v>0</v>
      </c>
      <c r="AD37" s="412">
        <v>18</v>
      </c>
      <c r="AE37" s="380"/>
      <c r="AF37" s="344">
        <f t="shared" si="10"/>
        <v>0.46</v>
      </c>
      <c r="AG37" s="345">
        <f t="shared" si="11"/>
        <v>406.47</v>
      </c>
      <c r="AH37" s="385"/>
      <c r="AI37" s="422">
        <v>18</v>
      </c>
      <c r="AJ37" s="463">
        <f>COUNTIFS('Данные из терминала'!C:C,AI37,'Данные из терминала'!B:B,"sell")</f>
        <v>0</v>
      </c>
      <c r="AK37" s="464">
        <f>COUNTIFS('Данные из терминала'!C:C,AI37,'Данные из терминала'!B:B,"buy")</f>
        <v>0</v>
      </c>
      <c r="AL37" s="465">
        <f>COUNTIFS('Данные из терминала'!C:C,AI37)</f>
        <v>0</v>
      </c>
      <c r="AM37" s="466">
        <f>SUMIFS('Данные из терминала'!E:E,'Данные из терминала'!C:C,AI37,'Данные из терминала'!B:B,"sell")</f>
        <v>0</v>
      </c>
      <c r="AN37" s="467">
        <f>SUMIFS('Данные из терминала'!E:E,'Данные из терминала'!C:C,AI37,'Данные из терминала'!B:B,"buy")</f>
        <v>0</v>
      </c>
      <c r="AO37" s="468">
        <f>SUMIFS('Данные из терминала'!E:E,'Данные из терминала'!C:C,AI37)</f>
        <v>0</v>
      </c>
      <c r="AP37" s="463">
        <f>SUMIFS('Данные из терминала'!N:N,'Данные из терминала'!C:C,AI37,'Данные из терминала'!B:B,"sell")</f>
        <v>0</v>
      </c>
      <c r="AQ37" s="464">
        <f>SUMIFS('Данные из терминала'!N:N,'Данные из терминала'!C:C,AI37,'Данные из терминала'!B:B,"buy")</f>
        <v>0</v>
      </c>
      <c r="AR37" s="465">
        <f>SUMIFS('Данные из терминала'!N:N,'Данные из терминала'!C:C,AI37)</f>
        <v>0</v>
      </c>
      <c r="AS37" s="466">
        <f>ROUND(IF(AJ37&gt;0,AVERAGEIFS('Данные из терминала'!N:N,'Данные из терминала'!C:C,AI37,'Данные из терминала'!B:B,"sell"),0),2)</f>
        <v>0</v>
      </c>
      <c r="AT37" s="467">
        <f>ROUND(IF(AK37&gt;0,AVERAGEIFS('Данные из терминала'!N:N,'Данные из терминала'!C:C,AI37,'Данные из терминала'!B:B,"buy"),0),2)</f>
        <v>0</v>
      </c>
      <c r="AU37" s="468">
        <f>ROUND(IF(AL37&gt;0,AVERAGEIFS('Данные из терминала'!N:N,'Данные из терминала'!C:C,AI37),0),2)</f>
        <v>0</v>
      </c>
      <c r="AV37" s="469">
        <f t="shared" si="20"/>
        <v>0</v>
      </c>
      <c r="AW37" s="470">
        <f t="shared" si="21"/>
        <v>0</v>
      </c>
      <c r="AX37" s="471">
        <f t="shared" si="22"/>
        <v>0</v>
      </c>
      <c r="AY37" s="449">
        <f>IF(AJ37&gt;0,VLOOKUP(AI37,Сводная!A:E,  MATCH("sell",Сводная!$A$2:$G$2,0)+0,0),0)</f>
        <v>0</v>
      </c>
      <c r="AZ37" s="451">
        <f>IF(AK37&gt;0,VLOOKUP(AI37,Сводная!A:B,  MATCH("buy",Сводная!$A$2:$G$2,0)+0,0),0)</f>
        <v>0</v>
      </c>
      <c r="BA37" s="463">
        <f>ROUND(IF(AJ37&gt;0,AVERAGEIFS('Данные из терминала'!L:L,'Данные из терминала'!C:C,AI37,'Данные из терминала'!B:B,"sell"),0),1)</f>
        <v>0</v>
      </c>
      <c r="BB37" s="464">
        <f>ROUND(IF(AK37&gt;0,AVERAGEIFS('Данные из терминала'!L:L,'Данные из терминала'!C:C,AI37,'Данные из терминала'!B:B,"buy"),0),1)</f>
        <v>0</v>
      </c>
      <c r="BC37" s="465">
        <f>ROUND(IF(AL37&gt;0,AVERAGEIFS('Данные из терминала'!L:L,'Данные из терминала'!C:C,AI37),0),1)</f>
        <v>0</v>
      </c>
      <c r="BD37" s="449">
        <f>IF(AJ37&gt;0,VLOOKUP(AI37,Сводная!A:F,  MATCH("sell",Сводная!$A$2:$G$2,0)+1,0),0)</f>
        <v>0</v>
      </c>
      <c r="BE37" s="451">
        <f>IF(AK37&gt;0,VLOOKUP(AI37,Сводная!A:C,  MATCH("buy",Сводная!$A$2:$G$2,0)+1,0),0)</f>
        <v>0</v>
      </c>
      <c r="BF37" s="463">
        <f>ROUND(IF(AJ37&gt;0,AVERAGEIFS('Данные из терминала'!M:M,'Данные из терминала'!C:C,AI37,'Данные из терминала'!B:B,"sell"),0),1)</f>
        <v>0</v>
      </c>
      <c r="BG37" s="464">
        <f>ROUND(IF(AK37&gt;0,AVERAGEIFS('Данные из терминала'!M:M,'Данные из терминала'!C:C,AI37,'Данные из терминала'!B:B,"buy"),0),1)</f>
        <v>0</v>
      </c>
      <c r="BH37" s="465">
        <f>ROUND(IF(AL37&gt;0,AVERAGEIFS('Данные из терминала'!M:M,'Данные из терминала'!C:C,AI37),0),1)</f>
        <v>0</v>
      </c>
      <c r="BI37" s="458">
        <f>IF(AJ37&gt;0,VLOOKUP(AI37,Сводная!A:G,  MATCH("sell",Сводная!$A$2:$G$2,0)+2,0),0)</f>
        <v>0</v>
      </c>
      <c r="BJ37" s="459">
        <f>IF(AK37&gt;0,VLOOKUP(AI37,Сводная!A:D,  MATCH("buy",Сводная!$A$2:$G$2,0)+2,0),0)</f>
        <v>0</v>
      </c>
      <c r="BK37" s="472">
        <f>IF(AJ37&gt;0,AVERAGEIFS('Данные из терминала'!O:O,'Данные из терминала'!C:C,AI37,'Данные из терминала'!B:B,"sell"),0)</f>
        <v>0</v>
      </c>
      <c r="BL37" s="473">
        <f>IF(AK37&gt;0,AVERAGEIFS('Данные из терминала'!O:O,'Данные из терминала'!C:C,AI37,'Данные из терминала'!B:B,"buy"),0)</f>
        <v>0</v>
      </c>
      <c r="BM37" s="474">
        <f>IF(AL37&gt;0,AVERAGEIFS('Данные из терминала'!O:O,'Данные из терминала'!C:C,AI37),0)</f>
        <v>0</v>
      </c>
    </row>
    <row r="38" spans="1:65" ht="15">
      <c r="A38" s="416">
        <v>19</v>
      </c>
      <c r="B38" s="107">
        <f t="shared" si="12"/>
        <v>2</v>
      </c>
      <c r="C38" s="112">
        <f t="shared" si="13"/>
        <v>35</v>
      </c>
      <c r="D38" s="76"/>
      <c r="E38" s="107">
        <f t="shared" si="14"/>
        <v>2</v>
      </c>
      <c r="F38" s="105">
        <f t="shared" si="27"/>
        <v>43</v>
      </c>
      <c r="G38" s="100">
        <f t="shared" si="15"/>
        <v>462</v>
      </c>
      <c r="H38" s="11"/>
      <c r="I38" s="7">
        <f t="shared" si="16"/>
        <v>1.8</v>
      </c>
      <c r="J38" s="110">
        <f t="shared" si="0"/>
        <v>390.21800000000002</v>
      </c>
      <c r="K38" s="8">
        <f t="shared" si="23"/>
        <v>877.97800000000007</v>
      </c>
      <c r="L38" s="157"/>
      <c r="M38" s="162">
        <f t="shared" si="1"/>
        <v>298513.21999999997</v>
      </c>
      <c r="N38" s="306">
        <f t="shared" si="2"/>
        <v>1105.6045185185185</v>
      </c>
      <c r="O38" s="159">
        <f t="shared" si="3"/>
        <v>8779.7999999999993</v>
      </c>
      <c r="P38" s="207">
        <f t="shared" si="17"/>
        <v>453195.18</v>
      </c>
      <c r="Q38" s="220">
        <f t="shared" si="4"/>
        <v>1678.5006666666666</v>
      </c>
      <c r="R38" s="119">
        <f t="shared" si="24"/>
        <v>52</v>
      </c>
      <c r="S38" s="120">
        <f t="shared" si="25"/>
        <v>0.11</v>
      </c>
      <c r="T38" s="126">
        <f t="shared" si="18"/>
        <v>87</v>
      </c>
      <c r="U38" s="127">
        <f t="shared" si="26"/>
        <v>0.19</v>
      </c>
      <c r="V38" s="377"/>
      <c r="W38" s="342">
        <f t="shared" si="5"/>
        <v>197545.05</v>
      </c>
      <c r="X38" s="343">
        <f t="shared" si="19"/>
        <v>650740.23</v>
      </c>
      <c r="Y38" s="346"/>
      <c r="Z38" s="347">
        <f t="shared" si="6"/>
        <v>-650470.23</v>
      </c>
      <c r="AA38" s="348">
        <f t="shared" si="7"/>
        <v>2410.15</v>
      </c>
      <c r="AB38" s="349">
        <f t="shared" si="8"/>
        <v>0</v>
      </c>
      <c r="AC38" s="350">
        <f t="shared" si="9"/>
        <v>0</v>
      </c>
      <c r="AD38" s="412">
        <v>19</v>
      </c>
      <c r="AE38" s="380"/>
      <c r="AF38" s="344">
        <f t="shared" si="10"/>
        <v>0.44</v>
      </c>
      <c r="AG38" s="345">
        <f t="shared" si="11"/>
        <v>731.65</v>
      </c>
      <c r="AH38" s="385"/>
      <c r="AI38" s="422">
        <v>19</v>
      </c>
      <c r="AJ38" s="463">
        <f>COUNTIFS('Данные из терминала'!C:C,AI38,'Данные из терминала'!B:B,"sell")</f>
        <v>0</v>
      </c>
      <c r="AK38" s="464">
        <f>COUNTIFS('Данные из терминала'!C:C,AI38,'Данные из терминала'!B:B,"buy")</f>
        <v>0</v>
      </c>
      <c r="AL38" s="465">
        <f>COUNTIFS('Данные из терминала'!C:C,AI38)</f>
        <v>0</v>
      </c>
      <c r="AM38" s="466">
        <f>SUMIFS('Данные из терминала'!E:E,'Данные из терминала'!C:C,AI38,'Данные из терминала'!B:B,"sell")</f>
        <v>0</v>
      </c>
      <c r="AN38" s="467">
        <f>SUMIFS('Данные из терминала'!E:E,'Данные из терминала'!C:C,AI38,'Данные из терминала'!B:B,"buy")</f>
        <v>0</v>
      </c>
      <c r="AO38" s="468">
        <f>SUMIFS('Данные из терминала'!E:E,'Данные из терминала'!C:C,AI38)</f>
        <v>0</v>
      </c>
      <c r="AP38" s="463">
        <f>SUMIFS('Данные из терминала'!N:N,'Данные из терминала'!C:C,AI38,'Данные из терминала'!B:B,"sell")</f>
        <v>0</v>
      </c>
      <c r="AQ38" s="464">
        <f>SUMIFS('Данные из терминала'!N:N,'Данные из терминала'!C:C,AI38,'Данные из терминала'!B:B,"buy")</f>
        <v>0</v>
      </c>
      <c r="AR38" s="465">
        <f>SUMIFS('Данные из терминала'!N:N,'Данные из терминала'!C:C,AI38)</f>
        <v>0</v>
      </c>
      <c r="AS38" s="466">
        <f>ROUND(IF(AJ38&gt;0,AVERAGEIFS('Данные из терминала'!N:N,'Данные из терминала'!C:C,AI38,'Данные из терминала'!B:B,"sell"),0),2)</f>
        <v>0</v>
      </c>
      <c r="AT38" s="467">
        <f>ROUND(IF(AK38&gt;0,AVERAGEIFS('Данные из терминала'!N:N,'Данные из терминала'!C:C,AI38,'Данные из терминала'!B:B,"buy"),0),2)</f>
        <v>0</v>
      </c>
      <c r="AU38" s="468">
        <f>ROUND(IF(AL38&gt;0,AVERAGEIFS('Данные из терминала'!N:N,'Данные из терминала'!C:C,AI38),0),2)</f>
        <v>0</v>
      </c>
      <c r="AV38" s="469">
        <f t="shared" si="20"/>
        <v>0</v>
      </c>
      <c r="AW38" s="470">
        <f t="shared" si="21"/>
        <v>0</v>
      </c>
      <c r="AX38" s="471">
        <f t="shared" si="22"/>
        <v>0</v>
      </c>
      <c r="AY38" s="449">
        <f>IF(AJ38&gt;0,VLOOKUP(AI38,Сводная!A:E,  MATCH("sell",Сводная!$A$2:$G$2,0)+0,0),0)</f>
        <v>0</v>
      </c>
      <c r="AZ38" s="451">
        <f>IF(AK38&gt;0,VLOOKUP(AI38,Сводная!A:B,  MATCH("buy",Сводная!$A$2:$G$2,0)+0,0),0)</f>
        <v>0</v>
      </c>
      <c r="BA38" s="463">
        <f>ROUND(IF(AJ38&gt;0,AVERAGEIFS('Данные из терминала'!L:L,'Данные из терминала'!C:C,AI38,'Данные из терминала'!B:B,"sell"),0),1)</f>
        <v>0</v>
      </c>
      <c r="BB38" s="464">
        <f>ROUND(IF(AK38&gt;0,AVERAGEIFS('Данные из терминала'!L:L,'Данные из терминала'!C:C,AI38,'Данные из терминала'!B:B,"buy"),0),1)</f>
        <v>0</v>
      </c>
      <c r="BC38" s="465">
        <f>ROUND(IF(AL38&gt;0,AVERAGEIFS('Данные из терминала'!L:L,'Данные из терминала'!C:C,AI38),0),1)</f>
        <v>0</v>
      </c>
      <c r="BD38" s="449">
        <f>IF(AJ38&gt;0,VLOOKUP(AI38,Сводная!A:F,  MATCH("sell",Сводная!$A$2:$G$2,0)+1,0),0)</f>
        <v>0</v>
      </c>
      <c r="BE38" s="451">
        <f>IF(AK38&gt;0,VLOOKUP(AI38,Сводная!A:C,  MATCH("buy",Сводная!$A$2:$G$2,0)+1,0),0)</f>
        <v>0</v>
      </c>
      <c r="BF38" s="463">
        <f>ROUND(IF(AJ38&gt;0,AVERAGEIFS('Данные из терминала'!M:M,'Данные из терминала'!C:C,AI38,'Данные из терминала'!B:B,"sell"),0),1)</f>
        <v>0</v>
      </c>
      <c r="BG38" s="464">
        <f>ROUND(IF(AK38&gt;0,AVERAGEIFS('Данные из терминала'!M:M,'Данные из терминала'!C:C,AI38,'Данные из терминала'!B:B,"buy"),0),1)</f>
        <v>0</v>
      </c>
      <c r="BH38" s="465">
        <f>ROUND(IF(AL38&gt;0,AVERAGEIFS('Данные из терминала'!M:M,'Данные из терминала'!C:C,AI38),0),1)</f>
        <v>0</v>
      </c>
      <c r="BI38" s="458">
        <f>IF(AJ38&gt;0,VLOOKUP(AI38,Сводная!A:G,  MATCH("sell",Сводная!$A$2:$G$2,0)+2,0),0)</f>
        <v>0</v>
      </c>
      <c r="BJ38" s="459">
        <f>IF(AK38&gt;0,VLOOKUP(AI38,Сводная!A:D,  MATCH("buy",Сводная!$A$2:$G$2,0)+2,0),0)</f>
        <v>0</v>
      </c>
      <c r="BK38" s="472">
        <f>IF(AJ38&gt;0,AVERAGEIFS('Данные из терминала'!O:O,'Данные из терминала'!C:C,AI38,'Данные из терминала'!B:B,"sell"),0)</f>
        <v>0</v>
      </c>
      <c r="BL38" s="473">
        <f>IF(AK38&gt;0,AVERAGEIFS('Данные из терминала'!O:O,'Данные из терминала'!C:C,AI38,'Данные из терминала'!B:B,"buy"),0)</f>
        <v>0</v>
      </c>
      <c r="BM38" s="474">
        <f>IF(AL38&gt;0,AVERAGEIFS('Данные из терминала'!O:O,'Данные из терминала'!C:C,AI38),0)</f>
        <v>0</v>
      </c>
    </row>
    <row r="39" spans="1:65" ht="15.75" thickBot="1">
      <c r="A39" s="417">
        <v>20</v>
      </c>
      <c r="B39" s="109">
        <f t="shared" si="12"/>
        <v>2</v>
      </c>
      <c r="C39" s="113">
        <f t="shared" si="13"/>
        <v>37</v>
      </c>
      <c r="D39" s="79"/>
      <c r="E39" s="109">
        <f t="shared" si="14"/>
        <v>2</v>
      </c>
      <c r="F39" s="106">
        <f t="shared" si="27"/>
        <v>45</v>
      </c>
      <c r="G39" s="103">
        <f t="shared" si="15"/>
        <v>507</v>
      </c>
      <c r="H39" s="21"/>
      <c r="I39" s="17">
        <f t="shared" si="16"/>
        <v>1.8</v>
      </c>
      <c r="J39" s="111">
        <f t="shared" si="0"/>
        <v>702.39200000000005</v>
      </c>
      <c r="K39" s="18">
        <f t="shared" si="23"/>
        <v>1580.3700000000001</v>
      </c>
      <c r="L39" s="157"/>
      <c r="M39" s="164">
        <f t="shared" si="1"/>
        <v>568933.19999999995</v>
      </c>
      <c r="N39" s="308">
        <f t="shared" si="2"/>
        <v>2107.16</v>
      </c>
      <c r="O39" s="161">
        <f t="shared" si="3"/>
        <v>15803.7</v>
      </c>
      <c r="P39" s="206">
        <f t="shared" si="17"/>
        <v>855310.1</v>
      </c>
      <c r="Q39" s="221">
        <f t="shared" si="4"/>
        <v>3167.8151851851849</v>
      </c>
      <c r="R39" s="123">
        <f t="shared" si="24"/>
        <v>54</v>
      </c>
      <c r="S39" s="124">
        <f t="shared" si="25"/>
        <v>0.11</v>
      </c>
      <c r="T39" s="128">
        <f t="shared" si="18"/>
        <v>91</v>
      </c>
      <c r="U39" s="129">
        <f t="shared" si="26"/>
        <v>0.18</v>
      </c>
      <c r="V39" s="377"/>
      <c r="W39" s="359">
        <f t="shared" si="5"/>
        <v>355583.25</v>
      </c>
      <c r="X39" s="360">
        <f t="shared" si="19"/>
        <v>1210893.3500000001</v>
      </c>
      <c r="Y39" s="346"/>
      <c r="Z39" s="363">
        <f t="shared" si="6"/>
        <v>-1210623.3500000001</v>
      </c>
      <c r="AA39" s="364">
        <f t="shared" si="7"/>
        <v>4484.79</v>
      </c>
      <c r="AB39" s="365">
        <f t="shared" si="8"/>
        <v>0</v>
      </c>
      <c r="AC39" s="366">
        <f t="shared" si="9"/>
        <v>0</v>
      </c>
      <c r="AD39" s="420">
        <v>20</v>
      </c>
      <c r="AE39" s="380"/>
      <c r="AF39" s="361">
        <f t="shared" si="10"/>
        <v>0.42</v>
      </c>
      <c r="AG39" s="362">
        <f t="shared" si="11"/>
        <v>1316.98</v>
      </c>
      <c r="AH39" s="385"/>
      <c r="AI39" s="423">
        <v>20</v>
      </c>
      <c r="AJ39" s="463">
        <f>COUNTIFS('Данные из терминала'!C:C,AI39,'Данные из терминала'!B:B,"sell")</f>
        <v>0</v>
      </c>
      <c r="AK39" s="464">
        <f>COUNTIFS('Данные из терминала'!C:C,AI39,'Данные из терминала'!B:B,"buy")</f>
        <v>0</v>
      </c>
      <c r="AL39" s="465">
        <f>COUNTIFS('Данные из терминала'!C:C,AI39)</f>
        <v>0</v>
      </c>
      <c r="AM39" s="466">
        <f>SUMIFS('Данные из терминала'!E:E,'Данные из терминала'!C:C,AI39,'Данные из терминала'!B:B,"sell")</f>
        <v>0</v>
      </c>
      <c r="AN39" s="467">
        <f>SUMIFS('Данные из терминала'!E:E,'Данные из терминала'!C:C,AI39,'Данные из терминала'!B:B,"buy")</f>
        <v>0</v>
      </c>
      <c r="AO39" s="468">
        <f>SUMIFS('Данные из терминала'!E:E,'Данные из терминала'!C:C,AI39)</f>
        <v>0</v>
      </c>
      <c r="AP39" s="463">
        <f>SUMIFS('Данные из терминала'!N:N,'Данные из терминала'!C:C,AI39,'Данные из терминала'!B:B,"sell")</f>
        <v>0</v>
      </c>
      <c r="AQ39" s="464">
        <f>SUMIFS('Данные из терминала'!N:N,'Данные из терминала'!C:C,AI39,'Данные из терминала'!B:B,"buy")</f>
        <v>0</v>
      </c>
      <c r="AR39" s="465">
        <f>SUMIFS('Данные из терминала'!N:N,'Данные из терминала'!C:C,AI39)</f>
        <v>0</v>
      </c>
      <c r="AS39" s="466">
        <f>ROUND(IF(AJ39&gt;0,AVERAGEIFS('Данные из терминала'!N:N,'Данные из терминала'!C:C,AI39,'Данные из терминала'!B:B,"sell"),0),2)</f>
        <v>0</v>
      </c>
      <c r="AT39" s="467">
        <f>ROUND(IF(AK39&gt;0,AVERAGEIFS('Данные из терминала'!N:N,'Данные из терминала'!C:C,AI39,'Данные из терминала'!B:B,"buy"),0),2)</f>
        <v>0</v>
      </c>
      <c r="AU39" s="468">
        <f>ROUND(IF(AL39&gt;0,AVERAGEIFS('Данные из терминала'!N:N,'Данные из терминала'!C:C,AI39),0),2)</f>
        <v>0</v>
      </c>
      <c r="AV39" s="469">
        <f t="shared" si="20"/>
        <v>0</v>
      </c>
      <c r="AW39" s="470">
        <f t="shared" si="21"/>
        <v>0</v>
      </c>
      <c r="AX39" s="471">
        <f t="shared" si="22"/>
        <v>0</v>
      </c>
      <c r="AY39" s="449">
        <f>IF(AJ39&gt;0,VLOOKUP(AI39,Сводная!A:E,  MATCH("sell",Сводная!$A$2:$G$2,0)+0,0),0)</f>
        <v>0</v>
      </c>
      <c r="AZ39" s="451">
        <f>IF(AK39&gt;0,VLOOKUP(AI39,Сводная!A:B,  MATCH("buy",Сводная!$A$2:$G$2,0)+0,0),0)</f>
        <v>0</v>
      </c>
      <c r="BA39" s="463">
        <f>ROUND(IF(AJ39&gt;0,AVERAGEIFS('Данные из терминала'!L:L,'Данные из терминала'!C:C,AI39,'Данные из терминала'!B:B,"sell"),0),1)</f>
        <v>0</v>
      </c>
      <c r="BB39" s="464">
        <f>ROUND(IF(AK39&gt;0,AVERAGEIFS('Данные из терминала'!L:L,'Данные из терминала'!C:C,AI39,'Данные из терминала'!B:B,"buy"),0),1)</f>
        <v>0</v>
      </c>
      <c r="BC39" s="464">
        <f>ROUND(IF(AL39&gt;0,AVERAGEIFS('Данные из терминала'!L:L,'Данные из терминала'!C:C,AI39),0),1)</f>
        <v>0</v>
      </c>
      <c r="BD39" s="449">
        <f>IF(AJ39&gt;0,VLOOKUP(AI39,Сводная!A:F,  MATCH("sell",Сводная!$A$2:$G$2,0)+1,0),0)</f>
        <v>0</v>
      </c>
      <c r="BE39" s="451">
        <f>IF(AK39&gt;0,VLOOKUP(AI39,Сводная!A:C,  MATCH("buy",Сводная!$A$2:$G$2,0)+1,0),0)</f>
        <v>0</v>
      </c>
      <c r="BF39" s="463">
        <f>ROUND(IF(AJ39&gt;0,AVERAGEIFS('Данные из терминала'!M:M,'Данные из терминала'!C:C,AI39,'Данные из терминала'!B:B,"sell"),0),1)</f>
        <v>0</v>
      </c>
      <c r="BG39" s="464">
        <f>ROUND(IF(AK39&gt;0,AVERAGEIFS('Данные из терминала'!M:M,'Данные из терминала'!C:C,AI39,'Данные из терминала'!B:B,"buy"),0),1)</f>
        <v>0</v>
      </c>
      <c r="BH39" s="465">
        <f>ROUND(IF(AL39&gt;0,AVERAGEIFS('Данные из терминала'!M:M,'Данные из терминала'!C:C,AI39),0),1)</f>
        <v>0</v>
      </c>
      <c r="BI39" s="458">
        <f>IF(AJ39&gt;0,VLOOKUP(AI39,Сводная!A:G,  MATCH("sell",Сводная!$A$2:$G$2,0)+2,0),0)</f>
        <v>0</v>
      </c>
      <c r="BJ39" s="459">
        <f>IF(AK39&gt;0,VLOOKUP(AI39,Сводная!A:D,  MATCH("buy",Сводная!$A$2:$G$2,0)+2,0),0)</f>
        <v>0</v>
      </c>
      <c r="BK39" s="472">
        <f>IF(AJ39&gt;0,AVERAGEIFS('Данные из терминала'!O:O,'Данные из терминала'!C:C,AI39,'Данные из терминала'!B:B,"sell"),0)</f>
        <v>0</v>
      </c>
      <c r="BL39" s="473">
        <f>IF(AK39&gt;0,AVERAGEIFS('Данные из терминала'!O:O,'Данные из терминала'!C:C,AI39,'Данные из терминала'!B:B,"buy"),0)</f>
        <v>0</v>
      </c>
      <c r="BM39" s="474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88"/>
      <c r="AJ40" s="488"/>
      <c r="AK40" s="488"/>
      <c r="AL40" s="488"/>
      <c r="AM40" s="489"/>
      <c r="AN40" s="489"/>
      <c r="AO40" s="489"/>
      <c r="AP40" s="488"/>
      <c r="AQ40" s="488"/>
      <c r="AR40" s="488"/>
      <c r="AS40" s="488"/>
      <c r="AT40" s="488"/>
      <c r="AU40" s="488"/>
      <c r="AV40" s="488"/>
      <c r="AW40" s="488"/>
      <c r="AX40" s="488"/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8"/>
      <c r="BM40" s="488"/>
    </row>
    <row r="41" spans="1:65" ht="13.5" thickBot="1">
      <c r="D41" s="82"/>
      <c r="H41" s="82"/>
      <c r="L41" s="211"/>
      <c r="AI41" s="114"/>
      <c r="AJ41" s="213"/>
      <c r="AK41" s="213"/>
      <c r="AL41" s="213"/>
      <c r="AM41" s="490"/>
      <c r="AN41" s="490"/>
      <c r="AO41" s="490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3.5" thickBot="1">
      <c r="D42" s="82"/>
      <c r="H42" s="82"/>
      <c r="L42" s="211"/>
      <c r="AI42" s="491" t="s">
        <v>102</v>
      </c>
      <c r="AJ42" s="492">
        <f t="shared" ref="AJ42:AR42" si="28">SUM(AJ20:AJ39)</f>
        <v>57</v>
      </c>
      <c r="AK42" s="493">
        <f t="shared" si="28"/>
        <v>0</v>
      </c>
      <c r="AL42" s="494">
        <f t="shared" si="28"/>
        <v>57</v>
      </c>
      <c r="AM42" s="495">
        <f t="shared" si="28"/>
        <v>1.0000000000000002</v>
      </c>
      <c r="AN42" s="496">
        <f t="shared" si="28"/>
        <v>0</v>
      </c>
      <c r="AO42" s="497">
        <f t="shared" si="28"/>
        <v>1.0000000000000002</v>
      </c>
      <c r="AP42" s="498">
        <f t="shared" si="28"/>
        <v>19.730000000000004</v>
      </c>
      <c r="AQ42" s="499">
        <f t="shared" si="28"/>
        <v>0</v>
      </c>
      <c r="AR42" s="500">
        <f t="shared" si="28"/>
        <v>19.730000000000004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7" thickBot="1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81">
        <v>4</v>
      </c>
      <c r="N43" s="681"/>
      <c r="O43" s="681"/>
      <c r="P43" s="681"/>
      <c r="Q43" s="682"/>
      <c r="R43" s="681"/>
      <c r="S43" s="681"/>
      <c r="T43" s="681"/>
      <c r="U43" s="681"/>
      <c r="V43" s="223"/>
      <c r="W43" s="681">
        <v>5</v>
      </c>
      <c r="X43" s="682"/>
      <c r="Y43" s="223"/>
      <c r="Z43" s="223"/>
      <c r="AA43" s="681">
        <v>6</v>
      </c>
      <c r="AB43" s="681"/>
      <c r="AF43" s="681">
        <v>7</v>
      </c>
      <c r="AG43" s="681"/>
      <c r="AH43" s="382"/>
      <c r="AW43" s="585"/>
      <c r="AX43" s="585"/>
    </row>
    <row r="44" spans="1:65" ht="15">
      <c r="D44" s="82"/>
      <c r="E44" s="386"/>
      <c r="F44" s="386"/>
      <c r="G44" s="386"/>
      <c r="H44" s="82"/>
      <c r="I44" s="386"/>
      <c r="J44" s="386"/>
      <c r="K44" s="386"/>
      <c r="L44" s="211"/>
      <c r="AJ44" s="678" t="s">
        <v>292</v>
      </c>
      <c r="AK44" s="675" t="s">
        <v>2115</v>
      </c>
      <c r="AL44" s="676"/>
      <c r="AM44" s="676"/>
      <c r="AN44" s="676"/>
      <c r="AO44" s="676"/>
      <c r="AP44" s="676"/>
      <c r="AQ44" s="676"/>
      <c r="AR44" s="676"/>
      <c r="AS44" s="676"/>
      <c r="AT44" s="676"/>
      <c r="AU44" s="676"/>
      <c r="AV44" s="677"/>
      <c r="AW44" s="673" t="s">
        <v>1957</v>
      </c>
      <c r="AX44" s="673" t="s">
        <v>1956</v>
      </c>
      <c r="AZ44" s="678" t="s">
        <v>292</v>
      </c>
      <c r="BA44" s="675" t="s">
        <v>1958</v>
      </c>
      <c r="BB44" s="676"/>
      <c r="BC44" s="676"/>
      <c r="BD44" s="676"/>
      <c r="BE44" s="676"/>
      <c r="BF44" s="676"/>
      <c r="BG44" s="676"/>
      <c r="BH44" s="676"/>
      <c r="BI44" s="676"/>
      <c r="BJ44" s="676"/>
      <c r="BK44" s="676"/>
      <c r="BL44" s="677"/>
      <c r="BM44" s="673" t="s">
        <v>1959</v>
      </c>
    </row>
    <row r="45" spans="1:65" ht="15.6" customHeight="1" thickBot="1">
      <c r="A45" s="501" t="s">
        <v>103</v>
      </c>
      <c r="B45" s="125"/>
      <c r="C45" s="390" t="str">
        <f>VLOOKUP(A45,SET_import!$A:$B,2,0)</f>
        <v/>
      </c>
      <c r="D45" s="502"/>
      <c r="E45" s="125"/>
      <c r="F45" s="125"/>
      <c r="G45" s="125"/>
      <c r="H45" s="503"/>
      <c r="I45" s="125"/>
      <c r="J45" s="125"/>
      <c r="K45" s="125"/>
      <c r="L45" s="504"/>
      <c r="M45" s="125"/>
      <c r="AJ45" s="679"/>
      <c r="AK45" s="607" t="s">
        <v>1979</v>
      </c>
      <c r="AL45" s="608" t="s">
        <v>1960</v>
      </c>
      <c r="AM45" s="608" t="s">
        <v>1961</v>
      </c>
      <c r="AN45" s="608" t="s">
        <v>1962</v>
      </c>
      <c r="AO45" s="608" t="s">
        <v>293</v>
      </c>
      <c r="AP45" s="608" t="s">
        <v>1963</v>
      </c>
      <c r="AQ45" s="608" t="s">
        <v>1964</v>
      </c>
      <c r="AR45" s="608" t="s">
        <v>1965</v>
      </c>
      <c r="AS45" s="608" t="s">
        <v>1968</v>
      </c>
      <c r="AT45" s="608" t="s">
        <v>1966</v>
      </c>
      <c r="AU45" s="608" t="s">
        <v>1967</v>
      </c>
      <c r="AV45" s="609" t="s">
        <v>1969</v>
      </c>
      <c r="AW45" s="674"/>
      <c r="AX45" s="674"/>
      <c r="AZ45" s="679"/>
      <c r="BA45" s="607" t="s">
        <v>1979</v>
      </c>
      <c r="BB45" s="608" t="s">
        <v>1960</v>
      </c>
      <c r="BC45" s="608" t="s">
        <v>1961</v>
      </c>
      <c r="BD45" s="608" t="s">
        <v>1962</v>
      </c>
      <c r="BE45" s="608" t="s">
        <v>293</v>
      </c>
      <c r="BF45" s="608" t="s">
        <v>1963</v>
      </c>
      <c r="BG45" s="608" t="s">
        <v>1964</v>
      </c>
      <c r="BH45" s="608" t="s">
        <v>1965</v>
      </c>
      <c r="BI45" s="608" t="s">
        <v>1968</v>
      </c>
      <c r="BJ45" s="608" t="s">
        <v>1966</v>
      </c>
      <c r="BK45" s="608" t="s">
        <v>1967</v>
      </c>
      <c r="BL45" s="609" t="s">
        <v>1969</v>
      </c>
      <c r="BM45" s="674"/>
    </row>
    <row r="46" spans="1:65" ht="15" customHeight="1" thickBot="1">
      <c r="A46" s="125"/>
      <c r="B46" s="125"/>
      <c r="C46" s="125"/>
      <c r="D46" s="502"/>
      <c r="E46" s="125"/>
      <c r="F46" s="125"/>
      <c r="G46" s="125"/>
      <c r="H46" s="503"/>
      <c r="I46" s="505" t="s">
        <v>115</v>
      </c>
      <c r="J46" s="125"/>
      <c r="K46" s="273">
        <f>VLOOKUP(I46,SET_import!$A:$B,2,0)</f>
        <v>0</v>
      </c>
      <c r="L46" s="504"/>
      <c r="M46" s="125"/>
      <c r="AJ46" s="568">
        <v>2020</v>
      </c>
      <c r="AK46" s="569">
        <v>6.280000000000002</v>
      </c>
      <c r="AL46" s="570">
        <v>6.080000000000001</v>
      </c>
      <c r="AM46" s="570">
        <v>7.3700000000000019</v>
      </c>
      <c r="AN46" s="570"/>
      <c r="AO46" s="570"/>
      <c r="AP46" s="570"/>
      <c r="AQ46" s="570"/>
      <c r="AR46" s="570"/>
      <c r="AS46" s="570"/>
      <c r="AT46" s="570"/>
      <c r="AU46" s="570"/>
      <c r="AV46" s="571"/>
      <c r="AW46" s="602">
        <f t="shared" ref="AW46:AW52" si="29">IF(COUNT(AK46:AV46)=0,0,AVERAGE(AK46:AV46))</f>
        <v>6.576666666666668</v>
      </c>
      <c r="AX46" s="615">
        <f t="shared" ref="AX46:AX51" si="30">SUM(AK46:AV46)</f>
        <v>19.730000000000004</v>
      </c>
      <c r="AZ46" s="572">
        <v>2020</v>
      </c>
      <c r="BA46" s="569">
        <v>3</v>
      </c>
      <c r="BB46" s="570">
        <v>3</v>
      </c>
      <c r="BC46" s="570">
        <v>3</v>
      </c>
      <c r="BD46" s="570"/>
      <c r="BE46" s="570"/>
      <c r="BF46" s="570"/>
      <c r="BG46" s="570"/>
      <c r="BH46" s="570"/>
      <c r="BI46" s="570"/>
      <c r="BJ46" s="570"/>
      <c r="BK46" s="570"/>
      <c r="BL46" s="571"/>
      <c r="BM46" s="602">
        <f>IF(COUNT(BA46:BL46)=0,"",AVERAGE(BA46:BL46))</f>
        <v>3</v>
      </c>
    </row>
    <row r="47" spans="1:65" ht="15.75" thickBot="1">
      <c r="A47" s="506" t="s">
        <v>127</v>
      </c>
      <c r="B47" s="507"/>
      <c r="C47" s="144">
        <f>VLOOKUP(A47,SET_import!$A:$B,2,0)</f>
        <v>3</v>
      </c>
      <c r="D47" s="502"/>
      <c r="E47" s="506" t="s">
        <v>107</v>
      </c>
      <c r="F47" s="507"/>
      <c r="G47" s="144">
        <f>VLOOKUP(E47,SET_import!$A:$B,2,0)</f>
        <v>5</v>
      </c>
      <c r="H47" s="503"/>
      <c r="I47" s="506" t="s">
        <v>116</v>
      </c>
      <c r="J47" s="508"/>
      <c r="K47" s="149">
        <f>VLOOKUP(I47,SET_import!$A:$B,2,0)</f>
        <v>0.01</v>
      </c>
      <c r="L47" s="504"/>
      <c r="M47" s="125"/>
      <c r="AJ47" s="573"/>
      <c r="AK47" s="574"/>
      <c r="AL47" s="575"/>
      <c r="AM47" s="575"/>
      <c r="AN47" s="575"/>
      <c r="AO47" s="575"/>
      <c r="AP47" s="575"/>
      <c r="AQ47" s="575"/>
      <c r="AR47" s="575"/>
      <c r="AS47" s="575"/>
      <c r="AT47" s="575"/>
      <c r="AU47" s="575"/>
      <c r="AV47" s="576"/>
      <c r="AW47" s="602">
        <f t="shared" si="29"/>
        <v>0</v>
      </c>
      <c r="AX47" s="615">
        <f t="shared" si="30"/>
        <v>0</v>
      </c>
      <c r="AZ47" s="577"/>
      <c r="BA47" s="574"/>
      <c r="BB47" s="575"/>
      <c r="BC47" s="575"/>
      <c r="BD47" s="575"/>
      <c r="BE47" s="575"/>
      <c r="BF47" s="575"/>
      <c r="BG47" s="575"/>
      <c r="BH47" s="575"/>
      <c r="BI47" s="575"/>
      <c r="BJ47" s="575"/>
      <c r="BK47" s="575"/>
      <c r="BL47" s="576"/>
      <c r="BM47" s="602" t="str">
        <f t="shared" ref="BM47:BM51" si="31">IF(COUNT(BA47:BL47)=0,"",AVERAGE(BA47:BL47))</f>
        <v/>
      </c>
    </row>
    <row r="48" spans="1:65" ht="15.75" thickBot="1">
      <c r="A48" s="506"/>
      <c r="B48" s="507"/>
      <c r="C48" s="509"/>
      <c r="D48" s="510"/>
      <c r="E48" s="511"/>
      <c r="F48" s="507"/>
      <c r="G48" s="512"/>
      <c r="H48" s="513"/>
      <c r="I48" s="506" t="s">
        <v>117</v>
      </c>
      <c r="J48" s="508"/>
      <c r="K48" s="148">
        <f>VLOOKUP(I48,SET_import!$A:$B,2,0)</f>
        <v>1.8</v>
      </c>
      <c r="L48" s="504"/>
      <c r="M48" s="125"/>
      <c r="AJ48" s="573"/>
      <c r="AK48" s="574"/>
      <c r="AL48" s="575"/>
      <c r="AM48" s="575"/>
      <c r="AN48" s="575"/>
      <c r="AO48" s="575"/>
      <c r="AP48" s="575"/>
      <c r="AQ48" s="575"/>
      <c r="AR48" s="575"/>
      <c r="AS48" s="575"/>
      <c r="AT48" s="575"/>
      <c r="AU48" s="575"/>
      <c r="AV48" s="576"/>
      <c r="AW48" s="602">
        <f t="shared" si="29"/>
        <v>0</v>
      </c>
      <c r="AX48" s="615">
        <f t="shared" si="30"/>
        <v>0</v>
      </c>
      <c r="AZ48" s="577"/>
      <c r="BA48" s="574"/>
      <c r="BB48" s="575"/>
      <c r="BC48" s="575"/>
      <c r="BD48" s="575"/>
      <c r="BE48" s="575"/>
      <c r="BF48" s="575"/>
      <c r="BG48" s="575"/>
      <c r="BH48" s="575"/>
      <c r="BI48" s="575"/>
      <c r="BJ48" s="575"/>
      <c r="BK48" s="575"/>
      <c r="BL48" s="576"/>
      <c r="BM48" s="602" t="str">
        <f t="shared" si="31"/>
        <v/>
      </c>
    </row>
    <row r="49" spans="1:65" ht="15.75" thickBot="1">
      <c r="A49" s="506"/>
      <c r="B49" s="507"/>
      <c r="C49" s="509"/>
      <c r="D49" s="510"/>
      <c r="E49" s="511"/>
      <c r="F49" s="507"/>
      <c r="G49" s="509"/>
      <c r="H49" s="513"/>
      <c r="I49" s="506" t="s">
        <v>118</v>
      </c>
      <c r="J49" s="508"/>
      <c r="K49" s="144">
        <f>VLOOKUP(I49,SET_import!$A:$B,2,0)</f>
        <v>2</v>
      </c>
      <c r="L49" s="504"/>
      <c r="M49" s="125"/>
      <c r="AJ49" s="573"/>
      <c r="AK49" s="574"/>
      <c r="AL49" s="575"/>
      <c r="AM49" s="575"/>
      <c r="AN49" s="575"/>
      <c r="AO49" s="575"/>
      <c r="AP49" s="575"/>
      <c r="AQ49" s="575"/>
      <c r="AR49" s="575"/>
      <c r="AS49" s="575"/>
      <c r="AT49" s="575"/>
      <c r="AU49" s="575"/>
      <c r="AV49" s="576"/>
      <c r="AW49" s="602">
        <f t="shared" si="29"/>
        <v>0</v>
      </c>
      <c r="AX49" s="615">
        <f t="shared" si="30"/>
        <v>0</v>
      </c>
      <c r="AZ49" s="577"/>
      <c r="BA49" s="574"/>
      <c r="BB49" s="575"/>
      <c r="BC49" s="575"/>
      <c r="BD49" s="575"/>
      <c r="BE49" s="575"/>
      <c r="BF49" s="575"/>
      <c r="BG49" s="575"/>
      <c r="BH49" s="575"/>
      <c r="BI49" s="575"/>
      <c r="BJ49" s="575"/>
      <c r="BK49" s="575"/>
      <c r="BL49" s="576"/>
      <c r="BM49" s="602" t="str">
        <f t="shared" si="31"/>
        <v/>
      </c>
    </row>
    <row r="50" spans="1:65" ht="15.75" thickBot="1">
      <c r="A50" s="514"/>
      <c r="B50" s="507"/>
      <c r="C50" s="515"/>
      <c r="D50" s="516"/>
      <c r="E50" s="511"/>
      <c r="F50" s="507"/>
      <c r="G50" s="3"/>
      <c r="H50" s="517"/>
      <c r="I50" s="514"/>
      <c r="J50" s="508"/>
      <c r="K50" s="3"/>
      <c r="L50" s="504"/>
      <c r="M50" s="125"/>
      <c r="AJ50" s="573"/>
      <c r="AK50" s="574"/>
      <c r="AL50" s="575"/>
      <c r="AM50" s="575"/>
      <c r="AN50" s="575"/>
      <c r="AO50" s="575"/>
      <c r="AP50" s="575"/>
      <c r="AQ50" s="575"/>
      <c r="AR50" s="575"/>
      <c r="AS50" s="575"/>
      <c r="AT50" s="575"/>
      <c r="AU50" s="575"/>
      <c r="AV50" s="576"/>
      <c r="AW50" s="602">
        <f t="shared" si="29"/>
        <v>0</v>
      </c>
      <c r="AX50" s="615">
        <f t="shared" si="30"/>
        <v>0</v>
      </c>
      <c r="AZ50" s="577"/>
      <c r="BA50" s="574"/>
      <c r="BB50" s="575"/>
      <c r="BC50" s="575"/>
      <c r="BD50" s="575"/>
      <c r="BE50" s="575"/>
      <c r="BF50" s="575"/>
      <c r="BG50" s="575"/>
      <c r="BH50" s="575"/>
      <c r="BI50" s="575"/>
      <c r="BJ50" s="575"/>
      <c r="BK50" s="575"/>
      <c r="BL50" s="576"/>
      <c r="BM50" s="602" t="str">
        <f t="shared" si="31"/>
        <v/>
      </c>
    </row>
    <row r="51" spans="1:65" ht="15.75" thickBot="1">
      <c r="A51" s="518" t="s">
        <v>128</v>
      </c>
      <c r="B51" s="507"/>
      <c r="C51" s="146">
        <f>VLOOKUP(A51,SET_import!$A:$B,2,0)</f>
        <v>4</v>
      </c>
      <c r="D51" s="519"/>
      <c r="E51" s="518" t="s">
        <v>108</v>
      </c>
      <c r="F51" s="507"/>
      <c r="G51" s="146">
        <f>VLOOKUP(E51,SET_import!$A:$B,2,0)</f>
        <v>3</v>
      </c>
      <c r="H51" s="520"/>
      <c r="I51" s="518" t="s">
        <v>119</v>
      </c>
      <c r="J51" s="508"/>
      <c r="K51" s="147">
        <f>VLOOKUP(I51,SET_import!$A:$B,2,0)</f>
        <v>0</v>
      </c>
      <c r="L51" s="504"/>
      <c r="M51" s="125"/>
      <c r="AJ51" s="578"/>
      <c r="AK51" s="579"/>
      <c r="AL51" s="580"/>
      <c r="AM51" s="580"/>
      <c r="AN51" s="580"/>
      <c r="AO51" s="580"/>
      <c r="AP51" s="580"/>
      <c r="AQ51" s="580"/>
      <c r="AR51" s="580"/>
      <c r="AS51" s="580"/>
      <c r="AT51" s="580"/>
      <c r="AU51" s="580"/>
      <c r="AV51" s="581"/>
      <c r="AW51" s="602">
        <f t="shared" si="29"/>
        <v>0</v>
      </c>
      <c r="AX51" s="615">
        <f t="shared" si="30"/>
        <v>0</v>
      </c>
      <c r="AZ51" s="582"/>
      <c r="BA51" s="579"/>
      <c r="BB51" s="580"/>
      <c r="BC51" s="580"/>
      <c r="BD51" s="580"/>
      <c r="BE51" s="580"/>
      <c r="BF51" s="580"/>
      <c r="BG51" s="580"/>
      <c r="BH51" s="580"/>
      <c r="BI51" s="580"/>
      <c r="BJ51" s="580"/>
      <c r="BK51" s="580"/>
      <c r="BL51" s="581"/>
      <c r="BM51" s="602" t="str">
        <f t="shared" si="31"/>
        <v/>
      </c>
    </row>
    <row r="52" spans="1:65" ht="15.75" thickBot="1">
      <c r="A52" s="518" t="s">
        <v>129</v>
      </c>
      <c r="B52" s="507"/>
      <c r="C52" s="145">
        <f>VLOOKUP(A52,SET_import!$A:$B,2,0)</f>
        <v>2</v>
      </c>
      <c r="D52" s="521"/>
      <c r="E52" s="518" t="s">
        <v>109</v>
      </c>
      <c r="F52" s="522"/>
      <c r="G52" s="145">
        <f>VLOOKUP(E52,SET_import!$A:$B,2,0)</f>
        <v>4</v>
      </c>
      <c r="H52" s="523"/>
      <c r="I52" s="518" t="s">
        <v>120</v>
      </c>
      <c r="J52" s="508"/>
      <c r="K52" s="143">
        <f>VLOOKUP(I52,SET_import!$A:$B,2,0)</f>
        <v>0</v>
      </c>
      <c r="L52" s="504"/>
      <c r="M52" s="125"/>
      <c r="AJ52" s="583" t="s">
        <v>1970</v>
      </c>
      <c r="AK52" s="613">
        <f>IF(COUNT(AK46:AK51)=0,"",AVERAGE(AK46:AK51))</f>
        <v>6.280000000000002</v>
      </c>
      <c r="AL52" s="617">
        <f t="shared" ref="AL52:AV52" si="32">IF(COUNT(AL46:AL51)=0,"",AVERAGE(AL46:AL51))</f>
        <v>6.080000000000001</v>
      </c>
      <c r="AM52" s="617">
        <f t="shared" si="32"/>
        <v>7.3700000000000019</v>
      </c>
      <c r="AN52" s="617" t="str">
        <f t="shared" si="32"/>
        <v/>
      </c>
      <c r="AO52" s="617" t="str">
        <f t="shared" si="32"/>
        <v/>
      </c>
      <c r="AP52" s="617" t="str">
        <f t="shared" si="32"/>
        <v/>
      </c>
      <c r="AQ52" s="617" t="str">
        <f t="shared" si="32"/>
        <v/>
      </c>
      <c r="AR52" s="617" t="str">
        <f t="shared" si="32"/>
        <v/>
      </c>
      <c r="AS52" s="617" t="str">
        <f t="shared" si="32"/>
        <v/>
      </c>
      <c r="AT52" s="617" t="str">
        <f t="shared" si="32"/>
        <v/>
      </c>
      <c r="AU52" s="617" t="str">
        <f t="shared" si="32"/>
        <v/>
      </c>
      <c r="AV52" s="616" t="str">
        <f t="shared" si="32"/>
        <v/>
      </c>
      <c r="AW52" s="614">
        <f t="shared" si="29"/>
        <v>6.576666666666668</v>
      </c>
      <c r="AX52" s="615">
        <f>SUM(AX46:AX51)</f>
        <v>19.730000000000004</v>
      </c>
      <c r="AZ52" s="584" t="s">
        <v>1971</v>
      </c>
      <c r="BA52" s="613">
        <f>IF(COUNT(BA46:BA51)=0,"",AVERAGE(BA46:BA51))</f>
        <v>3</v>
      </c>
      <c r="BB52" s="617">
        <f t="shared" ref="BB52:BL52" si="33">IF(COUNT(BB46:BB51)=0,"",AVERAGE(BB46:BB51))</f>
        <v>3</v>
      </c>
      <c r="BC52" s="617">
        <f t="shared" si="33"/>
        <v>3</v>
      </c>
      <c r="BD52" s="617" t="str">
        <f t="shared" si="33"/>
        <v/>
      </c>
      <c r="BE52" s="617" t="str">
        <f t="shared" si="33"/>
        <v/>
      </c>
      <c r="BF52" s="617" t="str">
        <f t="shared" si="33"/>
        <v/>
      </c>
      <c r="BG52" s="617" t="str">
        <f t="shared" si="33"/>
        <v/>
      </c>
      <c r="BH52" s="617" t="str">
        <f t="shared" si="33"/>
        <v/>
      </c>
      <c r="BI52" s="617" t="str">
        <f t="shared" si="33"/>
        <v/>
      </c>
      <c r="BJ52" s="617" t="str">
        <f t="shared" si="33"/>
        <v/>
      </c>
      <c r="BK52" s="617" t="str">
        <f t="shared" si="33"/>
        <v/>
      </c>
      <c r="BL52" s="616" t="str">
        <f t="shared" si="33"/>
        <v/>
      </c>
      <c r="BM52" s="614">
        <f t="shared" ref="BM52" si="34">IF(COUNT(BA52:BL52)=0,0,AVERAGE(BA52:BL52))</f>
        <v>3</v>
      </c>
    </row>
    <row r="53" spans="1:65" ht="15">
      <c r="A53" s="518"/>
      <c r="B53" s="524"/>
      <c r="C53" s="525"/>
      <c r="D53" s="519"/>
      <c r="E53" s="511"/>
      <c r="F53" s="524"/>
      <c r="G53" s="526"/>
      <c r="H53" s="520"/>
      <c r="I53" s="518"/>
      <c r="J53" s="527"/>
      <c r="K53" s="526"/>
      <c r="L53" s="504"/>
      <c r="M53" s="125"/>
    </row>
    <row r="54" spans="1:65" ht="15">
      <c r="A54" s="528" t="s">
        <v>130</v>
      </c>
      <c r="B54" s="507"/>
      <c r="C54" s="282">
        <f>VLOOKUP(A54,SET_import!$A:$B,2,0)</f>
        <v>0</v>
      </c>
      <c r="D54" s="529"/>
      <c r="E54" s="528" t="s">
        <v>110</v>
      </c>
      <c r="F54" s="522"/>
      <c r="G54" s="282">
        <f>VLOOKUP(E54,SET_import!$A:$B,2,0)</f>
        <v>5</v>
      </c>
      <c r="H54" s="530"/>
      <c r="I54" s="528" t="s">
        <v>121</v>
      </c>
      <c r="J54" s="508"/>
      <c r="K54" s="287">
        <f>VLOOKUP(I54,SET_import!$A:$B,2,0)</f>
        <v>0</v>
      </c>
      <c r="L54" s="504"/>
      <c r="M54" s="125"/>
    </row>
    <row r="55" spans="1:65" ht="15">
      <c r="A55" s="528" t="s">
        <v>131</v>
      </c>
      <c r="B55" s="507"/>
      <c r="C55" s="283">
        <f>VLOOKUP(A55,SET_import!$A:$B,2,0)</f>
        <v>0</v>
      </c>
      <c r="D55" s="531"/>
      <c r="E55" s="528" t="s">
        <v>111</v>
      </c>
      <c r="F55" s="522"/>
      <c r="G55" s="283">
        <f>VLOOKUP(E55,SET_import!$A:$B,2,0)</f>
        <v>2</v>
      </c>
      <c r="H55" s="532"/>
      <c r="I55" s="528" t="s">
        <v>122</v>
      </c>
      <c r="J55" s="508"/>
      <c r="K55" s="292">
        <f>VLOOKUP(I55,SET_import!$A:$B,2,0)</f>
        <v>0</v>
      </c>
      <c r="L55" s="504"/>
      <c r="M55" s="125"/>
    </row>
    <row r="56" spans="1:65" ht="15">
      <c r="A56" s="528"/>
      <c r="B56" s="507"/>
      <c r="C56" s="533"/>
      <c r="D56" s="531"/>
      <c r="E56" s="528"/>
      <c r="F56" s="522"/>
      <c r="G56" s="533"/>
      <c r="H56" s="532"/>
      <c r="I56" s="528"/>
      <c r="J56" s="508"/>
      <c r="K56" s="534"/>
      <c r="L56" s="504"/>
      <c r="M56" s="125"/>
    </row>
    <row r="57" spans="1:65" ht="15">
      <c r="A57" s="535" t="s">
        <v>132</v>
      </c>
      <c r="B57" s="507"/>
      <c r="C57" s="275">
        <f>VLOOKUP(A57,SET_import!$A:$B,2,0)</f>
        <v>0</v>
      </c>
      <c r="D57" s="531"/>
      <c r="E57" s="535" t="s">
        <v>112</v>
      </c>
      <c r="F57" s="508"/>
      <c r="G57" s="310">
        <f>VLOOKUP(E57,SET_import!$A:$B,2,0)</f>
        <v>0</v>
      </c>
      <c r="H57" s="536"/>
      <c r="I57" s="535" t="s">
        <v>123</v>
      </c>
      <c r="J57" s="508"/>
      <c r="K57" s="313">
        <f>VLOOKUP(I57,SET_import!$A:$B,2,0)</f>
        <v>0</v>
      </c>
      <c r="L57" s="504"/>
      <c r="M57" s="125"/>
    </row>
    <row r="58" spans="1:65" ht="15">
      <c r="A58" s="535" t="s">
        <v>133</v>
      </c>
      <c r="B58" s="507"/>
      <c r="C58" s="235">
        <f>VLOOKUP(A58,SET_import!$A:$B,2,0)</f>
        <v>0</v>
      </c>
      <c r="D58" s="531"/>
      <c r="E58" s="535" t="s">
        <v>113</v>
      </c>
      <c r="F58" s="508"/>
      <c r="G58" s="235">
        <f>VLOOKUP(E58,SET_import!$A:$B,2,0)</f>
        <v>0</v>
      </c>
      <c r="H58" s="536"/>
      <c r="I58" s="535" t="s">
        <v>124</v>
      </c>
      <c r="J58" s="508"/>
      <c r="K58" s="311">
        <f>VLOOKUP(I58,SET_import!$A:$B,2,0)</f>
        <v>0</v>
      </c>
      <c r="L58" s="504"/>
      <c r="M58" s="125"/>
    </row>
    <row r="59" spans="1:65" ht="15">
      <c r="A59" s="537"/>
      <c r="B59" s="507"/>
      <c r="C59" s="538"/>
      <c r="D59" s="539"/>
      <c r="E59" s="537"/>
      <c r="F59" s="507"/>
      <c r="G59" s="538"/>
      <c r="H59" s="540"/>
      <c r="I59" s="537"/>
      <c r="J59" s="508"/>
      <c r="K59" s="541"/>
      <c r="L59" s="504"/>
      <c r="M59" s="125"/>
    </row>
    <row r="60" spans="1:65" ht="15">
      <c r="A60" s="125"/>
      <c r="B60" s="125"/>
      <c r="C60" s="125"/>
      <c r="D60" s="542"/>
      <c r="E60" s="506" t="s">
        <v>114</v>
      </c>
      <c r="F60" s="507"/>
      <c r="G60" s="235">
        <f>VLOOKUP(E60,SET_import!$A:$B,2,0)</f>
        <v>0</v>
      </c>
      <c r="H60" s="536"/>
      <c r="I60" s="506" t="s">
        <v>125</v>
      </c>
      <c r="J60" s="508"/>
      <c r="K60" s="256">
        <f>VLOOKUP(I60,SET_import!$A:$B,2,0)</f>
        <v>0</v>
      </c>
      <c r="L60" s="504"/>
      <c r="M60" s="125"/>
    </row>
    <row r="61" spans="1:65" ht="15">
      <c r="A61" s="543" t="s">
        <v>104</v>
      </c>
      <c r="B61" s="125"/>
      <c r="C61" s="390">
        <f>VLOOKUP(A61,SET_import!$A:$B,2,0)</f>
        <v>6</v>
      </c>
      <c r="D61" s="542"/>
      <c r="E61" s="506"/>
      <c r="F61" s="544"/>
      <c r="G61" s="545"/>
      <c r="H61" s="536"/>
      <c r="I61" s="546" t="s">
        <v>126</v>
      </c>
      <c r="J61" s="508"/>
      <c r="K61" s="255">
        <f>VLOOKUP(I61,SET_import!$A:$B,2,0)</f>
        <v>0</v>
      </c>
      <c r="L61" s="504"/>
      <c r="M61" s="125"/>
    </row>
    <row r="62" spans="1:65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504"/>
      <c r="M62" s="125"/>
    </row>
    <row r="63" spans="1:65" ht="16.5">
      <c r="A63" s="547" t="s">
        <v>106</v>
      </c>
      <c r="B63" s="548"/>
      <c r="C63" s="390">
        <f>VLOOKUP(A63,SET_import!$A:$B,2,0)</f>
        <v>1</v>
      </c>
      <c r="D63" s="548"/>
      <c r="E63" s="548"/>
      <c r="F63" s="548"/>
      <c r="G63" s="548"/>
      <c r="H63" s="548"/>
      <c r="I63" s="548"/>
      <c r="J63" s="548"/>
      <c r="K63" s="548"/>
      <c r="L63" s="504"/>
      <c r="M63" s="125"/>
    </row>
    <row r="64" spans="1:65" ht="16.5">
      <c r="A64" s="549"/>
      <c r="B64" s="550"/>
      <c r="C64" s="550"/>
      <c r="D64" s="550"/>
      <c r="E64" s="550"/>
      <c r="F64" s="550"/>
      <c r="G64" s="550"/>
      <c r="H64" s="550"/>
      <c r="I64" s="550"/>
      <c r="J64" s="550"/>
      <c r="K64" s="551"/>
      <c r="L64" s="504"/>
      <c r="M64" s="125"/>
    </row>
    <row r="65" spans="1:13">
      <c r="A65" s="125"/>
      <c r="B65" s="125"/>
      <c r="C65" s="125"/>
      <c r="D65" s="125"/>
      <c r="E65" s="125"/>
      <c r="F65" s="125"/>
      <c r="G65" s="125"/>
      <c r="H65" s="125"/>
      <c r="I65" s="505" t="s">
        <v>142</v>
      </c>
      <c r="J65" s="125"/>
      <c r="K65" s="273">
        <f>VLOOKUP(I65,SET_import!$A:$B,2,0)</f>
        <v>0</v>
      </c>
      <c r="L65" s="504"/>
      <c r="M65" s="125"/>
    </row>
    <row r="66" spans="1:13" ht="15">
      <c r="A66" s="506" t="s">
        <v>154</v>
      </c>
      <c r="B66" s="507"/>
      <c r="C66" s="144">
        <f>VLOOKUP(A66,SET_import!$A:$B,2,0)</f>
        <v>0</v>
      </c>
      <c r="D66" s="502"/>
      <c r="E66" s="506" t="s">
        <v>134</v>
      </c>
      <c r="F66" s="507"/>
      <c r="G66" s="144">
        <f>VLOOKUP(E66,SET_import!$A:$B,2,0)</f>
        <v>0</v>
      </c>
      <c r="H66" s="503"/>
      <c r="I66" s="506" t="s">
        <v>143</v>
      </c>
      <c r="J66" s="508"/>
      <c r="K66" s="149">
        <f>VLOOKUP(I66,SET_import!$A:$B,2,0)</f>
        <v>0</v>
      </c>
      <c r="L66" s="504"/>
      <c r="M66" s="125"/>
    </row>
    <row r="67" spans="1:13" ht="15">
      <c r="A67" s="506"/>
      <c r="B67" s="507"/>
      <c r="C67" s="509"/>
      <c r="D67" s="510"/>
      <c r="E67" s="511"/>
      <c r="F67" s="507"/>
      <c r="G67" s="512"/>
      <c r="H67" s="513"/>
      <c r="I67" s="506" t="s">
        <v>144</v>
      </c>
      <c r="J67" s="508"/>
      <c r="K67" s="148">
        <f>VLOOKUP(I67,SET_import!$A:$B,2,0)</f>
        <v>0</v>
      </c>
      <c r="L67" s="504"/>
      <c r="M67" s="125"/>
    </row>
    <row r="68" spans="1:13" ht="15">
      <c r="A68" s="506"/>
      <c r="B68" s="507"/>
      <c r="C68" s="509"/>
      <c r="D68" s="510"/>
      <c r="E68" s="511"/>
      <c r="F68" s="507"/>
      <c r="G68" s="509"/>
      <c r="H68" s="513"/>
      <c r="I68" s="506" t="s">
        <v>145</v>
      </c>
      <c r="J68" s="508"/>
      <c r="K68" s="144">
        <f>VLOOKUP(I68,SET_import!$A:$B,2,0)</f>
        <v>0</v>
      </c>
      <c r="L68" s="504"/>
      <c r="M68" s="125"/>
    </row>
    <row r="69" spans="1:13" ht="15">
      <c r="A69" s="514"/>
      <c r="B69" s="507"/>
      <c r="C69" s="515"/>
      <c r="D69" s="516"/>
      <c r="E69" s="511"/>
      <c r="F69" s="507"/>
      <c r="G69" s="3"/>
      <c r="H69" s="517"/>
      <c r="I69" s="514"/>
      <c r="J69" s="508"/>
      <c r="K69" s="3"/>
      <c r="L69" s="504"/>
      <c r="M69" s="125"/>
    </row>
    <row r="70" spans="1:13" ht="15">
      <c r="A70" s="518" t="s">
        <v>155</v>
      </c>
      <c r="B70" s="507"/>
      <c r="C70" s="146">
        <f>VLOOKUP(A70,SET_import!$A:$B,2,0)</f>
        <v>0</v>
      </c>
      <c r="D70" s="519"/>
      <c r="E70" s="518" t="s">
        <v>135</v>
      </c>
      <c r="F70" s="507"/>
      <c r="G70" s="146">
        <f>VLOOKUP(E70,SET_import!$A:$B,2,0)</f>
        <v>0</v>
      </c>
      <c r="H70" s="520"/>
      <c r="I70" s="518" t="s">
        <v>146</v>
      </c>
      <c r="J70" s="508"/>
      <c r="K70" s="147">
        <f>VLOOKUP(I70,SET_import!$A:$B,2,0)</f>
        <v>0</v>
      </c>
      <c r="L70" s="504"/>
      <c r="M70" s="125"/>
    </row>
    <row r="71" spans="1:13" ht="15">
      <c r="A71" s="518" t="s">
        <v>156</v>
      </c>
      <c r="B71" s="507"/>
      <c r="C71" s="145">
        <f>VLOOKUP(A71,SET_import!$A:$B,2,0)</f>
        <v>0</v>
      </c>
      <c r="D71" s="521"/>
      <c r="E71" s="518" t="s">
        <v>136</v>
      </c>
      <c r="F71" s="522"/>
      <c r="G71" s="145">
        <f>VLOOKUP(E71,SET_import!$A:$B,2,0)</f>
        <v>0</v>
      </c>
      <c r="H71" s="523"/>
      <c r="I71" s="518" t="s">
        <v>147</v>
      </c>
      <c r="J71" s="508"/>
      <c r="K71" s="143">
        <f>VLOOKUP(I71,SET_import!$A:$B,2,0)</f>
        <v>0</v>
      </c>
      <c r="L71" s="504"/>
      <c r="M71" s="125"/>
    </row>
    <row r="72" spans="1:13" ht="15">
      <c r="A72" s="518"/>
      <c r="B72" s="524"/>
      <c r="C72" s="525"/>
      <c r="D72" s="519"/>
      <c r="E72" s="511"/>
      <c r="F72" s="524"/>
      <c r="G72" s="526"/>
      <c r="H72" s="520"/>
      <c r="I72" s="518"/>
      <c r="J72" s="527"/>
      <c r="K72" s="526"/>
      <c r="L72" s="504"/>
      <c r="M72" s="125"/>
    </row>
    <row r="73" spans="1:13" ht="15">
      <c r="A73" s="528" t="s">
        <v>157</v>
      </c>
      <c r="B73" s="507"/>
      <c r="C73" s="282">
        <f>VLOOKUP(A73,SET_import!$A:$B,2,0)</f>
        <v>0</v>
      </c>
      <c r="D73" s="529"/>
      <c r="E73" s="528" t="s">
        <v>137</v>
      </c>
      <c r="F73" s="522"/>
      <c r="G73" s="282">
        <f>VLOOKUP(E73,SET_import!$A:$B,2,0)</f>
        <v>0</v>
      </c>
      <c r="H73" s="530"/>
      <c r="I73" s="528" t="s">
        <v>148</v>
      </c>
      <c r="J73" s="508"/>
      <c r="K73" s="287">
        <f>VLOOKUP(I73,SET_import!$A:$B,2,0)</f>
        <v>0</v>
      </c>
      <c r="L73" s="504"/>
      <c r="M73" s="125"/>
    </row>
    <row r="74" spans="1:13" ht="15">
      <c r="A74" s="528" t="s">
        <v>158</v>
      </c>
      <c r="B74" s="507"/>
      <c r="C74" s="283">
        <f>VLOOKUP(A74,SET_import!$A:$B,2,0)</f>
        <v>0</v>
      </c>
      <c r="D74" s="531"/>
      <c r="E74" s="528" t="s">
        <v>138</v>
      </c>
      <c r="F74" s="522"/>
      <c r="G74" s="283">
        <f>VLOOKUP(E74,SET_import!$A:$B,2,0)</f>
        <v>0</v>
      </c>
      <c r="H74" s="532"/>
      <c r="I74" s="528" t="s">
        <v>149</v>
      </c>
      <c r="J74" s="508"/>
      <c r="K74" s="292">
        <f>VLOOKUP(I74,SET_import!$A:$B,2,0)</f>
        <v>0</v>
      </c>
      <c r="L74" s="504"/>
      <c r="M74" s="125"/>
    </row>
    <row r="75" spans="1:13" ht="15">
      <c r="A75" s="528"/>
      <c r="B75" s="507"/>
      <c r="C75" s="533"/>
      <c r="D75" s="531"/>
      <c r="E75" s="528"/>
      <c r="F75" s="522"/>
      <c r="G75" s="533"/>
      <c r="H75" s="532"/>
      <c r="I75" s="528"/>
      <c r="J75" s="508"/>
      <c r="K75" s="534"/>
      <c r="L75" s="504"/>
      <c r="M75" s="125"/>
    </row>
    <row r="76" spans="1:13" ht="15">
      <c r="A76" s="535" t="s">
        <v>159</v>
      </c>
      <c r="B76" s="507"/>
      <c r="C76" s="275">
        <f>VLOOKUP(A76,SET_import!$A:$B,2,0)</f>
        <v>0</v>
      </c>
      <c r="D76" s="531"/>
      <c r="E76" s="535" t="s">
        <v>139</v>
      </c>
      <c r="F76" s="508"/>
      <c r="G76" s="310">
        <f>VLOOKUP(E76,SET_import!$A:$B,2,0)</f>
        <v>0</v>
      </c>
      <c r="H76" s="536"/>
      <c r="I76" s="535" t="s">
        <v>150</v>
      </c>
      <c r="J76" s="508"/>
      <c r="K76" s="313">
        <f>VLOOKUP(I76,SET_import!$A:$B,2,0)</f>
        <v>0</v>
      </c>
      <c r="L76" s="504"/>
      <c r="M76" s="125"/>
    </row>
    <row r="77" spans="1:13" ht="15">
      <c r="A77" s="535" t="s">
        <v>160</v>
      </c>
      <c r="B77" s="507"/>
      <c r="C77" s="235">
        <f>VLOOKUP(A77,SET_import!$A:$B,2,0)</f>
        <v>0</v>
      </c>
      <c r="D77" s="531"/>
      <c r="E77" s="535" t="s">
        <v>140</v>
      </c>
      <c r="F77" s="508"/>
      <c r="G77" s="235">
        <f>VLOOKUP(E77,SET_import!$A:$B,2,0)</f>
        <v>0</v>
      </c>
      <c r="H77" s="536"/>
      <c r="I77" s="535" t="s">
        <v>151</v>
      </c>
      <c r="J77" s="508"/>
      <c r="K77" s="311">
        <f>VLOOKUP(I77,SET_import!$A:$B,2,0)</f>
        <v>0</v>
      </c>
      <c r="L77" s="504"/>
      <c r="M77" s="125"/>
    </row>
    <row r="78" spans="1:13" ht="15">
      <c r="A78" s="537"/>
      <c r="B78" s="507"/>
      <c r="C78" s="538"/>
      <c r="D78" s="539"/>
      <c r="E78" s="537"/>
      <c r="F78" s="507"/>
      <c r="G78" s="538"/>
      <c r="H78" s="540"/>
      <c r="I78" s="537"/>
      <c r="J78" s="508"/>
      <c r="K78" s="541"/>
      <c r="L78" s="504"/>
      <c r="M78" s="125"/>
    </row>
    <row r="79" spans="1:13" ht="15">
      <c r="A79" s="125"/>
      <c r="B79" s="125"/>
      <c r="C79" s="125"/>
      <c r="D79" s="542"/>
      <c r="E79" s="506" t="s">
        <v>141</v>
      </c>
      <c r="F79" s="507"/>
      <c r="G79" s="235">
        <f>VLOOKUP(E79,SET_import!$A:$B,2,0)</f>
        <v>0</v>
      </c>
      <c r="H79" s="536"/>
      <c r="I79" s="506" t="s">
        <v>152</v>
      </c>
      <c r="J79" s="508"/>
      <c r="K79" s="256">
        <f>VLOOKUP(I79,SET_import!$A:$B,2,0)</f>
        <v>0</v>
      </c>
      <c r="L79" s="504"/>
      <c r="M79" s="125"/>
    </row>
    <row r="80" spans="1:13" ht="15">
      <c r="A80" s="543" t="s">
        <v>105</v>
      </c>
      <c r="B80" s="125"/>
      <c r="C80" s="390">
        <f>VLOOKUP(A80,SET_import!$A:$B,2,0)</f>
        <v>0</v>
      </c>
      <c r="D80" s="542"/>
      <c r="E80" s="506"/>
      <c r="F80" s="544"/>
      <c r="G80" s="545"/>
      <c r="H80" s="536"/>
      <c r="I80" s="546" t="s">
        <v>153</v>
      </c>
      <c r="J80" s="508"/>
      <c r="K80" s="255">
        <f>VLOOKUP(I80,SET_import!$A:$B,2,0)</f>
        <v>0</v>
      </c>
      <c r="L80" s="504"/>
      <c r="M80" s="125"/>
    </row>
    <row r="81" spans="1:13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AV18:AX18"/>
    <mergeCell ref="AN4:AW5"/>
    <mergeCell ref="BK18:BM18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BM44:BM45"/>
    <mergeCell ref="AK44:AV44"/>
    <mergeCell ref="BA44:BL44"/>
    <mergeCell ref="AJ44:AJ45"/>
    <mergeCell ref="AZ44:AZ45"/>
    <mergeCell ref="AX44:AX45"/>
    <mergeCell ref="AW44:AW45"/>
  </mergeCells>
  <phoneticPr fontId="6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7"/>
  <dimension ref="R2:AG11"/>
  <sheetViews>
    <sheetView topLeftCell="D1" workbookViewId="0"/>
  </sheetViews>
  <sheetFormatPr defaultRowHeight="12.75"/>
  <cols>
    <col min="14" max="14" width="15.7109375" bestFit="1" customWidth="1"/>
    <col min="15" max="15" width="10.85546875" bestFit="1" customWidth="1"/>
    <col min="16" max="16" width="8.5703125" bestFit="1" customWidth="1"/>
    <col min="18" max="18" width="15.7109375" bestFit="1" customWidth="1"/>
    <col min="19" max="20" width="14.140625" customWidth="1"/>
    <col min="21" max="21" width="5" customWidth="1"/>
    <col min="22" max="22" width="14.42578125" customWidth="1"/>
    <col min="23" max="23" width="15.7109375" customWidth="1"/>
    <col min="24" max="25" width="10.85546875" customWidth="1"/>
    <col min="26" max="26" width="6.28515625" customWidth="1"/>
    <col min="27" max="27" width="14.42578125" customWidth="1"/>
    <col min="28" max="28" width="16.140625" customWidth="1"/>
    <col min="29" max="29" width="15.7109375" customWidth="1"/>
    <col min="30" max="32" width="14.42578125" customWidth="1"/>
    <col min="33" max="33" width="11.140625" customWidth="1"/>
    <col min="34" max="35" width="14.42578125" customWidth="1"/>
    <col min="36" max="36" width="11.140625" customWidth="1"/>
    <col min="37" max="39" width="14.42578125" customWidth="1"/>
    <col min="40" max="40" width="11.140625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>
    <row r="2" spans="18:33">
      <c r="R2" s="628" t="s">
        <v>292</v>
      </c>
      <c r="S2" s="628" t="s">
        <v>232</v>
      </c>
      <c r="T2" s="628" t="s">
        <v>2004</v>
      </c>
      <c r="U2" s="631" t="s">
        <v>2003</v>
      </c>
      <c r="W2" s="628" t="s">
        <v>292</v>
      </c>
      <c r="X2" s="628" t="s">
        <v>232</v>
      </c>
      <c r="Y2" s="628" t="s">
        <v>2004</v>
      </c>
      <c r="Z2" s="631" t="s">
        <v>2003</v>
      </c>
      <c r="AB2" s="628" t="s">
        <v>2013</v>
      </c>
      <c r="AC2" s="624"/>
      <c r="AD2" s="628" t="s">
        <v>227</v>
      </c>
      <c r="AE2" s="624"/>
      <c r="AF2" s="624"/>
      <c r="AG2" s="625"/>
    </row>
    <row r="3" spans="18:33">
      <c r="R3" s="623" t="s">
        <v>2014</v>
      </c>
      <c r="S3" s="629" t="s">
        <v>2007</v>
      </c>
      <c r="T3" s="623" t="s">
        <v>2002</v>
      </c>
      <c r="U3" s="632">
        <v>6.280000000000002</v>
      </c>
      <c r="W3" s="623" t="s">
        <v>2014</v>
      </c>
      <c r="X3" s="629" t="s">
        <v>2007</v>
      </c>
      <c r="Y3" s="623" t="s">
        <v>2010</v>
      </c>
      <c r="Z3" s="637">
        <v>2.3259259259259254E-2</v>
      </c>
      <c r="AB3" s="628" t="s">
        <v>292</v>
      </c>
      <c r="AC3" s="628" t="s">
        <v>232</v>
      </c>
      <c r="AD3" s="623">
        <v>1</v>
      </c>
      <c r="AE3" s="641">
        <v>2</v>
      </c>
      <c r="AF3" s="641">
        <v>3</v>
      </c>
      <c r="AG3" s="631" t="s">
        <v>243</v>
      </c>
    </row>
    <row r="4" spans="18:33">
      <c r="R4" s="626"/>
      <c r="S4" s="626"/>
      <c r="T4" s="635" t="s">
        <v>2005</v>
      </c>
      <c r="U4" s="633">
        <v>0</v>
      </c>
      <c r="W4" s="626"/>
      <c r="X4" s="626"/>
      <c r="Y4" s="635" t="s">
        <v>2011</v>
      </c>
      <c r="Z4" s="638">
        <v>2.3259259259259254E-2</v>
      </c>
      <c r="AB4" s="623" t="s">
        <v>2014</v>
      </c>
      <c r="AC4" s="629" t="s">
        <v>2007</v>
      </c>
      <c r="AD4" s="642">
        <v>8</v>
      </c>
      <c r="AE4" s="643">
        <v>6</v>
      </c>
      <c r="AF4" s="643">
        <v>1</v>
      </c>
      <c r="AG4" s="632">
        <v>15</v>
      </c>
    </row>
    <row r="5" spans="18:33">
      <c r="R5" s="626"/>
      <c r="S5" s="626"/>
      <c r="T5" s="635" t="s">
        <v>2006</v>
      </c>
      <c r="U5" s="633">
        <v>6.280000000000002</v>
      </c>
      <c r="W5" s="626"/>
      <c r="X5" s="626"/>
      <c r="Y5" s="635" t="s">
        <v>2012</v>
      </c>
      <c r="Z5" s="638">
        <v>0</v>
      </c>
      <c r="AB5" s="626"/>
      <c r="AC5" s="630" t="s">
        <v>2008</v>
      </c>
      <c r="AD5" s="644">
        <v>13</v>
      </c>
      <c r="AE5" s="589">
        <v>4</v>
      </c>
      <c r="AF5" s="589">
        <v>1</v>
      </c>
      <c r="AG5" s="633">
        <v>18</v>
      </c>
    </row>
    <row r="6" spans="18:33">
      <c r="R6" s="626"/>
      <c r="S6" s="629" t="s">
        <v>2008</v>
      </c>
      <c r="T6" s="623" t="s">
        <v>2002</v>
      </c>
      <c r="U6" s="632">
        <v>6.080000000000001</v>
      </c>
      <c r="W6" s="626"/>
      <c r="X6" s="629" t="s">
        <v>2008</v>
      </c>
      <c r="Y6" s="623" t="s">
        <v>2010</v>
      </c>
      <c r="Z6" s="637">
        <v>2.2518518518518518E-2</v>
      </c>
      <c r="AB6" s="626"/>
      <c r="AC6" s="630" t="s">
        <v>2009</v>
      </c>
      <c r="AD6" s="644">
        <v>19</v>
      </c>
      <c r="AE6" s="589">
        <v>4</v>
      </c>
      <c r="AF6" s="589">
        <v>1</v>
      </c>
      <c r="AG6" s="633">
        <v>24</v>
      </c>
    </row>
    <row r="7" spans="18:33">
      <c r="R7" s="626"/>
      <c r="S7" s="626"/>
      <c r="T7" s="635" t="s">
        <v>2005</v>
      </c>
      <c r="U7" s="633">
        <v>0</v>
      </c>
      <c r="W7" s="626"/>
      <c r="X7" s="626"/>
      <c r="Y7" s="635" t="s">
        <v>2011</v>
      </c>
      <c r="Z7" s="638">
        <v>2.2518518518518518E-2</v>
      </c>
      <c r="AB7" s="647" t="s">
        <v>243</v>
      </c>
      <c r="AC7" s="648"/>
      <c r="AD7" s="645">
        <v>40</v>
      </c>
      <c r="AE7" s="646">
        <v>14</v>
      </c>
      <c r="AF7" s="646">
        <v>3</v>
      </c>
      <c r="AG7" s="640">
        <v>57</v>
      </c>
    </row>
    <row r="8" spans="18:33">
      <c r="R8" s="626"/>
      <c r="S8" s="626"/>
      <c r="T8" s="635" t="s">
        <v>2006</v>
      </c>
      <c r="U8" s="633">
        <v>6.080000000000001</v>
      </c>
      <c r="W8" s="626"/>
      <c r="X8" s="626"/>
      <c r="Y8" s="635" t="s">
        <v>2012</v>
      </c>
      <c r="Z8" s="638">
        <v>0</v>
      </c>
    </row>
    <row r="9" spans="18:33">
      <c r="R9" s="626"/>
      <c r="S9" s="629" t="s">
        <v>2009</v>
      </c>
      <c r="T9" s="623" t="s">
        <v>2002</v>
      </c>
      <c r="U9" s="632">
        <v>7.3700000000000019</v>
      </c>
      <c r="W9" s="626"/>
      <c r="X9" s="629" t="s">
        <v>2009</v>
      </c>
      <c r="Y9" s="623" t="s">
        <v>2010</v>
      </c>
      <c r="Z9" s="637">
        <v>2.7296296296296291E-2</v>
      </c>
    </row>
    <row r="10" spans="18:33">
      <c r="R10" s="626"/>
      <c r="S10" s="626"/>
      <c r="T10" s="635" t="s">
        <v>2005</v>
      </c>
      <c r="U10" s="633">
        <v>0</v>
      </c>
      <c r="W10" s="626"/>
      <c r="X10" s="626"/>
      <c r="Y10" s="635" t="s">
        <v>2011</v>
      </c>
      <c r="Z10" s="638">
        <v>2.7296296296296291E-2</v>
      </c>
    </row>
    <row r="11" spans="18:33">
      <c r="R11" s="627"/>
      <c r="S11" s="627"/>
      <c r="T11" s="636" t="s">
        <v>2006</v>
      </c>
      <c r="U11" s="634">
        <v>7.3700000000000019</v>
      </c>
      <c r="W11" s="627"/>
      <c r="X11" s="627"/>
      <c r="Y11" s="636" t="s">
        <v>2012</v>
      </c>
      <c r="Z11" s="639">
        <v>0</v>
      </c>
    </row>
  </sheetData>
  <pageMargins left="0.7" right="0.7" top="0.75" bottom="0.75" header="0.3" footer="0.3"/>
  <drawing r:id="rId4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 activeCell="A2" sqref="A2:XFD2450"/>
    </sheetView>
  </sheetViews>
  <sheetFormatPr defaultColWidth="8.85546875" defaultRowHeight="12.75"/>
  <cols>
    <col min="1" max="1" width="10" style="386" bestFit="1" customWidth="1"/>
    <col min="2" max="2" width="15.140625" style="408" customWidth="1"/>
    <col min="3" max="3" width="7.5703125" style="386" customWidth="1"/>
    <col min="4" max="4" width="8.42578125" style="386" bestFit="1" customWidth="1"/>
    <col min="5" max="5" width="9" style="386" bestFit="1" customWidth="1"/>
    <col min="6" max="6" width="11.28515625" style="386" customWidth="1"/>
    <col min="7" max="7" width="8.7109375" style="386" bestFit="1" customWidth="1"/>
    <col min="8" max="8" width="9" style="386" bestFit="1" customWidth="1"/>
    <col min="9" max="9" width="18" style="410" bestFit="1" customWidth="1"/>
    <col min="10" max="10" width="11.7109375" style="386" customWidth="1"/>
    <col min="11" max="11" width="13.42578125" style="386" customWidth="1"/>
    <col min="12" max="12" width="7.85546875" style="386" customWidth="1"/>
    <col min="13" max="13" width="7.7109375" style="386" customWidth="1"/>
    <col min="14" max="14" width="9.7109375" style="386" bestFit="1" customWidth="1"/>
    <col min="15" max="15" width="11.7109375" style="386" bestFit="1" customWidth="1"/>
    <col min="16" max="16" width="18.28515625" style="386" customWidth="1"/>
    <col min="17" max="17" width="15.5703125" style="386" bestFit="1" customWidth="1"/>
    <col min="18" max="18" width="12.85546875" style="386" bestFit="1" customWidth="1"/>
    <col min="19" max="16384" width="8.85546875" style="386"/>
  </cols>
  <sheetData>
    <row r="1" spans="1:18" customFormat="1" ht="25.5">
      <c r="A1" s="401" t="s">
        <v>209</v>
      </c>
      <c r="B1" s="402" t="s">
        <v>210</v>
      </c>
      <c r="C1" s="401" t="s">
        <v>211</v>
      </c>
      <c r="D1" s="401" t="s">
        <v>212</v>
      </c>
      <c r="E1" s="401" t="s">
        <v>213</v>
      </c>
      <c r="F1" s="401" t="s">
        <v>235</v>
      </c>
      <c r="G1" s="401" t="s">
        <v>214</v>
      </c>
      <c r="H1" s="401" t="s">
        <v>215</v>
      </c>
      <c r="I1" s="409" t="s">
        <v>216</v>
      </c>
      <c r="J1" s="401" t="s">
        <v>236</v>
      </c>
      <c r="K1" s="401" t="s">
        <v>217</v>
      </c>
      <c r="L1" s="401" t="s">
        <v>218</v>
      </c>
      <c r="M1" s="401" t="s">
        <v>219</v>
      </c>
      <c r="N1" s="401" t="s">
        <v>220</v>
      </c>
      <c r="O1" s="401" t="s">
        <v>221</v>
      </c>
      <c r="P1" s="401" t="s">
        <v>222</v>
      </c>
      <c r="Q1" s="401" t="s">
        <v>223</v>
      </c>
      <c r="R1" s="401" t="s">
        <v>224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03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53" bestFit="1" customWidth="1"/>
  </cols>
  <sheetData>
    <row r="1" spans="1:15" s="404" customFormat="1" ht="25.5">
      <c r="A1" s="401" t="s">
        <v>226</v>
      </c>
      <c r="B1" s="401" t="s">
        <v>225</v>
      </c>
      <c r="C1" s="401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407" t="s">
        <v>95</v>
      </c>
    </row>
    <row r="2" spans="1:15">
      <c r="A2" s="552"/>
      <c r="B2" s="552"/>
      <c r="C2" s="552"/>
      <c r="F2" s="411"/>
      <c r="H2" s="411"/>
    </row>
    <row r="3" spans="1:15">
      <c r="A3" s="552"/>
      <c r="B3" s="552"/>
      <c r="C3" s="552"/>
      <c r="F3" s="411"/>
      <c r="H3" s="411"/>
    </row>
    <row r="4" spans="1:15">
      <c r="A4" s="552"/>
      <c r="B4" s="552"/>
      <c r="C4" s="552"/>
      <c r="F4" s="411"/>
      <c r="H4" s="411"/>
    </row>
    <row r="5" spans="1:15">
      <c r="A5" s="552"/>
      <c r="B5" s="552"/>
      <c r="C5" s="552"/>
      <c r="F5" s="411"/>
      <c r="H5" s="411"/>
    </row>
    <row r="6" spans="1:15">
      <c r="A6" s="552"/>
      <c r="B6" s="552"/>
      <c r="C6" s="552"/>
      <c r="F6" s="411"/>
      <c r="H6" s="411"/>
    </row>
    <row r="7" spans="1:15">
      <c r="A7" s="552"/>
      <c r="B7" s="552"/>
      <c r="C7" s="552"/>
      <c r="F7" s="411"/>
      <c r="H7" s="411"/>
    </row>
    <row r="8" spans="1:15">
      <c r="A8" s="552"/>
      <c r="B8" s="552"/>
      <c r="C8" s="552"/>
      <c r="F8" s="411"/>
      <c r="H8" s="411"/>
    </row>
    <row r="9" spans="1:15">
      <c r="A9" s="552"/>
      <c r="B9" s="552"/>
      <c r="C9" s="552"/>
      <c r="F9" s="411"/>
      <c r="H9" s="411"/>
    </row>
    <row r="10" spans="1:15">
      <c r="A10" s="552"/>
      <c r="B10" s="552"/>
      <c r="C10" s="552"/>
      <c r="F10" s="411"/>
      <c r="H10" s="411"/>
    </row>
    <row r="11" spans="1:15">
      <c r="A11" s="552"/>
      <c r="B11" s="552"/>
      <c r="C11" s="552"/>
      <c r="F11" s="411"/>
      <c r="H11" s="411"/>
    </row>
    <row r="12" spans="1:15">
      <c r="A12" s="552"/>
      <c r="B12" s="552"/>
      <c r="C12" s="552"/>
      <c r="F12" s="411"/>
      <c r="H12" s="411"/>
    </row>
    <row r="13" spans="1:15">
      <c r="A13" s="552"/>
      <c r="B13" s="552"/>
      <c r="C13" s="552"/>
      <c r="F13" s="411"/>
      <c r="H13" s="411"/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8"/>
  <dimension ref="A1:S4429"/>
  <sheetViews>
    <sheetView workbookViewId="0">
      <pane ySplit="1" topLeftCell="A2" activePane="bottomLeft" state="frozen"/>
      <selection pane="bottomLeft" activeCell="S2" sqref="S2:S78"/>
    </sheetView>
  </sheetViews>
  <sheetFormatPr defaultRowHeight="12.75"/>
  <cols>
    <col min="2" max="2" width="16.5703125" style="400" customWidth="1"/>
    <col min="9" max="9" width="15.42578125" style="400" customWidth="1"/>
    <col min="11" max="11" width="15" bestFit="1" customWidth="1"/>
    <col min="16" max="16" width="19.42578125" customWidth="1"/>
  </cols>
  <sheetData>
    <row r="1" spans="1:19" ht="25.5">
      <c r="A1" s="401" t="s">
        <v>209</v>
      </c>
      <c r="B1" s="402" t="s">
        <v>210</v>
      </c>
      <c r="C1" s="401" t="s">
        <v>211</v>
      </c>
      <c r="D1" s="401" t="s">
        <v>212</v>
      </c>
      <c r="E1" s="401" t="s">
        <v>213</v>
      </c>
      <c r="F1" s="401" t="s">
        <v>235</v>
      </c>
      <c r="G1" s="401" t="s">
        <v>214</v>
      </c>
      <c r="H1" s="401" t="s">
        <v>215</v>
      </c>
      <c r="I1" s="402" t="s">
        <v>216</v>
      </c>
      <c r="J1" s="401" t="s">
        <v>236</v>
      </c>
      <c r="K1" s="401" t="s">
        <v>217</v>
      </c>
      <c r="L1" s="401" t="s">
        <v>218</v>
      </c>
      <c r="M1" s="401" t="s">
        <v>219</v>
      </c>
      <c r="N1" s="401" t="s">
        <v>220</v>
      </c>
      <c r="O1" s="401" t="s">
        <v>221</v>
      </c>
      <c r="P1" s="401" t="s">
        <v>222</v>
      </c>
      <c r="Q1" s="401" t="s">
        <v>223</v>
      </c>
      <c r="R1" s="401" t="s">
        <v>224</v>
      </c>
      <c r="S1" s="594" t="s">
        <v>227</v>
      </c>
    </row>
    <row r="2" spans="1:19">
      <c r="A2">
        <v>1</v>
      </c>
      <c r="B2" s="400">
        <v>43846.947916666664</v>
      </c>
      <c r="C2" s="587" t="s">
        <v>97</v>
      </c>
      <c r="D2">
        <v>0.01</v>
      </c>
      <c r="F2">
        <v>1.11368</v>
      </c>
      <c r="I2" s="400">
        <v>43847.206944444442</v>
      </c>
      <c r="J2">
        <v>1.11372</v>
      </c>
      <c r="N2">
        <v>-0.15</v>
      </c>
      <c r="Q2">
        <v>1</v>
      </c>
      <c r="R2" s="587" t="s">
        <v>97</v>
      </c>
      <c r="S2" s="587">
        <v>2</v>
      </c>
    </row>
    <row r="3" spans="1:19">
      <c r="A3">
        <v>2</v>
      </c>
      <c r="B3" s="400">
        <v>43847.188194444447</v>
      </c>
      <c r="C3" s="587" t="s">
        <v>97</v>
      </c>
      <c r="D3">
        <v>0.02</v>
      </c>
      <c r="F3">
        <v>1.11419</v>
      </c>
      <c r="I3" s="400">
        <v>43847.206944444442</v>
      </c>
      <c r="J3">
        <v>1.11372</v>
      </c>
      <c r="N3">
        <v>0.74</v>
      </c>
      <c r="Q3">
        <v>1</v>
      </c>
      <c r="R3" s="587" t="s">
        <v>97</v>
      </c>
      <c r="S3" s="587">
        <v>2</v>
      </c>
    </row>
    <row r="4" spans="1:19">
      <c r="A4">
        <v>3</v>
      </c>
      <c r="B4" s="400">
        <v>43850.927083333336</v>
      </c>
      <c r="C4" s="587" t="s">
        <v>97</v>
      </c>
      <c r="D4">
        <v>0.01</v>
      </c>
      <c r="F4">
        <v>1.10924</v>
      </c>
      <c r="I4" s="400">
        <v>43851.10833333333</v>
      </c>
      <c r="J4">
        <v>1.1092900000000001</v>
      </c>
      <c r="N4">
        <v>-0.16</v>
      </c>
      <c r="Q4">
        <v>2</v>
      </c>
      <c r="R4" s="587" t="s">
        <v>97</v>
      </c>
      <c r="S4" s="587">
        <v>2</v>
      </c>
    </row>
    <row r="5" spans="1:19">
      <c r="A5">
        <v>4</v>
      </c>
      <c r="B5" s="400">
        <v>43850.938888888886</v>
      </c>
      <c r="C5" s="587" t="s">
        <v>97</v>
      </c>
      <c r="D5">
        <v>0.02</v>
      </c>
      <c r="F5">
        <v>1.1097699999999999</v>
      </c>
      <c r="I5" s="400">
        <v>43851.10833333333</v>
      </c>
      <c r="J5">
        <v>1.1092900000000001</v>
      </c>
      <c r="N5">
        <v>0.75</v>
      </c>
      <c r="Q5">
        <v>2</v>
      </c>
      <c r="R5" s="587" t="s">
        <v>97</v>
      </c>
      <c r="S5" s="587">
        <v>2</v>
      </c>
    </row>
    <row r="6" spans="1:19">
      <c r="A6">
        <v>5</v>
      </c>
      <c r="B6" s="400">
        <v>43852.885416666664</v>
      </c>
      <c r="C6" s="587" t="s">
        <v>97</v>
      </c>
      <c r="D6">
        <v>0.01</v>
      </c>
      <c r="F6">
        <v>1.1088199999999999</v>
      </c>
      <c r="I6" s="400">
        <v>43853.120833333334</v>
      </c>
      <c r="J6">
        <v>1.1088499999999999</v>
      </c>
      <c r="N6">
        <v>-0.15</v>
      </c>
      <c r="Q6">
        <v>3</v>
      </c>
      <c r="R6" s="587" t="s">
        <v>97</v>
      </c>
      <c r="S6" s="587">
        <v>2</v>
      </c>
    </row>
    <row r="7" spans="1:19">
      <c r="A7">
        <v>6</v>
      </c>
      <c r="B7" s="400">
        <v>43852.915277777778</v>
      </c>
      <c r="C7" s="587" t="s">
        <v>97</v>
      </c>
      <c r="D7">
        <v>0.02</v>
      </c>
      <c r="F7">
        <v>1.1093200000000001</v>
      </c>
      <c r="I7" s="400">
        <v>43853.120833333334</v>
      </c>
      <c r="J7">
        <v>1.1088499999999999</v>
      </c>
      <c r="N7">
        <v>0.7</v>
      </c>
      <c r="Q7">
        <v>3</v>
      </c>
      <c r="R7" s="587" t="s">
        <v>97</v>
      </c>
      <c r="S7" s="587">
        <v>2</v>
      </c>
    </row>
    <row r="8" spans="1:19">
      <c r="A8">
        <v>7</v>
      </c>
      <c r="B8" s="400">
        <v>43853.833333333336</v>
      </c>
      <c r="C8" s="587" t="s">
        <v>97</v>
      </c>
      <c r="D8">
        <v>0.01</v>
      </c>
      <c r="F8">
        <v>1.1050899999999999</v>
      </c>
      <c r="I8" s="400">
        <v>43854.099305555559</v>
      </c>
      <c r="J8">
        <v>1.1051200000000001</v>
      </c>
      <c r="N8">
        <v>-0.14000000000000001</v>
      </c>
      <c r="Q8">
        <v>4</v>
      </c>
      <c r="R8" s="587" t="s">
        <v>97</v>
      </c>
      <c r="S8" s="587">
        <v>2</v>
      </c>
    </row>
    <row r="9" spans="1:19">
      <c r="A9">
        <v>8</v>
      </c>
      <c r="B9" s="400">
        <v>43853.915277777778</v>
      </c>
      <c r="C9" s="587" t="s">
        <v>97</v>
      </c>
      <c r="D9">
        <v>0.02</v>
      </c>
      <c r="F9">
        <v>1.1055900000000001</v>
      </c>
      <c r="I9" s="400">
        <v>43854.099305555559</v>
      </c>
      <c r="J9">
        <v>1.1051200000000001</v>
      </c>
      <c r="N9">
        <v>0.73</v>
      </c>
      <c r="Q9">
        <v>4</v>
      </c>
      <c r="R9" s="587" t="s">
        <v>97</v>
      </c>
      <c r="S9" s="587">
        <v>2</v>
      </c>
    </row>
    <row r="10" spans="1:19">
      <c r="A10">
        <v>9</v>
      </c>
      <c r="B10" s="400">
        <v>43854.895833333336</v>
      </c>
      <c r="C10" s="587" t="s">
        <v>97</v>
      </c>
      <c r="D10">
        <v>0.01</v>
      </c>
      <c r="F10">
        <v>1.1030599999999999</v>
      </c>
      <c r="I10" s="400">
        <v>43854.929861111108</v>
      </c>
      <c r="J10">
        <v>1.10276</v>
      </c>
      <c r="N10">
        <v>0.2</v>
      </c>
      <c r="Q10">
        <v>5</v>
      </c>
      <c r="R10" s="587" t="s">
        <v>97</v>
      </c>
      <c r="S10" s="587">
        <v>1</v>
      </c>
    </row>
    <row r="11" spans="1:19">
      <c r="A11">
        <v>10</v>
      </c>
      <c r="B11" s="400">
        <v>43857.9375</v>
      </c>
      <c r="C11" s="587" t="s">
        <v>97</v>
      </c>
      <c r="D11">
        <v>0.01</v>
      </c>
      <c r="F11">
        <v>1.10181</v>
      </c>
      <c r="I11" s="400">
        <v>43858.168749999997</v>
      </c>
      <c r="J11">
        <v>1.10185</v>
      </c>
      <c r="N11">
        <v>-0.15</v>
      </c>
      <c r="Q11">
        <v>6</v>
      </c>
      <c r="R11" s="587" t="s">
        <v>97</v>
      </c>
      <c r="S11" s="587">
        <v>2</v>
      </c>
    </row>
    <row r="12" spans="1:19">
      <c r="A12">
        <v>11</v>
      </c>
      <c r="B12" s="400">
        <v>43858.137499999997</v>
      </c>
      <c r="C12" s="587" t="s">
        <v>97</v>
      </c>
      <c r="D12">
        <v>0.02</v>
      </c>
      <c r="F12">
        <v>1.10232</v>
      </c>
      <c r="I12" s="400">
        <v>43858.168749999997</v>
      </c>
      <c r="J12">
        <v>1.10185</v>
      </c>
      <c r="N12">
        <v>0.74</v>
      </c>
      <c r="Q12">
        <v>6</v>
      </c>
      <c r="R12" s="587" t="s">
        <v>97</v>
      </c>
      <c r="S12" s="587">
        <v>2</v>
      </c>
    </row>
    <row r="13" spans="1:19">
      <c r="A13">
        <v>12</v>
      </c>
      <c r="B13" s="400">
        <v>43858.854166666664</v>
      </c>
      <c r="C13" s="587" t="s">
        <v>97</v>
      </c>
      <c r="D13">
        <v>0.01</v>
      </c>
      <c r="F13">
        <v>1.10124</v>
      </c>
      <c r="I13" s="400">
        <v>43859.152777777781</v>
      </c>
      <c r="J13">
        <v>1.1018300000000001</v>
      </c>
      <c r="N13">
        <v>-0.7</v>
      </c>
      <c r="Q13">
        <v>7</v>
      </c>
      <c r="R13" s="587" t="s">
        <v>97</v>
      </c>
      <c r="S13" s="587">
        <v>3</v>
      </c>
    </row>
    <row r="14" spans="1:19">
      <c r="A14">
        <v>13</v>
      </c>
      <c r="B14" s="400">
        <v>43858.916666666664</v>
      </c>
      <c r="C14" s="587" t="s">
        <v>97</v>
      </c>
      <c r="D14">
        <v>0.02</v>
      </c>
      <c r="F14">
        <v>1.1017600000000001</v>
      </c>
      <c r="I14" s="400">
        <v>43859.152777777781</v>
      </c>
      <c r="J14">
        <v>1.1018300000000001</v>
      </c>
      <c r="N14">
        <v>-0.35</v>
      </c>
      <c r="Q14">
        <v>7</v>
      </c>
      <c r="R14" s="587" t="s">
        <v>97</v>
      </c>
      <c r="S14" s="587">
        <v>3</v>
      </c>
    </row>
    <row r="15" spans="1:19">
      <c r="A15">
        <v>14</v>
      </c>
      <c r="B15" s="400">
        <v>43859.104861111111</v>
      </c>
      <c r="C15" s="587" t="s">
        <v>97</v>
      </c>
      <c r="D15">
        <v>0.03</v>
      </c>
      <c r="F15">
        <v>1.10267</v>
      </c>
      <c r="I15" s="400">
        <v>43859.152777777781</v>
      </c>
      <c r="J15">
        <v>1.1018300000000001</v>
      </c>
      <c r="N15">
        <v>2.2200000000000002</v>
      </c>
      <c r="Q15">
        <v>7</v>
      </c>
      <c r="R15" s="587" t="s">
        <v>97</v>
      </c>
      <c r="S15" s="587">
        <v>3</v>
      </c>
    </row>
    <row r="16" spans="1:19">
      <c r="A16">
        <v>15</v>
      </c>
      <c r="B16" s="400">
        <v>43859.916666666664</v>
      </c>
      <c r="C16" s="587" t="s">
        <v>97</v>
      </c>
      <c r="D16">
        <v>0.01</v>
      </c>
      <c r="F16">
        <v>1.1020399999999999</v>
      </c>
      <c r="I16" s="400">
        <v>43859.916666666664</v>
      </c>
      <c r="J16">
        <v>1.1017399999999999</v>
      </c>
      <c r="N16">
        <v>0.2</v>
      </c>
      <c r="Q16">
        <v>8</v>
      </c>
      <c r="R16" s="587" t="s">
        <v>97</v>
      </c>
      <c r="S16" s="587">
        <v>1</v>
      </c>
    </row>
    <row r="17" spans="1:19">
      <c r="A17">
        <v>16</v>
      </c>
      <c r="B17" s="400">
        <v>43859.916666666664</v>
      </c>
      <c r="C17" s="587" t="s">
        <v>97</v>
      </c>
      <c r="D17">
        <v>0.01</v>
      </c>
      <c r="F17">
        <v>1.10172</v>
      </c>
      <c r="I17" s="400">
        <v>43859.923611111109</v>
      </c>
      <c r="J17">
        <v>1.1014200000000001</v>
      </c>
      <c r="N17">
        <v>0.2</v>
      </c>
      <c r="Q17">
        <v>9</v>
      </c>
      <c r="R17" s="587" t="s">
        <v>97</v>
      </c>
      <c r="S17" s="587">
        <v>1</v>
      </c>
    </row>
    <row r="18" spans="1:19">
      <c r="A18">
        <v>17</v>
      </c>
      <c r="B18" s="400">
        <v>43859.923611111109</v>
      </c>
      <c r="C18" s="587" t="s">
        <v>97</v>
      </c>
      <c r="D18">
        <v>0.01</v>
      </c>
      <c r="F18">
        <v>1.1013900000000001</v>
      </c>
      <c r="I18" s="400">
        <v>43859.923611111109</v>
      </c>
      <c r="J18">
        <v>1.1010899999999999</v>
      </c>
      <c r="N18">
        <v>0.2</v>
      </c>
      <c r="Q18">
        <v>10</v>
      </c>
      <c r="R18" s="587" t="s">
        <v>97</v>
      </c>
      <c r="S18" s="587">
        <v>1</v>
      </c>
    </row>
    <row r="19" spans="1:19">
      <c r="A19">
        <v>18</v>
      </c>
      <c r="B19" s="400">
        <v>43859.923611111109</v>
      </c>
      <c r="C19" s="587" t="s">
        <v>97</v>
      </c>
      <c r="D19">
        <v>0.01</v>
      </c>
      <c r="F19">
        <v>1.10107</v>
      </c>
      <c r="I19" s="400">
        <v>43859.9375</v>
      </c>
      <c r="J19">
        <v>1.10077</v>
      </c>
      <c r="N19">
        <v>0.2</v>
      </c>
      <c r="Q19">
        <v>11</v>
      </c>
      <c r="R19" s="587" t="s">
        <v>97</v>
      </c>
      <c r="S19" s="587">
        <v>1</v>
      </c>
    </row>
    <row r="20" spans="1:19">
      <c r="A20">
        <v>19</v>
      </c>
      <c r="B20" s="400">
        <v>43860.03125</v>
      </c>
      <c r="C20" s="587" t="s">
        <v>97</v>
      </c>
      <c r="D20">
        <v>0.01</v>
      </c>
      <c r="F20">
        <v>1.1010599999999999</v>
      </c>
      <c r="I20" s="400">
        <v>43860.356249999997</v>
      </c>
      <c r="J20">
        <v>1.1010899999999999</v>
      </c>
      <c r="N20">
        <v>-0.13</v>
      </c>
      <c r="Q20">
        <v>12</v>
      </c>
      <c r="R20" s="587" t="s">
        <v>97</v>
      </c>
      <c r="S20" s="587">
        <v>2</v>
      </c>
    </row>
    <row r="21" spans="1:19">
      <c r="A21">
        <v>20</v>
      </c>
      <c r="B21" s="400">
        <v>43860.058333333334</v>
      </c>
      <c r="C21" s="587" t="s">
        <v>97</v>
      </c>
      <c r="D21">
        <v>0.02</v>
      </c>
      <c r="F21">
        <v>1.1015600000000001</v>
      </c>
      <c r="I21" s="400">
        <v>43860.356249999997</v>
      </c>
      <c r="J21">
        <v>1.1010899999999999</v>
      </c>
      <c r="N21">
        <v>0.74</v>
      </c>
      <c r="Q21">
        <v>12</v>
      </c>
      <c r="R21" s="587" t="s">
        <v>97</v>
      </c>
      <c r="S21" s="587">
        <v>2</v>
      </c>
    </row>
    <row r="22" spans="1:19">
      <c r="A22">
        <v>21</v>
      </c>
      <c r="B22" s="400">
        <v>43860.833333333336</v>
      </c>
      <c r="C22" s="587" t="s">
        <v>97</v>
      </c>
      <c r="D22">
        <v>0.01</v>
      </c>
      <c r="F22">
        <v>1.1037600000000001</v>
      </c>
      <c r="I22" s="400">
        <v>43860.854166666664</v>
      </c>
      <c r="J22">
        <v>1.1034600000000001</v>
      </c>
      <c r="N22">
        <v>0.2</v>
      </c>
      <c r="Q22">
        <v>13</v>
      </c>
      <c r="R22" s="587" t="s">
        <v>97</v>
      </c>
      <c r="S22" s="587">
        <v>1</v>
      </c>
    </row>
    <row r="23" spans="1:19">
      <c r="A23">
        <v>22</v>
      </c>
      <c r="B23" s="400">
        <v>43860.947916666664</v>
      </c>
      <c r="C23" s="587" t="s">
        <v>97</v>
      </c>
      <c r="D23">
        <v>0.01</v>
      </c>
      <c r="F23">
        <v>1.1035299999999999</v>
      </c>
      <c r="I23" s="400">
        <v>43860.957638888889</v>
      </c>
      <c r="J23">
        <v>1.1032299999999999</v>
      </c>
      <c r="N23">
        <v>0.2</v>
      </c>
      <c r="Q23">
        <v>14</v>
      </c>
      <c r="R23" s="587" t="s">
        <v>97</v>
      </c>
      <c r="S23" s="587">
        <v>1</v>
      </c>
    </row>
    <row r="24" spans="1:19">
      <c r="A24">
        <v>23</v>
      </c>
      <c r="B24" s="400">
        <v>43860.957638888889</v>
      </c>
      <c r="C24" s="587" t="s">
        <v>97</v>
      </c>
      <c r="D24">
        <v>0.01</v>
      </c>
      <c r="F24">
        <v>1.10321</v>
      </c>
      <c r="I24" s="400">
        <v>43861.080555555556</v>
      </c>
      <c r="J24">
        <v>1.1029100000000001</v>
      </c>
      <c r="N24">
        <v>0.19</v>
      </c>
      <c r="Q24">
        <v>15</v>
      </c>
      <c r="R24" s="587" t="s">
        <v>97</v>
      </c>
      <c r="S24" s="587">
        <v>1</v>
      </c>
    </row>
    <row r="25" spans="1:19">
      <c r="A25">
        <v>24</v>
      </c>
      <c r="B25" s="400">
        <v>43861.895833333336</v>
      </c>
      <c r="C25" s="587" t="s">
        <v>97</v>
      </c>
      <c r="D25">
        <v>0.01</v>
      </c>
      <c r="F25">
        <v>1.1085199999999999</v>
      </c>
      <c r="I25" s="400">
        <v>43864.024305555555</v>
      </c>
      <c r="J25">
        <v>1.10856</v>
      </c>
      <c r="N25">
        <v>-0.15</v>
      </c>
      <c r="Q25">
        <v>16</v>
      </c>
      <c r="R25" s="587" t="s">
        <v>97</v>
      </c>
      <c r="S25" s="587">
        <v>2</v>
      </c>
    </row>
    <row r="26" spans="1:19">
      <c r="A26">
        <v>25</v>
      </c>
      <c r="B26" s="400">
        <v>43861.944444444445</v>
      </c>
      <c r="C26" s="587" t="s">
        <v>97</v>
      </c>
      <c r="D26">
        <v>0.02</v>
      </c>
      <c r="F26">
        <v>1.10903</v>
      </c>
      <c r="I26" s="400">
        <v>43864.024305555555</v>
      </c>
      <c r="J26">
        <v>1.10856</v>
      </c>
      <c r="N26">
        <v>0.73</v>
      </c>
      <c r="Q26">
        <v>16</v>
      </c>
      <c r="R26" s="587" t="s">
        <v>97</v>
      </c>
      <c r="S26" s="587">
        <v>2</v>
      </c>
    </row>
    <row r="27" spans="1:19">
      <c r="A27">
        <v>26</v>
      </c>
      <c r="B27" s="400">
        <v>43867.927083333336</v>
      </c>
      <c r="C27" s="587" t="s">
        <v>97</v>
      </c>
      <c r="D27">
        <v>0.01</v>
      </c>
      <c r="F27">
        <v>1.0980700000000001</v>
      </c>
      <c r="I27" s="400">
        <v>43867.955555555556</v>
      </c>
      <c r="J27">
        <v>1.0977699999999999</v>
      </c>
      <c r="N27">
        <v>0.2</v>
      </c>
      <c r="Q27">
        <v>17</v>
      </c>
      <c r="R27" s="587" t="s">
        <v>97</v>
      </c>
      <c r="S27" s="587">
        <v>1</v>
      </c>
    </row>
    <row r="28" spans="1:19">
      <c r="A28">
        <v>27</v>
      </c>
      <c r="B28" s="400">
        <v>43867.955555555556</v>
      </c>
      <c r="C28" s="587" t="s">
        <v>97</v>
      </c>
      <c r="D28">
        <v>0.01</v>
      </c>
      <c r="F28">
        <v>1.09775</v>
      </c>
      <c r="I28" s="400">
        <v>43868.086111111108</v>
      </c>
      <c r="J28">
        <v>1.0978000000000001</v>
      </c>
      <c r="N28">
        <v>-0.16</v>
      </c>
      <c r="Q28">
        <v>18</v>
      </c>
      <c r="R28" s="587" t="s">
        <v>97</v>
      </c>
      <c r="S28" s="587">
        <v>2</v>
      </c>
    </row>
    <row r="29" spans="1:19">
      <c r="A29">
        <v>28</v>
      </c>
      <c r="B29" s="400">
        <v>43867.999305555553</v>
      </c>
      <c r="C29" s="587" t="s">
        <v>97</v>
      </c>
      <c r="D29">
        <v>0.02</v>
      </c>
      <c r="F29">
        <v>1.0982700000000001</v>
      </c>
      <c r="I29" s="400">
        <v>43868.086111111108</v>
      </c>
      <c r="J29">
        <v>1.0978000000000001</v>
      </c>
      <c r="N29">
        <v>0.73</v>
      </c>
      <c r="Q29">
        <v>18</v>
      </c>
      <c r="R29" s="587" t="s">
        <v>97</v>
      </c>
      <c r="S29" s="587">
        <v>2</v>
      </c>
    </row>
    <row r="30" spans="1:19">
      <c r="A30">
        <v>29</v>
      </c>
      <c r="B30" s="400">
        <v>43872.833333333336</v>
      </c>
      <c r="C30" s="587" t="s">
        <v>97</v>
      </c>
      <c r="D30">
        <v>0.01</v>
      </c>
      <c r="F30">
        <v>1.09216</v>
      </c>
      <c r="I30" s="400">
        <v>43872.838194444441</v>
      </c>
      <c r="J30">
        <v>1.0918600000000001</v>
      </c>
      <c r="N30">
        <v>0.2</v>
      </c>
      <c r="Q30">
        <v>19</v>
      </c>
      <c r="R30" s="587" t="s">
        <v>97</v>
      </c>
      <c r="S30" s="587">
        <v>1</v>
      </c>
    </row>
    <row r="31" spans="1:19">
      <c r="A31">
        <v>30</v>
      </c>
      <c r="B31" s="400">
        <v>43872.838194444441</v>
      </c>
      <c r="C31" s="587" t="s">
        <v>97</v>
      </c>
      <c r="D31">
        <v>0.01</v>
      </c>
      <c r="F31">
        <v>1.09182</v>
      </c>
      <c r="I31" s="400">
        <v>43873.090277777781</v>
      </c>
      <c r="J31">
        <v>1.09152</v>
      </c>
      <c r="N31">
        <v>0.19</v>
      </c>
      <c r="Q31">
        <v>20</v>
      </c>
      <c r="R31" s="587" t="s">
        <v>97</v>
      </c>
      <c r="S31" s="587">
        <v>1</v>
      </c>
    </row>
    <row r="32" spans="1:19">
      <c r="A32">
        <v>31</v>
      </c>
      <c r="B32" s="400">
        <v>43873.958333333336</v>
      </c>
      <c r="C32" s="587" t="s">
        <v>97</v>
      </c>
      <c r="D32">
        <v>0.01</v>
      </c>
      <c r="F32">
        <v>1.08754</v>
      </c>
      <c r="I32" s="400">
        <v>43873.987500000003</v>
      </c>
      <c r="J32">
        <v>1.08724</v>
      </c>
      <c r="N32">
        <v>0.2</v>
      </c>
      <c r="Q32">
        <v>21</v>
      </c>
      <c r="R32" s="587" t="s">
        <v>97</v>
      </c>
      <c r="S32" s="587">
        <v>1</v>
      </c>
    </row>
    <row r="33" spans="1:19">
      <c r="A33">
        <v>32</v>
      </c>
      <c r="B33" s="400">
        <v>43875.84375</v>
      </c>
      <c r="C33" s="587" t="s">
        <v>97</v>
      </c>
      <c r="D33">
        <v>0.01</v>
      </c>
      <c r="F33">
        <v>1.08453</v>
      </c>
      <c r="I33" s="400">
        <v>43875.854166666664</v>
      </c>
      <c r="J33">
        <v>1.08423</v>
      </c>
      <c r="N33">
        <v>0.2</v>
      </c>
      <c r="Q33">
        <v>22</v>
      </c>
      <c r="R33" s="587" t="s">
        <v>97</v>
      </c>
      <c r="S33" s="587">
        <v>1</v>
      </c>
    </row>
    <row r="34" spans="1:19">
      <c r="A34">
        <v>33</v>
      </c>
      <c r="B34" s="400">
        <v>43875.885416666664</v>
      </c>
      <c r="C34" s="587" t="s">
        <v>97</v>
      </c>
      <c r="D34">
        <v>0.01</v>
      </c>
      <c r="F34">
        <v>1.0845100000000001</v>
      </c>
      <c r="I34" s="400">
        <v>43875.896527777775</v>
      </c>
      <c r="J34">
        <v>1.0842099999999999</v>
      </c>
      <c r="N34">
        <v>0.2</v>
      </c>
      <c r="Q34">
        <v>23</v>
      </c>
      <c r="R34" s="587" t="s">
        <v>97</v>
      </c>
      <c r="S34" s="587">
        <v>1</v>
      </c>
    </row>
    <row r="35" spans="1:19">
      <c r="A35">
        <v>34</v>
      </c>
      <c r="B35" s="400">
        <v>43880.90625</v>
      </c>
      <c r="C35" s="587" t="s">
        <v>97</v>
      </c>
      <c r="D35">
        <v>0.01</v>
      </c>
      <c r="F35">
        <v>1.0800700000000001</v>
      </c>
      <c r="I35" s="400">
        <v>43880.912499999999</v>
      </c>
      <c r="J35">
        <v>1.0797699999999999</v>
      </c>
      <c r="N35">
        <v>0.2</v>
      </c>
      <c r="Q35">
        <v>24</v>
      </c>
      <c r="R35" s="587" t="s">
        <v>97</v>
      </c>
      <c r="S35" s="587">
        <v>1</v>
      </c>
    </row>
    <row r="36" spans="1:19">
      <c r="A36">
        <v>35</v>
      </c>
      <c r="B36" s="400">
        <v>43880.912499999999</v>
      </c>
      <c r="C36" s="587" t="s">
        <v>97</v>
      </c>
      <c r="D36">
        <v>0.01</v>
      </c>
      <c r="F36">
        <v>1.07975</v>
      </c>
      <c r="I36" s="400">
        <v>43881.147916666669</v>
      </c>
      <c r="J36">
        <v>1.0803499999999999</v>
      </c>
      <c r="N36">
        <v>-0.72</v>
      </c>
      <c r="Q36">
        <v>25</v>
      </c>
      <c r="R36" s="587" t="s">
        <v>97</v>
      </c>
      <c r="S36" s="587">
        <v>3</v>
      </c>
    </row>
    <row r="37" spans="1:19">
      <c r="A37">
        <v>36</v>
      </c>
      <c r="B37" s="400">
        <v>43880.929166666669</v>
      </c>
      <c r="C37" s="587" t="s">
        <v>97</v>
      </c>
      <c r="D37">
        <v>0.02</v>
      </c>
      <c r="F37">
        <v>1.0802700000000001</v>
      </c>
      <c r="I37" s="400">
        <v>43881.147916666669</v>
      </c>
      <c r="J37">
        <v>1.0803499999999999</v>
      </c>
      <c r="N37">
        <v>-0.4</v>
      </c>
      <c r="Q37">
        <v>25</v>
      </c>
      <c r="R37" s="587" t="s">
        <v>97</v>
      </c>
      <c r="S37" s="587">
        <v>3</v>
      </c>
    </row>
    <row r="38" spans="1:19">
      <c r="A38">
        <v>37</v>
      </c>
      <c r="B38" s="400">
        <v>43881.092361111114</v>
      </c>
      <c r="C38" s="587" t="s">
        <v>97</v>
      </c>
      <c r="D38">
        <v>0.03</v>
      </c>
      <c r="F38">
        <v>1.08121</v>
      </c>
      <c r="I38" s="400">
        <v>43881.147916666669</v>
      </c>
      <c r="J38">
        <v>1.0803499999999999</v>
      </c>
      <c r="N38">
        <v>2.2799999999999998</v>
      </c>
      <c r="Q38">
        <v>25</v>
      </c>
      <c r="R38" s="587" t="s">
        <v>97</v>
      </c>
      <c r="S38" s="587">
        <v>3</v>
      </c>
    </row>
    <row r="39" spans="1:19">
      <c r="A39">
        <v>38</v>
      </c>
      <c r="B39" s="400">
        <v>43885.833333333336</v>
      </c>
      <c r="C39" s="587" t="s">
        <v>97</v>
      </c>
      <c r="D39">
        <v>0.01</v>
      </c>
      <c r="F39">
        <v>1.08708</v>
      </c>
      <c r="I39" s="400">
        <v>43885.85</v>
      </c>
      <c r="J39">
        <v>1.0867800000000001</v>
      </c>
      <c r="N39">
        <v>0.2</v>
      </c>
      <c r="Q39">
        <v>26</v>
      </c>
      <c r="R39" s="587" t="s">
        <v>97</v>
      </c>
      <c r="S39" s="587">
        <v>1</v>
      </c>
    </row>
    <row r="40" spans="1:19">
      <c r="A40">
        <v>39</v>
      </c>
      <c r="B40" s="400">
        <v>43885.85</v>
      </c>
      <c r="C40" s="587" t="s">
        <v>97</v>
      </c>
      <c r="D40">
        <v>0.01</v>
      </c>
      <c r="F40">
        <v>1.08677</v>
      </c>
      <c r="I40" s="400">
        <v>43885.864583333336</v>
      </c>
      <c r="J40">
        <v>1.08647</v>
      </c>
      <c r="N40">
        <v>0.2</v>
      </c>
      <c r="Q40">
        <v>27</v>
      </c>
      <c r="R40" s="587" t="s">
        <v>97</v>
      </c>
      <c r="S40" s="587">
        <v>1</v>
      </c>
    </row>
    <row r="41" spans="1:19">
      <c r="A41">
        <v>40</v>
      </c>
      <c r="B41" s="400">
        <v>43886.833333333336</v>
      </c>
      <c r="C41" s="587" t="s">
        <v>97</v>
      </c>
      <c r="D41">
        <v>0.01</v>
      </c>
      <c r="F41">
        <v>1.0882700000000001</v>
      </c>
      <c r="I41" s="400">
        <v>43886.838888888888</v>
      </c>
      <c r="J41">
        <v>1.0879700000000001</v>
      </c>
      <c r="N41">
        <v>0.2</v>
      </c>
      <c r="Q41">
        <v>28</v>
      </c>
      <c r="R41" s="587" t="s">
        <v>97</v>
      </c>
      <c r="S41" s="587">
        <v>1</v>
      </c>
    </row>
    <row r="42" spans="1:19">
      <c r="A42">
        <v>41</v>
      </c>
      <c r="B42" s="400">
        <v>43886.838888888888</v>
      </c>
      <c r="C42" s="587" t="s">
        <v>97</v>
      </c>
      <c r="D42">
        <v>0.01</v>
      </c>
      <c r="F42">
        <v>1.08795</v>
      </c>
      <c r="I42" s="400">
        <v>43886.842361111114</v>
      </c>
      <c r="J42">
        <v>1.08765</v>
      </c>
      <c r="N42">
        <v>0.2</v>
      </c>
      <c r="Q42">
        <v>29</v>
      </c>
      <c r="R42" s="587" t="s">
        <v>97</v>
      </c>
      <c r="S42" s="587">
        <v>1</v>
      </c>
    </row>
    <row r="43" spans="1:19">
      <c r="A43">
        <v>42</v>
      </c>
      <c r="B43" s="400">
        <v>43886.842361111114</v>
      </c>
      <c r="C43" s="587" t="s">
        <v>97</v>
      </c>
      <c r="D43">
        <v>0.01</v>
      </c>
      <c r="F43">
        <v>1.0876300000000001</v>
      </c>
      <c r="I43" s="400">
        <v>43886.856944444444</v>
      </c>
      <c r="J43">
        <v>1.0873299999999999</v>
      </c>
      <c r="N43">
        <v>0.2</v>
      </c>
      <c r="Q43">
        <v>30</v>
      </c>
      <c r="R43" s="587" t="s">
        <v>97</v>
      </c>
      <c r="S43" s="587">
        <v>1</v>
      </c>
    </row>
    <row r="44" spans="1:19">
      <c r="A44">
        <v>43</v>
      </c>
      <c r="B44" s="400">
        <v>43888.84375</v>
      </c>
      <c r="C44" s="587" t="s">
        <v>97</v>
      </c>
      <c r="D44">
        <v>0.01</v>
      </c>
      <c r="F44">
        <v>1.0980399999999999</v>
      </c>
      <c r="I44" s="400">
        <v>43888.87222222222</v>
      </c>
      <c r="J44">
        <v>1.0980799999999999</v>
      </c>
      <c r="N44">
        <v>-0.14000000000000001</v>
      </c>
      <c r="Q44">
        <v>31</v>
      </c>
      <c r="R44" s="587" t="s">
        <v>97</v>
      </c>
      <c r="S44" s="587">
        <v>2</v>
      </c>
    </row>
    <row r="45" spans="1:19">
      <c r="A45">
        <v>44</v>
      </c>
      <c r="B45" s="400">
        <v>43888.84652777778</v>
      </c>
      <c r="C45" s="587" t="s">
        <v>97</v>
      </c>
      <c r="D45">
        <v>0.02</v>
      </c>
      <c r="F45">
        <v>1.0985499999999999</v>
      </c>
      <c r="I45" s="400">
        <v>43888.87222222222</v>
      </c>
      <c r="J45">
        <v>1.0980799999999999</v>
      </c>
      <c r="N45">
        <v>0.74</v>
      </c>
      <c r="Q45">
        <v>31</v>
      </c>
      <c r="R45" s="587" t="s">
        <v>97</v>
      </c>
      <c r="S45" s="587">
        <v>2</v>
      </c>
    </row>
    <row r="46" spans="1:19">
      <c r="A46">
        <v>45</v>
      </c>
      <c r="B46" s="400">
        <v>43888.96875</v>
      </c>
      <c r="C46" s="587" t="s">
        <v>97</v>
      </c>
      <c r="D46">
        <v>0.01</v>
      </c>
      <c r="F46">
        <v>1.0997300000000001</v>
      </c>
      <c r="I46" s="400">
        <v>43888.96875</v>
      </c>
      <c r="J46">
        <v>1.0994299999999999</v>
      </c>
      <c r="N46">
        <v>0.2</v>
      </c>
      <c r="Q46">
        <v>32</v>
      </c>
      <c r="R46" s="587" t="s">
        <v>97</v>
      </c>
      <c r="S46" s="587">
        <v>1</v>
      </c>
    </row>
    <row r="47" spans="1:19">
      <c r="A47">
        <v>46</v>
      </c>
      <c r="B47" s="400">
        <v>43888.96875</v>
      </c>
      <c r="C47" s="587" t="s">
        <v>97</v>
      </c>
      <c r="D47">
        <v>0.01</v>
      </c>
      <c r="F47">
        <v>1.0994200000000001</v>
      </c>
      <c r="I47" s="400">
        <v>43889.125</v>
      </c>
      <c r="J47">
        <v>1.09948</v>
      </c>
      <c r="N47">
        <v>-0.17</v>
      </c>
      <c r="Q47">
        <v>33</v>
      </c>
      <c r="R47" s="587" t="s">
        <v>97</v>
      </c>
      <c r="S47" s="587">
        <v>2</v>
      </c>
    </row>
    <row r="48" spans="1:19">
      <c r="A48">
        <v>47</v>
      </c>
      <c r="B48" s="400">
        <v>43888.995138888888</v>
      </c>
      <c r="C48" s="587" t="s">
        <v>97</v>
      </c>
      <c r="D48">
        <v>0.02</v>
      </c>
      <c r="F48">
        <v>1.09996</v>
      </c>
      <c r="I48" s="400">
        <v>43889.125</v>
      </c>
      <c r="J48">
        <v>1.09948</v>
      </c>
      <c r="N48">
        <v>0.75</v>
      </c>
      <c r="Q48">
        <v>33</v>
      </c>
      <c r="R48" s="587" t="s">
        <v>97</v>
      </c>
      <c r="S48" s="587">
        <v>2</v>
      </c>
    </row>
    <row r="49" spans="1:19">
      <c r="A49">
        <v>48</v>
      </c>
      <c r="B49" s="400">
        <v>43892.03125</v>
      </c>
      <c r="C49" s="587" t="s">
        <v>97</v>
      </c>
      <c r="D49">
        <v>0.01</v>
      </c>
      <c r="F49">
        <v>1.1044499999999999</v>
      </c>
      <c r="I49" s="400">
        <v>43892.072916666664</v>
      </c>
      <c r="J49">
        <v>1.1052500000000001</v>
      </c>
      <c r="N49">
        <v>-0.9</v>
      </c>
      <c r="Q49">
        <v>34</v>
      </c>
      <c r="R49" s="587" t="s">
        <v>97</v>
      </c>
      <c r="S49" s="587">
        <v>3</v>
      </c>
    </row>
    <row r="50" spans="1:19">
      <c r="A50">
        <v>49</v>
      </c>
      <c r="B50" s="400">
        <v>43892.041666666664</v>
      </c>
      <c r="C50" s="587" t="s">
        <v>97</v>
      </c>
      <c r="D50">
        <v>0.02</v>
      </c>
      <c r="F50">
        <v>1.1052200000000001</v>
      </c>
      <c r="I50" s="400">
        <v>43892.072916666664</v>
      </c>
      <c r="J50">
        <v>1.1052500000000001</v>
      </c>
      <c r="N50">
        <v>-0.26</v>
      </c>
      <c r="Q50">
        <v>34</v>
      </c>
      <c r="R50" s="587" t="s">
        <v>97</v>
      </c>
      <c r="S50" s="587">
        <v>3</v>
      </c>
    </row>
    <row r="51" spans="1:19">
      <c r="A51">
        <v>50</v>
      </c>
      <c r="B51" s="400">
        <v>43892.043749999997</v>
      </c>
      <c r="C51" s="587" t="s">
        <v>97</v>
      </c>
      <c r="D51">
        <v>0.03</v>
      </c>
      <c r="F51">
        <v>1.1061300000000001</v>
      </c>
      <c r="I51" s="400">
        <v>43892.072916666664</v>
      </c>
      <c r="J51">
        <v>1.1052500000000001</v>
      </c>
      <c r="N51">
        <v>2.34</v>
      </c>
      <c r="Q51">
        <v>34</v>
      </c>
      <c r="R51" s="587" t="s">
        <v>97</v>
      </c>
      <c r="S51" s="587">
        <v>3</v>
      </c>
    </row>
    <row r="52" spans="1:19">
      <c r="A52">
        <v>51</v>
      </c>
      <c r="B52" s="400">
        <v>43892.833333333336</v>
      </c>
      <c r="C52" s="587" t="s">
        <v>97</v>
      </c>
      <c r="D52">
        <v>0.01</v>
      </c>
      <c r="F52">
        <v>1.1179699999999999</v>
      </c>
      <c r="I52" s="400">
        <v>43892.836111111108</v>
      </c>
      <c r="J52">
        <v>1.1176699999999999</v>
      </c>
      <c r="N52">
        <v>0.2</v>
      </c>
      <c r="Q52">
        <v>35</v>
      </c>
      <c r="R52" s="587" t="s">
        <v>97</v>
      </c>
      <c r="S52" s="587">
        <v>1</v>
      </c>
    </row>
    <row r="53" spans="1:19">
      <c r="A53">
        <v>52</v>
      </c>
      <c r="B53" s="400">
        <v>43892.836111111108</v>
      </c>
      <c r="C53" s="587" t="s">
        <v>97</v>
      </c>
      <c r="D53">
        <v>0.01</v>
      </c>
      <c r="F53">
        <v>1.1176200000000001</v>
      </c>
      <c r="I53" s="400">
        <v>43892.837500000001</v>
      </c>
      <c r="J53">
        <v>1.1173200000000001</v>
      </c>
      <c r="N53">
        <v>0.2</v>
      </c>
      <c r="Q53">
        <v>36</v>
      </c>
      <c r="R53" s="587" t="s">
        <v>97</v>
      </c>
      <c r="S53" s="587">
        <v>1</v>
      </c>
    </row>
    <row r="54" spans="1:19">
      <c r="A54">
        <v>53</v>
      </c>
      <c r="B54" s="400">
        <v>43892.837500000001</v>
      </c>
      <c r="C54" s="587" t="s">
        <v>97</v>
      </c>
      <c r="D54">
        <v>0.01</v>
      </c>
      <c r="F54">
        <v>1.1172899999999999</v>
      </c>
      <c r="I54" s="400">
        <v>43892.859722222223</v>
      </c>
      <c r="J54">
        <v>1.1169899999999999</v>
      </c>
      <c r="N54">
        <v>0.2</v>
      </c>
      <c r="Q54">
        <v>37</v>
      </c>
      <c r="R54" s="587" t="s">
        <v>97</v>
      </c>
      <c r="S54" s="587">
        <v>1</v>
      </c>
    </row>
    <row r="55" spans="1:19">
      <c r="A55">
        <v>54</v>
      </c>
      <c r="B55" s="400">
        <v>43893.875</v>
      </c>
      <c r="C55" s="587" t="s">
        <v>97</v>
      </c>
      <c r="D55">
        <v>0.01</v>
      </c>
      <c r="F55">
        <v>1.11849</v>
      </c>
      <c r="I55" s="400">
        <v>43893.875</v>
      </c>
      <c r="J55">
        <v>1.11819</v>
      </c>
      <c r="N55">
        <v>0.2</v>
      </c>
      <c r="Q55">
        <v>38</v>
      </c>
      <c r="R55" s="587" t="s">
        <v>97</v>
      </c>
      <c r="S55" s="587">
        <v>1</v>
      </c>
    </row>
    <row r="56" spans="1:19">
      <c r="A56">
        <v>55</v>
      </c>
      <c r="B56" s="400">
        <v>43893.875</v>
      </c>
      <c r="C56" s="587" t="s">
        <v>97</v>
      </c>
      <c r="D56">
        <v>0.01</v>
      </c>
      <c r="F56">
        <v>1.11815</v>
      </c>
      <c r="I56" s="400">
        <v>43893.882638888892</v>
      </c>
      <c r="J56">
        <v>1.11819</v>
      </c>
      <c r="N56">
        <v>-0.14000000000000001</v>
      </c>
      <c r="Q56">
        <v>39</v>
      </c>
      <c r="R56" s="587" t="s">
        <v>97</v>
      </c>
      <c r="S56" s="587">
        <v>2</v>
      </c>
    </row>
    <row r="57" spans="1:19">
      <c r="A57">
        <v>56</v>
      </c>
      <c r="B57" s="400">
        <v>43893.878472222219</v>
      </c>
      <c r="C57" s="587" t="s">
        <v>97</v>
      </c>
      <c r="D57">
        <v>0.02</v>
      </c>
      <c r="F57">
        <v>1.11866</v>
      </c>
      <c r="I57" s="400">
        <v>43893.882638888892</v>
      </c>
      <c r="J57">
        <v>1.11819</v>
      </c>
      <c r="N57">
        <v>0.74</v>
      </c>
      <c r="Q57">
        <v>39</v>
      </c>
      <c r="R57" s="587" t="s">
        <v>97</v>
      </c>
      <c r="S57" s="587">
        <v>2</v>
      </c>
    </row>
    <row r="58" spans="1:19">
      <c r="A58">
        <v>57</v>
      </c>
      <c r="B58" s="400">
        <v>43895.833333333336</v>
      </c>
      <c r="C58" s="587" t="s">
        <v>97</v>
      </c>
      <c r="D58">
        <v>0.01</v>
      </c>
      <c r="F58">
        <v>1.12141</v>
      </c>
      <c r="I58" s="400">
        <v>43895.834722222222</v>
      </c>
      <c r="J58">
        <v>1.1211100000000001</v>
      </c>
      <c r="N58">
        <v>0.2</v>
      </c>
      <c r="Q58">
        <v>40</v>
      </c>
      <c r="R58" s="587" t="s">
        <v>97</v>
      </c>
      <c r="S58" s="587">
        <v>1</v>
      </c>
    </row>
    <row r="59" spans="1:19">
      <c r="A59">
        <v>58</v>
      </c>
      <c r="B59" s="400">
        <v>43895.834722222222</v>
      </c>
      <c r="C59" s="587" t="s">
        <v>97</v>
      </c>
      <c r="D59">
        <v>0.01</v>
      </c>
      <c r="F59">
        <v>1.1210800000000001</v>
      </c>
      <c r="I59" s="400">
        <v>43895.836111111108</v>
      </c>
      <c r="J59">
        <v>1.1207800000000001</v>
      </c>
      <c r="N59">
        <v>0.2</v>
      </c>
      <c r="Q59">
        <v>41</v>
      </c>
      <c r="R59" s="587" t="s">
        <v>97</v>
      </c>
      <c r="S59" s="587">
        <v>1</v>
      </c>
    </row>
    <row r="60" spans="1:19">
      <c r="A60">
        <v>59</v>
      </c>
      <c r="B60" s="400">
        <v>43895.836111111108</v>
      </c>
      <c r="C60" s="587" t="s">
        <v>97</v>
      </c>
      <c r="D60">
        <v>0.01</v>
      </c>
      <c r="F60">
        <v>1.12076</v>
      </c>
      <c r="I60" s="400">
        <v>43895.857638888891</v>
      </c>
      <c r="J60">
        <v>1.1208</v>
      </c>
      <c r="N60">
        <v>-0.14000000000000001</v>
      </c>
      <c r="Q60">
        <v>42</v>
      </c>
      <c r="R60" s="587" t="s">
        <v>97</v>
      </c>
      <c r="S60" s="587">
        <v>2</v>
      </c>
    </row>
    <row r="61" spans="1:19">
      <c r="A61">
        <v>60</v>
      </c>
      <c r="B61" s="400">
        <v>43895.837500000001</v>
      </c>
      <c r="C61" s="587" t="s">
        <v>97</v>
      </c>
      <c r="D61">
        <v>0.02</v>
      </c>
      <c r="F61">
        <v>1.12127</v>
      </c>
      <c r="I61" s="400">
        <v>43895.857638888891</v>
      </c>
      <c r="J61">
        <v>1.1208</v>
      </c>
      <c r="N61">
        <v>0.74</v>
      </c>
      <c r="Q61">
        <v>42</v>
      </c>
      <c r="R61" s="587" t="s">
        <v>97</v>
      </c>
      <c r="S61" s="587">
        <v>2</v>
      </c>
    </row>
    <row r="62" spans="1:19">
      <c r="A62">
        <v>61</v>
      </c>
      <c r="B62" s="400">
        <v>43895.857638888891</v>
      </c>
      <c r="C62" s="587" t="s">
        <v>97</v>
      </c>
      <c r="D62">
        <v>0.01</v>
      </c>
      <c r="F62">
        <v>1.1207800000000001</v>
      </c>
      <c r="I62" s="400">
        <v>43895.866666666669</v>
      </c>
      <c r="J62">
        <v>1.1204799999999999</v>
      </c>
      <c r="N62">
        <v>0.2</v>
      </c>
      <c r="Q62">
        <v>43</v>
      </c>
      <c r="R62" s="587" t="s">
        <v>97</v>
      </c>
      <c r="S62" s="587">
        <v>1</v>
      </c>
    </row>
    <row r="63" spans="1:19">
      <c r="A63">
        <v>62</v>
      </c>
      <c r="B63" s="400">
        <v>43899.833333333336</v>
      </c>
      <c r="C63" s="587" t="s">
        <v>97</v>
      </c>
      <c r="D63">
        <v>0.01</v>
      </c>
      <c r="F63">
        <v>1.14707</v>
      </c>
      <c r="I63" s="400">
        <v>43899.834027777775</v>
      </c>
      <c r="J63">
        <v>1.1467700000000001</v>
      </c>
      <c r="N63">
        <v>0.2</v>
      </c>
      <c r="Q63">
        <v>44</v>
      </c>
      <c r="R63" s="587" t="s">
        <v>97</v>
      </c>
      <c r="S63" s="587">
        <v>1</v>
      </c>
    </row>
    <row r="64" spans="1:19">
      <c r="A64">
        <v>63</v>
      </c>
      <c r="B64" s="400">
        <v>43899.834027777775</v>
      </c>
      <c r="C64" s="587" t="s">
        <v>97</v>
      </c>
      <c r="D64">
        <v>0.01</v>
      </c>
      <c r="F64">
        <v>1.1467400000000001</v>
      </c>
      <c r="I64" s="400">
        <v>43899.834027777775</v>
      </c>
      <c r="J64">
        <v>1.1464399999999999</v>
      </c>
      <c r="N64">
        <v>0.2</v>
      </c>
      <c r="Q64">
        <v>45</v>
      </c>
      <c r="R64" s="587" t="s">
        <v>97</v>
      </c>
      <c r="S64" s="587">
        <v>1</v>
      </c>
    </row>
    <row r="65" spans="1:19">
      <c r="A65">
        <v>64</v>
      </c>
      <c r="B65" s="400">
        <v>43899.834027777775</v>
      </c>
      <c r="C65" s="587" t="s">
        <v>97</v>
      </c>
      <c r="D65">
        <v>0.01</v>
      </c>
      <c r="F65">
        <v>1.1464000000000001</v>
      </c>
      <c r="I65" s="400">
        <v>43899.834722222222</v>
      </c>
      <c r="J65">
        <v>1.1460999999999999</v>
      </c>
      <c r="N65">
        <v>0.2</v>
      </c>
      <c r="Q65">
        <v>46</v>
      </c>
      <c r="R65" s="587" t="s">
        <v>97</v>
      </c>
      <c r="S65" s="587">
        <v>1</v>
      </c>
    </row>
    <row r="66" spans="1:19">
      <c r="A66">
        <v>65</v>
      </c>
      <c r="B66" s="400">
        <v>43899.834722222222</v>
      </c>
      <c r="C66" s="587" t="s">
        <v>97</v>
      </c>
      <c r="D66">
        <v>0.01</v>
      </c>
      <c r="F66">
        <v>1.1460699999999999</v>
      </c>
      <c r="I66" s="400">
        <v>43899.834722222222</v>
      </c>
      <c r="J66">
        <v>1.14577</v>
      </c>
      <c r="N66">
        <v>0.2</v>
      </c>
      <c r="Q66">
        <v>47</v>
      </c>
      <c r="R66" s="587" t="s">
        <v>97</v>
      </c>
      <c r="S66" s="587">
        <v>1</v>
      </c>
    </row>
    <row r="67" spans="1:19">
      <c r="A67">
        <v>66</v>
      </c>
      <c r="B67" s="400">
        <v>43899.834722222222</v>
      </c>
      <c r="C67" s="587" t="s">
        <v>97</v>
      </c>
      <c r="D67">
        <v>0.01</v>
      </c>
      <c r="F67">
        <v>1.14574</v>
      </c>
      <c r="I67" s="400">
        <v>43899.834722222222</v>
      </c>
      <c r="J67">
        <v>1.14544</v>
      </c>
      <c r="N67">
        <v>0.2</v>
      </c>
      <c r="Q67">
        <v>48</v>
      </c>
      <c r="R67" s="587" t="s">
        <v>97</v>
      </c>
      <c r="S67" s="587">
        <v>1</v>
      </c>
    </row>
    <row r="68" spans="1:19">
      <c r="A68">
        <v>67</v>
      </c>
      <c r="B68" s="400">
        <v>43908.916666666664</v>
      </c>
      <c r="C68" s="587" t="s">
        <v>97</v>
      </c>
      <c r="D68">
        <v>0.01</v>
      </c>
      <c r="F68">
        <v>1.08721</v>
      </c>
      <c r="I68" s="400">
        <v>43908.916666666664</v>
      </c>
      <c r="J68">
        <v>1.08691</v>
      </c>
      <c r="N68">
        <v>0.2</v>
      </c>
      <c r="Q68">
        <v>49</v>
      </c>
      <c r="R68" s="587" t="s">
        <v>97</v>
      </c>
      <c r="S68" s="587">
        <v>1</v>
      </c>
    </row>
    <row r="69" spans="1:19">
      <c r="A69">
        <v>68</v>
      </c>
      <c r="B69" s="400">
        <v>43908.916666666664</v>
      </c>
      <c r="C69" s="587" t="s">
        <v>97</v>
      </c>
      <c r="D69">
        <v>0.01</v>
      </c>
      <c r="F69">
        <v>1.08687</v>
      </c>
      <c r="I69" s="400">
        <v>43908.917361111111</v>
      </c>
      <c r="J69">
        <v>1.08657</v>
      </c>
      <c r="N69">
        <v>0.2</v>
      </c>
      <c r="Q69">
        <v>50</v>
      </c>
      <c r="R69" s="587" t="s">
        <v>97</v>
      </c>
      <c r="S69" s="587">
        <v>1</v>
      </c>
    </row>
    <row r="70" spans="1:19">
      <c r="A70">
        <v>69</v>
      </c>
      <c r="B70" s="400">
        <v>43908.917361111111</v>
      </c>
      <c r="C70" s="587" t="s">
        <v>97</v>
      </c>
      <c r="D70">
        <v>0.01</v>
      </c>
      <c r="F70">
        <v>1.08649</v>
      </c>
      <c r="I70" s="400">
        <v>43908.917361111111</v>
      </c>
      <c r="J70">
        <v>1.08619</v>
      </c>
      <c r="N70">
        <v>0.2</v>
      </c>
      <c r="Q70">
        <v>51</v>
      </c>
      <c r="R70" s="587" t="s">
        <v>97</v>
      </c>
      <c r="S70" s="587">
        <v>1</v>
      </c>
    </row>
    <row r="71" spans="1:19">
      <c r="A71">
        <v>70</v>
      </c>
      <c r="B71" s="400">
        <v>43908.96597222222</v>
      </c>
      <c r="C71" s="587" t="s">
        <v>97</v>
      </c>
      <c r="D71">
        <v>0.01</v>
      </c>
      <c r="F71">
        <v>1.0908599999999999</v>
      </c>
      <c r="I71" s="400">
        <v>43908.970833333333</v>
      </c>
      <c r="J71">
        <v>1.09056</v>
      </c>
      <c r="N71">
        <v>0.2</v>
      </c>
      <c r="Q71">
        <v>52</v>
      </c>
      <c r="R71" s="587" t="s">
        <v>97</v>
      </c>
      <c r="S71" s="587">
        <v>1</v>
      </c>
    </row>
    <row r="72" spans="1:19">
      <c r="A72">
        <v>71</v>
      </c>
      <c r="B72" s="400">
        <v>43908.970833333333</v>
      </c>
      <c r="C72" s="587" t="s">
        <v>97</v>
      </c>
      <c r="D72">
        <v>0.01</v>
      </c>
      <c r="F72">
        <v>1.0905400000000001</v>
      </c>
      <c r="I72" s="400">
        <v>43908.975694444445</v>
      </c>
      <c r="J72">
        <v>1.0905899999999999</v>
      </c>
      <c r="N72">
        <v>-0.15</v>
      </c>
      <c r="Q72">
        <v>53</v>
      </c>
      <c r="R72" s="587" t="s">
        <v>97</v>
      </c>
      <c r="S72" s="587">
        <v>2</v>
      </c>
    </row>
    <row r="73" spans="1:19">
      <c r="A73">
        <v>72</v>
      </c>
      <c r="B73" s="400">
        <v>43908.974305555559</v>
      </c>
      <c r="C73" s="587" t="s">
        <v>97</v>
      </c>
      <c r="D73">
        <v>0.02</v>
      </c>
      <c r="F73">
        <v>1.0910599999999999</v>
      </c>
      <c r="I73" s="400">
        <v>43908.975694444445</v>
      </c>
      <c r="J73">
        <v>1.0905899999999999</v>
      </c>
      <c r="N73">
        <v>0.74</v>
      </c>
      <c r="Q73">
        <v>53</v>
      </c>
      <c r="R73" s="587" t="s">
        <v>97</v>
      </c>
      <c r="S73" s="587">
        <v>2</v>
      </c>
    </row>
    <row r="74" spans="1:19">
      <c r="A74">
        <v>73</v>
      </c>
      <c r="B74" s="400">
        <v>43908.975694444445</v>
      </c>
      <c r="C74" s="587" t="s">
        <v>97</v>
      </c>
      <c r="D74">
        <v>0.01</v>
      </c>
      <c r="F74">
        <v>1.09049</v>
      </c>
      <c r="I74" s="400">
        <v>43908.98541666667</v>
      </c>
      <c r="J74">
        <v>1.09053</v>
      </c>
      <c r="N74">
        <v>-0.14000000000000001</v>
      </c>
      <c r="Q74">
        <v>54</v>
      </c>
      <c r="R74" s="587" t="s">
        <v>97</v>
      </c>
      <c r="S74" s="587">
        <v>2</v>
      </c>
    </row>
    <row r="75" spans="1:19">
      <c r="A75">
        <v>74</v>
      </c>
      <c r="B75" s="400">
        <v>43908.981249999997</v>
      </c>
      <c r="C75" s="587" t="s">
        <v>97</v>
      </c>
      <c r="D75">
        <v>0.02</v>
      </c>
      <c r="F75">
        <v>1.091</v>
      </c>
      <c r="I75" s="400">
        <v>43908.98541666667</v>
      </c>
      <c r="J75">
        <v>1.09053</v>
      </c>
      <c r="N75">
        <v>0.74</v>
      </c>
      <c r="Q75">
        <v>54</v>
      </c>
      <c r="R75" s="587" t="s">
        <v>97</v>
      </c>
      <c r="S75" s="587">
        <v>2</v>
      </c>
    </row>
    <row r="76" spans="1:19">
      <c r="A76">
        <v>75</v>
      </c>
      <c r="B76" s="400">
        <v>43913.008333333331</v>
      </c>
      <c r="C76" s="587" t="s">
        <v>97</v>
      </c>
      <c r="D76">
        <v>0.01</v>
      </c>
      <c r="F76">
        <v>1.07012</v>
      </c>
      <c r="I76" s="400">
        <v>43913.030555555553</v>
      </c>
      <c r="J76">
        <v>1.06982</v>
      </c>
      <c r="N76">
        <v>0.2</v>
      </c>
      <c r="Q76">
        <v>55</v>
      </c>
      <c r="R76" s="587" t="s">
        <v>97</v>
      </c>
      <c r="S76" s="587">
        <v>1</v>
      </c>
    </row>
    <row r="77" spans="1:19">
      <c r="A77">
        <v>76</v>
      </c>
      <c r="B77" s="400">
        <v>43915.833333333336</v>
      </c>
      <c r="C77" s="587" t="s">
        <v>97</v>
      </c>
      <c r="D77">
        <v>0.01</v>
      </c>
      <c r="F77">
        <v>1.0849899999999999</v>
      </c>
      <c r="I77" s="400">
        <v>43915.834027777775</v>
      </c>
      <c r="J77">
        <v>1.0846899999999999</v>
      </c>
      <c r="N77">
        <v>0.2</v>
      </c>
      <c r="Q77">
        <v>56</v>
      </c>
      <c r="R77" s="587" t="s">
        <v>97</v>
      </c>
      <c r="S77" s="587">
        <v>1</v>
      </c>
    </row>
    <row r="78" spans="1:19">
      <c r="A78">
        <v>77</v>
      </c>
      <c r="B78" s="400">
        <v>43915.834027777775</v>
      </c>
      <c r="C78" s="587" t="s">
        <v>97</v>
      </c>
      <c r="D78">
        <v>0.01</v>
      </c>
      <c r="F78">
        <v>1.08467</v>
      </c>
      <c r="I78" s="400">
        <v>43915.834027777775</v>
      </c>
      <c r="J78">
        <v>1.0843700000000001</v>
      </c>
      <c r="N78">
        <v>0.2</v>
      </c>
      <c r="Q78">
        <v>57</v>
      </c>
      <c r="R78" s="587" t="s">
        <v>97</v>
      </c>
      <c r="S78" s="587">
        <v>1</v>
      </c>
    </row>
    <row r="79" spans="1:19">
      <c r="C79" s="587"/>
      <c r="R79" s="587"/>
      <c r="S79" s="587"/>
    </row>
    <row r="80" spans="1:19">
      <c r="C80" s="587"/>
      <c r="R80" s="587"/>
      <c r="S80" s="587"/>
    </row>
    <row r="81" spans="3:19">
      <c r="C81" s="587"/>
      <c r="R81" s="587"/>
      <c r="S81" s="587"/>
    </row>
    <row r="82" spans="3:19">
      <c r="C82" s="587"/>
      <c r="R82" s="587"/>
      <c r="S82" s="587"/>
    </row>
    <row r="83" spans="3:19">
      <c r="C83" s="587"/>
      <c r="R83" s="587"/>
      <c r="S83" s="587"/>
    </row>
    <row r="84" spans="3:19">
      <c r="C84" s="587"/>
      <c r="R84" s="587"/>
      <c r="S84" s="587"/>
    </row>
    <row r="85" spans="3:19">
      <c r="C85" s="587"/>
      <c r="R85" s="587"/>
      <c r="S85" s="587"/>
    </row>
    <row r="86" spans="3:19">
      <c r="C86" s="587"/>
      <c r="R86" s="587"/>
      <c r="S86" s="587"/>
    </row>
    <row r="87" spans="3:19">
      <c r="C87" s="587"/>
      <c r="R87" s="587"/>
      <c r="S87" s="587"/>
    </row>
    <row r="88" spans="3:19">
      <c r="C88" s="587"/>
      <c r="R88" s="587"/>
      <c r="S88" s="587"/>
    </row>
    <row r="89" spans="3:19">
      <c r="C89" s="587"/>
      <c r="R89" s="587"/>
      <c r="S89" s="587"/>
    </row>
    <row r="90" spans="3:19">
      <c r="C90" s="587"/>
      <c r="R90" s="587"/>
      <c r="S90" s="587"/>
    </row>
    <row r="91" spans="3:19">
      <c r="C91" s="587"/>
      <c r="R91" s="587"/>
      <c r="S91" s="587"/>
    </row>
    <row r="92" spans="3:19">
      <c r="C92" s="587"/>
      <c r="R92" s="587"/>
      <c r="S92" s="587"/>
    </row>
    <row r="93" spans="3:19">
      <c r="C93" s="587"/>
      <c r="R93" s="587"/>
      <c r="S93" s="587"/>
    </row>
    <row r="94" spans="3:19">
      <c r="C94" s="587"/>
      <c r="R94" s="587"/>
      <c r="S94" s="587"/>
    </row>
    <row r="95" spans="3:19">
      <c r="C95" s="587"/>
      <c r="R95" s="587"/>
      <c r="S95" s="587"/>
    </row>
    <row r="96" spans="3:19">
      <c r="C96" s="587"/>
      <c r="R96" s="587"/>
      <c r="S96" s="587"/>
    </row>
    <row r="97" spans="3:19">
      <c r="C97" s="587"/>
      <c r="R97" s="587"/>
      <c r="S97" s="587"/>
    </row>
    <row r="98" spans="3:19">
      <c r="C98" s="587"/>
      <c r="R98" s="587"/>
      <c r="S98" s="587"/>
    </row>
    <row r="99" spans="3:19">
      <c r="C99" s="587"/>
      <c r="R99" s="587"/>
      <c r="S99" s="587"/>
    </row>
    <row r="100" spans="3:19">
      <c r="C100" s="587"/>
      <c r="R100" s="587"/>
      <c r="S100" s="587"/>
    </row>
    <row r="101" spans="3:19">
      <c r="C101" s="587"/>
      <c r="R101" s="587"/>
      <c r="S101" s="587"/>
    </row>
    <row r="102" spans="3:19">
      <c r="C102" s="587"/>
      <c r="R102" s="587"/>
      <c r="S102" s="587"/>
    </row>
    <row r="103" spans="3:19">
      <c r="C103" s="587"/>
      <c r="R103" s="587"/>
      <c r="S103" s="587"/>
    </row>
    <row r="104" spans="3:19">
      <c r="C104" s="587"/>
      <c r="R104" s="587"/>
      <c r="S104" s="587"/>
    </row>
    <row r="105" spans="3:19">
      <c r="C105" s="587"/>
      <c r="R105" s="587"/>
      <c r="S105" s="587"/>
    </row>
    <row r="106" spans="3:19">
      <c r="C106" s="587"/>
      <c r="R106" s="587"/>
      <c r="S106" s="587"/>
    </row>
    <row r="107" spans="3:19">
      <c r="C107" s="587"/>
      <c r="R107" s="587"/>
      <c r="S107" s="587"/>
    </row>
    <row r="108" spans="3:19">
      <c r="C108" s="587"/>
      <c r="R108" s="587"/>
      <c r="S108" s="587"/>
    </row>
    <row r="109" spans="3:19">
      <c r="C109" s="587"/>
      <c r="R109" s="587"/>
      <c r="S109" s="587"/>
    </row>
    <row r="110" spans="3:19">
      <c r="C110" s="587"/>
      <c r="R110" s="587"/>
      <c r="S110" s="587"/>
    </row>
    <row r="111" spans="3:19">
      <c r="C111" s="587"/>
      <c r="R111" s="587"/>
      <c r="S111" s="587"/>
    </row>
    <row r="112" spans="3:19">
      <c r="C112" s="587"/>
      <c r="R112" s="587"/>
      <c r="S112" s="587"/>
    </row>
    <row r="113" spans="3:19">
      <c r="C113" s="587"/>
      <c r="R113" s="587"/>
      <c r="S113" s="587"/>
    </row>
    <row r="114" spans="3:19">
      <c r="C114" s="587"/>
      <c r="R114" s="587"/>
      <c r="S114" s="587"/>
    </row>
    <row r="115" spans="3:19">
      <c r="C115" s="587"/>
      <c r="R115" s="587"/>
      <c r="S115" s="587"/>
    </row>
    <row r="116" spans="3:19">
      <c r="C116" s="587"/>
      <c r="R116" s="587"/>
      <c r="S116" s="587"/>
    </row>
    <row r="117" spans="3:19">
      <c r="C117" s="587"/>
      <c r="R117" s="587"/>
      <c r="S117" s="587"/>
    </row>
    <row r="118" spans="3:19">
      <c r="C118" s="587"/>
      <c r="R118" s="587"/>
      <c r="S118" s="587"/>
    </row>
    <row r="119" spans="3:19">
      <c r="C119" s="587"/>
      <c r="R119" s="587"/>
      <c r="S119" s="587"/>
    </row>
    <row r="120" spans="3:19">
      <c r="C120" s="587"/>
      <c r="R120" s="587"/>
      <c r="S120" s="587"/>
    </row>
    <row r="121" spans="3:19">
      <c r="C121" s="587"/>
      <c r="R121" s="587"/>
      <c r="S121" s="587"/>
    </row>
    <row r="122" spans="3:19">
      <c r="C122" s="587"/>
      <c r="R122" s="587"/>
      <c r="S122" s="587"/>
    </row>
    <row r="123" spans="3:19">
      <c r="C123" s="587"/>
      <c r="R123" s="587"/>
      <c r="S123" s="587"/>
    </row>
    <row r="124" spans="3:19">
      <c r="C124" s="587"/>
      <c r="R124" s="587"/>
      <c r="S124" s="587"/>
    </row>
    <row r="125" spans="3:19">
      <c r="C125" s="587"/>
      <c r="R125" s="587"/>
      <c r="S125" s="587"/>
    </row>
    <row r="126" spans="3:19">
      <c r="C126" s="587"/>
      <c r="R126" s="587"/>
      <c r="S126" s="587"/>
    </row>
    <row r="127" spans="3:19">
      <c r="C127" s="587"/>
      <c r="R127" s="587"/>
      <c r="S127" s="587"/>
    </row>
    <row r="128" spans="3:19">
      <c r="C128" s="587"/>
      <c r="R128" s="587"/>
      <c r="S128" s="587"/>
    </row>
    <row r="129" spans="3:19">
      <c r="C129" s="587"/>
      <c r="R129" s="587"/>
      <c r="S129" s="587"/>
    </row>
    <row r="130" spans="3:19">
      <c r="C130" s="587"/>
      <c r="R130" s="587"/>
      <c r="S130" s="587"/>
    </row>
    <row r="131" spans="3:19">
      <c r="C131" s="587"/>
      <c r="R131" s="587"/>
      <c r="S131" s="587"/>
    </row>
    <row r="132" spans="3:19">
      <c r="C132" s="587"/>
      <c r="R132" s="587"/>
      <c r="S132" s="587"/>
    </row>
    <row r="133" spans="3:19">
      <c r="C133" s="587"/>
      <c r="R133" s="587"/>
      <c r="S133" s="587"/>
    </row>
    <row r="134" spans="3:19">
      <c r="C134" s="587"/>
      <c r="R134" s="587"/>
      <c r="S134" s="587"/>
    </row>
    <row r="135" spans="3:19">
      <c r="C135" s="587"/>
      <c r="R135" s="587"/>
      <c r="S135" s="587"/>
    </row>
    <row r="136" spans="3:19">
      <c r="C136" s="587"/>
      <c r="R136" s="587"/>
      <c r="S136" s="587"/>
    </row>
    <row r="137" spans="3:19">
      <c r="C137" s="587"/>
      <c r="R137" s="587"/>
      <c r="S137" s="587"/>
    </row>
    <row r="138" spans="3:19">
      <c r="C138" s="587"/>
      <c r="R138" s="587"/>
      <c r="S138" s="587"/>
    </row>
    <row r="139" spans="3:19">
      <c r="C139" s="587"/>
      <c r="R139" s="587"/>
      <c r="S139" s="587"/>
    </row>
    <row r="140" spans="3:19">
      <c r="C140" s="587"/>
      <c r="R140" s="587"/>
      <c r="S140" s="587"/>
    </row>
    <row r="141" spans="3:19">
      <c r="C141" s="587"/>
      <c r="R141" s="587"/>
      <c r="S141" s="587"/>
    </row>
    <row r="142" spans="3:19">
      <c r="C142" s="587"/>
      <c r="R142" s="587"/>
      <c r="S142" s="587"/>
    </row>
    <row r="143" spans="3:19">
      <c r="C143" s="587"/>
      <c r="R143" s="587"/>
      <c r="S143" s="587"/>
    </row>
    <row r="144" spans="3:19">
      <c r="C144" s="587"/>
      <c r="R144" s="587"/>
      <c r="S144" s="587"/>
    </row>
    <row r="145" spans="3:19">
      <c r="C145" s="587"/>
      <c r="R145" s="587"/>
      <c r="S145" s="587"/>
    </row>
    <row r="146" spans="3:19">
      <c r="C146" s="587"/>
      <c r="R146" s="587"/>
      <c r="S146" s="587"/>
    </row>
    <row r="147" spans="3:19">
      <c r="C147" s="587"/>
      <c r="R147" s="587"/>
      <c r="S147" s="587"/>
    </row>
    <row r="148" spans="3:19">
      <c r="C148" s="587"/>
      <c r="R148" s="587"/>
      <c r="S148" s="587"/>
    </row>
    <row r="149" spans="3:19">
      <c r="C149" s="587"/>
      <c r="R149" s="587"/>
      <c r="S149" s="587"/>
    </row>
    <row r="150" spans="3:19">
      <c r="C150" s="587"/>
      <c r="R150" s="587"/>
      <c r="S150" s="587"/>
    </row>
    <row r="151" spans="3:19">
      <c r="C151" s="587"/>
      <c r="R151" s="587"/>
      <c r="S151" s="587"/>
    </row>
    <row r="152" spans="3:19">
      <c r="C152" s="587"/>
      <c r="R152" s="587"/>
      <c r="S152" s="587"/>
    </row>
    <row r="153" spans="3:19">
      <c r="C153" s="587"/>
      <c r="R153" s="587"/>
      <c r="S153" s="587"/>
    </row>
    <row r="154" spans="3:19">
      <c r="C154" s="587"/>
      <c r="R154" s="587"/>
      <c r="S154" s="587"/>
    </row>
    <row r="155" spans="3:19">
      <c r="C155" s="587"/>
      <c r="R155" s="587"/>
      <c r="S155" s="587"/>
    </row>
    <row r="156" spans="3:19">
      <c r="C156" s="587"/>
      <c r="R156" s="587"/>
      <c r="S156" s="587"/>
    </row>
    <row r="157" spans="3:19">
      <c r="C157" s="587"/>
      <c r="R157" s="587"/>
      <c r="S157" s="587"/>
    </row>
    <row r="158" spans="3:19">
      <c r="C158" s="587"/>
      <c r="R158" s="587"/>
      <c r="S158" s="587"/>
    </row>
    <row r="159" spans="3:19">
      <c r="C159" s="587"/>
      <c r="R159" s="587"/>
      <c r="S159" s="587"/>
    </row>
    <row r="160" spans="3:19">
      <c r="C160" s="587"/>
      <c r="R160" s="587"/>
      <c r="S160" s="587"/>
    </row>
    <row r="161" spans="3:19">
      <c r="C161" s="587"/>
      <c r="R161" s="587"/>
      <c r="S161" s="587"/>
    </row>
    <row r="162" spans="3:19">
      <c r="C162" s="587"/>
      <c r="R162" s="587"/>
      <c r="S162" s="587"/>
    </row>
    <row r="163" spans="3:19">
      <c r="C163" s="587"/>
      <c r="R163" s="587"/>
      <c r="S163" s="587"/>
    </row>
    <row r="164" spans="3:19">
      <c r="C164" s="587"/>
      <c r="R164" s="587"/>
      <c r="S164" s="587"/>
    </row>
    <row r="165" spans="3:19">
      <c r="C165" s="587"/>
      <c r="R165" s="587"/>
      <c r="S165" s="587"/>
    </row>
    <row r="166" spans="3:19">
      <c r="C166" s="587"/>
      <c r="R166" s="587"/>
      <c r="S166" s="587"/>
    </row>
    <row r="167" spans="3:19">
      <c r="C167" s="587"/>
      <c r="R167" s="587"/>
      <c r="S167" s="587"/>
    </row>
    <row r="168" spans="3:19">
      <c r="C168" s="587"/>
      <c r="R168" s="587"/>
      <c r="S168" s="587"/>
    </row>
    <row r="169" spans="3:19">
      <c r="C169" s="587"/>
      <c r="R169" s="587"/>
      <c r="S169" s="587"/>
    </row>
    <row r="170" spans="3:19">
      <c r="C170" s="587"/>
      <c r="R170" s="587"/>
      <c r="S170" s="587"/>
    </row>
    <row r="171" spans="3:19">
      <c r="C171" s="587"/>
      <c r="R171" s="587"/>
      <c r="S171" s="587"/>
    </row>
    <row r="172" spans="3:19">
      <c r="C172" s="587"/>
      <c r="R172" s="587"/>
      <c r="S172" s="587"/>
    </row>
    <row r="173" spans="3:19">
      <c r="C173" s="587"/>
      <c r="R173" s="587"/>
      <c r="S173" s="587"/>
    </row>
    <row r="174" spans="3:19">
      <c r="C174" s="587"/>
      <c r="R174" s="587"/>
      <c r="S174" s="587"/>
    </row>
    <row r="175" spans="3:19">
      <c r="C175" s="587"/>
      <c r="R175" s="587"/>
      <c r="S175" s="587"/>
    </row>
    <row r="176" spans="3:19">
      <c r="C176" s="587"/>
      <c r="R176" s="587"/>
      <c r="S176" s="587"/>
    </row>
    <row r="177" spans="3:19">
      <c r="C177" s="587"/>
      <c r="R177" s="587"/>
      <c r="S177" s="587"/>
    </row>
    <row r="178" spans="3:19">
      <c r="C178" s="587"/>
      <c r="R178" s="587"/>
      <c r="S178" s="587"/>
    </row>
    <row r="179" spans="3:19">
      <c r="C179" s="587"/>
      <c r="R179" s="587"/>
      <c r="S179" s="587"/>
    </row>
    <row r="180" spans="3:19">
      <c r="C180" s="587"/>
      <c r="R180" s="587"/>
      <c r="S180" s="587"/>
    </row>
    <row r="181" spans="3:19">
      <c r="C181" s="587"/>
      <c r="R181" s="587"/>
      <c r="S181" s="587"/>
    </row>
    <row r="182" spans="3:19">
      <c r="C182" s="587"/>
      <c r="R182" s="587"/>
      <c r="S182" s="587"/>
    </row>
    <row r="183" spans="3:19">
      <c r="C183" s="587"/>
      <c r="R183" s="587"/>
      <c r="S183" s="587"/>
    </row>
    <row r="184" spans="3:19">
      <c r="C184" s="587"/>
      <c r="R184" s="587"/>
      <c r="S184" s="587"/>
    </row>
    <row r="185" spans="3:19">
      <c r="C185" s="587"/>
      <c r="R185" s="587"/>
      <c r="S185" s="587"/>
    </row>
    <row r="186" spans="3:19">
      <c r="C186" s="587"/>
      <c r="R186" s="587"/>
      <c r="S186" s="587"/>
    </row>
    <row r="187" spans="3:19">
      <c r="C187" s="587"/>
      <c r="R187" s="587"/>
      <c r="S187" s="587"/>
    </row>
    <row r="188" spans="3:19">
      <c r="C188" s="587"/>
      <c r="R188" s="587"/>
      <c r="S188" s="587"/>
    </row>
    <row r="189" spans="3:19">
      <c r="C189" s="587"/>
      <c r="R189" s="587"/>
      <c r="S189" s="587"/>
    </row>
    <row r="190" spans="3:19">
      <c r="C190" s="587"/>
      <c r="R190" s="587"/>
      <c r="S190" s="587"/>
    </row>
    <row r="191" spans="3:19">
      <c r="C191" s="587"/>
      <c r="R191" s="587"/>
      <c r="S191" s="587"/>
    </row>
    <row r="192" spans="3:19">
      <c r="C192" s="587"/>
      <c r="R192" s="587"/>
      <c r="S192" s="587"/>
    </row>
    <row r="193" spans="3:19">
      <c r="C193" s="587"/>
      <c r="R193" s="587"/>
      <c r="S193" s="587"/>
    </row>
    <row r="194" spans="3:19">
      <c r="C194" s="587"/>
      <c r="R194" s="587"/>
      <c r="S194" s="587"/>
    </row>
    <row r="195" spans="3:19">
      <c r="C195" s="587"/>
      <c r="R195" s="587"/>
      <c r="S195" s="587"/>
    </row>
    <row r="196" spans="3:19">
      <c r="C196" s="587"/>
      <c r="R196" s="587"/>
      <c r="S196" s="587"/>
    </row>
    <row r="197" spans="3:19">
      <c r="C197" s="587"/>
      <c r="R197" s="587"/>
      <c r="S197" s="587"/>
    </row>
    <row r="198" spans="3:19">
      <c r="C198" s="587"/>
      <c r="R198" s="587"/>
      <c r="S198" s="587"/>
    </row>
    <row r="199" spans="3:19">
      <c r="C199" s="587"/>
      <c r="R199" s="587"/>
      <c r="S199" s="587"/>
    </row>
    <row r="200" spans="3:19">
      <c r="C200" s="587"/>
      <c r="R200" s="587"/>
      <c r="S200" s="587"/>
    </row>
    <row r="201" spans="3:19">
      <c r="C201" s="587"/>
      <c r="R201" s="587"/>
      <c r="S201" s="587"/>
    </row>
    <row r="202" spans="3:19">
      <c r="C202" s="587"/>
      <c r="R202" s="587"/>
      <c r="S202" s="587"/>
    </row>
    <row r="203" spans="3:19">
      <c r="C203" s="587"/>
      <c r="R203" s="587"/>
      <c r="S203" s="587"/>
    </row>
    <row r="204" spans="3:19">
      <c r="C204" s="587"/>
      <c r="R204" s="587"/>
      <c r="S204" s="587"/>
    </row>
    <row r="205" spans="3:19">
      <c r="C205" s="587"/>
      <c r="R205" s="587"/>
      <c r="S205" s="587"/>
    </row>
    <row r="206" spans="3:19">
      <c r="C206" s="587"/>
      <c r="R206" s="587"/>
      <c r="S206" s="587"/>
    </row>
    <row r="207" spans="3:19">
      <c r="C207" s="587"/>
      <c r="R207" s="587"/>
      <c r="S207" s="587"/>
    </row>
    <row r="208" spans="3:19">
      <c r="C208" s="587"/>
      <c r="R208" s="587"/>
      <c r="S208" s="587"/>
    </row>
    <row r="209" spans="3:19">
      <c r="C209" s="587"/>
      <c r="R209" s="587"/>
      <c r="S209" s="587"/>
    </row>
    <row r="210" spans="3:19">
      <c r="C210" s="587"/>
      <c r="R210" s="587"/>
      <c r="S210" s="587"/>
    </row>
    <row r="211" spans="3:19">
      <c r="C211" s="587"/>
      <c r="R211" s="587"/>
      <c r="S211" s="587"/>
    </row>
    <row r="212" spans="3:19">
      <c r="C212" s="587"/>
      <c r="R212" s="587"/>
      <c r="S212" s="587"/>
    </row>
    <row r="213" spans="3:19">
      <c r="C213" s="587"/>
      <c r="R213" s="587"/>
      <c r="S213" s="587"/>
    </row>
    <row r="214" spans="3:19">
      <c r="C214" s="587"/>
      <c r="R214" s="587"/>
      <c r="S214" s="587"/>
    </row>
    <row r="215" spans="3:19">
      <c r="C215" s="587"/>
      <c r="R215" s="587"/>
      <c r="S215" s="587"/>
    </row>
    <row r="216" spans="3:19">
      <c r="C216" s="587"/>
      <c r="R216" s="587"/>
      <c r="S216" s="587"/>
    </row>
    <row r="217" spans="3:19">
      <c r="C217" s="587"/>
      <c r="R217" s="587"/>
      <c r="S217" s="587"/>
    </row>
    <row r="218" spans="3:19">
      <c r="C218" s="587"/>
      <c r="R218" s="587"/>
      <c r="S218" s="587"/>
    </row>
    <row r="219" spans="3:19">
      <c r="C219" s="587"/>
      <c r="R219" s="587"/>
      <c r="S219" s="587"/>
    </row>
    <row r="220" spans="3:19">
      <c r="C220" s="587"/>
      <c r="R220" s="587"/>
      <c r="S220" s="587"/>
    </row>
    <row r="221" spans="3:19">
      <c r="C221" s="587"/>
      <c r="R221" s="587"/>
      <c r="S221" s="587"/>
    </row>
    <row r="222" spans="3:19">
      <c r="C222" s="587"/>
      <c r="R222" s="587"/>
      <c r="S222" s="587"/>
    </row>
    <row r="223" spans="3:19">
      <c r="C223" s="587"/>
      <c r="R223" s="587"/>
      <c r="S223" s="587"/>
    </row>
    <row r="224" spans="3:19">
      <c r="C224" s="587"/>
      <c r="R224" s="587"/>
      <c r="S224" s="587"/>
    </row>
    <row r="225" spans="3:19">
      <c r="C225" s="587"/>
      <c r="R225" s="587"/>
      <c r="S225" s="587"/>
    </row>
    <row r="226" spans="3:19">
      <c r="C226" s="587"/>
      <c r="R226" s="587"/>
      <c r="S226" s="587"/>
    </row>
    <row r="227" spans="3:19">
      <c r="C227" s="587"/>
      <c r="R227" s="587"/>
      <c r="S227" s="587"/>
    </row>
    <row r="228" spans="3:19">
      <c r="C228" s="587"/>
      <c r="R228" s="587"/>
      <c r="S228" s="587"/>
    </row>
    <row r="229" spans="3:19">
      <c r="C229" s="587"/>
      <c r="R229" s="587"/>
      <c r="S229" s="587"/>
    </row>
    <row r="230" spans="3:19">
      <c r="C230" s="587"/>
      <c r="R230" s="587"/>
      <c r="S230" s="587"/>
    </row>
    <row r="231" spans="3:19">
      <c r="C231" s="587"/>
      <c r="R231" s="587"/>
      <c r="S231" s="587"/>
    </row>
    <row r="232" spans="3:19">
      <c r="C232" s="587"/>
      <c r="R232" s="587"/>
      <c r="S232" s="587"/>
    </row>
    <row r="233" spans="3:19">
      <c r="C233" s="587"/>
      <c r="R233" s="587"/>
      <c r="S233" s="587"/>
    </row>
    <row r="234" spans="3:19">
      <c r="C234" s="587"/>
      <c r="R234" s="587"/>
      <c r="S234" s="587"/>
    </row>
    <row r="235" spans="3:19">
      <c r="C235" s="587"/>
      <c r="R235" s="587"/>
      <c r="S235" s="587"/>
    </row>
    <row r="236" spans="3:19">
      <c r="C236" s="587"/>
      <c r="R236" s="587"/>
      <c r="S236" s="587"/>
    </row>
    <row r="237" spans="3:19">
      <c r="C237" s="587"/>
      <c r="R237" s="587"/>
      <c r="S237" s="587"/>
    </row>
    <row r="238" spans="3:19">
      <c r="C238" s="587"/>
      <c r="R238" s="587"/>
      <c r="S238" s="587"/>
    </row>
    <row r="239" spans="3:19">
      <c r="C239" s="587"/>
      <c r="R239" s="587"/>
      <c r="S239" s="587"/>
    </row>
    <row r="240" spans="3:19">
      <c r="C240" s="587"/>
      <c r="R240" s="587"/>
      <c r="S240" s="587"/>
    </row>
    <row r="241" spans="3:19">
      <c r="C241" s="587"/>
      <c r="R241" s="587"/>
      <c r="S241" s="587"/>
    </row>
    <row r="242" spans="3:19">
      <c r="C242" s="587"/>
      <c r="R242" s="587"/>
      <c r="S242" s="587"/>
    </row>
    <row r="243" spans="3:19">
      <c r="C243" s="587"/>
      <c r="R243" s="587"/>
      <c r="S243" s="587"/>
    </row>
    <row r="244" spans="3:19">
      <c r="C244" s="587"/>
      <c r="R244" s="587"/>
      <c r="S244" s="587"/>
    </row>
    <row r="245" spans="3:19">
      <c r="C245" s="587"/>
      <c r="R245" s="587"/>
      <c r="S245" s="587"/>
    </row>
    <row r="246" spans="3:19">
      <c r="C246" s="587"/>
      <c r="R246" s="587"/>
      <c r="S246" s="587"/>
    </row>
    <row r="247" spans="3:19">
      <c r="C247" s="587"/>
      <c r="R247" s="587"/>
      <c r="S247" s="587"/>
    </row>
    <row r="248" spans="3:19">
      <c r="C248" s="587"/>
      <c r="R248" s="587"/>
      <c r="S248" s="587"/>
    </row>
    <row r="249" spans="3:19">
      <c r="C249" s="587"/>
      <c r="R249" s="587"/>
      <c r="S249" s="587"/>
    </row>
    <row r="250" spans="3:19">
      <c r="C250" s="587"/>
      <c r="R250" s="587"/>
      <c r="S250" s="587"/>
    </row>
    <row r="251" spans="3:19">
      <c r="C251" s="587"/>
      <c r="R251" s="587"/>
      <c r="S251" s="587"/>
    </row>
    <row r="252" spans="3:19">
      <c r="C252" s="587"/>
      <c r="R252" s="587"/>
      <c r="S252" s="587"/>
    </row>
    <row r="253" spans="3:19">
      <c r="C253" s="587"/>
      <c r="R253" s="587"/>
      <c r="S253" s="587"/>
    </row>
    <row r="254" spans="3:19">
      <c r="C254" s="587"/>
      <c r="R254" s="587"/>
      <c r="S254" s="587"/>
    </row>
    <row r="255" spans="3:19">
      <c r="C255" s="587"/>
      <c r="R255" s="587"/>
      <c r="S255" s="587"/>
    </row>
    <row r="256" spans="3:19">
      <c r="C256" s="587"/>
      <c r="R256" s="587"/>
      <c r="S256" s="587"/>
    </row>
    <row r="257" spans="3:19">
      <c r="C257" s="587"/>
      <c r="R257" s="587"/>
      <c r="S257" s="587"/>
    </row>
    <row r="258" spans="3:19">
      <c r="C258" s="587"/>
      <c r="R258" s="587"/>
      <c r="S258" s="587"/>
    </row>
    <row r="259" spans="3:19">
      <c r="C259" s="587"/>
      <c r="R259" s="587"/>
      <c r="S259" s="587"/>
    </row>
    <row r="260" spans="3:19">
      <c r="C260" s="587"/>
      <c r="R260" s="587"/>
      <c r="S260" s="587"/>
    </row>
    <row r="261" spans="3:19">
      <c r="C261" s="587"/>
      <c r="R261" s="587"/>
      <c r="S261" s="587"/>
    </row>
    <row r="262" spans="3:19">
      <c r="C262" s="587"/>
      <c r="R262" s="587"/>
      <c r="S262" s="587"/>
    </row>
    <row r="263" spans="3:19">
      <c r="C263" s="587"/>
      <c r="R263" s="587"/>
      <c r="S263" s="587"/>
    </row>
    <row r="264" spans="3:19">
      <c r="C264" s="587"/>
      <c r="R264" s="587"/>
      <c r="S264" s="587"/>
    </row>
    <row r="265" spans="3:19">
      <c r="C265" s="587"/>
      <c r="R265" s="587"/>
      <c r="S265" s="587"/>
    </row>
    <row r="266" spans="3:19">
      <c r="C266" s="587"/>
      <c r="R266" s="587"/>
      <c r="S266" s="587"/>
    </row>
    <row r="267" spans="3:19">
      <c r="C267" s="587"/>
      <c r="R267" s="587"/>
      <c r="S267" s="587"/>
    </row>
    <row r="268" spans="3:19">
      <c r="C268" s="587"/>
      <c r="R268" s="587"/>
      <c r="S268" s="587"/>
    </row>
    <row r="269" spans="3:19">
      <c r="C269" s="587"/>
      <c r="R269" s="587"/>
      <c r="S269" s="587"/>
    </row>
    <row r="270" spans="3:19">
      <c r="C270" s="587"/>
      <c r="R270" s="587"/>
      <c r="S270" s="587"/>
    </row>
    <row r="271" spans="3:19">
      <c r="C271" s="587"/>
      <c r="R271" s="587"/>
      <c r="S271" s="587"/>
    </row>
    <row r="272" spans="3:19">
      <c r="C272" s="587"/>
      <c r="R272" s="587"/>
      <c r="S272" s="587"/>
    </row>
    <row r="273" spans="3:19">
      <c r="C273" s="587"/>
      <c r="R273" s="587"/>
      <c r="S273" s="587"/>
    </row>
    <row r="274" spans="3:19">
      <c r="C274" s="587"/>
      <c r="R274" s="587"/>
      <c r="S274" s="587"/>
    </row>
    <row r="275" spans="3:19">
      <c r="C275" s="587"/>
      <c r="R275" s="587"/>
      <c r="S275" s="587"/>
    </row>
    <row r="276" spans="3:19">
      <c r="C276" s="587"/>
      <c r="R276" s="587"/>
      <c r="S276" s="587"/>
    </row>
    <row r="277" spans="3:19">
      <c r="C277" s="587"/>
      <c r="R277" s="587"/>
      <c r="S277" s="587"/>
    </row>
    <row r="278" spans="3:19">
      <c r="C278" s="587"/>
      <c r="R278" s="587"/>
      <c r="S278" s="587"/>
    </row>
    <row r="279" spans="3:19">
      <c r="C279" s="587"/>
      <c r="R279" s="587"/>
      <c r="S279" s="587"/>
    </row>
    <row r="280" spans="3:19">
      <c r="C280" s="587"/>
      <c r="R280" s="587"/>
      <c r="S280" s="587"/>
    </row>
    <row r="281" spans="3:19">
      <c r="C281" s="587"/>
      <c r="R281" s="587"/>
      <c r="S281" s="587"/>
    </row>
    <row r="282" spans="3:19">
      <c r="C282" s="587"/>
      <c r="R282" s="587"/>
      <c r="S282" s="587"/>
    </row>
    <row r="283" spans="3:19">
      <c r="C283" s="587"/>
      <c r="R283" s="587"/>
      <c r="S283" s="587"/>
    </row>
    <row r="284" spans="3:19">
      <c r="C284" s="587"/>
      <c r="R284" s="587"/>
      <c r="S284" s="587"/>
    </row>
    <row r="285" spans="3:19">
      <c r="C285" s="587"/>
      <c r="R285" s="587"/>
      <c r="S285" s="587"/>
    </row>
    <row r="286" spans="3:19">
      <c r="C286" s="587"/>
      <c r="R286" s="587"/>
      <c r="S286" s="587"/>
    </row>
    <row r="287" spans="3:19">
      <c r="C287" s="587"/>
      <c r="R287" s="587"/>
      <c r="S287" s="587"/>
    </row>
    <row r="288" spans="3:19">
      <c r="C288" s="587"/>
      <c r="R288" s="587"/>
      <c r="S288" s="587"/>
    </row>
    <row r="289" spans="3:19">
      <c r="C289" s="587"/>
      <c r="R289" s="587"/>
      <c r="S289" s="587"/>
    </row>
    <row r="290" spans="3:19">
      <c r="C290" s="587"/>
      <c r="R290" s="587"/>
      <c r="S290" s="587"/>
    </row>
    <row r="291" spans="3:19">
      <c r="C291" s="587"/>
      <c r="R291" s="587"/>
      <c r="S291" s="587"/>
    </row>
    <row r="292" spans="3:19">
      <c r="C292" s="587"/>
      <c r="R292" s="587"/>
      <c r="S292" s="587"/>
    </row>
    <row r="293" spans="3:19">
      <c r="C293" s="587"/>
      <c r="R293" s="587"/>
      <c r="S293" s="587"/>
    </row>
    <row r="294" spans="3:19">
      <c r="C294" s="587"/>
      <c r="R294" s="587"/>
      <c r="S294" s="587"/>
    </row>
    <row r="295" spans="3:19">
      <c r="C295" s="587"/>
      <c r="R295" s="587"/>
      <c r="S295" s="587"/>
    </row>
    <row r="296" spans="3:19">
      <c r="C296" s="587"/>
      <c r="R296" s="587"/>
      <c r="S296" s="587"/>
    </row>
    <row r="297" spans="3:19">
      <c r="C297" s="587"/>
      <c r="R297" s="587"/>
      <c r="S297" s="587"/>
    </row>
    <row r="298" spans="3:19">
      <c r="C298" s="587"/>
      <c r="R298" s="587"/>
      <c r="S298" s="587"/>
    </row>
    <row r="299" spans="3:19">
      <c r="C299" s="587"/>
      <c r="R299" s="587"/>
      <c r="S299" s="587"/>
    </row>
    <row r="300" spans="3:19">
      <c r="C300" s="587"/>
      <c r="R300" s="587"/>
      <c r="S300" s="587"/>
    </row>
    <row r="301" spans="3:19">
      <c r="C301" s="587"/>
      <c r="R301" s="587"/>
      <c r="S301" s="587"/>
    </row>
    <row r="302" spans="3:19">
      <c r="C302" s="587"/>
      <c r="R302" s="587"/>
      <c r="S302" s="587"/>
    </row>
    <row r="303" spans="3:19">
      <c r="C303" s="587"/>
      <c r="R303" s="587"/>
      <c r="S303" s="587"/>
    </row>
    <row r="304" spans="3:19">
      <c r="C304" s="587"/>
      <c r="R304" s="587"/>
      <c r="S304" s="587"/>
    </row>
    <row r="305" spans="3:19">
      <c r="C305" s="587"/>
      <c r="R305" s="587"/>
      <c r="S305" s="587"/>
    </row>
    <row r="306" spans="3:19">
      <c r="C306" s="587"/>
      <c r="R306" s="587"/>
      <c r="S306" s="587"/>
    </row>
    <row r="307" spans="3:19">
      <c r="C307" s="587"/>
      <c r="R307" s="587"/>
      <c r="S307" s="587"/>
    </row>
    <row r="308" spans="3:19">
      <c r="C308" s="587"/>
      <c r="R308" s="587"/>
      <c r="S308" s="587"/>
    </row>
    <row r="309" spans="3:19">
      <c r="C309" s="587"/>
      <c r="R309" s="587"/>
      <c r="S309" s="587"/>
    </row>
    <row r="310" spans="3:19">
      <c r="C310" s="587"/>
      <c r="R310" s="587"/>
      <c r="S310" s="587"/>
    </row>
    <row r="311" spans="3:19">
      <c r="C311" s="587"/>
      <c r="R311" s="587"/>
      <c r="S311" s="587"/>
    </row>
    <row r="312" spans="3:19">
      <c r="C312" s="587"/>
      <c r="R312" s="587"/>
      <c r="S312" s="587"/>
    </row>
    <row r="313" spans="3:19">
      <c r="C313" s="587"/>
      <c r="R313" s="587"/>
      <c r="S313" s="587"/>
    </row>
    <row r="314" spans="3:19">
      <c r="C314" s="587"/>
      <c r="R314" s="587"/>
      <c r="S314" s="587"/>
    </row>
    <row r="315" spans="3:19">
      <c r="C315" s="587"/>
      <c r="R315" s="587"/>
      <c r="S315" s="587"/>
    </row>
    <row r="316" spans="3:19">
      <c r="C316" s="587"/>
      <c r="R316" s="587"/>
      <c r="S316" s="587"/>
    </row>
    <row r="317" spans="3:19">
      <c r="C317" s="587"/>
      <c r="R317" s="587"/>
      <c r="S317" s="587"/>
    </row>
    <row r="318" spans="3:19">
      <c r="C318" s="587"/>
      <c r="R318" s="587"/>
      <c r="S318" s="587"/>
    </row>
    <row r="319" spans="3:19">
      <c r="C319" s="587"/>
      <c r="R319" s="587"/>
      <c r="S319" s="587"/>
    </row>
    <row r="320" spans="3:19">
      <c r="C320" s="587"/>
      <c r="R320" s="587"/>
      <c r="S320" s="587"/>
    </row>
    <row r="321" spans="3:19">
      <c r="C321" s="587"/>
      <c r="R321" s="587"/>
      <c r="S321" s="587"/>
    </row>
    <row r="322" spans="3:19">
      <c r="C322" s="587"/>
      <c r="R322" s="587"/>
      <c r="S322" s="587"/>
    </row>
    <row r="323" spans="3:19">
      <c r="C323" s="587"/>
      <c r="R323" s="587"/>
      <c r="S323" s="587"/>
    </row>
    <row r="324" spans="3:19">
      <c r="C324" s="587"/>
      <c r="R324" s="587"/>
      <c r="S324" s="587"/>
    </row>
    <row r="325" spans="3:19">
      <c r="C325" s="587"/>
      <c r="R325" s="587"/>
      <c r="S325" s="587"/>
    </row>
    <row r="326" spans="3:19">
      <c r="C326" s="587"/>
      <c r="R326" s="587"/>
      <c r="S326" s="587"/>
    </row>
    <row r="327" spans="3:19">
      <c r="C327" s="587"/>
      <c r="R327" s="587"/>
      <c r="S327" s="587"/>
    </row>
    <row r="328" spans="3:19">
      <c r="C328" s="587"/>
      <c r="R328" s="587"/>
      <c r="S328" s="587"/>
    </row>
    <row r="329" spans="3:19">
      <c r="C329" s="587"/>
      <c r="R329" s="587"/>
      <c r="S329" s="587"/>
    </row>
    <row r="330" spans="3:19">
      <c r="C330" s="587"/>
      <c r="R330" s="587"/>
      <c r="S330" s="587"/>
    </row>
    <row r="331" spans="3:19">
      <c r="C331" s="587"/>
      <c r="R331" s="587"/>
      <c r="S331" s="587"/>
    </row>
    <row r="332" spans="3:19">
      <c r="C332" s="587"/>
      <c r="R332" s="587"/>
      <c r="S332" s="587"/>
    </row>
    <row r="333" spans="3:19">
      <c r="C333" s="587"/>
      <c r="R333" s="587"/>
      <c r="S333" s="587"/>
    </row>
    <row r="334" spans="3:19">
      <c r="C334" s="587"/>
      <c r="R334" s="587"/>
      <c r="S334" s="587"/>
    </row>
    <row r="335" spans="3:19">
      <c r="C335" s="587"/>
      <c r="R335" s="587"/>
      <c r="S335" s="587"/>
    </row>
    <row r="336" spans="3:19">
      <c r="C336" s="587"/>
      <c r="R336" s="587"/>
      <c r="S336" s="587"/>
    </row>
    <row r="337" spans="3:19">
      <c r="C337" s="587"/>
      <c r="R337" s="587"/>
      <c r="S337" s="587"/>
    </row>
    <row r="338" spans="3:19">
      <c r="C338" s="587"/>
      <c r="R338" s="587"/>
      <c r="S338" s="587"/>
    </row>
    <row r="339" spans="3:19">
      <c r="C339" s="587"/>
      <c r="R339" s="587"/>
      <c r="S339" s="587"/>
    </row>
    <row r="340" spans="3:19">
      <c r="C340" s="587"/>
      <c r="R340" s="587"/>
      <c r="S340" s="587"/>
    </row>
    <row r="341" spans="3:19">
      <c r="C341" s="587"/>
      <c r="R341" s="587"/>
      <c r="S341" s="587"/>
    </row>
    <row r="342" spans="3:19">
      <c r="C342" s="587"/>
      <c r="R342" s="587"/>
      <c r="S342" s="587"/>
    </row>
    <row r="343" spans="3:19">
      <c r="C343" s="587"/>
      <c r="R343" s="587"/>
      <c r="S343" s="587"/>
    </row>
    <row r="344" spans="3:19">
      <c r="C344" s="587"/>
      <c r="R344" s="587"/>
      <c r="S344" s="587"/>
    </row>
    <row r="345" spans="3:19">
      <c r="C345" s="587"/>
      <c r="R345" s="587"/>
      <c r="S345" s="587"/>
    </row>
    <row r="346" spans="3:19">
      <c r="C346" s="587"/>
      <c r="R346" s="587"/>
      <c r="S346" s="587"/>
    </row>
    <row r="347" spans="3:19">
      <c r="C347" s="587"/>
      <c r="R347" s="587"/>
      <c r="S347" s="587"/>
    </row>
    <row r="348" spans="3:19">
      <c r="C348" s="587"/>
      <c r="R348" s="587"/>
      <c r="S348" s="587"/>
    </row>
    <row r="349" spans="3:19">
      <c r="C349" s="587"/>
      <c r="R349" s="587"/>
      <c r="S349" s="587"/>
    </row>
    <row r="350" spans="3:19">
      <c r="C350" s="587"/>
      <c r="R350" s="587"/>
      <c r="S350" s="587"/>
    </row>
    <row r="351" spans="3:19">
      <c r="C351" s="587"/>
      <c r="R351" s="587"/>
      <c r="S351" s="587"/>
    </row>
    <row r="352" spans="3:19">
      <c r="C352" s="587"/>
      <c r="R352" s="587"/>
      <c r="S352" s="587"/>
    </row>
    <row r="353" spans="3:19">
      <c r="C353" s="587"/>
      <c r="R353" s="587"/>
      <c r="S353" s="587"/>
    </row>
    <row r="354" spans="3:19">
      <c r="C354" s="587"/>
      <c r="R354" s="587"/>
      <c r="S354" s="587"/>
    </row>
    <row r="355" spans="3:19">
      <c r="C355" s="587"/>
      <c r="R355" s="587"/>
      <c r="S355" s="587"/>
    </row>
    <row r="356" spans="3:19">
      <c r="C356" s="587"/>
      <c r="R356" s="587"/>
      <c r="S356" s="587"/>
    </row>
    <row r="357" spans="3:19">
      <c r="C357" s="587"/>
      <c r="R357" s="587"/>
      <c r="S357" s="587"/>
    </row>
    <row r="358" spans="3:19">
      <c r="C358" s="587"/>
      <c r="R358" s="587"/>
      <c r="S358" s="587"/>
    </row>
    <row r="359" spans="3:19">
      <c r="C359" s="587"/>
      <c r="R359" s="587"/>
      <c r="S359" s="587"/>
    </row>
    <row r="360" spans="3:19">
      <c r="C360" s="587"/>
      <c r="R360" s="587"/>
      <c r="S360" s="587"/>
    </row>
    <row r="361" spans="3:19">
      <c r="C361" s="587"/>
      <c r="R361" s="587"/>
      <c r="S361" s="587"/>
    </row>
    <row r="362" spans="3:19">
      <c r="C362" s="587"/>
      <c r="R362" s="587"/>
      <c r="S362" s="587"/>
    </row>
    <row r="363" spans="3:19">
      <c r="C363" s="587"/>
      <c r="R363" s="587"/>
      <c r="S363" s="587"/>
    </row>
    <row r="364" spans="3:19">
      <c r="C364" s="587"/>
      <c r="R364" s="587"/>
      <c r="S364" s="587"/>
    </row>
    <row r="365" spans="3:19">
      <c r="C365" s="587"/>
      <c r="R365" s="587"/>
      <c r="S365" s="587"/>
    </row>
    <row r="366" spans="3:19">
      <c r="C366" s="587"/>
      <c r="R366" s="587"/>
      <c r="S366" s="587"/>
    </row>
    <row r="367" spans="3:19">
      <c r="C367" s="587"/>
      <c r="R367" s="587"/>
      <c r="S367" s="587"/>
    </row>
    <row r="368" spans="3:19">
      <c r="C368" s="587"/>
      <c r="R368" s="587"/>
      <c r="S368" s="587"/>
    </row>
    <row r="369" spans="3:19">
      <c r="C369" s="587"/>
      <c r="R369" s="587"/>
      <c r="S369" s="587"/>
    </row>
    <row r="370" spans="3:19">
      <c r="C370" s="587"/>
      <c r="R370" s="587"/>
      <c r="S370" s="587"/>
    </row>
    <row r="371" spans="3:19">
      <c r="C371" s="587"/>
      <c r="R371" s="587"/>
      <c r="S371" s="587"/>
    </row>
    <row r="372" spans="3:19">
      <c r="C372" s="587"/>
      <c r="R372" s="587"/>
      <c r="S372" s="587"/>
    </row>
    <row r="373" spans="3:19">
      <c r="C373" s="587"/>
      <c r="R373" s="587"/>
      <c r="S373" s="587"/>
    </row>
    <row r="374" spans="3:19">
      <c r="C374" s="587"/>
      <c r="R374" s="587"/>
      <c r="S374" s="587"/>
    </row>
    <row r="375" spans="3:19">
      <c r="C375" s="587"/>
      <c r="R375" s="587"/>
      <c r="S375" s="587"/>
    </row>
    <row r="376" spans="3:19">
      <c r="C376" s="587"/>
      <c r="R376" s="587"/>
      <c r="S376" s="587"/>
    </row>
    <row r="377" spans="3:19">
      <c r="C377" s="587"/>
      <c r="R377" s="587"/>
      <c r="S377" s="587"/>
    </row>
    <row r="378" spans="3:19">
      <c r="C378" s="587"/>
      <c r="R378" s="587"/>
      <c r="S378" s="587"/>
    </row>
    <row r="379" spans="3:19">
      <c r="C379" s="587"/>
      <c r="R379" s="587"/>
      <c r="S379" s="587"/>
    </row>
    <row r="380" spans="3:19">
      <c r="C380" s="587"/>
      <c r="R380" s="587"/>
      <c r="S380" s="587"/>
    </row>
    <row r="381" spans="3:19">
      <c r="C381" s="587"/>
      <c r="R381" s="587"/>
      <c r="S381" s="587"/>
    </row>
    <row r="382" spans="3:19">
      <c r="C382" s="587"/>
      <c r="R382" s="587"/>
      <c r="S382" s="587"/>
    </row>
    <row r="383" spans="3:19">
      <c r="C383" s="587"/>
      <c r="R383" s="587"/>
      <c r="S383" s="587"/>
    </row>
    <row r="384" spans="3:19">
      <c r="C384" s="587"/>
      <c r="R384" s="587"/>
      <c r="S384" s="587"/>
    </row>
    <row r="385" spans="3:19">
      <c r="C385" s="587"/>
      <c r="R385" s="587"/>
      <c r="S385" s="587"/>
    </row>
    <row r="386" spans="3:19">
      <c r="C386" s="587"/>
      <c r="R386" s="587"/>
      <c r="S386" s="587"/>
    </row>
    <row r="387" spans="3:19">
      <c r="C387" s="587"/>
      <c r="R387" s="587"/>
      <c r="S387" s="587"/>
    </row>
    <row r="388" spans="3:19">
      <c r="C388" s="587"/>
      <c r="R388" s="587"/>
      <c r="S388" s="587"/>
    </row>
    <row r="389" spans="3:19">
      <c r="C389" s="587"/>
      <c r="R389" s="587"/>
      <c r="S389" s="587"/>
    </row>
    <row r="390" spans="3:19">
      <c r="C390" s="587"/>
      <c r="R390" s="587"/>
      <c r="S390" s="587"/>
    </row>
    <row r="391" spans="3:19">
      <c r="C391" s="587"/>
      <c r="R391" s="587"/>
      <c r="S391" s="587"/>
    </row>
    <row r="392" spans="3:19">
      <c r="C392" s="587"/>
      <c r="R392" s="587"/>
      <c r="S392" s="587"/>
    </row>
    <row r="393" spans="3:19">
      <c r="C393" s="587"/>
      <c r="R393" s="587"/>
      <c r="S393" s="587"/>
    </row>
    <row r="394" spans="3:19">
      <c r="C394" s="587"/>
      <c r="R394" s="587"/>
      <c r="S394" s="587"/>
    </row>
    <row r="395" spans="3:19">
      <c r="C395" s="587"/>
      <c r="R395" s="587"/>
      <c r="S395" s="587"/>
    </row>
    <row r="396" spans="3:19">
      <c r="C396" s="587"/>
      <c r="R396" s="587"/>
      <c r="S396" s="587"/>
    </row>
    <row r="397" spans="3:19">
      <c r="C397" s="587"/>
      <c r="R397" s="587"/>
      <c r="S397" s="587"/>
    </row>
    <row r="398" spans="3:19">
      <c r="C398" s="587"/>
      <c r="R398" s="587"/>
      <c r="S398" s="587"/>
    </row>
    <row r="399" spans="3:19">
      <c r="C399" s="587"/>
      <c r="R399" s="587"/>
      <c r="S399" s="587"/>
    </row>
    <row r="400" spans="3:19">
      <c r="C400" s="587"/>
      <c r="R400" s="587"/>
      <c r="S400" s="587"/>
    </row>
    <row r="401" spans="3:19">
      <c r="C401" s="587"/>
      <c r="R401" s="587"/>
      <c r="S401" s="587"/>
    </row>
    <row r="402" spans="3:19">
      <c r="C402" s="587"/>
      <c r="R402" s="587"/>
      <c r="S402" s="587"/>
    </row>
    <row r="403" spans="3:19">
      <c r="C403" s="587"/>
      <c r="R403" s="587"/>
      <c r="S403" s="587"/>
    </row>
    <row r="404" spans="3:19">
      <c r="C404" s="587"/>
      <c r="R404" s="587"/>
      <c r="S404" s="587"/>
    </row>
    <row r="405" spans="3:19">
      <c r="C405" s="587"/>
      <c r="R405" s="587"/>
      <c r="S405" s="587"/>
    </row>
    <row r="406" spans="3:19">
      <c r="C406" s="587"/>
      <c r="R406" s="587"/>
      <c r="S406" s="587"/>
    </row>
    <row r="407" spans="3:19">
      <c r="C407" s="587"/>
      <c r="R407" s="587"/>
      <c r="S407" s="587"/>
    </row>
    <row r="408" spans="3:19">
      <c r="C408" s="587"/>
      <c r="R408" s="587"/>
      <c r="S408" s="587"/>
    </row>
    <row r="409" spans="3:19">
      <c r="C409" s="587"/>
      <c r="R409" s="587"/>
      <c r="S409" s="587"/>
    </row>
    <row r="410" spans="3:19">
      <c r="C410" s="587"/>
      <c r="R410" s="587"/>
      <c r="S410" s="587"/>
    </row>
    <row r="411" spans="3:19">
      <c r="C411" s="587"/>
      <c r="R411" s="587"/>
      <c r="S411" s="587"/>
    </row>
    <row r="412" spans="3:19">
      <c r="C412" s="587"/>
      <c r="R412" s="587"/>
      <c r="S412" s="587"/>
    </row>
    <row r="413" spans="3:19">
      <c r="C413" s="587"/>
      <c r="R413" s="587"/>
      <c r="S413" s="587"/>
    </row>
    <row r="414" spans="3:19">
      <c r="C414" s="587"/>
      <c r="R414" s="587"/>
      <c r="S414" s="587"/>
    </row>
    <row r="415" spans="3:19">
      <c r="C415" s="587"/>
      <c r="R415" s="587"/>
      <c r="S415" s="587"/>
    </row>
    <row r="416" spans="3:19">
      <c r="C416" s="587"/>
      <c r="R416" s="587"/>
      <c r="S416" s="587"/>
    </row>
    <row r="417" spans="3:19">
      <c r="C417" s="587"/>
      <c r="R417" s="587"/>
      <c r="S417" s="587"/>
    </row>
    <row r="418" spans="3:19">
      <c r="C418" s="587"/>
      <c r="R418" s="587"/>
      <c r="S418" s="587"/>
    </row>
    <row r="419" spans="3:19">
      <c r="C419" s="587"/>
      <c r="R419" s="587"/>
      <c r="S419" s="587"/>
    </row>
    <row r="420" spans="3:19">
      <c r="C420" s="587"/>
      <c r="R420" s="587"/>
      <c r="S420" s="587"/>
    </row>
    <row r="421" spans="3:19">
      <c r="C421" s="587"/>
      <c r="R421" s="587"/>
      <c r="S421" s="587"/>
    </row>
    <row r="422" spans="3:19">
      <c r="C422" s="587"/>
      <c r="R422" s="587"/>
      <c r="S422" s="587"/>
    </row>
    <row r="423" spans="3:19">
      <c r="C423" s="587"/>
      <c r="R423" s="587"/>
      <c r="S423" s="587"/>
    </row>
    <row r="424" spans="3:19">
      <c r="C424" s="587"/>
      <c r="R424" s="587"/>
      <c r="S424" s="587"/>
    </row>
    <row r="425" spans="3:19">
      <c r="C425" s="587"/>
      <c r="R425" s="587"/>
      <c r="S425" s="587"/>
    </row>
    <row r="426" spans="3:19">
      <c r="C426" s="587"/>
      <c r="R426" s="587"/>
      <c r="S426" s="587"/>
    </row>
    <row r="427" spans="3:19">
      <c r="C427" s="587"/>
      <c r="R427" s="587"/>
      <c r="S427" s="587"/>
    </row>
    <row r="428" spans="3:19">
      <c r="C428" s="587"/>
      <c r="R428" s="587"/>
      <c r="S428" s="587"/>
    </row>
    <row r="429" spans="3:19">
      <c r="C429" s="587"/>
      <c r="R429" s="587"/>
      <c r="S429" s="587"/>
    </row>
    <row r="430" spans="3:19">
      <c r="C430" s="587"/>
      <c r="R430" s="587"/>
      <c r="S430" s="587"/>
    </row>
    <row r="431" spans="3:19">
      <c r="C431" s="587"/>
      <c r="R431" s="587"/>
      <c r="S431" s="587"/>
    </row>
    <row r="432" spans="3:19">
      <c r="C432" s="587"/>
      <c r="R432" s="587"/>
      <c r="S432" s="587"/>
    </row>
    <row r="433" spans="3:19">
      <c r="C433" s="587"/>
      <c r="R433" s="587"/>
      <c r="S433" s="587"/>
    </row>
    <row r="434" spans="3:19">
      <c r="C434" s="587"/>
      <c r="R434" s="587"/>
      <c r="S434" s="587"/>
    </row>
    <row r="435" spans="3:19">
      <c r="C435" s="587"/>
      <c r="R435" s="587"/>
      <c r="S435" s="587"/>
    </row>
    <row r="436" spans="3:19">
      <c r="C436" s="587"/>
      <c r="R436" s="587"/>
      <c r="S436" s="587"/>
    </row>
    <row r="437" spans="3:19">
      <c r="C437" s="587"/>
      <c r="R437" s="587"/>
      <c r="S437" s="587"/>
    </row>
    <row r="438" spans="3:19">
      <c r="C438" s="587"/>
      <c r="R438" s="587"/>
      <c r="S438" s="587"/>
    </row>
    <row r="439" spans="3:19">
      <c r="C439" s="587"/>
      <c r="R439" s="587"/>
      <c r="S439" s="587"/>
    </row>
    <row r="440" spans="3:19">
      <c r="C440" s="587"/>
      <c r="R440" s="587"/>
      <c r="S440" s="587"/>
    </row>
    <row r="441" spans="3:19">
      <c r="C441" s="587"/>
      <c r="R441" s="587"/>
      <c r="S441" s="587"/>
    </row>
    <row r="442" spans="3:19">
      <c r="C442" s="587"/>
      <c r="R442" s="587"/>
      <c r="S442" s="587"/>
    </row>
    <row r="443" spans="3:19">
      <c r="C443" s="587"/>
      <c r="R443" s="587"/>
      <c r="S443" s="587"/>
    </row>
    <row r="444" spans="3:19">
      <c r="C444" s="587"/>
      <c r="R444" s="587"/>
      <c r="S444" s="587"/>
    </row>
    <row r="445" spans="3:19">
      <c r="C445" s="587"/>
      <c r="R445" s="587"/>
      <c r="S445" s="587"/>
    </row>
    <row r="446" spans="3:19">
      <c r="C446" s="587"/>
      <c r="R446" s="587"/>
      <c r="S446" s="587"/>
    </row>
    <row r="447" spans="3:19">
      <c r="C447" s="587"/>
      <c r="R447" s="587"/>
      <c r="S447" s="587"/>
    </row>
    <row r="448" spans="3:19">
      <c r="C448" s="587"/>
      <c r="R448" s="587"/>
      <c r="S448" s="587"/>
    </row>
    <row r="449" spans="3:19">
      <c r="C449" s="587"/>
      <c r="R449" s="587"/>
      <c r="S449" s="587"/>
    </row>
    <row r="450" spans="3:19">
      <c r="C450" s="587"/>
      <c r="R450" s="587"/>
      <c r="S450" s="587"/>
    </row>
    <row r="451" spans="3:19">
      <c r="C451" s="587"/>
      <c r="R451" s="587"/>
      <c r="S451" s="587"/>
    </row>
    <row r="452" spans="3:19">
      <c r="C452" s="587"/>
      <c r="R452" s="587"/>
      <c r="S452" s="587"/>
    </row>
    <row r="453" spans="3:19">
      <c r="C453" s="587"/>
      <c r="R453" s="587"/>
      <c r="S453" s="587"/>
    </row>
    <row r="454" spans="3:19">
      <c r="C454" s="587"/>
      <c r="R454" s="587"/>
      <c r="S454" s="587"/>
    </row>
    <row r="455" spans="3:19">
      <c r="C455" s="587"/>
      <c r="R455" s="587"/>
      <c r="S455" s="587"/>
    </row>
    <row r="456" spans="3:19">
      <c r="C456" s="587"/>
      <c r="R456" s="587"/>
      <c r="S456" s="587"/>
    </row>
    <row r="457" spans="3:19">
      <c r="C457" s="587"/>
      <c r="R457" s="587"/>
      <c r="S457" s="587"/>
    </row>
    <row r="458" spans="3:19">
      <c r="C458" s="587"/>
      <c r="R458" s="587"/>
      <c r="S458" s="587"/>
    </row>
    <row r="459" spans="3:19">
      <c r="C459" s="587"/>
      <c r="R459" s="587"/>
      <c r="S459" s="587"/>
    </row>
    <row r="460" spans="3:19">
      <c r="C460" s="587"/>
      <c r="R460" s="587"/>
      <c r="S460" s="587"/>
    </row>
    <row r="461" spans="3:19">
      <c r="C461" s="587"/>
      <c r="R461" s="587"/>
      <c r="S461" s="587"/>
    </row>
    <row r="462" spans="3:19">
      <c r="C462" s="587"/>
      <c r="R462" s="587"/>
      <c r="S462" s="587"/>
    </row>
    <row r="463" spans="3:19">
      <c r="C463" s="587"/>
      <c r="R463" s="587"/>
      <c r="S463" s="587"/>
    </row>
    <row r="464" spans="3:19">
      <c r="C464" s="587"/>
      <c r="R464" s="587"/>
      <c r="S464" s="587"/>
    </row>
    <row r="465" spans="3:19">
      <c r="C465" s="587"/>
      <c r="R465" s="587"/>
      <c r="S465" s="587"/>
    </row>
    <row r="466" spans="3:19">
      <c r="C466" s="587"/>
      <c r="R466" s="587"/>
      <c r="S466" s="587"/>
    </row>
    <row r="467" spans="3:19">
      <c r="C467" s="587"/>
      <c r="R467" s="587"/>
      <c r="S467" s="587"/>
    </row>
    <row r="468" spans="3:19">
      <c r="C468" s="587"/>
      <c r="R468" s="587"/>
      <c r="S468" s="587"/>
    </row>
    <row r="469" spans="3:19">
      <c r="C469" s="587"/>
      <c r="R469" s="587"/>
      <c r="S469" s="587"/>
    </row>
    <row r="470" spans="3:19">
      <c r="C470" s="587"/>
      <c r="R470" s="587"/>
      <c r="S470" s="587"/>
    </row>
    <row r="471" spans="3:19">
      <c r="C471" s="587"/>
      <c r="R471" s="587"/>
      <c r="S471" s="587"/>
    </row>
    <row r="472" spans="3:19">
      <c r="C472" s="587"/>
      <c r="R472" s="587"/>
      <c r="S472" s="587"/>
    </row>
    <row r="473" spans="3:19">
      <c r="C473" s="587"/>
      <c r="R473" s="587"/>
      <c r="S473" s="587"/>
    </row>
    <row r="474" spans="3:19">
      <c r="C474" s="587"/>
      <c r="R474" s="587"/>
      <c r="S474" s="587"/>
    </row>
    <row r="475" spans="3:19">
      <c r="C475" s="587"/>
      <c r="R475" s="587"/>
      <c r="S475" s="587"/>
    </row>
    <row r="476" spans="3:19">
      <c r="C476" s="587"/>
      <c r="R476" s="587"/>
      <c r="S476" s="587"/>
    </row>
    <row r="477" spans="3:19">
      <c r="C477" s="587"/>
      <c r="R477" s="587"/>
      <c r="S477" s="587"/>
    </row>
    <row r="478" spans="3:19">
      <c r="C478" s="587"/>
      <c r="R478" s="587"/>
      <c r="S478" s="587"/>
    </row>
    <row r="479" spans="3:19">
      <c r="C479" s="587"/>
      <c r="R479" s="587"/>
      <c r="S479" s="587"/>
    </row>
    <row r="480" spans="3:19">
      <c r="C480" s="587"/>
      <c r="R480" s="587"/>
      <c r="S480" s="587"/>
    </row>
    <row r="481" spans="3:19">
      <c r="C481" s="587"/>
      <c r="R481" s="587"/>
      <c r="S481" s="587"/>
    </row>
    <row r="482" spans="3:19">
      <c r="C482" s="587"/>
      <c r="R482" s="587"/>
      <c r="S482" s="587"/>
    </row>
    <row r="483" spans="3:19">
      <c r="C483" s="587"/>
      <c r="R483" s="587"/>
      <c r="S483" s="587"/>
    </row>
    <row r="484" spans="3:19">
      <c r="C484" s="587"/>
      <c r="R484" s="587"/>
      <c r="S484" s="587"/>
    </row>
    <row r="485" spans="3:19">
      <c r="C485" s="587"/>
      <c r="R485" s="587"/>
      <c r="S485" s="587"/>
    </row>
    <row r="486" spans="3:19">
      <c r="C486" s="587"/>
      <c r="R486" s="587"/>
      <c r="S486" s="587"/>
    </row>
    <row r="487" spans="3:19">
      <c r="C487" s="587"/>
      <c r="R487" s="587"/>
      <c r="S487" s="587"/>
    </row>
    <row r="488" spans="3:19">
      <c r="C488" s="587"/>
      <c r="R488" s="587"/>
      <c r="S488" s="587"/>
    </row>
    <row r="489" spans="3:19">
      <c r="C489" s="587"/>
      <c r="R489" s="587"/>
      <c r="S489" s="587"/>
    </row>
    <row r="490" spans="3:19">
      <c r="C490" s="587"/>
      <c r="R490" s="587"/>
      <c r="S490" s="587"/>
    </row>
    <row r="491" spans="3:19">
      <c r="C491" s="587"/>
      <c r="R491" s="587"/>
      <c r="S491" s="587"/>
    </row>
    <row r="492" spans="3:19">
      <c r="C492" s="587"/>
      <c r="R492" s="587"/>
      <c r="S492" s="587"/>
    </row>
    <row r="493" spans="3:19">
      <c r="C493" s="587"/>
      <c r="R493" s="587"/>
      <c r="S493" s="587"/>
    </row>
    <row r="494" spans="3:19">
      <c r="C494" s="587"/>
      <c r="R494" s="587"/>
      <c r="S494" s="587"/>
    </row>
    <row r="495" spans="3:19">
      <c r="C495" s="587"/>
      <c r="R495" s="587"/>
      <c r="S495" s="587"/>
    </row>
    <row r="496" spans="3:19">
      <c r="C496" s="587"/>
      <c r="R496" s="587"/>
      <c r="S496" s="587"/>
    </row>
    <row r="497" spans="3:19">
      <c r="C497" s="587"/>
      <c r="R497" s="587"/>
      <c r="S497" s="587"/>
    </row>
    <row r="498" spans="3:19">
      <c r="C498" s="587"/>
      <c r="R498" s="587"/>
      <c r="S498" s="587"/>
    </row>
    <row r="499" spans="3:19">
      <c r="C499" s="587"/>
      <c r="R499" s="587"/>
      <c r="S499" s="587"/>
    </row>
    <row r="500" spans="3:19">
      <c r="C500" s="587"/>
      <c r="R500" s="587"/>
      <c r="S500" s="587"/>
    </row>
    <row r="501" spans="3:19">
      <c r="C501" s="587"/>
      <c r="R501" s="587"/>
      <c r="S501" s="587"/>
    </row>
    <row r="502" spans="3:19">
      <c r="C502" s="587"/>
      <c r="R502" s="587"/>
      <c r="S502" s="587"/>
    </row>
    <row r="503" spans="3:19">
      <c r="C503" s="587"/>
      <c r="R503" s="587"/>
      <c r="S503" s="587"/>
    </row>
    <row r="504" spans="3:19">
      <c r="C504" s="587"/>
      <c r="R504" s="587"/>
      <c r="S504" s="587"/>
    </row>
    <row r="505" spans="3:19">
      <c r="C505" s="587"/>
      <c r="R505" s="587"/>
      <c r="S505" s="587"/>
    </row>
    <row r="506" spans="3:19">
      <c r="C506" s="587"/>
      <c r="R506" s="587"/>
      <c r="S506" s="587"/>
    </row>
    <row r="507" spans="3:19">
      <c r="C507" s="587"/>
      <c r="R507" s="587"/>
      <c r="S507" s="587"/>
    </row>
    <row r="508" spans="3:19">
      <c r="C508" s="587"/>
      <c r="R508" s="587"/>
      <c r="S508" s="587"/>
    </row>
    <row r="509" spans="3:19">
      <c r="C509" s="587"/>
      <c r="R509" s="587"/>
      <c r="S509" s="587"/>
    </row>
    <row r="510" spans="3:19">
      <c r="C510" s="587"/>
      <c r="R510" s="587"/>
      <c r="S510" s="587"/>
    </row>
    <row r="511" spans="3:19">
      <c r="C511" s="587"/>
      <c r="R511" s="587"/>
      <c r="S511" s="587"/>
    </row>
    <row r="512" spans="3:19">
      <c r="C512" s="587"/>
      <c r="R512" s="587"/>
      <c r="S512" s="587"/>
    </row>
    <row r="513" spans="3:19">
      <c r="C513" s="587"/>
      <c r="R513" s="587"/>
      <c r="S513" s="587"/>
    </row>
    <row r="514" spans="3:19">
      <c r="C514" s="587"/>
      <c r="R514" s="587"/>
      <c r="S514" s="587"/>
    </row>
    <row r="515" spans="3:19">
      <c r="C515" s="587"/>
      <c r="R515" s="587"/>
      <c r="S515" s="587"/>
    </row>
    <row r="516" spans="3:19">
      <c r="C516" s="587"/>
      <c r="R516" s="587"/>
      <c r="S516" s="587"/>
    </row>
    <row r="517" spans="3:19">
      <c r="C517" s="587"/>
      <c r="R517" s="587"/>
      <c r="S517" s="587"/>
    </row>
    <row r="518" spans="3:19">
      <c r="C518" s="587"/>
      <c r="R518" s="587"/>
      <c r="S518" s="587"/>
    </row>
    <row r="519" spans="3:19">
      <c r="C519" s="587"/>
      <c r="R519" s="587"/>
      <c r="S519" s="587"/>
    </row>
    <row r="520" spans="3:19">
      <c r="C520" s="587"/>
      <c r="R520" s="587"/>
      <c r="S520" s="587"/>
    </row>
    <row r="521" spans="3:19">
      <c r="C521" s="587"/>
      <c r="R521" s="587"/>
      <c r="S521" s="587"/>
    </row>
    <row r="522" spans="3:19">
      <c r="C522" s="587"/>
      <c r="R522" s="587"/>
      <c r="S522" s="587"/>
    </row>
    <row r="523" spans="3:19">
      <c r="C523" s="587"/>
      <c r="R523" s="587"/>
      <c r="S523" s="587"/>
    </row>
    <row r="524" spans="3:19">
      <c r="C524" s="587"/>
      <c r="R524" s="587"/>
      <c r="S524" s="587"/>
    </row>
    <row r="525" spans="3:19">
      <c r="C525" s="587"/>
      <c r="R525" s="587"/>
      <c r="S525" s="587"/>
    </row>
    <row r="526" spans="3:19">
      <c r="C526" s="587"/>
      <c r="R526" s="587"/>
      <c r="S526" s="587"/>
    </row>
    <row r="527" spans="3:19">
      <c r="C527" s="587"/>
      <c r="R527" s="587"/>
      <c r="S527" s="587"/>
    </row>
    <row r="528" spans="3:19">
      <c r="C528" s="587"/>
      <c r="R528" s="587"/>
      <c r="S528" s="587"/>
    </row>
    <row r="529" spans="3:19">
      <c r="C529" s="587"/>
      <c r="R529" s="587"/>
      <c r="S529" s="587"/>
    </row>
    <row r="530" spans="3:19">
      <c r="C530" s="587"/>
      <c r="R530" s="587"/>
      <c r="S530" s="587"/>
    </row>
    <row r="531" spans="3:19">
      <c r="C531" s="587"/>
      <c r="R531" s="587"/>
      <c r="S531" s="587"/>
    </row>
    <row r="532" spans="3:19">
      <c r="C532" s="587"/>
      <c r="R532" s="587"/>
      <c r="S532" s="587"/>
    </row>
    <row r="533" spans="3:19">
      <c r="C533" s="587"/>
      <c r="R533" s="587"/>
      <c r="S533" s="587"/>
    </row>
    <row r="534" spans="3:19">
      <c r="C534" s="587"/>
      <c r="R534" s="587"/>
      <c r="S534" s="587"/>
    </row>
    <row r="535" spans="3:19">
      <c r="C535" s="587"/>
      <c r="R535" s="587"/>
      <c r="S535" s="587"/>
    </row>
    <row r="536" spans="3:19">
      <c r="C536" s="587"/>
      <c r="R536" s="587"/>
      <c r="S536" s="587"/>
    </row>
    <row r="537" spans="3:19">
      <c r="C537" s="587"/>
      <c r="R537" s="587"/>
      <c r="S537" s="587"/>
    </row>
    <row r="538" spans="3:19">
      <c r="C538" s="587"/>
      <c r="R538" s="587"/>
      <c r="S538" s="587"/>
    </row>
    <row r="539" spans="3:19">
      <c r="C539" s="587"/>
      <c r="R539" s="587"/>
      <c r="S539" s="587"/>
    </row>
    <row r="540" spans="3:19">
      <c r="C540" s="587"/>
      <c r="R540" s="587"/>
      <c r="S540" s="587"/>
    </row>
    <row r="541" spans="3:19">
      <c r="C541" s="587"/>
      <c r="R541" s="587"/>
      <c r="S541" s="587"/>
    </row>
    <row r="542" spans="3:19">
      <c r="C542" s="587"/>
      <c r="R542" s="587"/>
      <c r="S542" s="587"/>
    </row>
    <row r="543" spans="3:19">
      <c r="C543" s="587"/>
      <c r="R543" s="587"/>
      <c r="S543" s="587"/>
    </row>
    <row r="544" spans="3:19">
      <c r="C544" s="587"/>
      <c r="R544" s="587"/>
      <c r="S544" s="587"/>
    </row>
    <row r="545" spans="3:19">
      <c r="C545" s="587"/>
      <c r="R545" s="587"/>
      <c r="S545" s="587"/>
    </row>
    <row r="546" spans="3:19">
      <c r="C546" s="587"/>
      <c r="R546" s="587"/>
      <c r="S546" s="587"/>
    </row>
    <row r="547" spans="3:19">
      <c r="C547" s="587"/>
      <c r="R547" s="587"/>
      <c r="S547" s="587"/>
    </row>
    <row r="548" spans="3:19">
      <c r="C548" s="587"/>
      <c r="R548" s="587"/>
      <c r="S548" s="587"/>
    </row>
    <row r="549" spans="3:19">
      <c r="C549" s="587"/>
      <c r="R549" s="587"/>
      <c r="S549" s="587"/>
    </row>
    <row r="550" spans="3:19">
      <c r="C550" s="587"/>
      <c r="R550" s="587"/>
      <c r="S550" s="587"/>
    </row>
    <row r="551" spans="3:19">
      <c r="C551" s="587"/>
      <c r="R551" s="587"/>
      <c r="S551" s="587"/>
    </row>
    <row r="552" spans="3:19">
      <c r="C552" s="587"/>
      <c r="R552" s="587"/>
      <c r="S552" s="587"/>
    </row>
    <row r="553" spans="3:19">
      <c r="C553" s="587"/>
      <c r="R553" s="587"/>
      <c r="S553" s="587"/>
    </row>
    <row r="554" spans="3:19">
      <c r="C554" s="587"/>
      <c r="R554" s="587"/>
      <c r="S554" s="587"/>
    </row>
    <row r="555" spans="3:19">
      <c r="C555" s="587"/>
      <c r="R555" s="587"/>
      <c r="S555" s="587"/>
    </row>
    <row r="556" spans="3:19">
      <c r="C556" s="587"/>
      <c r="R556" s="587"/>
      <c r="S556" s="587"/>
    </row>
    <row r="557" spans="3:19">
      <c r="C557" s="587"/>
      <c r="R557" s="587"/>
      <c r="S557" s="587"/>
    </row>
    <row r="558" spans="3:19">
      <c r="C558" s="587"/>
      <c r="R558" s="587"/>
      <c r="S558" s="587"/>
    </row>
    <row r="559" spans="3:19">
      <c r="C559" s="587"/>
      <c r="R559" s="587"/>
      <c r="S559" s="587"/>
    </row>
    <row r="560" spans="3:19">
      <c r="C560" s="587"/>
      <c r="R560" s="587"/>
      <c r="S560" s="587"/>
    </row>
    <row r="561" spans="3:19">
      <c r="C561" s="587"/>
      <c r="R561" s="587"/>
      <c r="S561" s="587"/>
    </row>
    <row r="562" spans="3:19">
      <c r="C562" s="587"/>
      <c r="R562" s="587"/>
      <c r="S562" s="587"/>
    </row>
    <row r="563" spans="3:19">
      <c r="C563" s="587"/>
      <c r="R563" s="587"/>
      <c r="S563" s="587"/>
    </row>
    <row r="564" spans="3:19">
      <c r="C564" s="587"/>
      <c r="R564" s="587"/>
      <c r="S564" s="587"/>
    </row>
    <row r="565" spans="3:19">
      <c r="C565" s="587"/>
      <c r="R565" s="587"/>
      <c r="S565" s="587"/>
    </row>
    <row r="566" spans="3:19">
      <c r="C566" s="587"/>
      <c r="R566" s="587"/>
      <c r="S566" s="587"/>
    </row>
    <row r="567" spans="3:19">
      <c r="C567" s="587"/>
      <c r="R567" s="587"/>
      <c r="S567" s="587"/>
    </row>
    <row r="568" spans="3:19">
      <c r="C568" s="587"/>
      <c r="R568" s="587"/>
      <c r="S568" s="587"/>
    </row>
    <row r="569" spans="3:19">
      <c r="C569" s="587"/>
      <c r="R569" s="587"/>
      <c r="S569" s="587"/>
    </row>
    <row r="570" spans="3:19">
      <c r="C570" s="587"/>
      <c r="R570" s="587"/>
      <c r="S570" s="587"/>
    </row>
    <row r="571" spans="3:19">
      <c r="C571" s="587"/>
      <c r="R571" s="587"/>
      <c r="S571" s="587"/>
    </row>
    <row r="572" spans="3:19">
      <c r="C572" s="587"/>
      <c r="R572" s="587"/>
      <c r="S572" s="587"/>
    </row>
    <row r="573" spans="3:19">
      <c r="C573" s="587"/>
      <c r="R573" s="587"/>
      <c r="S573" s="587"/>
    </row>
    <row r="574" spans="3:19">
      <c r="C574" s="587"/>
      <c r="R574" s="587"/>
      <c r="S574" s="587"/>
    </row>
    <row r="575" spans="3:19">
      <c r="C575" s="587"/>
      <c r="R575" s="587"/>
      <c r="S575" s="587"/>
    </row>
    <row r="576" spans="3:19">
      <c r="C576" s="587"/>
      <c r="R576" s="587"/>
      <c r="S576" s="587"/>
    </row>
    <row r="577" spans="3:19">
      <c r="C577" s="587"/>
      <c r="R577" s="587"/>
      <c r="S577" s="587"/>
    </row>
    <row r="578" spans="3:19">
      <c r="C578" s="587"/>
      <c r="R578" s="587"/>
      <c r="S578" s="587"/>
    </row>
    <row r="579" spans="3:19">
      <c r="C579" s="587"/>
      <c r="R579" s="587"/>
      <c r="S579" s="587"/>
    </row>
    <row r="580" spans="3:19">
      <c r="C580" s="587"/>
      <c r="R580" s="587"/>
      <c r="S580" s="587"/>
    </row>
    <row r="581" spans="3:19">
      <c r="C581" s="587"/>
      <c r="R581" s="587"/>
      <c r="S581" s="587"/>
    </row>
    <row r="582" spans="3:19">
      <c r="C582" s="587"/>
      <c r="R582" s="587"/>
      <c r="S582" s="587"/>
    </row>
    <row r="583" spans="3:19">
      <c r="C583" s="587"/>
      <c r="R583" s="587"/>
      <c r="S583" s="587"/>
    </row>
    <row r="584" spans="3:19">
      <c r="C584" s="587"/>
      <c r="R584" s="587"/>
      <c r="S584" s="587"/>
    </row>
    <row r="585" spans="3:19">
      <c r="C585" s="587"/>
      <c r="R585" s="587"/>
      <c r="S585" s="587"/>
    </row>
    <row r="586" spans="3:19">
      <c r="C586" s="587"/>
      <c r="R586" s="587"/>
      <c r="S586" s="587"/>
    </row>
    <row r="587" spans="3:19">
      <c r="C587" s="587"/>
      <c r="R587" s="587"/>
      <c r="S587" s="587"/>
    </row>
    <row r="588" spans="3:19">
      <c r="C588" s="587"/>
      <c r="R588" s="587"/>
      <c r="S588" s="587"/>
    </row>
    <row r="589" spans="3:19">
      <c r="C589" s="587"/>
      <c r="R589" s="587"/>
      <c r="S589" s="587"/>
    </row>
    <row r="590" spans="3:19">
      <c r="C590" s="587"/>
      <c r="R590" s="587"/>
      <c r="S590" s="587"/>
    </row>
    <row r="591" spans="3:19">
      <c r="C591" s="587"/>
      <c r="R591" s="587"/>
      <c r="S591" s="587"/>
    </row>
    <row r="592" spans="3:19">
      <c r="C592" s="587"/>
      <c r="R592" s="587"/>
      <c r="S592" s="587"/>
    </row>
    <row r="593" spans="3:19">
      <c r="C593" s="587"/>
      <c r="R593" s="587"/>
      <c r="S593" s="587"/>
    </row>
    <row r="594" spans="3:19">
      <c r="C594" s="587"/>
      <c r="R594" s="587"/>
      <c r="S594" s="587"/>
    </row>
    <row r="595" spans="3:19">
      <c r="C595" s="587"/>
      <c r="R595" s="587"/>
      <c r="S595" s="587"/>
    </row>
    <row r="596" spans="3:19">
      <c r="C596" s="587"/>
      <c r="R596" s="587"/>
      <c r="S596" s="587"/>
    </row>
    <row r="597" spans="3:19">
      <c r="C597" s="587"/>
      <c r="R597" s="587"/>
      <c r="S597" s="587"/>
    </row>
    <row r="598" spans="3:19">
      <c r="C598" s="587"/>
      <c r="R598" s="587"/>
      <c r="S598" s="587"/>
    </row>
    <row r="599" spans="3:19">
      <c r="C599" s="587"/>
      <c r="R599" s="587"/>
      <c r="S599" s="587"/>
    </row>
    <row r="600" spans="3:19">
      <c r="C600" s="587"/>
      <c r="R600" s="587"/>
      <c r="S600" s="587"/>
    </row>
    <row r="601" spans="3:19">
      <c r="C601" s="587"/>
      <c r="R601" s="587"/>
      <c r="S601" s="587"/>
    </row>
    <row r="602" spans="3:19">
      <c r="C602" s="587"/>
      <c r="R602" s="587"/>
      <c r="S602" s="587"/>
    </row>
    <row r="603" spans="3:19">
      <c r="C603" s="587"/>
      <c r="R603" s="587"/>
      <c r="S603" s="587"/>
    </row>
    <row r="604" spans="3:19">
      <c r="C604" s="587"/>
      <c r="R604" s="587"/>
      <c r="S604" s="587"/>
    </row>
    <row r="605" spans="3:19">
      <c r="C605" s="587"/>
      <c r="R605" s="587"/>
      <c r="S605" s="587"/>
    </row>
    <row r="606" spans="3:19">
      <c r="C606" s="587"/>
      <c r="R606" s="587"/>
      <c r="S606" s="587"/>
    </row>
    <row r="607" spans="3:19">
      <c r="C607" s="587"/>
      <c r="R607" s="587"/>
      <c r="S607" s="587"/>
    </row>
    <row r="608" spans="3:19">
      <c r="C608" s="587"/>
      <c r="R608" s="587"/>
      <c r="S608" s="587"/>
    </row>
    <row r="609" spans="3:19">
      <c r="C609" s="587"/>
      <c r="R609" s="587"/>
      <c r="S609" s="587"/>
    </row>
    <row r="610" spans="3:19">
      <c r="C610" s="587"/>
      <c r="R610" s="587"/>
      <c r="S610" s="587"/>
    </row>
    <row r="611" spans="3:19">
      <c r="C611" s="587"/>
      <c r="R611" s="587"/>
      <c r="S611" s="587"/>
    </row>
    <row r="612" spans="3:19">
      <c r="C612" s="587"/>
      <c r="R612" s="587"/>
      <c r="S612" s="587"/>
    </row>
    <row r="613" spans="3:19">
      <c r="C613" s="587"/>
      <c r="R613" s="587"/>
      <c r="S613" s="587"/>
    </row>
    <row r="614" spans="3:19">
      <c r="C614" s="587"/>
      <c r="R614" s="587"/>
      <c r="S614" s="587"/>
    </row>
    <row r="615" spans="3:19">
      <c r="C615" s="587"/>
      <c r="R615" s="587"/>
      <c r="S615" s="587"/>
    </row>
    <row r="616" spans="3:19">
      <c r="C616" s="587"/>
      <c r="R616" s="587"/>
      <c r="S616" s="587"/>
    </row>
    <row r="617" spans="3:19">
      <c r="C617" s="587"/>
      <c r="R617" s="587"/>
      <c r="S617" s="587"/>
    </row>
    <row r="618" spans="3:19">
      <c r="C618" s="587"/>
      <c r="R618" s="587"/>
      <c r="S618" s="587"/>
    </row>
    <row r="619" spans="3:19">
      <c r="C619" s="587"/>
      <c r="R619" s="587"/>
      <c r="S619" s="587"/>
    </row>
    <row r="620" spans="3:19">
      <c r="C620" s="587"/>
      <c r="R620" s="587"/>
      <c r="S620" s="587"/>
    </row>
    <row r="621" spans="3:19">
      <c r="C621" s="587"/>
      <c r="R621" s="587"/>
      <c r="S621" s="587"/>
    </row>
    <row r="622" spans="3:19">
      <c r="C622" s="587"/>
      <c r="R622" s="587"/>
      <c r="S622" s="587"/>
    </row>
    <row r="623" spans="3:19">
      <c r="C623" s="587"/>
      <c r="R623" s="587"/>
      <c r="S623" s="587"/>
    </row>
    <row r="624" spans="3:19">
      <c r="C624" s="587"/>
      <c r="R624" s="587"/>
      <c r="S624" s="587"/>
    </row>
    <row r="625" spans="3:19">
      <c r="C625" s="587"/>
      <c r="R625" s="587"/>
      <c r="S625" s="587"/>
    </row>
    <row r="626" spans="3:19">
      <c r="C626" s="587"/>
      <c r="R626" s="587"/>
      <c r="S626" s="587"/>
    </row>
    <row r="627" spans="3:19">
      <c r="C627" s="587"/>
      <c r="R627" s="587"/>
      <c r="S627" s="587"/>
    </row>
    <row r="628" spans="3:19">
      <c r="C628" s="587"/>
      <c r="R628" s="587"/>
      <c r="S628" s="587"/>
    </row>
    <row r="629" spans="3:19">
      <c r="C629" s="587"/>
      <c r="R629" s="587"/>
      <c r="S629" s="587"/>
    </row>
    <row r="630" spans="3:19">
      <c r="C630" s="587"/>
      <c r="R630" s="587"/>
      <c r="S630" s="587"/>
    </row>
    <row r="631" spans="3:19">
      <c r="C631" s="587"/>
      <c r="R631" s="587"/>
      <c r="S631" s="587"/>
    </row>
    <row r="632" spans="3:19">
      <c r="C632" s="587"/>
      <c r="R632" s="587"/>
      <c r="S632" s="587"/>
    </row>
    <row r="633" spans="3:19">
      <c r="C633" s="587"/>
      <c r="R633" s="587"/>
      <c r="S633" s="587"/>
    </row>
    <row r="634" spans="3:19">
      <c r="C634" s="587"/>
      <c r="R634" s="587"/>
      <c r="S634" s="587"/>
    </row>
    <row r="635" spans="3:19">
      <c r="C635" s="587"/>
      <c r="R635" s="587"/>
      <c r="S635" s="587"/>
    </row>
    <row r="636" spans="3:19">
      <c r="C636" s="587"/>
      <c r="R636" s="587"/>
      <c r="S636" s="587"/>
    </row>
    <row r="637" spans="3:19">
      <c r="C637" s="587"/>
      <c r="R637" s="587"/>
      <c r="S637" s="587"/>
    </row>
    <row r="638" spans="3:19">
      <c r="C638" s="587"/>
      <c r="R638" s="587"/>
      <c r="S638" s="587"/>
    </row>
    <row r="639" spans="3:19">
      <c r="C639" s="587"/>
      <c r="R639" s="587"/>
      <c r="S639" s="587"/>
    </row>
    <row r="640" spans="3:19">
      <c r="C640" s="587"/>
      <c r="R640" s="587"/>
      <c r="S640" s="587"/>
    </row>
    <row r="641" spans="3:19">
      <c r="C641" s="587"/>
      <c r="R641" s="587"/>
      <c r="S641" s="587"/>
    </row>
    <row r="642" spans="3:19">
      <c r="C642" s="587"/>
      <c r="R642" s="587"/>
      <c r="S642" s="587"/>
    </row>
    <row r="643" spans="3:19">
      <c r="C643" s="587"/>
      <c r="R643" s="587"/>
      <c r="S643" s="587"/>
    </row>
    <row r="644" spans="3:19">
      <c r="C644" s="587"/>
      <c r="R644" s="587"/>
      <c r="S644" s="587"/>
    </row>
    <row r="645" spans="3:19">
      <c r="C645" s="587"/>
      <c r="R645" s="587"/>
      <c r="S645" s="587"/>
    </row>
    <row r="646" spans="3:19">
      <c r="C646" s="587"/>
      <c r="R646" s="587"/>
      <c r="S646" s="587"/>
    </row>
    <row r="647" spans="3:19">
      <c r="C647" s="587"/>
      <c r="R647" s="587"/>
      <c r="S647" s="587"/>
    </row>
    <row r="648" spans="3:19">
      <c r="C648" s="587"/>
      <c r="R648" s="587"/>
      <c r="S648" s="587"/>
    </row>
    <row r="649" spans="3:19">
      <c r="C649" s="587"/>
      <c r="R649" s="587"/>
      <c r="S649" s="587"/>
    </row>
    <row r="650" spans="3:19">
      <c r="C650" s="587"/>
      <c r="R650" s="587"/>
      <c r="S650" s="587"/>
    </row>
    <row r="651" spans="3:19">
      <c r="C651" s="587"/>
      <c r="R651" s="587"/>
      <c r="S651" s="587"/>
    </row>
    <row r="652" spans="3:19">
      <c r="C652" s="587"/>
      <c r="R652" s="587"/>
      <c r="S652" s="587"/>
    </row>
    <row r="653" spans="3:19">
      <c r="C653" s="587"/>
      <c r="R653" s="587"/>
      <c r="S653" s="587"/>
    </row>
    <row r="654" spans="3:19">
      <c r="C654" s="587"/>
      <c r="R654" s="587"/>
      <c r="S654" s="587"/>
    </row>
    <row r="655" spans="3:19">
      <c r="C655" s="587"/>
      <c r="R655" s="587"/>
      <c r="S655" s="587"/>
    </row>
    <row r="656" spans="3:19">
      <c r="C656" s="587"/>
      <c r="R656" s="587"/>
      <c r="S656" s="587"/>
    </row>
    <row r="657" spans="3:19">
      <c r="C657" s="587"/>
      <c r="R657" s="587"/>
      <c r="S657" s="587"/>
    </row>
    <row r="658" spans="3:19">
      <c r="C658" s="587"/>
      <c r="R658" s="587"/>
      <c r="S658" s="587"/>
    </row>
    <row r="659" spans="3:19">
      <c r="C659" s="587"/>
      <c r="R659" s="587"/>
      <c r="S659" s="587"/>
    </row>
    <row r="660" spans="3:19">
      <c r="C660" s="587"/>
      <c r="R660" s="587"/>
      <c r="S660" s="587"/>
    </row>
    <row r="661" spans="3:19">
      <c r="C661" s="587"/>
      <c r="R661" s="587"/>
      <c r="S661" s="587"/>
    </row>
    <row r="662" spans="3:19">
      <c r="C662" s="587"/>
      <c r="R662" s="587"/>
      <c r="S662" s="587"/>
    </row>
    <row r="663" spans="3:19">
      <c r="C663" s="587"/>
      <c r="R663" s="587"/>
      <c r="S663" s="587"/>
    </row>
    <row r="664" spans="3:19">
      <c r="C664" s="587"/>
      <c r="R664" s="587"/>
      <c r="S664" s="587"/>
    </row>
    <row r="665" spans="3:19">
      <c r="C665" s="587"/>
      <c r="R665" s="587"/>
      <c r="S665" s="587"/>
    </row>
    <row r="666" spans="3:19">
      <c r="C666" s="587"/>
      <c r="R666" s="587"/>
      <c r="S666" s="587"/>
    </row>
    <row r="667" spans="3:19">
      <c r="C667" s="587"/>
      <c r="R667" s="587"/>
      <c r="S667" s="587"/>
    </row>
    <row r="668" spans="3:19">
      <c r="C668" s="587"/>
      <c r="R668" s="587"/>
      <c r="S668" s="587"/>
    </row>
    <row r="669" spans="3:19">
      <c r="C669" s="587"/>
      <c r="R669" s="587"/>
      <c r="S669" s="587"/>
    </row>
    <row r="670" spans="3:19">
      <c r="C670" s="587"/>
      <c r="R670" s="587"/>
      <c r="S670" s="587"/>
    </row>
    <row r="671" spans="3:19">
      <c r="C671" s="587"/>
      <c r="R671" s="587"/>
      <c r="S671" s="587"/>
    </row>
    <row r="672" spans="3:19">
      <c r="C672" s="587"/>
      <c r="R672" s="587"/>
      <c r="S672" s="587"/>
    </row>
    <row r="673" spans="3:19">
      <c r="C673" s="587"/>
      <c r="R673" s="587"/>
      <c r="S673" s="587"/>
    </row>
    <row r="674" spans="3:19">
      <c r="C674" s="587"/>
      <c r="R674" s="587"/>
      <c r="S674" s="587"/>
    </row>
    <row r="675" spans="3:19">
      <c r="C675" s="587"/>
      <c r="R675" s="587"/>
      <c r="S675" s="587"/>
    </row>
    <row r="676" spans="3:19">
      <c r="C676" s="587"/>
      <c r="R676" s="587"/>
      <c r="S676" s="587"/>
    </row>
    <row r="677" spans="3:19">
      <c r="C677" s="587"/>
      <c r="R677" s="587"/>
      <c r="S677" s="587"/>
    </row>
    <row r="678" spans="3:19">
      <c r="C678" s="587"/>
      <c r="R678" s="587"/>
      <c r="S678" s="587"/>
    </row>
    <row r="679" spans="3:19">
      <c r="C679" s="587"/>
      <c r="R679" s="587"/>
      <c r="S679" s="587"/>
    </row>
    <row r="680" spans="3:19">
      <c r="C680" s="587"/>
      <c r="R680" s="587"/>
      <c r="S680" s="587"/>
    </row>
    <row r="681" spans="3:19">
      <c r="C681" s="587"/>
      <c r="R681" s="587"/>
      <c r="S681" s="587"/>
    </row>
    <row r="682" spans="3:19">
      <c r="C682" s="587"/>
      <c r="R682" s="587"/>
      <c r="S682" s="587"/>
    </row>
    <row r="683" spans="3:19">
      <c r="C683" s="587"/>
      <c r="R683" s="587"/>
      <c r="S683" s="587"/>
    </row>
    <row r="684" spans="3:19">
      <c r="C684" s="587"/>
      <c r="R684" s="587"/>
      <c r="S684" s="587"/>
    </row>
    <row r="685" spans="3:19">
      <c r="C685" s="587"/>
      <c r="R685" s="587"/>
      <c r="S685" s="587"/>
    </row>
    <row r="686" spans="3:19">
      <c r="C686" s="587"/>
      <c r="R686" s="587"/>
      <c r="S686" s="587"/>
    </row>
    <row r="687" spans="3:19">
      <c r="C687" s="587"/>
      <c r="R687" s="587"/>
      <c r="S687" s="587"/>
    </row>
    <row r="688" spans="3:19">
      <c r="C688" s="587"/>
      <c r="R688" s="587"/>
      <c r="S688" s="587"/>
    </row>
    <row r="689" spans="3:19">
      <c r="C689" s="587"/>
      <c r="R689" s="587"/>
      <c r="S689" s="587"/>
    </row>
    <row r="690" spans="3:19">
      <c r="C690" s="587"/>
      <c r="R690" s="587"/>
      <c r="S690" s="587"/>
    </row>
    <row r="691" spans="3:19">
      <c r="C691" s="587"/>
      <c r="R691" s="587"/>
      <c r="S691" s="587"/>
    </row>
    <row r="692" spans="3:19">
      <c r="C692" s="587"/>
      <c r="R692" s="587"/>
      <c r="S692" s="587"/>
    </row>
    <row r="693" spans="3:19">
      <c r="C693" s="587"/>
      <c r="R693" s="587"/>
      <c r="S693" s="587"/>
    </row>
    <row r="694" spans="3:19">
      <c r="C694" s="587"/>
      <c r="R694" s="587"/>
      <c r="S694" s="587"/>
    </row>
    <row r="695" spans="3:19">
      <c r="C695" s="587"/>
      <c r="R695" s="587"/>
      <c r="S695" s="587"/>
    </row>
    <row r="696" spans="3:19">
      <c r="C696" s="587"/>
      <c r="R696" s="587"/>
      <c r="S696" s="587"/>
    </row>
    <row r="697" spans="3:19">
      <c r="C697" s="587"/>
      <c r="R697" s="587"/>
      <c r="S697" s="587"/>
    </row>
    <row r="698" spans="3:19">
      <c r="C698" s="587"/>
      <c r="R698" s="587"/>
      <c r="S698" s="587"/>
    </row>
    <row r="699" spans="3:19">
      <c r="C699" s="587"/>
      <c r="R699" s="587"/>
      <c r="S699" s="587"/>
    </row>
    <row r="700" spans="3:19">
      <c r="C700" s="587"/>
      <c r="R700" s="587"/>
      <c r="S700" s="587"/>
    </row>
    <row r="701" spans="3:19">
      <c r="C701" s="587"/>
      <c r="R701" s="587"/>
      <c r="S701" s="587"/>
    </row>
    <row r="702" spans="3:19">
      <c r="C702" s="587"/>
      <c r="R702" s="587"/>
      <c r="S702" s="587"/>
    </row>
    <row r="703" spans="3:19">
      <c r="C703" s="587"/>
      <c r="R703" s="587"/>
      <c r="S703" s="587"/>
    </row>
    <row r="704" spans="3:19">
      <c r="C704" s="587"/>
      <c r="R704" s="587"/>
      <c r="S704" s="587"/>
    </row>
    <row r="705" spans="3:19">
      <c r="C705" s="587"/>
      <c r="R705" s="587"/>
      <c r="S705" s="587"/>
    </row>
    <row r="706" spans="3:19">
      <c r="C706" s="587"/>
      <c r="R706" s="587"/>
      <c r="S706" s="587"/>
    </row>
    <row r="707" spans="3:19">
      <c r="C707" s="587"/>
      <c r="R707" s="587"/>
      <c r="S707" s="587"/>
    </row>
    <row r="708" spans="3:19">
      <c r="C708" s="587"/>
      <c r="R708" s="587"/>
      <c r="S708" s="587"/>
    </row>
    <row r="709" spans="3:19">
      <c r="C709" s="587"/>
      <c r="R709" s="587"/>
      <c r="S709" s="587"/>
    </row>
    <row r="710" spans="3:19">
      <c r="C710" s="587"/>
      <c r="R710" s="587"/>
      <c r="S710" s="587"/>
    </row>
    <row r="711" spans="3:19">
      <c r="C711" s="587"/>
      <c r="R711" s="587"/>
      <c r="S711" s="587"/>
    </row>
    <row r="712" spans="3:19">
      <c r="C712" s="587"/>
      <c r="R712" s="587"/>
      <c r="S712" s="587"/>
    </row>
    <row r="713" spans="3:19">
      <c r="C713" s="587"/>
      <c r="R713" s="587"/>
      <c r="S713" s="587"/>
    </row>
    <row r="714" spans="3:19">
      <c r="C714" s="587"/>
      <c r="R714" s="587"/>
      <c r="S714" s="587"/>
    </row>
    <row r="715" spans="3:19">
      <c r="C715" s="587"/>
      <c r="R715" s="587"/>
      <c r="S715" s="587"/>
    </row>
    <row r="716" spans="3:19">
      <c r="C716" s="587"/>
      <c r="R716" s="587"/>
      <c r="S716" s="587"/>
    </row>
    <row r="717" spans="3:19">
      <c r="C717" s="587"/>
      <c r="R717" s="587"/>
      <c r="S717" s="587"/>
    </row>
    <row r="718" spans="3:19">
      <c r="C718" s="587"/>
      <c r="R718" s="587"/>
      <c r="S718" s="587"/>
    </row>
    <row r="719" spans="3:19">
      <c r="C719" s="587"/>
      <c r="R719" s="587"/>
      <c r="S719" s="587"/>
    </row>
    <row r="720" spans="3:19">
      <c r="C720" s="587"/>
      <c r="R720" s="587"/>
      <c r="S720" s="587"/>
    </row>
    <row r="721" spans="3:19">
      <c r="C721" s="587"/>
      <c r="R721" s="587"/>
      <c r="S721" s="587"/>
    </row>
    <row r="722" spans="3:19">
      <c r="C722" s="587"/>
      <c r="R722" s="587"/>
      <c r="S722" s="587"/>
    </row>
    <row r="723" spans="3:19">
      <c r="C723" s="587"/>
      <c r="R723" s="587"/>
      <c r="S723" s="587"/>
    </row>
    <row r="724" spans="3:19">
      <c r="C724" s="587"/>
      <c r="R724" s="587"/>
      <c r="S724" s="587"/>
    </row>
    <row r="725" spans="3:19">
      <c r="C725" s="587"/>
      <c r="R725" s="587"/>
      <c r="S725" s="587"/>
    </row>
    <row r="726" spans="3:19">
      <c r="C726" s="587"/>
      <c r="R726" s="587"/>
      <c r="S726" s="587"/>
    </row>
    <row r="727" spans="3:19">
      <c r="C727" s="587"/>
      <c r="R727" s="587"/>
      <c r="S727" s="587"/>
    </row>
    <row r="728" spans="3:19">
      <c r="C728" s="587"/>
      <c r="R728" s="587"/>
      <c r="S728" s="587"/>
    </row>
    <row r="729" spans="3:19">
      <c r="C729" s="587"/>
      <c r="R729" s="587"/>
      <c r="S729" s="587"/>
    </row>
    <row r="730" spans="3:19">
      <c r="C730" s="587"/>
      <c r="R730" s="587"/>
      <c r="S730" s="587"/>
    </row>
    <row r="731" spans="3:19">
      <c r="C731" s="587"/>
      <c r="R731" s="587"/>
      <c r="S731" s="587"/>
    </row>
    <row r="732" spans="3:19">
      <c r="C732" s="587"/>
      <c r="R732" s="587"/>
      <c r="S732" s="587"/>
    </row>
    <row r="733" spans="3:19">
      <c r="C733" s="587"/>
      <c r="R733" s="587"/>
      <c r="S733" s="587"/>
    </row>
    <row r="734" spans="3:19">
      <c r="C734" s="587"/>
      <c r="R734" s="587"/>
      <c r="S734" s="587"/>
    </row>
    <row r="735" spans="3:19">
      <c r="C735" s="587"/>
      <c r="R735" s="587"/>
      <c r="S735" s="587"/>
    </row>
    <row r="736" spans="3:19">
      <c r="C736" s="587"/>
      <c r="R736" s="587"/>
      <c r="S736" s="587"/>
    </row>
    <row r="737" spans="3:19">
      <c r="C737" s="587"/>
      <c r="R737" s="587"/>
      <c r="S737" s="587"/>
    </row>
    <row r="738" spans="3:19">
      <c r="C738" s="587"/>
      <c r="R738" s="587"/>
      <c r="S738" s="587"/>
    </row>
    <row r="739" spans="3:19">
      <c r="C739" s="587"/>
      <c r="R739" s="587"/>
      <c r="S739" s="587"/>
    </row>
    <row r="740" spans="3:19">
      <c r="C740" s="587"/>
      <c r="R740" s="587"/>
      <c r="S740" s="587"/>
    </row>
    <row r="741" spans="3:19">
      <c r="C741" s="587"/>
      <c r="R741" s="587"/>
      <c r="S741" s="587"/>
    </row>
    <row r="742" spans="3:19">
      <c r="C742" s="587"/>
      <c r="R742" s="587"/>
      <c r="S742" s="587"/>
    </row>
    <row r="743" spans="3:19">
      <c r="C743" s="587"/>
      <c r="R743" s="587"/>
      <c r="S743" s="587"/>
    </row>
    <row r="744" spans="3:19">
      <c r="C744" s="587"/>
      <c r="R744" s="587"/>
      <c r="S744" s="587"/>
    </row>
    <row r="745" spans="3:19">
      <c r="C745" s="587"/>
      <c r="R745" s="587"/>
      <c r="S745" s="587"/>
    </row>
    <row r="746" spans="3:19">
      <c r="C746" s="587"/>
      <c r="R746" s="587"/>
      <c r="S746" s="587"/>
    </row>
    <row r="747" spans="3:19">
      <c r="C747" s="587"/>
      <c r="R747" s="587"/>
      <c r="S747" s="587"/>
    </row>
    <row r="748" spans="3:19">
      <c r="C748" s="587"/>
      <c r="R748" s="587"/>
      <c r="S748" s="587"/>
    </row>
    <row r="749" spans="3:19">
      <c r="C749" s="587"/>
      <c r="R749" s="587"/>
      <c r="S749" s="587"/>
    </row>
    <row r="750" spans="3:19">
      <c r="C750" s="587"/>
      <c r="R750" s="587"/>
      <c r="S750" s="587"/>
    </row>
    <row r="751" spans="3:19">
      <c r="C751" s="587"/>
      <c r="R751" s="587"/>
      <c r="S751" s="587"/>
    </row>
    <row r="752" spans="3:19">
      <c r="C752" s="587"/>
      <c r="R752" s="587"/>
      <c r="S752" s="587"/>
    </row>
    <row r="753" spans="3:19">
      <c r="C753" s="587"/>
      <c r="R753" s="587"/>
      <c r="S753" s="587"/>
    </row>
    <row r="754" spans="3:19">
      <c r="C754" s="587"/>
      <c r="R754" s="587"/>
      <c r="S754" s="587"/>
    </row>
    <row r="755" spans="3:19">
      <c r="C755" s="587"/>
      <c r="R755" s="587"/>
      <c r="S755" s="587"/>
    </row>
    <row r="756" spans="3:19">
      <c r="C756" s="587"/>
      <c r="R756" s="587"/>
      <c r="S756" s="587"/>
    </row>
    <row r="757" spans="3:19">
      <c r="C757" s="587"/>
      <c r="R757" s="587"/>
      <c r="S757" s="587"/>
    </row>
    <row r="758" spans="3:19">
      <c r="C758" s="587"/>
      <c r="R758" s="587"/>
      <c r="S758" s="587"/>
    </row>
    <row r="759" spans="3:19">
      <c r="C759" s="587"/>
      <c r="R759" s="587"/>
      <c r="S759" s="587"/>
    </row>
    <row r="760" spans="3:19">
      <c r="C760" s="587"/>
      <c r="R760" s="587"/>
      <c r="S760" s="587"/>
    </row>
    <row r="761" spans="3:19">
      <c r="C761" s="587"/>
      <c r="R761" s="587"/>
      <c r="S761" s="587"/>
    </row>
    <row r="762" spans="3:19">
      <c r="C762" s="587"/>
      <c r="R762" s="587"/>
      <c r="S762" s="587"/>
    </row>
    <row r="763" spans="3:19">
      <c r="C763" s="587"/>
      <c r="R763" s="587"/>
      <c r="S763" s="587"/>
    </row>
    <row r="764" spans="3:19">
      <c r="C764" s="587"/>
      <c r="R764" s="587"/>
      <c r="S764" s="587"/>
    </row>
    <row r="765" spans="3:19">
      <c r="C765" s="587"/>
      <c r="R765" s="587"/>
      <c r="S765" s="587"/>
    </row>
    <row r="766" spans="3:19">
      <c r="C766" s="587"/>
      <c r="R766" s="587"/>
      <c r="S766" s="587"/>
    </row>
    <row r="767" spans="3:19">
      <c r="C767" s="587"/>
      <c r="R767" s="587"/>
      <c r="S767" s="587"/>
    </row>
    <row r="768" spans="3:19">
      <c r="C768" s="587"/>
      <c r="R768" s="587"/>
      <c r="S768" s="587"/>
    </row>
    <row r="769" spans="3:19">
      <c r="C769" s="587"/>
      <c r="R769" s="587"/>
      <c r="S769" s="587"/>
    </row>
    <row r="770" spans="3:19">
      <c r="C770" s="587"/>
      <c r="R770" s="587"/>
      <c r="S770" s="587"/>
    </row>
    <row r="771" spans="3:19">
      <c r="C771" s="587"/>
      <c r="R771" s="587"/>
      <c r="S771" s="587"/>
    </row>
    <row r="772" spans="3:19">
      <c r="C772" s="587"/>
      <c r="R772" s="587"/>
      <c r="S772" s="587"/>
    </row>
    <row r="773" spans="3:19">
      <c r="C773" s="587"/>
      <c r="R773" s="587"/>
      <c r="S773" s="587"/>
    </row>
    <row r="774" spans="3:19">
      <c r="C774" s="587"/>
      <c r="R774" s="587"/>
      <c r="S774" s="587"/>
    </row>
    <row r="775" spans="3:19">
      <c r="C775" s="587"/>
      <c r="R775" s="587"/>
      <c r="S775" s="587"/>
    </row>
    <row r="776" spans="3:19">
      <c r="C776" s="587"/>
      <c r="R776" s="587"/>
      <c r="S776" s="587"/>
    </row>
    <row r="777" spans="3:19">
      <c r="C777" s="587"/>
      <c r="R777" s="587"/>
      <c r="S777" s="587"/>
    </row>
    <row r="778" spans="3:19">
      <c r="C778" s="587"/>
      <c r="R778" s="587"/>
      <c r="S778" s="587"/>
    </row>
    <row r="779" spans="3:19">
      <c r="C779" s="587"/>
      <c r="R779" s="587"/>
      <c r="S779" s="587"/>
    </row>
    <row r="780" spans="3:19">
      <c r="C780" s="587"/>
      <c r="R780" s="587"/>
      <c r="S780" s="587"/>
    </row>
    <row r="781" spans="3:19">
      <c r="C781" s="587"/>
      <c r="R781" s="587"/>
      <c r="S781" s="587"/>
    </row>
    <row r="782" spans="3:19">
      <c r="C782" s="587"/>
      <c r="R782" s="587"/>
      <c r="S782" s="587"/>
    </row>
    <row r="783" spans="3:19">
      <c r="C783" s="587"/>
      <c r="R783" s="587"/>
      <c r="S783" s="587"/>
    </row>
    <row r="784" spans="3:19">
      <c r="C784" s="587"/>
      <c r="R784" s="587"/>
      <c r="S784" s="587"/>
    </row>
    <row r="785" spans="3:19">
      <c r="C785" s="587"/>
      <c r="R785" s="587"/>
      <c r="S785" s="587"/>
    </row>
    <row r="786" spans="3:19">
      <c r="C786" s="587"/>
      <c r="R786" s="587"/>
      <c r="S786" s="587"/>
    </row>
    <row r="787" spans="3:19">
      <c r="C787" s="587"/>
      <c r="R787" s="587"/>
      <c r="S787" s="587"/>
    </row>
    <row r="788" spans="3:19">
      <c r="C788" s="587"/>
      <c r="R788" s="587"/>
      <c r="S788" s="587"/>
    </row>
    <row r="789" spans="3:19">
      <c r="C789" s="587"/>
      <c r="R789" s="587"/>
      <c r="S789" s="587"/>
    </row>
    <row r="790" spans="3:19">
      <c r="C790" s="587"/>
      <c r="R790" s="587"/>
      <c r="S790" s="587"/>
    </row>
    <row r="791" spans="3:19">
      <c r="C791" s="587"/>
      <c r="R791" s="587"/>
      <c r="S791" s="587"/>
    </row>
    <row r="792" spans="3:19">
      <c r="C792" s="587"/>
      <c r="R792" s="587"/>
      <c r="S792" s="587"/>
    </row>
    <row r="793" spans="3:19">
      <c r="C793" s="587"/>
      <c r="R793" s="587"/>
      <c r="S793" s="587"/>
    </row>
    <row r="794" spans="3:19">
      <c r="C794" s="587"/>
      <c r="R794" s="587"/>
      <c r="S794" s="587"/>
    </row>
    <row r="795" spans="3:19">
      <c r="C795" s="587"/>
      <c r="R795" s="587"/>
      <c r="S795" s="587"/>
    </row>
    <row r="796" spans="3:19">
      <c r="C796" s="587"/>
      <c r="R796" s="587"/>
      <c r="S796" s="587"/>
    </row>
    <row r="797" spans="3:19">
      <c r="C797" s="587"/>
      <c r="R797" s="587"/>
      <c r="S797" s="587"/>
    </row>
    <row r="798" spans="3:19">
      <c r="C798" s="587"/>
      <c r="R798" s="587"/>
      <c r="S798" s="587"/>
    </row>
    <row r="799" spans="3:19">
      <c r="C799" s="587"/>
      <c r="R799" s="587"/>
      <c r="S799" s="587"/>
    </row>
    <row r="800" spans="3:19">
      <c r="C800" s="587"/>
      <c r="R800" s="587"/>
      <c r="S800" s="587"/>
    </row>
    <row r="801" spans="3:19">
      <c r="C801" s="587"/>
      <c r="R801" s="587"/>
      <c r="S801" s="587"/>
    </row>
    <row r="802" spans="3:19">
      <c r="C802" s="587"/>
      <c r="R802" s="587"/>
      <c r="S802" s="587"/>
    </row>
    <row r="803" spans="3:19">
      <c r="C803" s="587"/>
      <c r="R803" s="587"/>
      <c r="S803" s="587"/>
    </row>
    <row r="804" spans="3:19">
      <c r="C804" s="587"/>
      <c r="R804" s="587"/>
      <c r="S804" s="587"/>
    </row>
    <row r="805" spans="3:19">
      <c r="C805" s="587"/>
      <c r="R805" s="587"/>
      <c r="S805" s="587"/>
    </row>
    <row r="806" spans="3:19">
      <c r="C806" s="587"/>
      <c r="R806" s="587"/>
      <c r="S806" s="587"/>
    </row>
    <row r="807" spans="3:19">
      <c r="C807" s="587"/>
      <c r="R807" s="587"/>
      <c r="S807" s="587"/>
    </row>
    <row r="808" spans="3:19">
      <c r="C808" s="587"/>
      <c r="R808" s="587"/>
      <c r="S808" s="587"/>
    </row>
    <row r="809" spans="3:19">
      <c r="C809" s="587"/>
      <c r="R809" s="587"/>
      <c r="S809" s="587"/>
    </row>
    <row r="810" spans="3:19">
      <c r="C810" s="587"/>
      <c r="R810" s="587"/>
      <c r="S810" s="587"/>
    </row>
    <row r="811" spans="3:19">
      <c r="C811" s="587"/>
      <c r="R811" s="587"/>
      <c r="S811" s="587"/>
    </row>
    <row r="812" spans="3:19">
      <c r="C812" s="587"/>
      <c r="R812" s="587"/>
      <c r="S812" s="587"/>
    </row>
    <row r="813" spans="3:19">
      <c r="C813" s="587"/>
      <c r="R813" s="587"/>
      <c r="S813" s="587"/>
    </row>
    <row r="814" spans="3:19">
      <c r="C814" s="587"/>
      <c r="R814" s="587"/>
      <c r="S814" s="587"/>
    </row>
    <row r="815" spans="3:19">
      <c r="C815" s="587"/>
      <c r="R815" s="587"/>
      <c r="S815" s="587"/>
    </row>
    <row r="816" spans="3:19">
      <c r="C816" s="587"/>
      <c r="R816" s="587"/>
      <c r="S816" s="587"/>
    </row>
    <row r="817" spans="3:19">
      <c r="C817" s="587"/>
      <c r="R817" s="587"/>
      <c r="S817" s="587"/>
    </row>
    <row r="818" spans="3:19">
      <c r="C818" s="587"/>
      <c r="R818" s="587"/>
      <c r="S818" s="587"/>
    </row>
    <row r="819" spans="3:19">
      <c r="C819" s="587"/>
      <c r="R819" s="587"/>
      <c r="S819" s="587"/>
    </row>
    <row r="820" spans="3:19">
      <c r="C820" s="587"/>
      <c r="R820" s="587"/>
      <c r="S820" s="587"/>
    </row>
    <row r="821" spans="3:19">
      <c r="C821" s="587"/>
      <c r="R821" s="587"/>
      <c r="S821" s="587"/>
    </row>
    <row r="822" spans="3:19">
      <c r="C822" s="587"/>
      <c r="R822" s="587"/>
      <c r="S822" s="587"/>
    </row>
    <row r="823" spans="3:19">
      <c r="C823" s="587"/>
      <c r="R823" s="587"/>
      <c r="S823" s="587"/>
    </row>
    <row r="824" spans="3:19">
      <c r="C824" s="587"/>
      <c r="R824" s="587"/>
      <c r="S824" s="587"/>
    </row>
    <row r="825" spans="3:19">
      <c r="C825" s="587"/>
      <c r="R825" s="587"/>
      <c r="S825" s="587"/>
    </row>
    <row r="826" spans="3:19">
      <c r="C826" s="587"/>
      <c r="R826" s="587"/>
      <c r="S826" s="587"/>
    </row>
    <row r="827" spans="3:19">
      <c r="C827" s="587"/>
      <c r="R827" s="587"/>
      <c r="S827" s="587"/>
    </row>
    <row r="828" spans="3:19">
      <c r="C828" s="587"/>
      <c r="R828" s="587"/>
      <c r="S828" s="587"/>
    </row>
    <row r="829" spans="3:19">
      <c r="C829" s="587"/>
      <c r="R829" s="587"/>
      <c r="S829" s="587"/>
    </row>
    <row r="830" spans="3:19">
      <c r="C830" s="587"/>
      <c r="R830" s="587"/>
      <c r="S830" s="587"/>
    </row>
    <row r="831" spans="3:19">
      <c r="C831" s="587"/>
      <c r="R831" s="587"/>
      <c r="S831" s="587"/>
    </row>
    <row r="832" spans="3:19">
      <c r="C832" s="587"/>
      <c r="R832" s="587"/>
      <c r="S832" s="587"/>
    </row>
    <row r="833" spans="3:19">
      <c r="C833" s="587"/>
      <c r="R833" s="587"/>
      <c r="S833" s="587"/>
    </row>
    <row r="834" spans="3:19">
      <c r="C834" s="587"/>
      <c r="R834" s="587"/>
      <c r="S834" s="587"/>
    </row>
    <row r="835" spans="3:19">
      <c r="C835" s="587"/>
      <c r="R835" s="587"/>
      <c r="S835" s="587"/>
    </row>
    <row r="836" spans="3:19">
      <c r="C836" s="587"/>
      <c r="R836" s="587"/>
      <c r="S836" s="587"/>
    </row>
    <row r="837" spans="3:19">
      <c r="C837" s="587"/>
      <c r="R837" s="587"/>
      <c r="S837" s="587"/>
    </row>
    <row r="838" spans="3:19">
      <c r="C838" s="587"/>
      <c r="R838" s="587"/>
      <c r="S838" s="587"/>
    </row>
    <row r="839" spans="3:19">
      <c r="C839" s="587"/>
      <c r="R839" s="587"/>
      <c r="S839" s="587"/>
    </row>
    <row r="840" spans="3:19">
      <c r="C840" s="587"/>
      <c r="R840" s="587"/>
      <c r="S840" s="587"/>
    </row>
    <row r="841" spans="3:19">
      <c r="C841" s="587"/>
      <c r="R841" s="587"/>
      <c r="S841" s="587"/>
    </row>
    <row r="842" spans="3:19">
      <c r="C842" s="587"/>
      <c r="R842" s="587"/>
      <c r="S842" s="587"/>
    </row>
    <row r="843" spans="3:19">
      <c r="C843" s="587"/>
      <c r="R843" s="587"/>
      <c r="S843" s="587"/>
    </row>
    <row r="844" spans="3:19">
      <c r="C844" s="587"/>
      <c r="R844" s="587"/>
      <c r="S844" s="587"/>
    </row>
    <row r="845" spans="3:19">
      <c r="C845" s="587"/>
      <c r="R845" s="587"/>
      <c r="S845" s="587"/>
    </row>
    <row r="846" spans="3:19">
      <c r="C846" s="587"/>
      <c r="R846" s="587"/>
      <c r="S846" s="587"/>
    </row>
    <row r="847" spans="3:19">
      <c r="C847" s="587"/>
      <c r="R847" s="587"/>
      <c r="S847" s="587"/>
    </row>
    <row r="848" spans="3:19">
      <c r="C848" s="587"/>
      <c r="R848" s="587"/>
      <c r="S848" s="587"/>
    </row>
    <row r="849" spans="3:19">
      <c r="C849" s="587"/>
      <c r="R849" s="587"/>
      <c r="S849" s="587"/>
    </row>
    <row r="850" spans="3:19">
      <c r="C850" s="587"/>
      <c r="R850" s="587"/>
      <c r="S850" s="587"/>
    </row>
    <row r="851" spans="3:19">
      <c r="C851" s="587"/>
      <c r="R851" s="587"/>
      <c r="S851" s="587"/>
    </row>
    <row r="852" spans="3:19">
      <c r="C852" s="587"/>
      <c r="R852" s="587"/>
      <c r="S852" s="587"/>
    </row>
    <row r="853" spans="3:19">
      <c r="C853" s="587"/>
      <c r="R853" s="587"/>
      <c r="S853" s="587"/>
    </row>
    <row r="854" spans="3:19">
      <c r="C854" s="587"/>
      <c r="R854" s="587"/>
      <c r="S854" s="587"/>
    </row>
    <row r="855" spans="3:19">
      <c r="C855" s="587"/>
      <c r="R855" s="587"/>
      <c r="S855" s="587"/>
    </row>
    <row r="856" spans="3:19">
      <c r="C856" s="587"/>
      <c r="R856" s="587"/>
      <c r="S856" s="587"/>
    </row>
    <row r="857" spans="3:19">
      <c r="C857" s="587"/>
      <c r="R857" s="587"/>
      <c r="S857" s="587"/>
    </row>
    <row r="858" spans="3:19">
      <c r="C858" s="587"/>
      <c r="R858" s="587"/>
      <c r="S858" s="587"/>
    </row>
    <row r="859" spans="3:19">
      <c r="C859" s="587"/>
      <c r="R859" s="587"/>
      <c r="S859" s="587"/>
    </row>
    <row r="860" spans="3:19">
      <c r="C860" s="587"/>
      <c r="R860" s="587"/>
      <c r="S860" s="587"/>
    </row>
    <row r="861" spans="3:19">
      <c r="C861" s="587"/>
      <c r="R861" s="587"/>
      <c r="S861" s="587"/>
    </row>
    <row r="862" spans="3:19">
      <c r="C862" s="587"/>
      <c r="R862" s="587"/>
      <c r="S862" s="587"/>
    </row>
    <row r="863" spans="3:19">
      <c r="C863" s="587"/>
      <c r="R863" s="587"/>
      <c r="S863" s="587"/>
    </row>
    <row r="864" spans="3:19">
      <c r="C864" s="587"/>
      <c r="R864" s="587"/>
      <c r="S864" s="587"/>
    </row>
    <row r="865" spans="3:19">
      <c r="C865" s="587"/>
      <c r="R865" s="587"/>
      <c r="S865" s="587"/>
    </row>
    <row r="866" spans="3:19">
      <c r="C866" s="587"/>
      <c r="R866" s="587"/>
      <c r="S866" s="587"/>
    </row>
    <row r="867" spans="3:19">
      <c r="C867" s="587"/>
      <c r="R867" s="587"/>
      <c r="S867" s="587"/>
    </row>
    <row r="868" spans="3:19">
      <c r="C868" s="587"/>
      <c r="R868" s="587"/>
      <c r="S868" s="587"/>
    </row>
    <row r="869" spans="3:19">
      <c r="C869" s="587"/>
      <c r="R869" s="587"/>
      <c r="S869" s="587"/>
    </row>
    <row r="870" spans="3:19">
      <c r="C870" s="587"/>
      <c r="R870" s="587"/>
      <c r="S870" s="587"/>
    </row>
    <row r="871" spans="3:19">
      <c r="C871" s="587"/>
      <c r="R871" s="587"/>
      <c r="S871" s="587"/>
    </row>
    <row r="872" spans="3:19">
      <c r="C872" s="587"/>
      <c r="R872" s="587"/>
      <c r="S872" s="587"/>
    </row>
    <row r="873" spans="3:19">
      <c r="C873" s="587"/>
      <c r="R873" s="587"/>
      <c r="S873" s="587"/>
    </row>
    <row r="874" spans="3:19">
      <c r="C874" s="587"/>
      <c r="R874" s="587"/>
      <c r="S874" s="587"/>
    </row>
    <row r="875" spans="3:19">
      <c r="C875" s="587"/>
      <c r="R875" s="587"/>
      <c r="S875" s="587"/>
    </row>
    <row r="876" spans="3:19">
      <c r="C876" s="587"/>
      <c r="R876" s="587"/>
      <c r="S876" s="587"/>
    </row>
    <row r="877" spans="3:19">
      <c r="C877" s="587"/>
      <c r="R877" s="587"/>
      <c r="S877" s="587"/>
    </row>
    <row r="878" spans="3:19">
      <c r="C878" s="587"/>
      <c r="R878" s="587"/>
      <c r="S878" s="587"/>
    </row>
    <row r="879" spans="3:19">
      <c r="C879" s="587"/>
      <c r="R879" s="587"/>
      <c r="S879" s="587"/>
    </row>
    <row r="880" spans="3:19">
      <c r="C880" s="587"/>
      <c r="R880" s="587"/>
      <c r="S880" s="587"/>
    </row>
    <row r="881" spans="3:19">
      <c r="C881" s="587"/>
      <c r="R881" s="587"/>
      <c r="S881" s="587"/>
    </row>
    <row r="882" spans="3:19">
      <c r="C882" s="587"/>
      <c r="R882" s="587"/>
      <c r="S882" s="587"/>
    </row>
    <row r="883" spans="3:19">
      <c r="C883" s="587"/>
      <c r="R883" s="587"/>
      <c r="S883" s="587"/>
    </row>
    <row r="884" spans="3:19">
      <c r="C884" s="587"/>
      <c r="R884" s="587"/>
      <c r="S884" s="587"/>
    </row>
    <row r="885" spans="3:19">
      <c r="C885" s="587"/>
      <c r="R885" s="587"/>
      <c r="S885" s="587"/>
    </row>
    <row r="886" spans="3:19">
      <c r="C886" s="587"/>
      <c r="R886" s="587"/>
      <c r="S886" s="587"/>
    </row>
    <row r="887" spans="3:19">
      <c r="C887" s="587"/>
      <c r="R887" s="587"/>
      <c r="S887" s="587"/>
    </row>
    <row r="888" spans="3:19">
      <c r="C888" s="587"/>
      <c r="R888" s="587"/>
      <c r="S888" s="587"/>
    </row>
    <row r="889" spans="3:19">
      <c r="C889" s="587"/>
      <c r="R889" s="587"/>
      <c r="S889" s="587"/>
    </row>
    <row r="890" spans="3:19">
      <c r="C890" s="587"/>
      <c r="R890" s="587"/>
      <c r="S890" s="587"/>
    </row>
    <row r="891" spans="3:19">
      <c r="C891" s="587"/>
      <c r="R891" s="587"/>
      <c r="S891" s="587"/>
    </row>
    <row r="892" spans="3:19">
      <c r="C892" s="587"/>
      <c r="R892" s="587"/>
      <c r="S892" s="587"/>
    </row>
    <row r="893" spans="3:19">
      <c r="C893" s="587"/>
      <c r="R893" s="587"/>
      <c r="S893" s="587"/>
    </row>
    <row r="894" spans="3:19">
      <c r="C894" s="587"/>
      <c r="R894" s="587"/>
      <c r="S894" s="587"/>
    </row>
    <row r="895" spans="3:19">
      <c r="C895" s="587"/>
      <c r="R895" s="587"/>
      <c r="S895" s="587"/>
    </row>
    <row r="896" spans="3:19">
      <c r="C896" s="587"/>
      <c r="R896" s="587"/>
      <c r="S896" s="587"/>
    </row>
    <row r="897" spans="3:19">
      <c r="C897" s="587"/>
      <c r="R897" s="587"/>
      <c r="S897" s="587"/>
    </row>
    <row r="898" spans="3:19">
      <c r="C898" s="587"/>
      <c r="R898" s="587"/>
      <c r="S898" s="587"/>
    </row>
    <row r="899" spans="3:19">
      <c r="C899" s="587"/>
      <c r="R899" s="587"/>
      <c r="S899" s="587"/>
    </row>
    <row r="900" spans="3:19">
      <c r="C900" s="587"/>
      <c r="R900" s="587"/>
      <c r="S900" s="587"/>
    </row>
    <row r="901" spans="3:19">
      <c r="C901" s="587"/>
      <c r="R901" s="587"/>
      <c r="S901" s="587"/>
    </row>
    <row r="902" spans="3:19">
      <c r="C902" s="587"/>
      <c r="R902" s="587"/>
      <c r="S902" s="587"/>
    </row>
    <row r="903" spans="3:19">
      <c r="C903" s="587"/>
      <c r="R903" s="587"/>
      <c r="S903" s="587"/>
    </row>
    <row r="904" spans="3:19">
      <c r="C904" s="587"/>
      <c r="R904" s="587"/>
      <c r="S904" s="587"/>
    </row>
    <row r="905" spans="3:19">
      <c r="C905" s="587"/>
      <c r="R905" s="587"/>
      <c r="S905" s="587"/>
    </row>
    <row r="906" spans="3:19">
      <c r="C906" s="587"/>
      <c r="R906" s="587"/>
      <c r="S906" s="587"/>
    </row>
    <row r="907" spans="3:19">
      <c r="C907" s="587"/>
      <c r="R907" s="587"/>
      <c r="S907" s="587"/>
    </row>
    <row r="908" spans="3:19">
      <c r="C908" s="587"/>
      <c r="R908" s="587"/>
      <c r="S908" s="587"/>
    </row>
    <row r="909" spans="3:19">
      <c r="C909" s="587"/>
      <c r="R909" s="587"/>
      <c r="S909" s="587"/>
    </row>
    <row r="910" spans="3:19">
      <c r="C910" s="587"/>
      <c r="R910" s="587"/>
      <c r="S910" s="587"/>
    </row>
    <row r="911" spans="3:19">
      <c r="C911" s="587"/>
      <c r="R911" s="587"/>
      <c r="S911" s="587"/>
    </row>
    <row r="912" spans="3:19">
      <c r="C912" s="587"/>
      <c r="R912" s="587"/>
      <c r="S912" s="587"/>
    </row>
    <row r="913" spans="3:19">
      <c r="C913" s="587"/>
      <c r="R913" s="587"/>
      <c r="S913" s="587"/>
    </row>
    <row r="914" spans="3:19">
      <c r="C914" s="587"/>
      <c r="R914" s="587"/>
      <c r="S914" s="587"/>
    </row>
    <row r="915" spans="3:19">
      <c r="C915" s="587"/>
      <c r="R915" s="587"/>
      <c r="S915" s="587"/>
    </row>
    <row r="916" spans="3:19">
      <c r="C916" s="587"/>
      <c r="R916" s="587"/>
      <c r="S916" s="587"/>
    </row>
    <row r="917" spans="3:19">
      <c r="C917" s="587"/>
      <c r="R917" s="587"/>
      <c r="S917" s="587"/>
    </row>
    <row r="918" spans="3:19">
      <c r="C918" s="587"/>
      <c r="R918" s="587"/>
      <c r="S918" s="587"/>
    </row>
    <row r="919" spans="3:19">
      <c r="C919" s="587"/>
      <c r="R919" s="587"/>
      <c r="S919" s="587"/>
    </row>
    <row r="920" spans="3:19">
      <c r="C920" s="587"/>
      <c r="R920" s="587"/>
      <c r="S920" s="587"/>
    </row>
    <row r="921" spans="3:19">
      <c r="C921" s="587"/>
      <c r="R921" s="587"/>
      <c r="S921" s="587"/>
    </row>
    <row r="922" spans="3:19">
      <c r="C922" s="587"/>
      <c r="R922" s="587"/>
      <c r="S922" s="587"/>
    </row>
    <row r="923" spans="3:19">
      <c r="C923" s="587"/>
      <c r="R923" s="587"/>
      <c r="S923" s="587"/>
    </row>
    <row r="924" spans="3:19">
      <c r="C924" s="587"/>
      <c r="R924" s="587"/>
      <c r="S924" s="587"/>
    </row>
    <row r="925" spans="3:19">
      <c r="C925" s="587"/>
      <c r="R925" s="587"/>
      <c r="S925" s="587"/>
    </row>
    <row r="926" spans="3:19">
      <c r="C926" s="587"/>
      <c r="R926" s="587"/>
      <c r="S926" s="587"/>
    </row>
    <row r="927" spans="3:19">
      <c r="C927" s="587"/>
      <c r="R927" s="587"/>
      <c r="S927" s="587"/>
    </row>
    <row r="928" spans="3:19">
      <c r="C928" s="587"/>
      <c r="R928" s="587"/>
      <c r="S928" s="587"/>
    </row>
    <row r="929" spans="3:19">
      <c r="C929" s="587"/>
      <c r="R929" s="587"/>
      <c r="S929" s="587"/>
    </row>
    <row r="930" spans="3:19">
      <c r="C930" s="587"/>
      <c r="R930" s="587"/>
      <c r="S930" s="587"/>
    </row>
    <row r="931" spans="3:19">
      <c r="C931" s="587"/>
      <c r="R931" s="587"/>
      <c r="S931" s="587"/>
    </row>
    <row r="932" spans="3:19">
      <c r="C932" s="587"/>
      <c r="R932" s="587"/>
      <c r="S932" s="587"/>
    </row>
    <row r="933" spans="3:19">
      <c r="C933" s="587"/>
      <c r="R933" s="587"/>
      <c r="S933" s="587"/>
    </row>
    <row r="934" spans="3:19">
      <c r="C934" s="587"/>
      <c r="R934" s="587"/>
      <c r="S934" s="587"/>
    </row>
    <row r="935" spans="3:19">
      <c r="C935" s="587"/>
      <c r="R935" s="587"/>
      <c r="S935" s="587"/>
    </row>
    <row r="936" spans="3:19">
      <c r="C936" s="587"/>
      <c r="R936" s="587"/>
      <c r="S936" s="587"/>
    </row>
    <row r="937" spans="3:19">
      <c r="C937" s="587"/>
      <c r="R937" s="587"/>
      <c r="S937" s="587"/>
    </row>
    <row r="938" spans="3:19">
      <c r="C938" s="587"/>
      <c r="R938" s="587"/>
      <c r="S938" s="587"/>
    </row>
    <row r="939" spans="3:19">
      <c r="C939" s="587"/>
      <c r="R939" s="587"/>
      <c r="S939" s="587"/>
    </row>
    <row r="940" spans="3:19">
      <c r="C940" s="587"/>
      <c r="R940" s="587"/>
      <c r="S940" s="587"/>
    </row>
    <row r="941" spans="3:19">
      <c r="C941" s="587"/>
      <c r="R941" s="587"/>
      <c r="S941" s="587"/>
    </row>
    <row r="942" spans="3:19">
      <c r="C942" s="587"/>
      <c r="R942" s="587"/>
      <c r="S942" s="587"/>
    </row>
    <row r="943" spans="3:19">
      <c r="C943" s="587"/>
      <c r="R943" s="587"/>
      <c r="S943" s="587"/>
    </row>
    <row r="944" spans="3:19">
      <c r="C944" s="587"/>
      <c r="R944" s="587"/>
      <c r="S944" s="587"/>
    </row>
    <row r="945" spans="3:19">
      <c r="C945" s="587"/>
      <c r="R945" s="587"/>
      <c r="S945" s="587"/>
    </row>
    <row r="946" spans="3:19">
      <c r="C946" s="587"/>
      <c r="R946" s="587"/>
      <c r="S946" s="587"/>
    </row>
    <row r="947" spans="3:19">
      <c r="C947" s="587"/>
      <c r="R947" s="587"/>
      <c r="S947" s="587"/>
    </row>
    <row r="948" spans="3:19">
      <c r="C948" s="587"/>
      <c r="R948" s="587"/>
      <c r="S948" s="587"/>
    </row>
    <row r="949" spans="3:19">
      <c r="C949" s="587"/>
      <c r="R949" s="587"/>
      <c r="S949" s="587"/>
    </row>
    <row r="950" spans="3:19">
      <c r="C950" s="587"/>
      <c r="R950" s="587"/>
      <c r="S950" s="587"/>
    </row>
    <row r="951" spans="3:19">
      <c r="C951" s="587"/>
      <c r="R951" s="587"/>
      <c r="S951" s="587"/>
    </row>
    <row r="952" spans="3:19">
      <c r="C952" s="587"/>
      <c r="R952" s="587"/>
      <c r="S952" s="587"/>
    </row>
    <row r="953" spans="3:19">
      <c r="C953" s="587"/>
      <c r="R953" s="587"/>
      <c r="S953" s="587"/>
    </row>
    <row r="954" spans="3:19">
      <c r="C954" s="587"/>
      <c r="R954" s="587"/>
      <c r="S954" s="587"/>
    </row>
    <row r="955" spans="3:19">
      <c r="C955" s="587"/>
      <c r="R955" s="587"/>
      <c r="S955" s="587"/>
    </row>
    <row r="956" spans="3:19">
      <c r="C956" s="587"/>
      <c r="R956" s="587"/>
      <c r="S956" s="587"/>
    </row>
    <row r="957" spans="3:19">
      <c r="C957" s="587"/>
      <c r="R957" s="587"/>
      <c r="S957" s="587"/>
    </row>
    <row r="958" spans="3:19">
      <c r="C958" s="587"/>
      <c r="R958" s="587"/>
      <c r="S958" s="587"/>
    </row>
    <row r="959" spans="3:19">
      <c r="C959" s="587"/>
      <c r="R959" s="587"/>
      <c r="S959" s="587"/>
    </row>
    <row r="960" spans="3:19">
      <c r="C960" s="587"/>
      <c r="R960" s="587"/>
      <c r="S960" s="587"/>
    </row>
    <row r="961" spans="3:19">
      <c r="C961" s="587"/>
      <c r="R961" s="587"/>
      <c r="S961" s="587"/>
    </row>
    <row r="962" spans="3:19">
      <c r="C962" s="587"/>
      <c r="R962" s="587"/>
      <c r="S962" s="587"/>
    </row>
    <row r="963" spans="3:19">
      <c r="C963" s="587"/>
      <c r="R963" s="587"/>
      <c r="S963" s="587"/>
    </row>
    <row r="964" spans="3:19">
      <c r="C964" s="587"/>
      <c r="R964" s="587"/>
      <c r="S964" s="587"/>
    </row>
    <row r="965" spans="3:19">
      <c r="C965" s="587"/>
      <c r="R965" s="587"/>
      <c r="S965" s="587"/>
    </row>
    <row r="966" spans="3:19">
      <c r="C966" s="587"/>
      <c r="R966" s="587"/>
      <c r="S966" s="587"/>
    </row>
    <row r="967" spans="3:19">
      <c r="C967" s="587"/>
      <c r="R967" s="587"/>
      <c r="S967" s="587"/>
    </row>
    <row r="968" spans="3:19">
      <c r="C968" s="587"/>
      <c r="R968" s="587"/>
      <c r="S968" s="587"/>
    </row>
    <row r="969" spans="3:19">
      <c r="C969" s="587"/>
      <c r="R969" s="587"/>
      <c r="S969" s="587"/>
    </row>
    <row r="970" spans="3:19">
      <c r="C970" s="587"/>
      <c r="R970" s="587"/>
      <c r="S970" s="587"/>
    </row>
    <row r="971" spans="3:19">
      <c r="C971" s="587"/>
      <c r="R971" s="587"/>
      <c r="S971" s="587"/>
    </row>
    <row r="972" spans="3:19">
      <c r="C972" s="587"/>
      <c r="R972" s="587"/>
      <c r="S972" s="587"/>
    </row>
    <row r="973" spans="3:19">
      <c r="C973" s="587"/>
      <c r="R973" s="587"/>
      <c r="S973" s="587"/>
    </row>
    <row r="974" spans="3:19">
      <c r="C974" s="587"/>
      <c r="R974" s="587"/>
      <c r="S974" s="587"/>
    </row>
    <row r="975" spans="3:19">
      <c r="C975" s="587"/>
      <c r="R975" s="587"/>
      <c r="S975" s="587"/>
    </row>
    <row r="976" spans="3:19">
      <c r="C976" s="587"/>
      <c r="R976" s="587"/>
      <c r="S976" s="587"/>
    </row>
    <row r="977" spans="3:19">
      <c r="C977" s="587"/>
      <c r="R977" s="587"/>
      <c r="S977" s="587"/>
    </row>
    <row r="978" spans="3:19">
      <c r="C978" s="587"/>
      <c r="R978" s="587"/>
      <c r="S978" s="587"/>
    </row>
    <row r="979" spans="3:19">
      <c r="C979" s="587"/>
      <c r="R979" s="587"/>
      <c r="S979" s="587"/>
    </row>
    <row r="980" spans="3:19">
      <c r="C980" s="587"/>
      <c r="R980" s="587"/>
      <c r="S980" s="587"/>
    </row>
    <row r="981" spans="3:19">
      <c r="C981" s="587"/>
      <c r="R981" s="587"/>
      <c r="S981" s="587"/>
    </row>
    <row r="982" spans="3:19">
      <c r="C982" s="587"/>
      <c r="R982" s="587"/>
      <c r="S982" s="587"/>
    </row>
    <row r="983" spans="3:19">
      <c r="C983" s="587"/>
      <c r="R983" s="587"/>
      <c r="S983" s="587"/>
    </row>
    <row r="984" spans="3:19">
      <c r="C984" s="587"/>
      <c r="R984" s="587"/>
      <c r="S984" s="587"/>
    </row>
    <row r="985" spans="3:19">
      <c r="C985" s="587"/>
      <c r="R985" s="587"/>
      <c r="S985" s="587"/>
    </row>
    <row r="986" spans="3:19">
      <c r="C986" s="587"/>
      <c r="R986" s="587"/>
      <c r="S986" s="587"/>
    </row>
    <row r="987" spans="3:19">
      <c r="C987" s="587"/>
      <c r="R987" s="587"/>
      <c r="S987" s="587"/>
    </row>
    <row r="988" spans="3:19">
      <c r="C988" s="587"/>
      <c r="R988" s="587"/>
      <c r="S988" s="587"/>
    </row>
    <row r="989" spans="3:19">
      <c r="C989" s="587"/>
      <c r="R989" s="587"/>
      <c r="S989" s="587"/>
    </row>
    <row r="990" spans="3:19">
      <c r="C990" s="587"/>
      <c r="R990" s="587"/>
      <c r="S990" s="587"/>
    </row>
    <row r="991" spans="3:19">
      <c r="C991" s="587"/>
      <c r="R991" s="587"/>
      <c r="S991" s="587"/>
    </row>
    <row r="992" spans="3:19">
      <c r="C992" s="587"/>
      <c r="R992" s="587"/>
      <c r="S992" s="587"/>
    </row>
    <row r="993" spans="3:19">
      <c r="C993" s="587"/>
      <c r="R993" s="587"/>
      <c r="S993" s="587"/>
    </row>
    <row r="994" spans="3:19">
      <c r="C994" s="587"/>
      <c r="R994" s="587"/>
      <c r="S994" s="587"/>
    </row>
    <row r="995" spans="3:19">
      <c r="C995" s="587"/>
      <c r="R995" s="587"/>
      <c r="S995" s="587"/>
    </row>
    <row r="996" spans="3:19">
      <c r="C996" s="587"/>
      <c r="R996" s="587"/>
      <c r="S996" s="587"/>
    </row>
    <row r="997" spans="3:19">
      <c r="C997" s="587"/>
      <c r="R997" s="587"/>
      <c r="S997" s="587"/>
    </row>
    <row r="998" spans="3:19">
      <c r="C998" s="587"/>
      <c r="R998" s="587"/>
      <c r="S998" s="587"/>
    </row>
    <row r="999" spans="3:19">
      <c r="C999" s="587"/>
      <c r="R999" s="587"/>
      <c r="S999" s="587"/>
    </row>
    <row r="1000" spans="3:19">
      <c r="C1000" s="587"/>
      <c r="R1000" s="587"/>
      <c r="S1000" s="587"/>
    </row>
    <row r="1001" spans="3:19">
      <c r="C1001" s="587"/>
      <c r="R1001" s="587"/>
      <c r="S1001" s="587"/>
    </row>
    <row r="1002" spans="3:19">
      <c r="C1002" s="587"/>
      <c r="R1002" s="587"/>
      <c r="S1002" s="587"/>
    </row>
    <row r="1003" spans="3:19">
      <c r="C1003" s="587"/>
      <c r="R1003" s="587"/>
      <c r="S1003" s="587"/>
    </row>
    <row r="1004" spans="3:19">
      <c r="C1004" s="587"/>
      <c r="R1004" s="587"/>
      <c r="S1004" s="587"/>
    </row>
    <row r="1005" spans="3:19">
      <c r="C1005" s="587"/>
      <c r="R1005" s="587"/>
      <c r="S1005" s="587"/>
    </row>
    <row r="1006" spans="3:19">
      <c r="C1006" s="587"/>
      <c r="R1006" s="587"/>
      <c r="S1006" s="587"/>
    </row>
    <row r="1007" spans="3:19">
      <c r="C1007" s="587"/>
      <c r="R1007" s="587"/>
      <c r="S1007" s="587"/>
    </row>
    <row r="1008" spans="3:19">
      <c r="C1008" s="587"/>
      <c r="R1008" s="587"/>
      <c r="S1008" s="587"/>
    </row>
    <row r="1009" spans="3:19">
      <c r="C1009" s="587"/>
      <c r="R1009" s="587"/>
      <c r="S1009" s="587"/>
    </row>
    <row r="1010" spans="3:19">
      <c r="C1010" s="587"/>
      <c r="R1010" s="587"/>
      <c r="S1010" s="587"/>
    </row>
    <row r="1011" spans="3:19">
      <c r="C1011" s="587"/>
      <c r="R1011" s="587"/>
      <c r="S1011" s="587"/>
    </row>
    <row r="1012" spans="3:19">
      <c r="C1012" s="587"/>
      <c r="R1012" s="587"/>
      <c r="S1012" s="587"/>
    </row>
    <row r="1013" spans="3:19">
      <c r="C1013" s="587"/>
      <c r="R1013" s="587"/>
      <c r="S1013" s="587"/>
    </row>
    <row r="1014" spans="3:19">
      <c r="C1014" s="587"/>
      <c r="R1014" s="587"/>
      <c r="S1014" s="587"/>
    </row>
    <row r="1015" spans="3:19">
      <c r="C1015" s="587"/>
      <c r="R1015" s="587"/>
      <c r="S1015" s="587"/>
    </row>
    <row r="1016" spans="3:19">
      <c r="C1016" s="587"/>
      <c r="R1016" s="587"/>
      <c r="S1016" s="587"/>
    </row>
    <row r="1017" spans="3:19">
      <c r="C1017" s="587"/>
      <c r="R1017" s="587"/>
      <c r="S1017" s="587"/>
    </row>
    <row r="1018" spans="3:19">
      <c r="C1018" s="587"/>
      <c r="R1018" s="587"/>
      <c r="S1018" s="587"/>
    </row>
    <row r="1019" spans="3:19">
      <c r="C1019" s="587"/>
      <c r="R1019" s="587"/>
      <c r="S1019" s="587"/>
    </row>
    <row r="1020" spans="3:19">
      <c r="C1020" s="587"/>
      <c r="R1020" s="587"/>
      <c r="S1020" s="587"/>
    </row>
    <row r="1021" spans="3:19">
      <c r="C1021" s="587"/>
      <c r="R1021" s="587"/>
      <c r="S1021" s="587"/>
    </row>
    <row r="1022" spans="3:19">
      <c r="C1022" s="587"/>
      <c r="R1022" s="587"/>
      <c r="S1022" s="587"/>
    </row>
    <row r="1023" spans="3:19">
      <c r="C1023" s="587"/>
      <c r="R1023" s="587"/>
      <c r="S1023" s="587"/>
    </row>
    <row r="1024" spans="3:19">
      <c r="C1024" s="587"/>
      <c r="R1024" s="587"/>
      <c r="S1024" s="587"/>
    </row>
    <row r="1025" spans="3:19">
      <c r="C1025" s="587"/>
      <c r="R1025" s="587"/>
      <c r="S1025" s="587"/>
    </row>
    <row r="1026" spans="3:19">
      <c r="C1026" s="587"/>
      <c r="R1026" s="587"/>
      <c r="S1026" s="587"/>
    </row>
    <row r="1027" spans="3:19">
      <c r="C1027" s="587"/>
      <c r="R1027" s="587"/>
      <c r="S1027" s="587"/>
    </row>
    <row r="1028" spans="3:19">
      <c r="C1028" s="587"/>
      <c r="R1028" s="587"/>
      <c r="S1028" s="587"/>
    </row>
    <row r="1029" spans="3:19">
      <c r="C1029" s="587"/>
      <c r="R1029" s="587"/>
      <c r="S1029" s="587"/>
    </row>
    <row r="1030" spans="3:19">
      <c r="C1030" s="587"/>
      <c r="R1030" s="587"/>
      <c r="S1030" s="587"/>
    </row>
    <row r="1031" spans="3:19">
      <c r="C1031" s="587"/>
      <c r="R1031" s="587"/>
      <c r="S1031" s="587"/>
    </row>
    <row r="1032" spans="3:19">
      <c r="C1032" s="587"/>
      <c r="R1032" s="587"/>
      <c r="S1032" s="587"/>
    </row>
    <row r="1033" spans="3:19">
      <c r="C1033" s="587"/>
      <c r="R1033" s="587"/>
      <c r="S1033" s="587"/>
    </row>
    <row r="1034" spans="3:19">
      <c r="C1034" s="587"/>
      <c r="R1034" s="587"/>
      <c r="S1034" s="587"/>
    </row>
    <row r="1035" spans="3:19">
      <c r="C1035" s="587"/>
      <c r="R1035" s="587"/>
      <c r="S1035" s="587"/>
    </row>
    <row r="1036" spans="3:19">
      <c r="C1036" s="587"/>
      <c r="R1036" s="587"/>
      <c r="S1036" s="587"/>
    </row>
    <row r="1037" spans="3:19">
      <c r="C1037" s="587"/>
      <c r="R1037" s="587"/>
      <c r="S1037" s="587"/>
    </row>
    <row r="1038" spans="3:19">
      <c r="C1038" s="587"/>
      <c r="R1038" s="587"/>
      <c r="S1038" s="587"/>
    </row>
    <row r="1039" spans="3:19">
      <c r="C1039" s="587"/>
      <c r="R1039" s="587"/>
      <c r="S1039" s="587"/>
    </row>
    <row r="1040" spans="3:19">
      <c r="C1040" s="587"/>
      <c r="R1040" s="587"/>
      <c r="S1040" s="587"/>
    </row>
    <row r="1041" spans="3:19">
      <c r="C1041" s="587"/>
      <c r="R1041" s="587"/>
      <c r="S1041" s="587"/>
    </row>
    <row r="1042" spans="3:19">
      <c r="C1042" s="587"/>
      <c r="R1042" s="587"/>
      <c r="S1042" s="587"/>
    </row>
    <row r="1043" spans="3:19">
      <c r="C1043" s="587"/>
      <c r="R1043" s="587"/>
      <c r="S1043" s="587"/>
    </row>
    <row r="1044" spans="3:19">
      <c r="C1044" s="587"/>
      <c r="R1044" s="587"/>
      <c r="S1044" s="587"/>
    </row>
    <row r="1045" spans="3:19">
      <c r="C1045" s="587"/>
      <c r="R1045" s="587"/>
      <c r="S1045" s="587"/>
    </row>
    <row r="1046" spans="3:19">
      <c r="C1046" s="587"/>
      <c r="R1046" s="587"/>
      <c r="S1046" s="587"/>
    </row>
    <row r="1047" spans="3:19">
      <c r="C1047" s="587"/>
      <c r="R1047" s="587"/>
      <c r="S1047" s="587"/>
    </row>
    <row r="1048" spans="3:19">
      <c r="C1048" s="587"/>
      <c r="R1048" s="587"/>
      <c r="S1048" s="587"/>
    </row>
    <row r="1049" spans="3:19">
      <c r="C1049" s="587"/>
      <c r="R1049" s="587"/>
      <c r="S1049" s="587"/>
    </row>
    <row r="1050" spans="3:19">
      <c r="C1050" s="587"/>
      <c r="R1050" s="587"/>
      <c r="S1050" s="587"/>
    </row>
    <row r="1051" spans="3:19">
      <c r="C1051" s="587"/>
      <c r="R1051" s="587"/>
      <c r="S1051" s="587"/>
    </row>
    <row r="1052" spans="3:19">
      <c r="C1052" s="587"/>
      <c r="R1052" s="587"/>
      <c r="S1052" s="587"/>
    </row>
    <row r="1053" spans="3:19">
      <c r="C1053" s="587"/>
      <c r="R1053" s="587"/>
      <c r="S1053" s="587"/>
    </row>
    <row r="1054" spans="3:19">
      <c r="C1054" s="587"/>
      <c r="R1054" s="587"/>
      <c r="S1054" s="587"/>
    </row>
    <row r="1055" spans="3:19">
      <c r="C1055" s="587"/>
      <c r="R1055" s="587"/>
      <c r="S1055" s="587"/>
    </row>
    <row r="1056" spans="3:19">
      <c r="C1056" s="587"/>
      <c r="R1056" s="587"/>
      <c r="S1056" s="587"/>
    </row>
    <row r="1057" spans="3:19">
      <c r="C1057" s="587"/>
      <c r="R1057" s="587"/>
      <c r="S1057" s="587"/>
    </row>
    <row r="1058" spans="3:19">
      <c r="C1058" s="587"/>
      <c r="R1058" s="587"/>
      <c r="S1058" s="587"/>
    </row>
    <row r="1059" spans="3:19">
      <c r="C1059" s="587"/>
      <c r="R1059" s="587"/>
      <c r="S1059" s="587"/>
    </row>
    <row r="1060" spans="3:19">
      <c r="C1060" s="587"/>
      <c r="R1060" s="587"/>
      <c r="S1060" s="587"/>
    </row>
    <row r="1061" spans="3:19">
      <c r="C1061" s="587"/>
      <c r="R1061" s="587"/>
      <c r="S1061" s="587"/>
    </row>
    <row r="1062" spans="3:19">
      <c r="C1062" s="587"/>
      <c r="R1062" s="587"/>
      <c r="S1062" s="587"/>
    </row>
    <row r="1063" spans="3:19">
      <c r="C1063" s="587"/>
      <c r="R1063" s="587"/>
      <c r="S1063" s="587"/>
    </row>
    <row r="1064" spans="3:19">
      <c r="C1064" s="587"/>
      <c r="R1064" s="587"/>
      <c r="S1064" s="587"/>
    </row>
    <row r="1065" spans="3:19">
      <c r="C1065" s="587"/>
      <c r="R1065" s="587"/>
      <c r="S1065" s="587"/>
    </row>
    <row r="1066" spans="3:19">
      <c r="C1066" s="587"/>
      <c r="R1066" s="587"/>
      <c r="S1066" s="587"/>
    </row>
    <row r="1067" spans="3:19">
      <c r="C1067" s="587"/>
      <c r="R1067" s="587"/>
      <c r="S1067" s="587"/>
    </row>
    <row r="1068" spans="3:19">
      <c r="C1068" s="587"/>
      <c r="R1068" s="587"/>
      <c r="S1068" s="587"/>
    </row>
    <row r="1069" spans="3:19">
      <c r="C1069" s="587"/>
      <c r="R1069" s="587"/>
      <c r="S1069" s="587"/>
    </row>
    <row r="1070" spans="3:19">
      <c r="C1070" s="587"/>
      <c r="R1070" s="587"/>
      <c r="S1070" s="587"/>
    </row>
    <row r="1071" spans="3:19">
      <c r="C1071" s="587"/>
      <c r="R1071" s="587"/>
      <c r="S1071" s="587"/>
    </row>
    <row r="1072" spans="3:19">
      <c r="C1072" s="587"/>
      <c r="R1072" s="587"/>
      <c r="S1072" s="587"/>
    </row>
    <row r="1073" spans="3:19">
      <c r="C1073" s="587"/>
      <c r="R1073" s="587"/>
      <c r="S1073" s="587"/>
    </row>
    <row r="1074" spans="3:19">
      <c r="C1074" s="587"/>
      <c r="R1074" s="587"/>
      <c r="S1074" s="587"/>
    </row>
    <row r="1075" spans="3:19">
      <c r="C1075" s="587"/>
      <c r="R1075" s="587"/>
      <c r="S1075" s="587"/>
    </row>
    <row r="1076" spans="3:19">
      <c r="C1076" s="587"/>
      <c r="R1076" s="587"/>
      <c r="S1076" s="587"/>
    </row>
    <row r="1077" spans="3:19">
      <c r="C1077" s="587"/>
      <c r="R1077" s="587"/>
      <c r="S1077" s="587"/>
    </row>
    <row r="1078" spans="3:19">
      <c r="C1078" s="587"/>
      <c r="R1078" s="587"/>
      <c r="S1078" s="587"/>
    </row>
    <row r="1079" spans="3:19">
      <c r="C1079" s="587"/>
      <c r="R1079" s="587"/>
      <c r="S1079" s="587"/>
    </row>
    <row r="1080" spans="3:19">
      <c r="C1080" s="587"/>
      <c r="R1080" s="587"/>
      <c r="S1080" s="587"/>
    </row>
    <row r="1081" spans="3:19">
      <c r="C1081" s="587"/>
      <c r="R1081" s="587"/>
      <c r="S1081" s="587"/>
    </row>
    <row r="1082" spans="3:19">
      <c r="C1082" s="587"/>
      <c r="R1082" s="587"/>
      <c r="S1082" s="587"/>
    </row>
    <row r="1083" spans="3:19">
      <c r="C1083" s="587"/>
      <c r="R1083" s="587"/>
      <c r="S1083" s="587"/>
    </row>
    <row r="1084" spans="3:19">
      <c r="C1084" s="587"/>
      <c r="R1084" s="587"/>
      <c r="S1084" s="587"/>
    </row>
    <row r="1085" spans="3:19">
      <c r="C1085" s="587"/>
      <c r="R1085" s="587"/>
      <c r="S1085" s="587"/>
    </row>
    <row r="1086" spans="3:19">
      <c r="C1086" s="587"/>
      <c r="R1086" s="587"/>
      <c r="S1086" s="587"/>
    </row>
    <row r="1087" spans="3:19">
      <c r="C1087" s="587"/>
      <c r="R1087" s="587"/>
      <c r="S1087" s="587"/>
    </row>
    <row r="1088" spans="3:19">
      <c r="C1088" s="587"/>
      <c r="R1088" s="587"/>
      <c r="S1088" s="587"/>
    </row>
    <row r="1089" spans="3:19">
      <c r="C1089" s="587"/>
      <c r="R1089" s="587"/>
      <c r="S1089" s="587"/>
    </row>
    <row r="1090" spans="3:19">
      <c r="C1090" s="587"/>
      <c r="R1090" s="587"/>
      <c r="S1090" s="587"/>
    </row>
    <row r="1091" spans="3:19">
      <c r="C1091" s="587"/>
      <c r="R1091" s="587"/>
      <c r="S1091" s="587"/>
    </row>
    <row r="1092" spans="3:19">
      <c r="C1092" s="587"/>
      <c r="R1092" s="587"/>
      <c r="S1092" s="587"/>
    </row>
    <row r="1093" spans="3:19">
      <c r="C1093" s="587"/>
      <c r="R1093" s="587"/>
      <c r="S1093" s="587"/>
    </row>
    <row r="1094" spans="3:19">
      <c r="C1094" s="587"/>
      <c r="R1094" s="587"/>
      <c r="S1094" s="587"/>
    </row>
    <row r="1095" spans="3:19">
      <c r="C1095" s="587"/>
      <c r="R1095" s="587"/>
      <c r="S1095" s="587"/>
    </row>
    <row r="1096" spans="3:19">
      <c r="C1096" s="587"/>
      <c r="R1096" s="587"/>
      <c r="S1096" s="587"/>
    </row>
    <row r="1097" spans="3:19">
      <c r="C1097" s="587"/>
      <c r="R1097" s="587"/>
      <c r="S1097" s="587"/>
    </row>
    <row r="1098" spans="3:19">
      <c r="C1098" s="587"/>
      <c r="R1098" s="587"/>
      <c r="S1098" s="587"/>
    </row>
    <row r="1099" spans="3:19">
      <c r="C1099" s="587"/>
      <c r="R1099" s="587"/>
      <c r="S1099" s="587"/>
    </row>
    <row r="1100" spans="3:19">
      <c r="C1100" s="587"/>
      <c r="R1100" s="587"/>
      <c r="S1100" s="587"/>
    </row>
    <row r="1101" spans="3:19">
      <c r="C1101" s="587"/>
      <c r="R1101" s="587"/>
      <c r="S1101" s="587"/>
    </row>
    <row r="1102" spans="3:19">
      <c r="C1102" s="587"/>
      <c r="R1102" s="587"/>
      <c r="S1102" s="587"/>
    </row>
    <row r="1103" spans="3:19">
      <c r="C1103" s="587"/>
      <c r="R1103" s="587"/>
      <c r="S1103" s="587"/>
    </row>
    <row r="1104" spans="3:19">
      <c r="C1104" s="587"/>
      <c r="R1104" s="587"/>
      <c r="S1104" s="587"/>
    </row>
    <row r="1105" spans="3:19">
      <c r="C1105" s="587"/>
      <c r="R1105" s="587"/>
      <c r="S1105" s="587"/>
    </row>
    <row r="1106" spans="3:19">
      <c r="C1106" s="587"/>
      <c r="R1106" s="587"/>
      <c r="S1106" s="587"/>
    </row>
    <row r="1107" spans="3:19">
      <c r="C1107" s="587"/>
      <c r="R1107" s="587"/>
      <c r="S1107" s="587"/>
    </row>
    <row r="1108" spans="3:19">
      <c r="C1108" s="587"/>
      <c r="R1108" s="587"/>
      <c r="S1108" s="587"/>
    </row>
    <row r="1109" spans="3:19">
      <c r="C1109" s="587"/>
      <c r="R1109" s="587"/>
      <c r="S1109" s="587"/>
    </row>
    <row r="1110" spans="3:19">
      <c r="C1110" s="587"/>
      <c r="R1110" s="587"/>
      <c r="S1110" s="587"/>
    </row>
    <row r="1111" spans="3:19">
      <c r="C1111" s="587"/>
      <c r="R1111" s="587"/>
      <c r="S1111" s="587"/>
    </row>
    <row r="1112" spans="3:19">
      <c r="C1112" s="587"/>
      <c r="R1112" s="587"/>
      <c r="S1112" s="587"/>
    </row>
    <row r="1113" spans="3:19">
      <c r="C1113" s="587"/>
      <c r="R1113" s="587"/>
      <c r="S1113" s="587"/>
    </row>
    <row r="1114" spans="3:19">
      <c r="C1114" s="587"/>
      <c r="R1114" s="587"/>
      <c r="S1114" s="587"/>
    </row>
    <row r="1115" spans="3:19">
      <c r="C1115" s="587"/>
      <c r="R1115" s="587"/>
      <c r="S1115" s="587"/>
    </row>
    <row r="1116" spans="3:19">
      <c r="C1116" s="587"/>
      <c r="R1116" s="587"/>
      <c r="S1116" s="587"/>
    </row>
    <row r="1117" spans="3:19">
      <c r="C1117" s="587"/>
      <c r="R1117" s="587"/>
      <c r="S1117" s="587"/>
    </row>
    <row r="1118" spans="3:19">
      <c r="C1118" s="587"/>
      <c r="R1118" s="587"/>
      <c r="S1118" s="587"/>
    </row>
    <row r="1119" spans="3:19">
      <c r="C1119" s="587"/>
      <c r="R1119" s="587"/>
      <c r="S1119" s="587"/>
    </row>
    <row r="1120" spans="3:19">
      <c r="C1120" s="587"/>
      <c r="R1120" s="587"/>
      <c r="S1120" s="587"/>
    </row>
    <row r="1121" spans="3:19">
      <c r="C1121" s="587"/>
      <c r="R1121" s="587"/>
      <c r="S1121" s="587"/>
    </row>
    <row r="1122" spans="3:19">
      <c r="C1122" s="587"/>
      <c r="R1122" s="587"/>
      <c r="S1122" s="587"/>
    </row>
    <row r="1123" spans="3:19">
      <c r="C1123" s="587"/>
      <c r="R1123" s="587"/>
      <c r="S1123" s="587"/>
    </row>
    <row r="1124" spans="3:19">
      <c r="C1124" s="587"/>
      <c r="R1124" s="587"/>
      <c r="S1124" s="587"/>
    </row>
    <row r="1125" spans="3:19">
      <c r="C1125" s="587"/>
      <c r="R1125" s="587"/>
      <c r="S1125" s="587"/>
    </row>
    <row r="1126" spans="3:19">
      <c r="C1126" s="587"/>
      <c r="R1126" s="587"/>
      <c r="S1126" s="587"/>
    </row>
    <row r="1127" spans="3:19">
      <c r="C1127" s="587"/>
      <c r="R1127" s="587"/>
      <c r="S1127" s="587"/>
    </row>
    <row r="1128" spans="3:19">
      <c r="C1128" s="587"/>
      <c r="R1128" s="587"/>
      <c r="S1128" s="587"/>
    </row>
    <row r="1129" spans="3:19">
      <c r="C1129" s="587"/>
      <c r="R1129" s="587"/>
      <c r="S1129" s="587"/>
    </row>
    <row r="1130" spans="3:19">
      <c r="C1130" s="587"/>
      <c r="R1130" s="587"/>
      <c r="S1130" s="587"/>
    </row>
    <row r="1131" spans="3:19">
      <c r="C1131" s="587"/>
      <c r="R1131" s="587"/>
      <c r="S1131" s="587"/>
    </row>
    <row r="1132" spans="3:19">
      <c r="C1132" s="587"/>
      <c r="R1132" s="587"/>
      <c r="S1132" s="587"/>
    </row>
    <row r="1133" spans="3:19">
      <c r="C1133" s="587"/>
      <c r="R1133" s="587"/>
      <c r="S1133" s="587"/>
    </row>
    <row r="1134" spans="3:19">
      <c r="C1134" s="587"/>
      <c r="R1134" s="587"/>
      <c r="S1134" s="587"/>
    </row>
    <row r="1135" spans="3:19">
      <c r="C1135" s="587"/>
      <c r="R1135" s="587"/>
      <c r="S1135" s="587"/>
    </row>
    <row r="1136" spans="3:19">
      <c r="C1136" s="587"/>
      <c r="R1136" s="587"/>
      <c r="S1136" s="587"/>
    </row>
    <row r="1137" spans="3:19">
      <c r="C1137" s="587"/>
      <c r="R1137" s="587"/>
      <c r="S1137" s="587"/>
    </row>
    <row r="1138" spans="3:19">
      <c r="C1138" s="587"/>
      <c r="R1138" s="587"/>
      <c r="S1138" s="587"/>
    </row>
    <row r="1139" spans="3:19">
      <c r="C1139" s="587"/>
      <c r="R1139" s="587"/>
      <c r="S1139" s="587"/>
    </row>
    <row r="1140" spans="3:19">
      <c r="C1140" s="587"/>
      <c r="R1140" s="587"/>
      <c r="S1140" s="587"/>
    </row>
    <row r="1141" spans="3:19">
      <c r="C1141" s="587"/>
      <c r="R1141" s="587"/>
      <c r="S1141" s="587"/>
    </row>
    <row r="1142" spans="3:19">
      <c r="C1142" s="587"/>
      <c r="R1142" s="587"/>
      <c r="S1142" s="587"/>
    </row>
    <row r="1143" spans="3:19">
      <c r="C1143" s="587"/>
      <c r="R1143" s="587"/>
      <c r="S1143" s="587"/>
    </row>
    <row r="1144" spans="3:19">
      <c r="C1144" s="587"/>
      <c r="R1144" s="587"/>
      <c r="S1144" s="587"/>
    </row>
    <row r="1145" spans="3:19">
      <c r="C1145" s="587"/>
      <c r="R1145" s="587"/>
      <c r="S1145" s="587"/>
    </row>
    <row r="1146" spans="3:19">
      <c r="C1146" s="587"/>
      <c r="R1146" s="587"/>
      <c r="S1146" s="587"/>
    </row>
    <row r="1147" spans="3:19">
      <c r="C1147" s="587"/>
      <c r="R1147" s="587"/>
      <c r="S1147" s="587"/>
    </row>
    <row r="1148" spans="3:19">
      <c r="C1148" s="587"/>
      <c r="R1148" s="587"/>
      <c r="S1148" s="587"/>
    </row>
    <row r="1149" spans="3:19">
      <c r="C1149" s="587"/>
      <c r="R1149" s="587"/>
      <c r="S1149" s="587"/>
    </row>
    <row r="1150" spans="3:19">
      <c r="C1150" s="587"/>
      <c r="R1150" s="587"/>
      <c r="S1150" s="587"/>
    </row>
    <row r="1151" spans="3:19">
      <c r="C1151" s="587"/>
      <c r="R1151" s="587"/>
      <c r="S1151" s="587"/>
    </row>
    <row r="1152" spans="3:19">
      <c r="C1152" s="587"/>
      <c r="R1152" s="587"/>
      <c r="S1152" s="587"/>
    </row>
    <row r="1153" spans="3:19">
      <c r="C1153" s="587"/>
      <c r="R1153" s="587"/>
      <c r="S1153" s="587"/>
    </row>
    <row r="1154" spans="3:19">
      <c r="C1154" s="587"/>
      <c r="R1154" s="587"/>
      <c r="S1154" s="587"/>
    </row>
    <row r="1155" spans="3:19">
      <c r="C1155" s="587"/>
      <c r="R1155" s="587"/>
      <c r="S1155" s="587"/>
    </row>
    <row r="1156" spans="3:19">
      <c r="C1156" s="587"/>
      <c r="R1156" s="587"/>
      <c r="S1156" s="587"/>
    </row>
    <row r="1157" spans="3:19">
      <c r="C1157" s="587"/>
      <c r="R1157" s="587"/>
      <c r="S1157" s="587"/>
    </row>
    <row r="1158" spans="3:19">
      <c r="C1158" s="587"/>
      <c r="R1158" s="587"/>
      <c r="S1158" s="587"/>
    </row>
    <row r="1159" spans="3:19">
      <c r="C1159" s="587"/>
      <c r="R1159" s="587"/>
      <c r="S1159" s="587"/>
    </row>
    <row r="1160" spans="3:19">
      <c r="C1160" s="587"/>
      <c r="R1160" s="587"/>
      <c r="S1160" s="587"/>
    </row>
    <row r="1161" spans="3:19">
      <c r="C1161" s="587"/>
      <c r="R1161" s="587"/>
      <c r="S1161" s="587"/>
    </row>
    <row r="1162" spans="3:19">
      <c r="C1162" s="587"/>
      <c r="R1162" s="587"/>
      <c r="S1162" s="587"/>
    </row>
    <row r="1163" spans="3:19">
      <c r="C1163" s="587"/>
      <c r="R1163" s="587"/>
      <c r="S1163" s="587"/>
    </row>
    <row r="1164" spans="3:19">
      <c r="C1164" s="587"/>
      <c r="R1164" s="587"/>
      <c r="S1164" s="587"/>
    </row>
    <row r="1165" spans="3:19">
      <c r="C1165" s="587"/>
      <c r="R1165" s="587"/>
      <c r="S1165" s="587"/>
    </row>
    <row r="1166" spans="3:19">
      <c r="C1166" s="587"/>
      <c r="R1166" s="587"/>
      <c r="S1166" s="587"/>
    </row>
    <row r="1167" spans="3:19">
      <c r="C1167" s="587"/>
      <c r="R1167" s="587"/>
      <c r="S1167" s="587"/>
    </row>
    <row r="1168" spans="3:19">
      <c r="C1168" s="587"/>
      <c r="R1168" s="587"/>
      <c r="S1168" s="587"/>
    </row>
    <row r="1169" spans="3:19">
      <c r="C1169" s="587"/>
      <c r="R1169" s="587"/>
      <c r="S1169" s="587"/>
    </row>
    <row r="1170" spans="3:19">
      <c r="C1170" s="587"/>
      <c r="R1170" s="587"/>
      <c r="S1170" s="587"/>
    </row>
    <row r="1171" spans="3:19">
      <c r="C1171" s="587"/>
      <c r="R1171" s="587"/>
      <c r="S1171" s="587"/>
    </row>
    <row r="1172" spans="3:19">
      <c r="C1172" s="587"/>
      <c r="R1172" s="587"/>
      <c r="S1172" s="587"/>
    </row>
    <row r="1173" spans="3:19">
      <c r="C1173" s="587"/>
      <c r="R1173" s="587"/>
      <c r="S1173" s="587"/>
    </row>
    <row r="1174" spans="3:19">
      <c r="C1174" s="587"/>
      <c r="R1174" s="587"/>
      <c r="S1174" s="587"/>
    </row>
    <row r="1175" spans="3:19">
      <c r="C1175" s="587"/>
      <c r="R1175" s="587"/>
      <c r="S1175" s="587"/>
    </row>
    <row r="1176" spans="3:19">
      <c r="C1176" s="587"/>
      <c r="R1176" s="587"/>
      <c r="S1176" s="587"/>
    </row>
    <row r="1177" spans="3:19">
      <c r="C1177" s="587"/>
      <c r="R1177" s="587"/>
      <c r="S1177" s="587"/>
    </row>
    <row r="1178" spans="3:19">
      <c r="C1178" s="587"/>
      <c r="R1178" s="587"/>
      <c r="S1178" s="587"/>
    </row>
    <row r="1179" spans="3:19">
      <c r="C1179" s="587"/>
      <c r="R1179" s="587"/>
      <c r="S1179" s="587"/>
    </row>
    <row r="1180" spans="3:19">
      <c r="C1180" s="587"/>
      <c r="R1180" s="587"/>
      <c r="S1180" s="587"/>
    </row>
    <row r="1181" spans="3:19">
      <c r="C1181" s="587"/>
      <c r="R1181" s="587"/>
      <c r="S1181" s="587"/>
    </row>
    <row r="1182" spans="3:19">
      <c r="C1182" s="587"/>
      <c r="R1182" s="587"/>
      <c r="S1182" s="587"/>
    </row>
    <row r="1183" spans="3:19">
      <c r="C1183" s="587"/>
      <c r="R1183" s="587"/>
      <c r="S1183" s="587"/>
    </row>
    <row r="1184" spans="3:19">
      <c r="C1184" s="587"/>
      <c r="R1184" s="587"/>
      <c r="S1184" s="587"/>
    </row>
    <row r="1185" spans="3:19">
      <c r="C1185" s="587"/>
      <c r="R1185" s="587"/>
      <c r="S1185" s="587"/>
    </row>
    <row r="1186" spans="3:19">
      <c r="C1186" s="587"/>
      <c r="R1186" s="587"/>
      <c r="S1186" s="587"/>
    </row>
    <row r="1187" spans="3:19">
      <c r="C1187" s="587"/>
      <c r="R1187" s="587"/>
      <c r="S1187" s="587"/>
    </row>
    <row r="1188" spans="3:19">
      <c r="C1188" s="587"/>
      <c r="R1188" s="587"/>
      <c r="S1188" s="587"/>
    </row>
    <row r="1189" spans="3:19">
      <c r="C1189" s="587"/>
      <c r="R1189" s="587"/>
      <c r="S1189" s="587"/>
    </row>
    <row r="1190" spans="3:19">
      <c r="C1190" s="587"/>
      <c r="R1190" s="587"/>
      <c r="S1190" s="587"/>
    </row>
    <row r="1191" spans="3:19">
      <c r="C1191" s="587"/>
      <c r="R1191" s="587"/>
      <c r="S1191" s="587"/>
    </row>
    <row r="1192" spans="3:19">
      <c r="C1192" s="587"/>
      <c r="R1192" s="587"/>
      <c r="S1192" s="587"/>
    </row>
    <row r="1193" spans="3:19">
      <c r="C1193" s="587"/>
      <c r="R1193" s="587"/>
      <c r="S1193" s="587"/>
    </row>
    <row r="1194" spans="3:19">
      <c r="C1194" s="587"/>
      <c r="R1194" s="587"/>
      <c r="S1194" s="587"/>
    </row>
    <row r="1195" spans="3:19">
      <c r="C1195" s="587"/>
      <c r="R1195" s="587"/>
      <c r="S1195" s="587"/>
    </row>
    <row r="1196" spans="3:19">
      <c r="C1196" s="587"/>
      <c r="R1196" s="587"/>
      <c r="S1196" s="587"/>
    </row>
    <row r="1197" spans="3:19">
      <c r="C1197" s="587"/>
      <c r="R1197" s="587"/>
      <c r="S1197" s="587"/>
    </row>
    <row r="1198" spans="3:19">
      <c r="C1198" s="587"/>
      <c r="R1198" s="587"/>
      <c r="S1198" s="587"/>
    </row>
    <row r="1199" spans="3:19">
      <c r="C1199" s="587"/>
      <c r="R1199" s="587"/>
      <c r="S1199" s="587"/>
    </row>
    <row r="1200" spans="3:19">
      <c r="C1200" s="587"/>
      <c r="R1200" s="587"/>
      <c r="S1200" s="587"/>
    </row>
    <row r="1201" spans="3:19">
      <c r="C1201" s="587"/>
      <c r="R1201" s="587"/>
      <c r="S1201" s="587"/>
    </row>
    <row r="1202" spans="3:19">
      <c r="C1202" s="587"/>
      <c r="R1202" s="587"/>
      <c r="S1202" s="587"/>
    </row>
    <row r="1203" spans="3:19">
      <c r="C1203" s="587"/>
      <c r="R1203" s="587"/>
      <c r="S1203" s="587"/>
    </row>
    <row r="1204" spans="3:19">
      <c r="C1204" s="587"/>
      <c r="R1204" s="587"/>
      <c r="S1204" s="587"/>
    </row>
    <row r="1205" spans="3:19">
      <c r="C1205" s="587"/>
      <c r="R1205" s="587"/>
      <c r="S1205" s="587"/>
    </row>
    <row r="1206" spans="3:19">
      <c r="C1206" s="587"/>
      <c r="R1206" s="587"/>
      <c r="S1206" s="587"/>
    </row>
    <row r="1207" spans="3:19">
      <c r="C1207" s="587"/>
      <c r="R1207" s="587"/>
      <c r="S1207" s="587"/>
    </row>
    <row r="1208" spans="3:19">
      <c r="C1208" s="587"/>
      <c r="R1208" s="587"/>
      <c r="S1208" s="587"/>
    </row>
    <row r="1209" spans="3:19">
      <c r="C1209" s="587"/>
      <c r="R1209" s="587"/>
      <c r="S1209" s="587"/>
    </row>
    <row r="1210" spans="3:19">
      <c r="C1210" s="587"/>
      <c r="R1210" s="587"/>
      <c r="S1210" s="587"/>
    </row>
    <row r="1211" spans="3:19">
      <c r="C1211" s="587"/>
      <c r="R1211" s="587"/>
      <c r="S1211" s="587"/>
    </row>
    <row r="1212" spans="3:19">
      <c r="C1212" s="587"/>
      <c r="R1212" s="587"/>
      <c r="S1212" s="587"/>
    </row>
    <row r="1213" spans="3:19">
      <c r="C1213" s="587"/>
      <c r="R1213" s="587"/>
      <c r="S1213" s="587"/>
    </row>
    <row r="1214" spans="3:19">
      <c r="C1214" s="587"/>
      <c r="R1214" s="587"/>
      <c r="S1214" s="587"/>
    </row>
    <row r="1215" spans="3:19">
      <c r="C1215" s="587"/>
      <c r="R1215" s="587"/>
      <c r="S1215" s="587"/>
    </row>
    <row r="1216" spans="3:19">
      <c r="C1216" s="587"/>
      <c r="R1216" s="587"/>
      <c r="S1216" s="587"/>
    </row>
    <row r="1217" spans="3:19">
      <c r="C1217" s="587"/>
      <c r="R1217" s="587"/>
      <c r="S1217" s="587"/>
    </row>
    <row r="1218" spans="3:19">
      <c r="C1218" s="587"/>
      <c r="R1218" s="587"/>
      <c r="S1218" s="587"/>
    </row>
    <row r="1219" spans="3:19">
      <c r="C1219" s="587"/>
      <c r="R1219" s="587"/>
      <c r="S1219" s="587"/>
    </row>
    <row r="1220" spans="3:19">
      <c r="C1220" s="587"/>
      <c r="R1220" s="587"/>
      <c r="S1220" s="587"/>
    </row>
    <row r="1221" spans="3:19">
      <c r="C1221" s="587"/>
      <c r="R1221" s="587"/>
      <c r="S1221" s="587"/>
    </row>
    <row r="1222" spans="3:19">
      <c r="C1222" s="587"/>
      <c r="R1222" s="587"/>
      <c r="S1222" s="587"/>
    </row>
    <row r="1223" spans="3:19">
      <c r="C1223" s="587"/>
      <c r="R1223" s="587"/>
      <c r="S1223" s="587"/>
    </row>
    <row r="1224" spans="3:19">
      <c r="C1224" s="587"/>
      <c r="R1224" s="587"/>
      <c r="S1224" s="587"/>
    </row>
    <row r="1225" spans="3:19">
      <c r="C1225" s="587"/>
      <c r="R1225" s="587"/>
      <c r="S1225" s="587"/>
    </row>
    <row r="1226" spans="3:19">
      <c r="C1226" s="587"/>
      <c r="R1226" s="587"/>
      <c r="S1226" s="587"/>
    </row>
    <row r="1227" spans="3:19">
      <c r="C1227" s="587"/>
      <c r="R1227" s="587"/>
      <c r="S1227" s="587"/>
    </row>
    <row r="1228" spans="3:19">
      <c r="C1228" s="587"/>
      <c r="R1228" s="587"/>
      <c r="S1228" s="587"/>
    </row>
    <row r="1229" spans="3:19">
      <c r="C1229" s="587"/>
      <c r="R1229" s="587"/>
      <c r="S1229" s="587"/>
    </row>
    <row r="1230" spans="3:19">
      <c r="C1230" s="587"/>
      <c r="R1230" s="587"/>
      <c r="S1230" s="587"/>
    </row>
    <row r="1231" spans="3:19">
      <c r="C1231" s="587"/>
      <c r="R1231" s="587"/>
      <c r="S1231" s="587"/>
    </row>
    <row r="1232" spans="3:19">
      <c r="C1232" s="587"/>
      <c r="R1232" s="587"/>
      <c r="S1232" s="587"/>
    </row>
    <row r="1233" spans="3:19">
      <c r="C1233" s="587"/>
      <c r="R1233" s="587"/>
      <c r="S1233" s="587"/>
    </row>
    <row r="1234" spans="3:19">
      <c r="C1234" s="587"/>
      <c r="R1234" s="587"/>
      <c r="S1234" s="587"/>
    </row>
    <row r="1235" spans="3:19">
      <c r="C1235" s="587"/>
      <c r="R1235" s="587"/>
      <c r="S1235" s="587"/>
    </row>
    <row r="1236" spans="3:19">
      <c r="C1236" s="587"/>
      <c r="R1236" s="587"/>
      <c r="S1236" s="587"/>
    </row>
    <row r="1237" spans="3:19">
      <c r="C1237" s="587"/>
      <c r="R1237" s="587"/>
      <c r="S1237" s="587"/>
    </row>
    <row r="1238" spans="3:19">
      <c r="C1238" s="587"/>
      <c r="R1238" s="587"/>
      <c r="S1238" s="587"/>
    </row>
    <row r="1239" spans="3:19">
      <c r="C1239" s="587"/>
      <c r="R1239" s="587"/>
      <c r="S1239" s="587"/>
    </row>
    <row r="1240" spans="3:19">
      <c r="C1240" s="587"/>
      <c r="R1240" s="587"/>
      <c r="S1240" s="587"/>
    </row>
    <row r="1241" spans="3:19">
      <c r="C1241" s="587"/>
      <c r="R1241" s="587"/>
      <c r="S1241" s="587"/>
    </row>
    <row r="1242" spans="3:19">
      <c r="C1242" s="587"/>
      <c r="R1242" s="587"/>
      <c r="S1242" s="587"/>
    </row>
    <row r="1243" spans="3:19">
      <c r="C1243" s="587"/>
      <c r="R1243" s="587"/>
      <c r="S1243" s="587"/>
    </row>
    <row r="1244" spans="3:19">
      <c r="C1244" s="587"/>
      <c r="R1244" s="587"/>
      <c r="S1244" s="587"/>
    </row>
    <row r="1245" spans="3:19">
      <c r="C1245" s="587"/>
      <c r="R1245" s="587"/>
      <c r="S1245" s="587"/>
    </row>
    <row r="1246" spans="3:19">
      <c r="C1246" s="587"/>
      <c r="R1246" s="587"/>
      <c r="S1246" s="587"/>
    </row>
    <row r="1247" spans="3:19">
      <c r="C1247" s="587"/>
      <c r="R1247" s="587"/>
      <c r="S1247" s="587"/>
    </row>
    <row r="1248" spans="3:19">
      <c r="C1248" s="587"/>
      <c r="R1248" s="587"/>
      <c r="S1248" s="587"/>
    </row>
    <row r="1249" spans="3:19">
      <c r="C1249" s="587"/>
      <c r="R1249" s="587"/>
      <c r="S1249" s="587"/>
    </row>
    <row r="1250" spans="3:19">
      <c r="C1250" s="587"/>
      <c r="R1250" s="587"/>
      <c r="S1250" s="587"/>
    </row>
    <row r="1251" spans="3:19">
      <c r="C1251" s="587"/>
      <c r="R1251" s="587"/>
      <c r="S1251" s="587"/>
    </row>
    <row r="1252" spans="3:19">
      <c r="C1252" s="587"/>
      <c r="R1252" s="587"/>
      <c r="S1252" s="587"/>
    </row>
    <row r="1253" spans="3:19">
      <c r="C1253" s="587"/>
      <c r="R1253" s="587"/>
      <c r="S1253" s="587"/>
    </row>
    <row r="1254" spans="3:19">
      <c r="C1254" s="587"/>
      <c r="R1254" s="587"/>
      <c r="S1254" s="587"/>
    </row>
    <row r="1255" spans="3:19">
      <c r="C1255" s="587"/>
      <c r="R1255" s="587"/>
      <c r="S1255" s="587"/>
    </row>
    <row r="1256" spans="3:19">
      <c r="C1256" s="587"/>
      <c r="R1256" s="587"/>
      <c r="S1256" s="587"/>
    </row>
    <row r="1257" spans="3:19">
      <c r="C1257" s="587"/>
      <c r="R1257" s="587"/>
      <c r="S1257" s="587"/>
    </row>
    <row r="1258" spans="3:19">
      <c r="C1258" s="587"/>
      <c r="R1258" s="587"/>
      <c r="S1258" s="587"/>
    </row>
    <row r="1259" spans="3:19">
      <c r="C1259" s="587"/>
      <c r="R1259" s="587"/>
      <c r="S1259" s="587"/>
    </row>
    <row r="1260" spans="3:19">
      <c r="C1260" s="587"/>
      <c r="R1260" s="587"/>
      <c r="S1260" s="587"/>
    </row>
    <row r="1261" spans="3:19">
      <c r="C1261" s="587"/>
      <c r="R1261" s="587"/>
      <c r="S1261" s="587"/>
    </row>
    <row r="1262" spans="3:19">
      <c r="C1262" s="587"/>
      <c r="R1262" s="587"/>
      <c r="S1262" s="587"/>
    </row>
    <row r="1263" spans="3:19">
      <c r="C1263" s="587"/>
      <c r="R1263" s="587"/>
      <c r="S1263" s="587"/>
    </row>
    <row r="1264" spans="3:19">
      <c r="C1264" s="587"/>
      <c r="R1264" s="587"/>
      <c r="S1264" s="587"/>
    </row>
    <row r="1265" spans="3:19">
      <c r="C1265" s="587"/>
      <c r="R1265" s="587"/>
      <c r="S1265" s="587"/>
    </row>
    <row r="1266" spans="3:19">
      <c r="C1266" s="587"/>
      <c r="R1266" s="587"/>
      <c r="S1266" s="587"/>
    </row>
    <row r="1267" spans="3:19">
      <c r="C1267" s="587"/>
      <c r="R1267" s="587"/>
      <c r="S1267" s="587"/>
    </row>
    <row r="1268" spans="3:19">
      <c r="C1268" s="587"/>
      <c r="R1268" s="587"/>
      <c r="S1268" s="587"/>
    </row>
    <row r="1269" spans="3:19">
      <c r="C1269" s="587"/>
      <c r="R1269" s="587"/>
      <c r="S1269" s="587"/>
    </row>
    <row r="1270" spans="3:19">
      <c r="C1270" s="587"/>
      <c r="R1270" s="587"/>
      <c r="S1270" s="587"/>
    </row>
    <row r="1271" spans="3:19">
      <c r="C1271" s="587"/>
      <c r="R1271" s="587"/>
      <c r="S1271" s="587"/>
    </row>
    <row r="1272" spans="3:19">
      <c r="C1272" s="587"/>
      <c r="R1272" s="587"/>
      <c r="S1272" s="587"/>
    </row>
    <row r="1273" spans="3:19">
      <c r="C1273" s="587"/>
      <c r="R1273" s="587"/>
      <c r="S1273" s="587"/>
    </row>
    <row r="1274" spans="3:19">
      <c r="C1274" s="587"/>
      <c r="R1274" s="587"/>
      <c r="S1274" s="587"/>
    </row>
    <row r="1275" spans="3:19">
      <c r="C1275" s="587"/>
      <c r="R1275" s="587"/>
      <c r="S1275" s="587"/>
    </row>
    <row r="1276" spans="3:19">
      <c r="C1276" s="587"/>
      <c r="R1276" s="587"/>
      <c r="S1276" s="587"/>
    </row>
    <row r="1277" spans="3:19">
      <c r="C1277" s="587"/>
      <c r="R1277" s="587"/>
      <c r="S1277" s="587"/>
    </row>
    <row r="1278" spans="3:19">
      <c r="C1278" s="587"/>
      <c r="R1278" s="587"/>
      <c r="S1278" s="587"/>
    </row>
    <row r="1279" spans="3:19">
      <c r="C1279" s="587"/>
      <c r="R1279" s="587"/>
      <c r="S1279" s="587"/>
    </row>
    <row r="1280" spans="3:19">
      <c r="C1280" s="587"/>
      <c r="R1280" s="587"/>
      <c r="S1280" s="587"/>
    </row>
    <row r="1281" spans="3:19">
      <c r="C1281" s="587"/>
      <c r="R1281" s="587"/>
      <c r="S1281" s="587"/>
    </row>
    <row r="1282" spans="3:19">
      <c r="C1282" s="587"/>
      <c r="R1282" s="587"/>
      <c r="S1282" s="587"/>
    </row>
    <row r="1283" spans="3:19">
      <c r="C1283" s="587"/>
      <c r="R1283" s="587"/>
      <c r="S1283" s="587"/>
    </row>
    <row r="1284" spans="3:19">
      <c r="C1284" s="587"/>
      <c r="R1284" s="587"/>
      <c r="S1284" s="587"/>
    </row>
    <row r="1285" spans="3:19">
      <c r="C1285" s="587"/>
      <c r="R1285" s="587"/>
      <c r="S1285" s="587"/>
    </row>
    <row r="1286" spans="3:19">
      <c r="C1286" s="587"/>
      <c r="R1286" s="587"/>
      <c r="S1286" s="587"/>
    </row>
    <row r="1287" spans="3:19">
      <c r="C1287" s="587"/>
      <c r="R1287" s="587"/>
      <c r="S1287" s="587"/>
    </row>
    <row r="1288" spans="3:19">
      <c r="C1288" s="587"/>
      <c r="R1288" s="587"/>
      <c r="S1288" s="587"/>
    </row>
    <row r="1289" spans="3:19">
      <c r="C1289" s="587"/>
      <c r="R1289" s="587"/>
      <c r="S1289" s="587"/>
    </row>
    <row r="1290" spans="3:19">
      <c r="C1290" s="587"/>
      <c r="R1290" s="587"/>
      <c r="S1290" s="587"/>
    </row>
    <row r="1291" spans="3:19">
      <c r="C1291" s="587"/>
      <c r="R1291" s="587"/>
      <c r="S1291" s="587"/>
    </row>
    <row r="1292" spans="3:19">
      <c r="C1292" s="587"/>
      <c r="R1292" s="587"/>
      <c r="S1292" s="587"/>
    </row>
    <row r="1293" spans="3:19">
      <c r="C1293" s="587"/>
      <c r="R1293" s="587"/>
      <c r="S1293" s="587"/>
    </row>
    <row r="1294" spans="3:19">
      <c r="C1294" s="587"/>
      <c r="R1294" s="587"/>
      <c r="S1294" s="587"/>
    </row>
    <row r="1295" spans="3:19">
      <c r="C1295" s="587"/>
      <c r="R1295" s="587"/>
      <c r="S1295" s="587"/>
    </row>
    <row r="1296" spans="3:19">
      <c r="C1296" s="587"/>
      <c r="R1296" s="587"/>
      <c r="S1296" s="587"/>
    </row>
    <row r="1297" spans="3:19">
      <c r="C1297" s="587"/>
      <c r="R1297" s="587"/>
      <c r="S1297" s="587"/>
    </row>
    <row r="1298" spans="3:19">
      <c r="C1298" s="587"/>
      <c r="R1298" s="587"/>
      <c r="S1298" s="587"/>
    </row>
    <row r="1299" spans="3:19">
      <c r="C1299" s="587"/>
      <c r="R1299" s="587"/>
      <c r="S1299" s="587"/>
    </row>
    <row r="1300" spans="3:19">
      <c r="C1300" s="587"/>
      <c r="R1300" s="587"/>
      <c r="S1300" s="587"/>
    </row>
    <row r="1301" spans="3:19">
      <c r="C1301" s="587"/>
      <c r="R1301" s="587"/>
      <c r="S1301" s="587"/>
    </row>
    <row r="1302" spans="3:19">
      <c r="C1302" s="587"/>
      <c r="R1302" s="587"/>
      <c r="S1302" s="587"/>
    </row>
    <row r="1303" spans="3:19">
      <c r="C1303" s="587"/>
      <c r="R1303" s="587"/>
      <c r="S1303" s="587"/>
    </row>
    <row r="1304" spans="3:19">
      <c r="C1304" s="587"/>
      <c r="R1304" s="587"/>
      <c r="S1304" s="587"/>
    </row>
    <row r="1305" spans="3:19">
      <c r="C1305" s="587"/>
      <c r="R1305" s="587"/>
      <c r="S1305" s="587"/>
    </row>
    <row r="1306" spans="3:19">
      <c r="C1306" s="587"/>
      <c r="R1306" s="587"/>
      <c r="S1306" s="587"/>
    </row>
    <row r="1307" spans="3:19">
      <c r="C1307" s="587"/>
      <c r="R1307" s="587"/>
      <c r="S1307" s="587"/>
    </row>
    <row r="1308" spans="3:19">
      <c r="C1308" s="587"/>
      <c r="R1308" s="587"/>
      <c r="S1308" s="587"/>
    </row>
    <row r="1309" spans="3:19">
      <c r="C1309" s="587"/>
      <c r="R1309" s="587"/>
      <c r="S1309" s="587"/>
    </row>
    <row r="1310" spans="3:19">
      <c r="C1310" s="587"/>
      <c r="R1310" s="587"/>
      <c r="S1310" s="587"/>
    </row>
    <row r="1311" spans="3:19">
      <c r="C1311" s="587"/>
      <c r="R1311" s="587"/>
      <c r="S1311" s="587"/>
    </row>
    <row r="1312" spans="3:19">
      <c r="C1312" s="587"/>
      <c r="R1312" s="587"/>
      <c r="S1312" s="587"/>
    </row>
    <row r="1313" spans="3:19">
      <c r="C1313" s="587"/>
      <c r="R1313" s="587"/>
      <c r="S1313" s="587"/>
    </row>
    <row r="1314" spans="3:19">
      <c r="C1314" s="587"/>
      <c r="R1314" s="587"/>
      <c r="S1314" s="587"/>
    </row>
    <row r="1315" spans="3:19">
      <c r="C1315" s="587"/>
      <c r="R1315" s="587"/>
      <c r="S1315" s="587"/>
    </row>
    <row r="1316" spans="3:19">
      <c r="C1316" s="587"/>
      <c r="R1316" s="587"/>
      <c r="S1316" s="587"/>
    </row>
    <row r="1317" spans="3:19">
      <c r="C1317" s="587"/>
      <c r="R1317" s="587"/>
      <c r="S1317" s="587"/>
    </row>
    <row r="1318" spans="3:19">
      <c r="C1318" s="587"/>
      <c r="R1318" s="587"/>
      <c r="S1318" s="587"/>
    </row>
    <row r="1319" spans="3:19">
      <c r="C1319" s="587"/>
      <c r="R1319" s="587"/>
      <c r="S1319" s="587"/>
    </row>
    <row r="1320" spans="3:19">
      <c r="C1320" s="587"/>
      <c r="R1320" s="587"/>
      <c r="S1320" s="587"/>
    </row>
    <row r="1321" spans="3:19">
      <c r="C1321" s="587"/>
      <c r="R1321" s="587"/>
      <c r="S1321" s="587"/>
    </row>
    <row r="1322" spans="3:19">
      <c r="C1322" s="587"/>
      <c r="R1322" s="587"/>
      <c r="S1322" s="587"/>
    </row>
    <row r="1323" spans="3:19">
      <c r="C1323" s="587"/>
      <c r="R1323" s="587"/>
      <c r="S1323" s="587"/>
    </row>
    <row r="1324" spans="3:19">
      <c r="C1324" s="587"/>
      <c r="R1324" s="587"/>
      <c r="S1324" s="587"/>
    </row>
    <row r="1325" spans="3:19">
      <c r="C1325" s="587"/>
      <c r="R1325" s="587"/>
      <c r="S1325" s="587"/>
    </row>
    <row r="1326" spans="3:19">
      <c r="C1326" s="587"/>
      <c r="R1326" s="587"/>
      <c r="S1326" s="587"/>
    </row>
    <row r="1327" spans="3:19">
      <c r="C1327" s="587"/>
      <c r="R1327" s="587"/>
      <c r="S1327" s="587"/>
    </row>
    <row r="1328" spans="3:19">
      <c r="C1328" s="587"/>
      <c r="R1328" s="587"/>
      <c r="S1328" s="587"/>
    </row>
    <row r="1329" spans="3:19">
      <c r="C1329" s="587"/>
      <c r="R1329" s="587"/>
      <c r="S1329" s="587"/>
    </row>
    <row r="1330" spans="3:19">
      <c r="C1330" s="587"/>
      <c r="R1330" s="587"/>
      <c r="S1330" s="587"/>
    </row>
    <row r="1331" spans="3:19">
      <c r="C1331" s="587"/>
      <c r="R1331" s="587"/>
      <c r="S1331" s="587"/>
    </row>
    <row r="1332" spans="3:19">
      <c r="C1332" s="587"/>
      <c r="R1332" s="587"/>
      <c r="S1332" s="587"/>
    </row>
    <row r="1333" spans="3:19">
      <c r="C1333" s="587"/>
      <c r="R1333" s="587"/>
      <c r="S1333" s="587"/>
    </row>
    <row r="1334" spans="3:19">
      <c r="C1334" s="587"/>
      <c r="R1334" s="587"/>
      <c r="S1334" s="587"/>
    </row>
    <row r="1335" spans="3:19">
      <c r="C1335" s="587"/>
      <c r="R1335" s="587"/>
      <c r="S1335" s="587"/>
    </row>
    <row r="1336" spans="3:19">
      <c r="C1336" s="587"/>
      <c r="R1336" s="587"/>
      <c r="S1336" s="587"/>
    </row>
    <row r="1337" spans="3:19">
      <c r="C1337" s="587"/>
      <c r="R1337" s="587"/>
      <c r="S1337" s="587"/>
    </row>
    <row r="1338" spans="3:19">
      <c r="C1338" s="587"/>
      <c r="R1338" s="587"/>
      <c r="S1338" s="587"/>
    </row>
    <row r="1339" spans="3:19">
      <c r="C1339" s="587"/>
      <c r="R1339" s="587"/>
      <c r="S1339" s="587"/>
    </row>
    <row r="1340" spans="3:19">
      <c r="C1340" s="587"/>
      <c r="R1340" s="587"/>
      <c r="S1340" s="587"/>
    </row>
    <row r="1341" spans="3:19">
      <c r="C1341" s="587"/>
      <c r="R1341" s="587"/>
      <c r="S1341" s="587"/>
    </row>
    <row r="1342" spans="3:19">
      <c r="C1342" s="587"/>
      <c r="R1342" s="587"/>
      <c r="S1342" s="587"/>
    </row>
    <row r="1343" spans="3:19">
      <c r="C1343" s="587"/>
      <c r="R1343" s="587"/>
      <c r="S1343" s="587"/>
    </row>
    <row r="1344" spans="3:19">
      <c r="C1344" s="587"/>
      <c r="R1344" s="587"/>
      <c r="S1344" s="587"/>
    </row>
    <row r="1345" spans="3:19">
      <c r="C1345" s="587"/>
      <c r="R1345" s="587"/>
      <c r="S1345" s="587"/>
    </row>
    <row r="1346" spans="3:19">
      <c r="C1346" s="587"/>
      <c r="R1346" s="587"/>
      <c r="S1346" s="587"/>
    </row>
    <row r="1347" spans="3:19">
      <c r="C1347" s="587"/>
      <c r="R1347" s="587"/>
      <c r="S1347" s="587"/>
    </row>
    <row r="1348" spans="3:19">
      <c r="C1348" s="587"/>
      <c r="R1348" s="587"/>
      <c r="S1348" s="587"/>
    </row>
    <row r="1349" spans="3:19">
      <c r="C1349" s="587"/>
      <c r="R1349" s="587"/>
      <c r="S1349" s="587"/>
    </row>
    <row r="1350" spans="3:19">
      <c r="C1350" s="587"/>
      <c r="R1350" s="587"/>
      <c r="S1350" s="587"/>
    </row>
    <row r="1351" spans="3:19">
      <c r="C1351" s="587"/>
      <c r="R1351" s="587"/>
      <c r="S1351" s="587"/>
    </row>
    <row r="1352" spans="3:19">
      <c r="C1352" s="587"/>
      <c r="R1352" s="587"/>
      <c r="S1352" s="587"/>
    </row>
    <row r="1353" spans="3:19">
      <c r="C1353" s="587"/>
      <c r="R1353" s="587"/>
      <c r="S1353" s="587"/>
    </row>
    <row r="1354" spans="3:19">
      <c r="C1354" s="587"/>
      <c r="R1354" s="587"/>
      <c r="S1354" s="587"/>
    </row>
    <row r="1355" spans="3:19">
      <c r="C1355" s="587"/>
      <c r="R1355" s="587"/>
      <c r="S1355" s="587"/>
    </row>
    <row r="1356" spans="3:19">
      <c r="C1356" s="587"/>
      <c r="R1356" s="587"/>
      <c r="S1356" s="587"/>
    </row>
    <row r="1357" spans="3:19">
      <c r="C1357" s="587"/>
      <c r="R1357" s="587"/>
      <c r="S1357" s="587"/>
    </row>
    <row r="1358" spans="3:19">
      <c r="C1358" s="587"/>
      <c r="R1358" s="587"/>
      <c r="S1358" s="587"/>
    </row>
    <row r="1359" spans="3:19">
      <c r="C1359" s="587"/>
      <c r="R1359" s="587"/>
      <c r="S1359" s="587"/>
    </row>
    <row r="1360" spans="3:19">
      <c r="C1360" s="587"/>
      <c r="R1360" s="587"/>
      <c r="S1360" s="587"/>
    </row>
    <row r="1361" spans="3:19">
      <c r="C1361" s="587"/>
      <c r="R1361" s="587"/>
      <c r="S1361" s="587"/>
    </row>
    <row r="1362" spans="3:19">
      <c r="C1362" s="587"/>
      <c r="R1362" s="587"/>
      <c r="S1362" s="587"/>
    </row>
    <row r="1363" spans="3:19">
      <c r="C1363" s="587"/>
      <c r="R1363" s="587"/>
      <c r="S1363" s="587"/>
    </row>
    <row r="1364" spans="3:19">
      <c r="C1364" s="587"/>
      <c r="R1364" s="587"/>
      <c r="S1364" s="587"/>
    </row>
    <row r="1365" spans="3:19">
      <c r="C1365" s="587"/>
      <c r="R1365" s="587"/>
      <c r="S1365" s="587"/>
    </row>
    <row r="1366" spans="3:19">
      <c r="C1366" s="587"/>
      <c r="R1366" s="587"/>
      <c r="S1366" s="587"/>
    </row>
    <row r="1367" spans="3:19">
      <c r="C1367" s="587"/>
      <c r="R1367" s="587"/>
      <c r="S1367" s="587"/>
    </row>
    <row r="1368" spans="3:19">
      <c r="C1368" s="587"/>
      <c r="R1368" s="587"/>
      <c r="S1368" s="587"/>
    </row>
    <row r="1369" spans="3:19">
      <c r="C1369" s="587"/>
      <c r="R1369" s="587"/>
      <c r="S1369" s="587"/>
    </row>
    <row r="1370" spans="3:19">
      <c r="C1370" s="587"/>
      <c r="R1370" s="587"/>
      <c r="S1370" s="587"/>
    </row>
    <row r="1371" spans="3:19">
      <c r="C1371" s="587"/>
      <c r="R1371" s="587"/>
      <c r="S1371" s="587"/>
    </row>
    <row r="1372" spans="3:19">
      <c r="C1372" s="587"/>
      <c r="R1372" s="587"/>
      <c r="S1372" s="587"/>
    </row>
    <row r="1373" spans="3:19">
      <c r="C1373" s="587"/>
      <c r="R1373" s="587"/>
      <c r="S1373" s="587"/>
    </row>
    <row r="1374" spans="3:19">
      <c r="C1374" s="587"/>
      <c r="R1374" s="587"/>
      <c r="S1374" s="587"/>
    </row>
    <row r="1375" spans="3:19">
      <c r="C1375" s="587"/>
      <c r="R1375" s="587"/>
      <c r="S1375" s="587"/>
    </row>
    <row r="1376" spans="3:19">
      <c r="C1376" s="587"/>
      <c r="R1376" s="587"/>
      <c r="S1376" s="587"/>
    </row>
    <row r="1377" spans="3:19">
      <c r="C1377" s="587"/>
      <c r="R1377" s="587"/>
      <c r="S1377" s="587"/>
    </row>
    <row r="1378" spans="3:19">
      <c r="C1378" s="587"/>
      <c r="R1378" s="587"/>
      <c r="S1378" s="587"/>
    </row>
    <row r="1379" spans="3:19">
      <c r="C1379" s="587"/>
      <c r="R1379" s="587"/>
      <c r="S1379" s="587"/>
    </row>
    <row r="1380" spans="3:19">
      <c r="C1380" s="587"/>
      <c r="R1380" s="587"/>
      <c r="S1380" s="587"/>
    </row>
    <row r="1381" spans="3:19">
      <c r="C1381" s="587"/>
      <c r="R1381" s="587"/>
      <c r="S1381" s="587"/>
    </row>
    <row r="1382" spans="3:19">
      <c r="C1382" s="587"/>
      <c r="R1382" s="587"/>
      <c r="S1382" s="587"/>
    </row>
    <row r="1383" spans="3:19">
      <c r="C1383" s="587"/>
      <c r="R1383" s="587"/>
      <c r="S1383" s="587"/>
    </row>
    <row r="1384" spans="3:19">
      <c r="C1384" s="587"/>
      <c r="R1384" s="587"/>
      <c r="S1384" s="587"/>
    </row>
    <row r="1385" spans="3:19">
      <c r="C1385" s="587"/>
      <c r="R1385" s="587"/>
      <c r="S1385" s="587"/>
    </row>
    <row r="1386" spans="3:19">
      <c r="C1386" s="587"/>
      <c r="R1386" s="587"/>
      <c r="S1386" s="587"/>
    </row>
    <row r="1387" spans="3:19">
      <c r="C1387" s="587"/>
      <c r="R1387" s="587"/>
      <c r="S1387" s="587"/>
    </row>
    <row r="1388" spans="3:19">
      <c r="C1388" s="587"/>
      <c r="R1388" s="587"/>
      <c r="S1388" s="587"/>
    </row>
    <row r="1389" spans="3:19">
      <c r="C1389" s="587"/>
      <c r="R1389" s="587"/>
      <c r="S1389" s="587"/>
    </row>
    <row r="1390" spans="3:19">
      <c r="C1390" s="587"/>
      <c r="R1390" s="587"/>
      <c r="S1390" s="587"/>
    </row>
    <row r="1391" spans="3:19">
      <c r="C1391" s="587"/>
      <c r="R1391" s="587"/>
      <c r="S1391" s="587"/>
    </row>
    <row r="1392" spans="3:19">
      <c r="C1392" s="587"/>
      <c r="R1392" s="587"/>
      <c r="S1392" s="587"/>
    </row>
    <row r="1393" spans="3:19">
      <c r="C1393" s="587"/>
      <c r="R1393" s="587"/>
      <c r="S1393" s="587"/>
    </row>
    <row r="1394" spans="3:19">
      <c r="C1394" s="587"/>
      <c r="R1394" s="587"/>
      <c r="S1394" s="587"/>
    </row>
    <row r="1395" spans="3:19">
      <c r="C1395" s="587"/>
      <c r="R1395" s="587"/>
      <c r="S1395" s="587"/>
    </row>
    <row r="1396" spans="3:19">
      <c r="C1396" s="587"/>
      <c r="R1396" s="587"/>
      <c r="S1396" s="587"/>
    </row>
    <row r="1397" spans="3:19">
      <c r="C1397" s="587"/>
      <c r="R1397" s="587"/>
      <c r="S1397" s="587"/>
    </row>
    <row r="1398" spans="3:19">
      <c r="C1398" s="587"/>
      <c r="R1398" s="587"/>
      <c r="S1398" s="587"/>
    </row>
    <row r="1399" spans="3:19">
      <c r="C1399" s="587"/>
      <c r="R1399" s="587"/>
      <c r="S1399" s="587"/>
    </row>
    <row r="1400" spans="3:19">
      <c r="C1400" s="587"/>
      <c r="R1400" s="587"/>
      <c r="S1400" s="587"/>
    </row>
    <row r="1401" spans="3:19">
      <c r="C1401" s="587"/>
      <c r="R1401" s="587"/>
      <c r="S1401" s="587"/>
    </row>
    <row r="1402" spans="3:19">
      <c r="C1402" s="587"/>
      <c r="R1402" s="587"/>
      <c r="S1402" s="587"/>
    </row>
    <row r="1403" spans="3:19">
      <c r="C1403" s="587"/>
      <c r="R1403" s="587"/>
      <c r="S1403" s="587"/>
    </row>
    <row r="1404" spans="3:19">
      <c r="C1404" s="587"/>
      <c r="R1404" s="587"/>
      <c r="S1404" s="587"/>
    </row>
    <row r="1405" spans="3:19">
      <c r="C1405" s="587"/>
      <c r="R1405" s="587"/>
      <c r="S1405" s="587"/>
    </row>
    <row r="1406" spans="3:19">
      <c r="C1406" s="587"/>
      <c r="R1406" s="587"/>
      <c r="S1406" s="587"/>
    </row>
    <row r="1407" spans="3:19">
      <c r="C1407" s="587"/>
      <c r="R1407" s="587"/>
      <c r="S1407" s="587"/>
    </row>
    <row r="1408" spans="3:19">
      <c r="C1408" s="587"/>
      <c r="R1408" s="587"/>
      <c r="S1408" s="587"/>
    </row>
    <row r="1409" spans="3:19">
      <c r="C1409" s="587"/>
      <c r="R1409" s="587"/>
      <c r="S1409" s="587"/>
    </row>
    <row r="1410" spans="3:19">
      <c r="C1410" s="587"/>
      <c r="R1410" s="587"/>
      <c r="S1410" s="587"/>
    </row>
    <row r="1411" spans="3:19">
      <c r="C1411" s="587"/>
      <c r="R1411" s="587"/>
      <c r="S1411" s="587"/>
    </row>
    <row r="1412" spans="3:19">
      <c r="C1412" s="587"/>
      <c r="R1412" s="587"/>
      <c r="S1412" s="587"/>
    </row>
    <row r="1413" spans="3:19">
      <c r="C1413" s="587"/>
      <c r="R1413" s="587"/>
      <c r="S1413" s="587"/>
    </row>
    <row r="1414" spans="3:19">
      <c r="C1414" s="587"/>
      <c r="R1414" s="587"/>
      <c r="S1414" s="587"/>
    </row>
    <row r="1415" spans="3:19">
      <c r="C1415" s="587"/>
      <c r="R1415" s="587"/>
      <c r="S1415" s="587"/>
    </row>
    <row r="1416" spans="3:19">
      <c r="C1416" s="587"/>
      <c r="R1416" s="587"/>
      <c r="S1416" s="587"/>
    </row>
    <row r="1417" spans="3:19">
      <c r="C1417" s="587"/>
      <c r="R1417" s="587"/>
      <c r="S1417" s="587"/>
    </row>
    <row r="1418" spans="3:19">
      <c r="C1418" s="587"/>
      <c r="R1418" s="587"/>
      <c r="S1418" s="587"/>
    </row>
    <row r="1419" spans="3:19">
      <c r="C1419" s="587"/>
      <c r="R1419" s="587"/>
      <c r="S1419" s="587"/>
    </row>
    <row r="1420" spans="3:19">
      <c r="C1420" s="587"/>
      <c r="R1420" s="587"/>
      <c r="S1420" s="587"/>
    </row>
    <row r="1421" spans="3:19">
      <c r="C1421" s="587"/>
      <c r="R1421" s="587"/>
      <c r="S1421" s="587"/>
    </row>
    <row r="1422" spans="3:19">
      <c r="C1422" s="587"/>
      <c r="R1422" s="587"/>
      <c r="S1422" s="587"/>
    </row>
    <row r="1423" spans="3:19">
      <c r="C1423" s="587"/>
      <c r="R1423" s="587"/>
      <c r="S1423" s="587"/>
    </row>
    <row r="1424" spans="3:19">
      <c r="C1424" s="587"/>
      <c r="R1424" s="587"/>
      <c r="S1424" s="587"/>
    </row>
    <row r="1425" spans="3:19">
      <c r="C1425" s="587"/>
      <c r="R1425" s="587"/>
      <c r="S1425" s="587"/>
    </row>
    <row r="1426" spans="3:19">
      <c r="C1426" s="587"/>
      <c r="R1426" s="587"/>
      <c r="S1426" s="587"/>
    </row>
    <row r="1427" spans="3:19">
      <c r="C1427" s="587"/>
      <c r="R1427" s="587"/>
      <c r="S1427" s="587"/>
    </row>
    <row r="1428" spans="3:19">
      <c r="C1428" s="587"/>
      <c r="R1428" s="587"/>
      <c r="S1428" s="587"/>
    </row>
    <row r="1429" spans="3:19">
      <c r="C1429" s="587"/>
      <c r="R1429" s="587"/>
      <c r="S1429" s="587"/>
    </row>
    <row r="1430" spans="3:19">
      <c r="C1430" s="587"/>
      <c r="R1430" s="587"/>
      <c r="S1430" s="587"/>
    </row>
    <row r="1431" spans="3:19">
      <c r="C1431" s="587"/>
      <c r="R1431" s="587"/>
      <c r="S1431" s="587"/>
    </row>
    <row r="1432" spans="3:19">
      <c r="C1432" s="587"/>
      <c r="R1432" s="587"/>
      <c r="S1432" s="587"/>
    </row>
    <row r="1433" spans="3:19">
      <c r="C1433" s="587"/>
      <c r="R1433" s="587"/>
      <c r="S1433" s="587"/>
    </row>
    <row r="1434" spans="3:19">
      <c r="C1434" s="587"/>
      <c r="R1434" s="587"/>
      <c r="S1434" s="587"/>
    </row>
    <row r="1435" spans="3:19">
      <c r="C1435" s="587"/>
      <c r="R1435" s="587"/>
      <c r="S1435" s="587"/>
    </row>
    <row r="1436" spans="3:19">
      <c r="C1436" s="587"/>
      <c r="R1436" s="587"/>
      <c r="S1436" s="587"/>
    </row>
    <row r="1437" spans="3:19">
      <c r="C1437" s="587"/>
      <c r="R1437" s="587"/>
      <c r="S1437" s="587"/>
    </row>
    <row r="1438" spans="3:19">
      <c r="C1438" s="587"/>
      <c r="R1438" s="587"/>
      <c r="S1438" s="587"/>
    </row>
    <row r="1439" spans="3:19">
      <c r="C1439" s="587"/>
      <c r="R1439" s="587"/>
      <c r="S1439" s="587"/>
    </row>
    <row r="1440" spans="3:19">
      <c r="C1440" s="587"/>
      <c r="R1440" s="587"/>
      <c r="S1440" s="587"/>
    </row>
    <row r="1441" spans="3:19">
      <c r="C1441" s="587"/>
      <c r="R1441" s="587"/>
      <c r="S1441" s="587"/>
    </row>
    <row r="1442" spans="3:19">
      <c r="C1442" s="587"/>
      <c r="R1442" s="587"/>
      <c r="S1442" s="587"/>
    </row>
    <row r="1443" spans="3:19">
      <c r="C1443" s="587"/>
      <c r="R1443" s="587"/>
      <c r="S1443" s="587"/>
    </row>
    <row r="1444" spans="3:19">
      <c r="C1444" s="587"/>
      <c r="R1444" s="587"/>
      <c r="S1444" s="587"/>
    </row>
    <row r="1445" spans="3:19">
      <c r="C1445" s="587"/>
      <c r="R1445" s="587"/>
      <c r="S1445" s="587"/>
    </row>
    <row r="1446" spans="3:19">
      <c r="C1446" s="587"/>
      <c r="R1446" s="587"/>
      <c r="S1446" s="587"/>
    </row>
    <row r="1447" spans="3:19">
      <c r="C1447" s="587"/>
      <c r="R1447" s="587"/>
      <c r="S1447" s="587"/>
    </row>
    <row r="1448" spans="3:19">
      <c r="C1448" s="587"/>
      <c r="R1448" s="587"/>
      <c r="S1448" s="587"/>
    </row>
    <row r="1449" spans="3:19">
      <c r="C1449" s="587"/>
      <c r="R1449" s="587"/>
      <c r="S1449" s="587"/>
    </row>
    <row r="1450" spans="3:19">
      <c r="C1450" s="587"/>
      <c r="R1450" s="587"/>
      <c r="S1450" s="587"/>
    </row>
    <row r="1451" spans="3:19">
      <c r="C1451" s="587"/>
      <c r="R1451" s="587"/>
      <c r="S1451" s="587"/>
    </row>
    <row r="1452" spans="3:19">
      <c r="C1452" s="587"/>
      <c r="R1452" s="587"/>
      <c r="S1452" s="587"/>
    </row>
    <row r="1453" spans="3:19">
      <c r="C1453" s="587"/>
      <c r="R1453" s="587"/>
      <c r="S1453" s="587"/>
    </row>
    <row r="1454" spans="3:19">
      <c r="C1454" s="587"/>
      <c r="R1454" s="587"/>
      <c r="S1454" s="587"/>
    </row>
    <row r="1455" spans="3:19">
      <c r="C1455" s="587"/>
      <c r="R1455" s="587"/>
      <c r="S1455" s="587"/>
    </row>
    <row r="1456" spans="3:19">
      <c r="C1456" s="587"/>
      <c r="R1456" s="587"/>
      <c r="S1456" s="587"/>
    </row>
    <row r="1457" spans="3:19">
      <c r="C1457" s="587"/>
      <c r="R1457" s="587"/>
      <c r="S1457" s="587"/>
    </row>
    <row r="1458" spans="3:19">
      <c r="C1458" s="587"/>
      <c r="R1458" s="587"/>
      <c r="S1458" s="587"/>
    </row>
    <row r="1459" spans="3:19">
      <c r="C1459" s="587"/>
      <c r="R1459" s="587"/>
      <c r="S1459" s="587"/>
    </row>
    <row r="1460" spans="3:19">
      <c r="C1460" s="587"/>
      <c r="R1460" s="587"/>
      <c r="S1460" s="587"/>
    </row>
    <row r="1461" spans="3:19">
      <c r="C1461" s="587"/>
      <c r="R1461" s="587"/>
      <c r="S1461" s="587"/>
    </row>
    <row r="1462" spans="3:19">
      <c r="C1462" s="587"/>
      <c r="R1462" s="587"/>
      <c r="S1462" s="587"/>
    </row>
    <row r="1463" spans="3:19">
      <c r="C1463" s="587"/>
      <c r="R1463" s="587"/>
      <c r="S1463" s="587"/>
    </row>
    <row r="1464" spans="3:19">
      <c r="C1464" s="587"/>
      <c r="R1464" s="587"/>
      <c r="S1464" s="587"/>
    </row>
    <row r="1465" spans="3:19">
      <c r="C1465" s="587"/>
      <c r="R1465" s="587"/>
      <c r="S1465" s="587"/>
    </row>
    <row r="1466" spans="3:19">
      <c r="C1466" s="587"/>
      <c r="R1466" s="587"/>
      <c r="S1466" s="587"/>
    </row>
    <row r="1467" spans="3:19">
      <c r="C1467" s="587"/>
      <c r="R1467" s="587"/>
      <c r="S1467" s="587"/>
    </row>
    <row r="1468" spans="3:19">
      <c r="C1468" s="587"/>
      <c r="R1468" s="587"/>
      <c r="S1468" s="587"/>
    </row>
    <row r="1469" spans="3:19">
      <c r="C1469" s="587"/>
      <c r="R1469" s="587"/>
      <c r="S1469" s="587"/>
    </row>
    <row r="1470" spans="3:19">
      <c r="C1470" s="587"/>
      <c r="R1470" s="587"/>
      <c r="S1470" s="587"/>
    </row>
    <row r="1471" spans="3:19">
      <c r="C1471" s="587"/>
      <c r="R1471" s="587"/>
      <c r="S1471" s="587"/>
    </row>
    <row r="1472" spans="3:19">
      <c r="C1472" s="587"/>
      <c r="R1472" s="587"/>
      <c r="S1472" s="587"/>
    </row>
    <row r="1473" spans="3:19">
      <c r="C1473" s="587"/>
      <c r="R1473" s="587"/>
      <c r="S1473" s="587"/>
    </row>
    <row r="1474" spans="3:19">
      <c r="C1474" s="587"/>
      <c r="R1474" s="587"/>
      <c r="S1474" s="587"/>
    </row>
    <row r="1475" spans="3:19">
      <c r="C1475" s="587"/>
      <c r="R1475" s="587"/>
      <c r="S1475" s="587"/>
    </row>
    <row r="1476" spans="3:19">
      <c r="C1476" s="587"/>
      <c r="R1476" s="587"/>
      <c r="S1476" s="587"/>
    </row>
    <row r="1477" spans="3:19">
      <c r="C1477" s="587"/>
      <c r="R1477" s="587"/>
      <c r="S1477" s="587"/>
    </row>
    <row r="1478" spans="3:19">
      <c r="C1478" s="587"/>
      <c r="R1478" s="587"/>
      <c r="S1478" s="587"/>
    </row>
    <row r="1479" spans="3:19">
      <c r="C1479" s="587"/>
      <c r="R1479" s="587"/>
      <c r="S1479" s="587"/>
    </row>
    <row r="1480" spans="3:19">
      <c r="C1480" s="587"/>
      <c r="R1480" s="587"/>
      <c r="S1480" s="587"/>
    </row>
    <row r="1481" spans="3:19">
      <c r="C1481" s="587"/>
      <c r="R1481" s="587"/>
      <c r="S1481" s="587"/>
    </row>
    <row r="1482" spans="3:19">
      <c r="C1482" s="587"/>
      <c r="R1482" s="587"/>
      <c r="S1482" s="587"/>
    </row>
    <row r="1483" spans="3:19">
      <c r="C1483" s="587"/>
      <c r="R1483" s="587"/>
      <c r="S1483" s="587"/>
    </row>
    <row r="1484" spans="3:19">
      <c r="C1484" s="587"/>
      <c r="R1484" s="587"/>
      <c r="S1484" s="587"/>
    </row>
    <row r="1485" spans="3:19">
      <c r="C1485" s="587"/>
      <c r="R1485" s="587"/>
      <c r="S1485" s="587"/>
    </row>
    <row r="1486" spans="3:19">
      <c r="C1486" s="587"/>
      <c r="R1486" s="587"/>
      <c r="S1486" s="587"/>
    </row>
    <row r="1487" spans="3:19">
      <c r="C1487" s="587"/>
      <c r="R1487" s="587"/>
      <c r="S1487" s="587"/>
    </row>
    <row r="1488" spans="3:19">
      <c r="C1488" s="587"/>
      <c r="R1488" s="587"/>
      <c r="S1488" s="587"/>
    </row>
    <row r="1489" spans="3:19">
      <c r="C1489" s="587"/>
      <c r="R1489" s="587"/>
      <c r="S1489" s="587"/>
    </row>
    <row r="1490" spans="3:19">
      <c r="C1490" s="587"/>
      <c r="R1490" s="587"/>
      <c r="S1490" s="587"/>
    </row>
    <row r="1491" spans="3:19">
      <c r="C1491" s="587"/>
      <c r="R1491" s="587"/>
      <c r="S1491" s="587"/>
    </row>
    <row r="1492" spans="3:19">
      <c r="C1492" s="587"/>
      <c r="R1492" s="587"/>
      <c r="S1492" s="587"/>
    </row>
    <row r="1493" spans="3:19">
      <c r="C1493" s="587"/>
      <c r="R1493" s="587"/>
      <c r="S1493" s="587"/>
    </row>
    <row r="1494" spans="3:19">
      <c r="C1494" s="587"/>
      <c r="R1494" s="587"/>
      <c r="S1494" s="587"/>
    </row>
    <row r="1495" spans="3:19">
      <c r="C1495" s="587"/>
      <c r="R1495" s="587"/>
      <c r="S1495" s="587"/>
    </row>
    <row r="1496" spans="3:19">
      <c r="C1496" s="587"/>
      <c r="R1496" s="587"/>
      <c r="S1496" s="587"/>
    </row>
    <row r="1497" spans="3:19">
      <c r="C1497" s="587"/>
      <c r="R1497" s="587"/>
      <c r="S1497" s="587"/>
    </row>
    <row r="1498" spans="3:19">
      <c r="C1498" s="587"/>
      <c r="R1498" s="587"/>
      <c r="S1498" s="587"/>
    </row>
    <row r="1499" spans="3:19">
      <c r="C1499" s="587"/>
      <c r="R1499" s="587"/>
      <c r="S1499" s="587"/>
    </row>
    <row r="1500" spans="3:19">
      <c r="C1500" s="587"/>
      <c r="R1500" s="587"/>
      <c r="S1500" s="587"/>
    </row>
    <row r="1501" spans="3:19">
      <c r="C1501" s="587"/>
      <c r="R1501" s="587"/>
      <c r="S1501" s="587"/>
    </row>
    <row r="1502" spans="3:19">
      <c r="C1502" s="587"/>
      <c r="R1502" s="587"/>
      <c r="S1502" s="587"/>
    </row>
    <row r="1503" spans="3:19">
      <c r="C1503" s="587"/>
      <c r="R1503" s="587"/>
      <c r="S1503" s="587"/>
    </row>
    <row r="1504" spans="3:19">
      <c r="C1504" s="587"/>
      <c r="R1504" s="587"/>
      <c r="S1504" s="587"/>
    </row>
    <row r="1505" spans="3:19">
      <c r="C1505" s="587"/>
      <c r="R1505" s="587"/>
      <c r="S1505" s="587"/>
    </row>
    <row r="1506" spans="3:19">
      <c r="C1506" s="587"/>
      <c r="R1506" s="587"/>
      <c r="S1506" s="587"/>
    </row>
    <row r="1507" spans="3:19">
      <c r="C1507" s="587"/>
      <c r="R1507" s="587"/>
      <c r="S1507" s="587"/>
    </row>
    <row r="1508" spans="3:19">
      <c r="C1508" s="587"/>
      <c r="R1508" s="587"/>
      <c r="S1508" s="587"/>
    </row>
    <row r="1509" spans="3:19">
      <c r="C1509" s="587"/>
      <c r="R1509" s="587"/>
      <c r="S1509" s="587"/>
    </row>
    <row r="1510" spans="3:19">
      <c r="C1510" s="587"/>
      <c r="R1510" s="587"/>
      <c r="S1510" s="587"/>
    </row>
    <row r="1511" spans="3:19">
      <c r="C1511" s="587"/>
      <c r="R1511" s="587"/>
      <c r="S1511" s="587"/>
    </row>
    <row r="1512" spans="3:19">
      <c r="C1512" s="587"/>
      <c r="R1512" s="587"/>
      <c r="S1512" s="587"/>
    </row>
    <row r="1513" spans="3:19">
      <c r="C1513" s="587"/>
      <c r="R1513" s="587"/>
      <c r="S1513" s="587"/>
    </row>
    <row r="1514" spans="3:19">
      <c r="C1514" s="587"/>
      <c r="R1514" s="587"/>
      <c r="S1514" s="587"/>
    </row>
    <row r="1515" spans="3:19">
      <c r="C1515" s="587"/>
      <c r="R1515" s="587"/>
      <c r="S1515" s="587"/>
    </row>
    <row r="1516" spans="3:19">
      <c r="C1516" s="587"/>
      <c r="R1516" s="587"/>
      <c r="S1516" s="587"/>
    </row>
    <row r="1517" spans="3:19">
      <c r="C1517" s="587"/>
      <c r="R1517" s="587"/>
      <c r="S1517" s="587"/>
    </row>
    <row r="1518" spans="3:19">
      <c r="C1518" s="587"/>
      <c r="R1518" s="587"/>
      <c r="S1518" s="587"/>
    </row>
    <row r="1519" spans="3:19">
      <c r="C1519" s="587"/>
      <c r="R1519" s="587"/>
      <c r="S1519" s="587"/>
    </row>
    <row r="1520" spans="3:19">
      <c r="C1520" s="587"/>
      <c r="R1520" s="587"/>
      <c r="S1520" s="587"/>
    </row>
    <row r="1521" spans="3:19">
      <c r="C1521" s="587"/>
      <c r="R1521" s="587"/>
      <c r="S1521" s="587"/>
    </row>
    <row r="1522" spans="3:19">
      <c r="C1522" s="587"/>
      <c r="R1522" s="587"/>
      <c r="S1522" s="587"/>
    </row>
    <row r="1523" spans="3:19">
      <c r="C1523" s="587"/>
      <c r="R1523" s="587"/>
      <c r="S1523" s="587"/>
    </row>
    <row r="1524" spans="3:19">
      <c r="C1524" s="587"/>
      <c r="R1524" s="587"/>
      <c r="S1524" s="587"/>
    </row>
    <row r="1525" spans="3:19">
      <c r="C1525" s="587"/>
      <c r="R1525" s="587"/>
      <c r="S1525" s="587"/>
    </row>
    <row r="1526" spans="3:19">
      <c r="C1526" s="587"/>
      <c r="R1526" s="587"/>
      <c r="S1526" s="587"/>
    </row>
    <row r="1527" spans="3:19">
      <c r="C1527" s="587"/>
      <c r="R1527" s="587"/>
      <c r="S1527" s="587"/>
    </row>
    <row r="1528" spans="3:19">
      <c r="C1528" s="587"/>
      <c r="R1528" s="587"/>
      <c r="S1528" s="587"/>
    </row>
    <row r="1529" spans="3:19">
      <c r="C1529" s="587"/>
      <c r="R1529" s="587"/>
      <c r="S1529" s="587"/>
    </row>
    <row r="1530" spans="3:19">
      <c r="C1530" s="587"/>
      <c r="R1530" s="587"/>
      <c r="S1530" s="587"/>
    </row>
    <row r="1531" spans="3:19">
      <c r="C1531" s="587"/>
      <c r="R1531" s="587"/>
      <c r="S1531" s="587"/>
    </row>
    <row r="1532" spans="3:19">
      <c r="C1532" s="587"/>
      <c r="R1532" s="587"/>
      <c r="S1532" s="587"/>
    </row>
    <row r="1533" spans="3:19">
      <c r="C1533" s="587"/>
      <c r="R1533" s="587"/>
      <c r="S1533" s="587"/>
    </row>
    <row r="1534" spans="3:19">
      <c r="C1534" s="587"/>
      <c r="R1534" s="587"/>
      <c r="S1534" s="587"/>
    </row>
    <row r="1535" spans="3:19">
      <c r="C1535" s="587"/>
      <c r="R1535" s="587"/>
      <c r="S1535" s="587"/>
    </row>
    <row r="1536" spans="3:19">
      <c r="C1536" s="587"/>
      <c r="R1536" s="587"/>
      <c r="S1536" s="587"/>
    </row>
    <row r="1537" spans="3:19">
      <c r="C1537" s="587"/>
      <c r="R1537" s="587"/>
      <c r="S1537" s="587"/>
    </row>
    <row r="1538" spans="3:19">
      <c r="C1538" s="587"/>
      <c r="R1538" s="587"/>
      <c r="S1538" s="587"/>
    </row>
    <row r="1539" spans="3:19">
      <c r="C1539" s="587"/>
      <c r="R1539" s="587"/>
      <c r="S1539" s="587"/>
    </row>
    <row r="1540" spans="3:19">
      <c r="C1540" s="587"/>
      <c r="R1540" s="587"/>
      <c r="S1540" s="587"/>
    </row>
    <row r="1541" spans="3:19">
      <c r="C1541" s="587"/>
      <c r="R1541" s="587"/>
      <c r="S1541" s="587"/>
    </row>
    <row r="1542" spans="3:19">
      <c r="C1542" s="587"/>
      <c r="R1542" s="587"/>
      <c r="S1542" s="587"/>
    </row>
    <row r="1543" spans="3:19">
      <c r="C1543" s="587"/>
      <c r="R1543" s="587"/>
      <c r="S1543" s="587"/>
    </row>
    <row r="1544" spans="3:19">
      <c r="C1544" s="587"/>
      <c r="R1544" s="587"/>
      <c r="S1544" s="587"/>
    </row>
    <row r="1545" spans="3:19">
      <c r="C1545" s="587"/>
      <c r="R1545" s="587"/>
      <c r="S1545" s="587"/>
    </row>
    <row r="1546" spans="3:19">
      <c r="C1546" s="587"/>
      <c r="R1546" s="587"/>
      <c r="S1546" s="587"/>
    </row>
    <row r="1547" spans="3:19">
      <c r="C1547" s="587"/>
      <c r="R1547" s="587"/>
      <c r="S1547" s="587"/>
    </row>
    <row r="1548" spans="3:19">
      <c r="C1548" s="587"/>
      <c r="R1548" s="587"/>
      <c r="S1548" s="587"/>
    </row>
    <row r="1549" spans="3:19">
      <c r="C1549" s="587"/>
      <c r="R1549" s="587"/>
      <c r="S1549" s="587"/>
    </row>
    <row r="1550" spans="3:19">
      <c r="C1550" s="587"/>
      <c r="R1550" s="587"/>
      <c r="S1550" s="587"/>
    </row>
    <row r="1551" spans="3:19">
      <c r="C1551" s="587"/>
      <c r="R1551" s="587"/>
      <c r="S1551" s="587"/>
    </row>
    <row r="1552" spans="3:19">
      <c r="C1552" s="587"/>
      <c r="R1552" s="587"/>
      <c r="S1552" s="587"/>
    </row>
    <row r="1553" spans="3:19">
      <c r="C1553" s="587"/>
      <c r="R1553" s="587"/>
      <c r="S1553" s="587"/>
    </row>
    <row r="1554" spans="3:19">
      <c r="C1554" s="587"/>
      <c r="R1554" s="587"/>
      <c r="S1554" s="587"/>
    </row>
    <row r="1555" spans="3:19">
      <c r="C1555" s="587"/>
      <c r="R1555" s="587"/>
      <c r="S1555" s="587"/>
    </row>
    <row r="1556" spans="3:19">
      <c r="C1556" s="587"/>
      <c r="R1556" s="587"/>
      <c r="S1556" s="587"/>
    </row>
    <row r="1557" spans="3:19">
      <c r="C1557" s="587"/>
      <c r="R1557" s="587"/>
      <c r="S1557" s="587"/>
    </row>
    <row r="1558" spans="3:19">
      <c r="C1558" s="587"/>
      <c r="R1558" s="587"/>
      <c r="S1558" s="587"/>
    </row>
    <row r="1559" spans="3:19">
      <c r="C1559" s="587"/>
      <c r="R1559" s="587"/>
      <c r="S1559" s="587"/>
    </row>
    <row r="1560" spans="3:19">
      <c r="C1560" s="587"/>
      <c r="R1560" s="587"/>
      <c r="S1560" s="587"/>
    </row>
    <row r="1561" spans="3:19">
      <c r="C1561" s="587"/>
      <c r="R1561" s="587"/>
      <c r="S1561" s="587"/>
    </row>
    <row r="1562" spans="3:19">
      <c r="C1562" s="587"/>
      <c r="R1562" s="587"/>
      <c r="S1562" s="587"/>
    </row>
    <row r="1563" spans="3:19">
      <c r="C1563" s="587"/>
      <c r="R1563" s="587"/>
      <c r="S1563" s="587"/>
    </row>
    <row r="1564" spans="3:19">
      <c r="C1564" s="587"/>
      <c r="R1564" s="587"/>
      <c r="S1564" s="587"/>
    </row>
    <row r="1565" spans="3:19">
      <c r="C1565" s="587"/>
      <c r="R1565" s="587"/>
      <c r="S1565" s="587"/>
    </row>
    <row r="1566" spans="3:19">
      <c r="C1566" s="587"/>
      <c r="R1566" s="587"/>
      <c r="S1566" s="587"/>
    </row>
    <row r="1567" spans="3:19">
      <c r="C1567" s="587"/>
      <c r="R1567" s="587"/>
      <c r="S1567" s="587"/>
    </row>
    <row r="1568" spans="3:19">
      <c r="C1568" s="587"/>
      <c r="R1568" s="587"/>
      <c r="S1568" s="587"/>
    </row>
    <row r="1569" spans="3:19">
      <c r="C1569" s="587"/>
      <c r="R1569" s="587"/>
      <c r="S1569" s="587"/>
    </row>
    <row r="1570" spans="3:19">
      <c r="C1570" s="587"/>
      <c r="R1570" s="587"/>
      <c r="S1570" s="587"/>
    </row>
    <row r="1571" spans="3:19">
      <c r="C1571" s="587"/>
      <c r="R1571" s="587"/>
      <c r="S1571" s="587"/>
    </row>
    <row r="1572" spans="3:19">
      <c r="C1572" s="587"/>
      <c r="R1572" s="587"/>
      <c r="S1572" s="587"/>
    </row>
    <row r="1573" spans="3:19">
      <c r="C1573" s="587"/>
      <c r="R1573" s="587"/>
      <c r="S1573" s="587"/>
    </row>
    <row r="1574" spans="3:19">
      <c r="C1574" s="587"/>
      <c r="R1574" s="587"/>
      <c r="S1574" s="587"/>
    </row>
    <row r="1575" spans="3:19">
      <c r="C1575" s="587"/>
      <c r="R1575" s="587"/>
      <c r="S1575" s="587"/>
    </row>
    <row r="1576" spans="3:19">
      <c r="C1576" s="587"/>
      <c r="R1576" s="587"/>
      <c r="S1576" s="587"/>
    </row>
    <row r="1577" spans="3:19">
      <c r="C1577" s="587"/>
      <c r="R1577" s="587"/>
      <c r="S1577" s="587"/>
    </row>
    <row r="1578" spans="3:19">
      <c r="C1578" s="587"/>
      <c r="R1578" s="587"/>
      <c r="S1578" s="587"/>
    </row>
    <row r="1579" spans="3:19">
      <c r="C1579" s="587"/>
      <c r="R1579" s="587"/>
      <c r="S1579" s="587"/>
    </row>
    <row r="1580" spans="3:19">
      <c r="C1580" s="587"/>
      <c r="R1580" s="587"/>
      <c r="S1580" s="587"/>
    </row>
    <row r="1581" spans="3:19">
      <c r="C1581" s="587"/>
      <c r="R1581" s="587"/>
      <c r="S1581" s="587"/>
    </row>
    <row r="1582" spans="3:19">
      <c r="C1582" s="587"/>
      <c r="R1582" s="587"/>
      <c r="S1582" s="587"/>
    </row>
    <row r="1583" spans="3:19">
      <c r="C1583" s="587"/>
      <c r="R1583" s="587"/>
      <c r="S1583" s="587"/>
    </row>
    <row r="1584" spans="3:19">
      <c r="C1584" s="587"/>
      <c r="R1584" s="587"/>
      <c r="S1584" s="587"/>
    </row>
    <row r="1585" spans="3:19">
      <c r="C1585" s="587"/>
      <c r="R1585" s="587"/>
      <c r="S1585" s="587"/>
    </row>
    <row r="1586" spans="3:19">
      <c r="C1586" s="587"/>
      <c r="R1586" s="587"/>
      <c r="S1586" s="587"/>
    </row>
    <row r="1587" spans="3:19">
      <c r="C1587" s="587"/>
      <c r="R1587" s="587"/>
      <c r="S1587" s="587"/>
    </row>
    <row r="1588" spans="3:19">
      <c r="C1588" s="587"/>
      <c r="R1588" s="587"/>
      <c r="S1588" s="587"/>
    </row>
    <row r="1589" spans="3:19">
      <c r="C1589" s="587"/>
      <c r="R1589" s="587"/>
      <c r="S1589" s="587"/>
    </row>
    <row r="1590" spans="3:19">
      <c r="C1590" s="587"/>
      <c r="R1590" s="587"/>
      <c r="S1590" s="587"/>
    </row>
    <row r="1591" spans="3:19">
      <c r="C1591" s="587"/>
      <c r="R1591" s="587"/>
      <c r="S1591" s="587"/>
    </row>
    <row r="1592" spans="3:19">
      <c r="C1592" s="587"/>
      <c r="R1592" s="587"/>
      <c r="S1592" s="587"/>
    </row>
    <row r="1593" spans="3:19">
      <c r="C1593" s="587"/>
      <c r="R1593" s="587"/>
      <c r="S1593" s="587"/>
    </row>
    <row r="1594" spans="3:19">
      <c r="C1594" s="587"/>
      <c r="R1594" s="587"/>
      <c r="S1594" s="587"/>
    </row>
    <row r="1595" spans="3:19">
      <c r="C1595" s="587"/>
      <c r="R1595" s="587"/>
      <c r="S1595" s="587"/>
    </row>
    <row r="1596" spans="3:19">
      <c r="C1596" s="587"/>
      <c r="R1596" s="587"/>
      <c r="S1596" s="587"/>
    </row>
    <row r="1597" spans="3:19">
      <c r="C1597" s="587"/>
      <c r="R1597" s="587"/>
      <c r="S1597" s="587"/>
    </row>
    <row r="1598" spans="3:19">
      <c r="C1598" s="587"/>
      <c r="R1598" s="587"/>
      <c r="S1598" s="587"/>
    </row>
    <row r="1599" spans="3:19">
      <c r="C1599" s="587"/>
      <c r="R1599" s="587"/>
      <c r="S1599" s="587"/>
    </row>
    <row r="1600" spans="3:19">
      <c r="C1600" s="587"/>
      <c r="R1600" s="587"/>
      <c r="S1600" s="587"/>
    </row>
    <row r="1601" spans="3:19">
      <c r="C1601" s="587"/>
      <c r="R1601" s="587"/>
      <c r="S1601" s="587"/>
    </row>
    <row r="1602" spans="3:19">
      <c r="C1602" s="587"/>
      <c r="R1602" s="587"/>
      <c r="S1602" s="587"/>
    </row>
    <row r="1603" spans="3:19">
      <c r="C1603" s="587"/>
      <c r="R1603" s="587"/>
      <c r="S1603" s="587"/>
    </row>
    <row r="1604" spans="3:19">
      <c r="C1604" s="587"/>
      <c r="R1604" s="587"/>
      <c r="S1604" s="587"/>
    </row>
    <row r="1605" spans="3:19">
      <c r="C1605" s="587"/>
      <c r="R1605" s="587"/>
      <c r="S1605" s="587"/>
    </row>
    <row r="1606" spans="3:19">
      <c r="C1606" s="587"/>
      <c r="R1606" s="587"/>
      <c r="S1606" s="587"/>
    </row>
    <row r="1607" spans="3:19">
      <c r="C1607" s="587"/>
      <c r="R1607" s="587"/>
      <c r="S1607" s="587"/>
    </row>
    <row r="1608" spans="3:19">
      <c r="C1608" s="587"/>
      <c r="R1608" s="587"/>
      <c r="S1608" s="587"/>
    </row>
    <row r="1609" spans="3:19">
      <c r="C1609" s="587"/>
      <c r="R1609" s="587"/>
      <c r="S1609" s="587"/>
    </row>
    <row r="1610" spans="3:19">
      <c r="C1610" s="587"/>
      <c r="R1610" s="587"/>
      <c r="S1610" s="587"/>
    </row>
    <row r="1611" spans="3:19">
      <c r="C1611" s="587"/>
      <c r="R1611" s="587"/>
      <c r="S1611" s="587"/>
    </row>
    <row r="1612" spans="3:19">
      <c r="C1612" s="587"/>
      <c r="R1612" s="587"/>
      <c r="S1612" s="587"/>
    </row>
    <row r="1613" spans="3:19">
      <c r="C1613" s="587"/>
      <c r="R1613" s="587"/>
      <c r="S1613" s="587"/>
    </row>
    <row r="1614" spans="3:19">
      <c r="C1614" s="587"/>
      <c r="R1614" s="587"/>
      <c r="S1614" s="587"/>
    </row>
    <row r="1615" spans="3:19">
      <c r="C1615" s="587"/>
      <c r="R1615" s="587"/>
      <c r="S1615" s="587"/>
    </row>
    <row r="1616" spans="3:19">
      <c r="C1616" s="587"/>
      <c r="R1616" s="587"/>
      <c r="S1616" s="587"/>
    </row>
    <row r="1617" spans="3:19">
      <c r="C1617" s="587"/>
      <c r="R1617" s="587"/>
      <c r="S1617" s="587"/>
    </row>
    <row r="1618" spans="3:19">
      <c r="C1618" s="587"/>
      <c r="R1618" s="587"/>
      <c r="S1618" s="587"/>
    </row>
    <row r="1619" spans="3:19">
      <c r="C1619" s="587"/>
      <c r="R1619" s="587"/>
      <c r="S1619" s="587"/>
    </row>
    <row r="1620" spans="3:19">
      <c r="C1620" s="587"/>
      <c r="R1620" s="587"/>
      <c r="S1620" s="587"/>
    </row>
    <row r="1621" spans="3:19">
      <c r="C1621" s="587"/>
      <c r="R1621" s="587"/>
      <c r="S1621" s="587"/>
    </row>
    <row r="1622" spans="3:19">
      <c r="C1622" s="587"/>
      <c r="R1622" s="587"/>
      <c r="S1622" s="587"/>
    </row>
    <row r="1623" spans="3:19">
      <c r="C1623" s="587"/>
      <c r="R1623" s="587"/>
      <c r="S1623" s="587"/>
    </row>
    <row r="1624" spans="3:19">
      <c r="C1624" s="587"/>
      <c r="R1624" s="587"/>
      <c r="S1624" s="587"/>
    </row>
    <row r="1625" spans="3:19">
      <c r="C1625" s="587"/>
      <c r="R1625" s="587"/>
      <c r="S1625" s="587"/>
    </row>
    <row r="1626" spans="3:19">
      <c r="C1626" s="587"/>
      <c r="R1626" s="587"/>
      <c r="S1626" s="587"/>
    </row>
    <row r="1627" spans="3:19">
      <c r="C1627" s="587"/>
      <c r="R1627" s="587"/>
      <c r="S1627" s="587"/>
    </row>
    <row r="1628" spans="3:19">
      <c r="C1628" s="587"/>
      <c r="R1628" s="587"/>
      <c r="S1628" s="587"/>
    </row>
    <row r="1629" spans="3:19">
      <c r="C1629" s="587"/>
      <c r="R1629" s="587"/>
      <c r="S1629" s="587"/>
    </row>
    <row r="1630" spans="3:19">
      <c r="C1630" s="587"/>
      <c r="R1630" s="587"/>
      <c r="S1630" s="587"/>
    </row>
    <row r="1631" spans="3:19">
      <c r="C1631" s="587"/>
      <c r="R1631" s="587"/>
      <c r="S1631" s="587"/>
    </row>
    <row r="1632" spans="3:19">
      <c r="C1632" s="587"/>
      <c r="R1632" s="587"/>
      <c r="S1632" s="587"/>
    </row>
    <row r="1633" spans="3:19">
      <c r="C1633" s="587"/>
      <c r="R1633" s="587"/>
      <c r="S1633" s="587"/>
    </row>
    <row r="1634" spans="3:19">
      <c r="C1634" s="587"/>
      <c r="R1634" s="587"/>
      <c r="S1634" s="587"/>
    </row>
    <row r="1635" spans="3:19">
      <c r="C1635" s="587"/>
      <c r="R1635" s="587"/>
      <c r="S1635" s="587"/>
    </row>
    <row r="1636" spans="3:19">
      <c r="C1636" s="587"/>
      <c r="R1636" s="587"/>
      <c r="S1636" s="587"/>
    </row>
    <row r="1637" spans="3:19">
      <c r="C1637" s="587"/>
      <c r="R1637" s="587"/>
      <c r="S1637" s="587"/>
    </row>
    <row r="1638" spans="3:19">
      <c r="C1638" s="587"/>
      <c r="R1638" s="587"/>
      <c r="S1638" s="587"/>
    </row>
    <row r="1639" spans="3:19">
      <c r="C1639" s="587"/>
      <c r="R1639" s="587"/>
      <c r="S1639" s="587"/>
    </row>
    <row r="1640" spans="3:19">
      <c r="C1640" s="587"/>
      <c r="R1640" s="587"/>
      <c r="S1640" s="587"/>
    </row>
    <row r="1641" spans="3:19">
      <c r="C1641" s="587"/>
      <c r="R1641" s="587"/>
      <c r="S1641" s="587"/>
    </row>
    <row r="1642" spans="3:19">
      <c r="C1642" s="587"/>
      <c r="R1642" s="587"/>
      <c r="S1642" s="587"/>
    </row>
    <row r="1643" spans="3:19">
      <c r="C1643" s="587"/>
      <c r="R1643" s="587"/>
      <c r="S1643" s="587"/>
    </row>
    <row r="1644" spans="3:19">
      <c r="C1644" s="587"/>
      <c r="R1644" s="587"/>
      <c r="S1644" s="587"/>
    </row>
    <row r="1645" spans="3:19">
      <c r="C1645" s="587"/>
      <c r="R1645" s="587"/>
      <c r="S1645" s="587"/>
    </row>
    <row r="1646" spans="3:19">
      <c r="C1646" s="587"/>
      <c r="R1646" s="587"/>
      <c r="S1646" s="587"/>
    </row>
    <row r="1647" spans="3:19">
      <c r="C1647" s="587"/>
      <c r="R1647" s="587"/>
      <c r="S1647" s="587"/>
    </row>
    <row r="1648" spans="3:19">
      <c r="C1648" s="587"/>
      <c r="R1648" s="587"/>
      <c r="S1648" s="587"/>
    </row>
    <row r="1649" spans="3:19">
      <c r="C1649" s="587"/>
      <c r="R1649" s="587"/>
      <c r="S1649" s="587"/>
    </row>
    <row r="1650" spans="3:19">
      <c r="C1650" s="587"/>
      <c r="R1650" s="587"/>
      <c r="S1650" s="587"/>
    </row>
    <row r="1651" spans="3:19">
      <c r="C1651" s="587"/>
      <c r="R1651" s="587"/>
      <c r="S1651" s="587"/>
    </row>
    <row r="1652" spans="3:19">
      <c r="C1652" s="587"/>
      <c r="R1652" s="587"/>
      <c r="S1652" s="587"/>
    </row>
    <row r="1653" spans="3:19">
      <c r="C1653" s="587"/>
      <c r="R1653" s="587"/>
      <c r="S1653" s="587"/>
    </row>
    <row r="1654" spans="3:19">
      <c r="C1654" s="587"/>
      <c r="R1654" s="587"/>
      <c r="S1654" s="587"/>
    </row>
    <row r="1655" spans="3:19">
      <c r="C1655" s="587"/>
      <c r="R1655" s="587"/>
      <c r="S1655" s="587"/>
    </row>
    <row r="1656" spans="3:19">
      <c r="C1656" s="587"/>
      <c r="R1656" s="587"/>
      <c r="S1656" s="587"/>
    </row>
    <row r="1657" spans="3:19">
      <c r="C1657" s="587"/>
      <c r="R1657" s="587"/>
      <c r="S1657" s="587"/>
    </row>
    <row r="1658" spans="3:19">
      <c r="C1658" s="587"/>
      <c r="R1658" s="587"/>
      <c r="S1658" s="587"/>
    </row>
    <row r="1659" spans="3:19">
      <c r="C1659" s="587"/>
      <c r="R1659" s="587"/>
      <c r="S1659" s="587"/>
    </row>
    <row r="1660" spans="3:19">
      <c r="C1660" s="587"/>
      <c r="R1660" s="587"/>
      <c r="S1660" s="587"/>
    </row>
    <row r="1661" spans="3:19">
      <c r="C1661" s="587"/>
      <c r="R1661" s="587"/>
      <c r="S1661" s="587"/>
    </row>
    <row r="1662" spans="3:19">
      <c r="C1662" s="587"/>
      <c r="R1662" s="587"/>
      <c r="S1662" s="587"/>
    </row>
    <row r="1663" spans="3:19">
      <c r="C1663" s="587"/>
      <c r="R1663" s="587"/>
      <c r="S1663" s="587"/>
    </row>
    <row r="1664" spans="3:19">
      <c r="C1664" s="587"/>
      <c r="R1664" s="587"/>
      <c r="S1664" s="587"/>
    </row>
    <row r="1665" spans="3:19">
      <c r="C1665" s="587"/>
      <c r="R1665" s="587"/>
      <c r="S1665" s="587"/>
    </row>
    <row r="1666" spans="3:19">
      <c r="C1666" s="587"/>
      <c r="R1666" s="587"/>
      <c r="S1666" s="587"/>
    </row>
    <row r="1667" spans="3:19">
      <c r="C1667" s="587"/>
      <c r="R1667" s="587"/>
      <c r="S1667" s="587"/>
    </row>
    <row r="1668" spans="3:19">
      <c r="C1668" s="587"/>
      <c r="R1668" s="587"/>
      <c r="S1668" s="587"/>
    </row>
    <row r="1669" spans="3:19">
      <c r="C1669" s="587"/>
      <c r="R1669" s="587"/>
      <c r="S1669" s="587"/>
    </row>
    <row r="1670" spans="3:19">
      <c r="C1670" s="587"/>
      <c r="R1670" s="587"/>
      <c r="S1670" s="587"/>
    </row>
    <row r="1671" spans="3:19">
      <c r="C1671" s="587"/>
      <c r="R1671" s="587"/>
      <c r="S1671" s="587"/>
    </row>
    <row r="1672" spans="3:19">
      <c r="C1672" s="587"/>
      <c r="R1672" s="587"/>
      <c r="S1672" s="587"/>
    </row>
    <row r="1673" spans="3:19">
      <c r="C1673" s="587"/>
      <c r="R1673" s="587"/>
      <c r="S1673" s="587"/>
    </row>
    <row r="1674" spans="3:19">
      <c r="C1674" s="587"/>
      <c r="R1674" s="587"/>
      <c r="S1674" s="587"/>
    </row>
    <row r="1675" spans="3:19">
      <c r="C1675" s="587"/>
      <c r="R1675" s="587"/>
      <c r="S1675" s="587"/>
    </row>
    <row r="1676" spans="3:19">
      <c r="C1676" s="587"/>
      <c r="R1676" s="587"/>
      <c r="S1676" s="587"/>
    </row>
    <row r="1677" spans="3:19">
      <c r="C1677" s="587"/>
      <c r="R1677" s="587"/>
      <c r="S1677" s="587"/>
    </row>
    <row r="1678" spans="3:19">
      <c r="C1678" s="587"/>
      <c r="R1678" s="587"/>
      <c r="S1678" s="587"/>
    </row>
    <row r="1679" spans="3:19">
      <c r="C1679" s="587"/>
      <c r="R1679" s="587"/>
      <c r="S1679" s="587"/>
    </row>
    <row r="1680" spans="3:19">
      <c r="C1680" s="587"/>
      <c r="R1680" s="587"/>
      <c r="S1680" s="587"/>
    </row>
    <row r="1681" spans="3:19">
      <c r="C1681" s="587"/>
      <c r="R1681" s="587"/>
      <c r="S1681" s="587"/>
    </row>
    <row r="1682" spans="3:19">
      <c r="C1682" s="587"/>
      <c r="R1682" s="587"/>
      <c r="S1682" s="587"/>
    </row>
    <row r="1683" spans="3:19">
      <c r="C1683" s="587"/>
      <c r="R1683" s="587"/>
      <c r="S1683" s="587"/>
    </row>
    <row r="1684" spans="3:19">
      <c r="C1684" s="587"/>
      <c r="R1684" s="587"/>
      <c r="S1684" s="587"/>
    </row>
    <row r="1685" spans="3:19">
      <c r="C1685" s="587"/>
      <c r="R1685" s="587"/>
      <c r="S1685" s="587"/>
    </row>
    <row r="1686" spans="3:19">
      <c r="C1686" s="587"/>
      <c r="R1686" s="587"/>
      <c r="S1686" s="587"/>
    </row>
    <row r="1687" spans="3:19">
      <c r="C1687" s="587"/>
      <c r="R1687" s="587"/>
      <c r="S1687" s="587"/>
    </row>
    <row r="1688" spans="3:19">
      <c r="C1688" s="587"/>
      <c r="R1688" s="587"/>
      <c r="S1688" s="587"/>
    </row>
    <row r="1689" spans="3:19">
      <c r="C1689" s="587"/>
      <c r="R1689" s="587"/>
      <c r="S1689" s="587"/>
    </row>
    <row r="1690" spans="3:19">
      <c r="C1690" s="587"/>
      <c r="R1690" s="587"/>
      <c r="S1690" s="587"/>
    </row>
    <row r="1691" spans="3:19">
      <c r="C1691" s="587"/>
      <c r="R1691" s="587"/>
      <c r="S1691" s="587"/>
    </row>
    <row r="1692" spans="3:19">
      <c r="C1692" s="587"/>
      <c r="R1692" s="587"/>
      <c r="S1692" s="587"/>
    </row>
    <row r="1693" spans="3:19">
      <c r="C1693" s="587"/>
      <c r="R1693" s="587"/>
      <c r="S1693" s="587"/>
    </row>
    <row r="1694" spans="3:19">
      <c r="C1694" s="587"/>
      <c r="R1694" s="587"/>
      <c r="S1694" s="587"/>
    </row>
    <row r="1695" spans="3:19">
      <c r="C1695" s="587"/>
      <c r="R1695" s="587"/>
      <c r="S1695" s="587"/>
    </row>
    <row r="1696" spans="3:19">
      <c r="C1696" s="587"/>
      <c r="R1696" s="587"/>
      <c r="S1696" s="587"/>
    </row>
    <row r="1697" spans="3:19">
      <c r="C1697" s="587"/>
      <c r="R1697" s="587"/>
      <c r="S1697" s="587"/>
    </row>
    <row r="1698" spans="3:19">
      <c r="C1698" s="587"/>
      <c r="R1698" s="587"/>
      <c r="S1698" s="587"/>
    </row>
    <row r="1699" spans="3:19">
      <c r="C1699" s="587"/>
      <c r="R1699" s="587"/>
      <c r="S1699" s="587"/>
    </row>
    <row r="1700" spans="3:19">
      <c r="C1700" s="587"/>
      <c r="R1700" s="587"/>
      <c r="S1700" s="587"/>
    </row>
    <row r="1701" spans="3:19">
      <c r="C1701" s="587"/>
      <c r="R1701" s="587"/>
      <c r="S1701" s="587"/>
    </row>
    <row r="1702" spans="3:19">
      <c r="C1702" s="587"/>
      <c r="R1702" s="587"/>
      <c r="S1702" s="587"/>
    </row>
    <row r="1703" spans="3:19">
      <c r="C1703" s="587"/>
      <c r="R1703" s="587"/>
      <c r="S1703" s="587"/>
    </row>
    <row r="1704" spans="3:19">
      <c r="C1704" s="587"/>
      <c r="R1704" s="587"/>
      <c r="S1704" s="587"/>
    </row>
    <row r="1705" spans="3:19">
      <c r="C1705" s="587"/>
      <c r="R1705" s="587"/>
      <c r="S1705" s="587"/>
    </row>
    <row r="1706" spans="3:19">
      <c r="C1706" s="587"/>
      <c r="R1706" s="587"/>
      <c r="S1706" s="587"/>
    </row>
    <row r="1707" spans="3:19">
      <c r="C1707" s="587"/>
      <c r="R1707" s="587"/>
      <c r="S1707" s="587"/>
    </row>
    <row r="1708" spans="3:19">
      <c r="C1708" s="587"/>
      <c r="R1708" s="587"/>
      <c r="S1708" s="587"/>
    </row>
    <row r="1709" spans="3:19">
      <c r="C1709" s="587"/>
      <c r="R1709" s="587"/>
      <c r="S1709" s="587"/>
    </row>
    <row r="1710" spans="3:19">
      <c r="C1710" s="587"/>
      <c r="R1710" s="587"/>
      <c r="S1710" s="587"/>
    </row>
    <row r="1711" spans="3:19">
      <c r="C1711" s="587"/>
      <c r="R1711" s="587"/>
      <c r="S1711" s="587"/>
    </row>
    <row r="1712" spans="3:19">
      <c r="C1712" s="587"/>
      <c r="R1712" s="587"/>
      <c r="S1712" s="587"/>
    </row>
    <row r="1713" spans="3:19">
      <c r="C1713" s="587"/>
      <c r="R1713" s="587"/>
      <c r="S1713" s="587"/>
    </row>
    <row r="1714" spans="3:19">
      <c r="C1714" s="587"/>
      <c r="R1714" s="587"/>
      <c r="S1714" s="587"/>
    </row>
    <row r="1715" spans="3:19">
      <c r="C1715" s="587"/>
      <c r="R1715" s="587"/>
      <c r="S1715" s="587"/>
    </row>
    <row r="1716" spans="3:19">
      <c r="C1716" s="587"/>
      <c r="R1716" s="587"/>
      <c r="S1716" s="587"/>
    </row>
    <row r="1717" spans="3:19">
      <c r="C1717" s="587"/>
      <c r="R1717" s="587"/>
      <c r="S1717" s="587"/>
    </row>
    <row r="1718" spans="3:19">
      <c r="C1718" s="587"/>
      <c r="R1718" s="587"/>
      <c r="S1718" s="587"/>
    </row>
    <row r="1719" spans="3:19">
      <c r="C1719" s="587"/>
      <c r="R1719" s="587"/>
      <c r="S1719" s="587"/>
    </row>
    <row r="1720" spans="3:19">
      <c r="C1720" s="587"/>
      <c r="R1720" s="587"/>
      <c r="S1720" s="587"/>
    </row>
    <row r="1721" spans="3:19">
      <c r="C1721" s="587"/>
      <c r="R1721" s="587"/>
      <c r="S1721" s="587"/>
    </row>
    <row r="1722" spans="3:19">
      <c r="C1722" s="587"/>
      <c r="R1722" s="587"/>
      <c r="S1722" s="587"/>
    </row>
    <row r="1723" spans="3:19">
      <c r="C1723" s="587"/>
      <c r="R1723" s="587"/>
      <c r="S1723" s="587"/>
    </row>
    <row r="1724" spans="3:19">
      <c r="C1724" s="587"/>
      <c r="R1724" s="587"/>
      <c r="S1724" s="587"/>
    </row>
    <row r="1725" spans="3:19">
      <c r="C1725" s="587"/>
      <c r="R1725" s="587"/>
      <c r="S1725" s="587"/>
    </row>
    <row r="1726" spans="3:19">
      <c r="C1726" s="587"/>
      <c r="R1726" s="587"/>
      <c r="S1726" s="587"/>
    </row>
    <row r="1727" spans="3:19">
      <c r="C1727" s="587"/>
      <c r="R1727" s="587"/>
      <c r="S1727" s="587"/>
    </row>
    <row r="1728" spans="3:19">
      <c r="C1728" s="587"/>
      <c r="R1728" s="587"/>
      <c r="S1728" s="587"/>
    </row>
    <row r="1729" spans="3:19">
      <c r="C1729" s="587"/>
      <c r="R1729" s="587"/>
      <c r="S1729" s="587"/>
    </row>
    <row r="1730" spans="3:19">
      <c r="C1730" s="587"/>
      <c r="R1730" s="587"/>
      <c r="S1730" s="587"/>
    </row>
    <row r="1731" spans="3:19">
      <c r="C1731" s="587"/>
      <c r="R1731" s="587"/>
      <c r="S1731" s="587"/>
    </row>
    <row r="1732" spans="3:19">
      <c r="C1732" s="587"/>
      <c r="R1732" s="587"/>
      <c r="S1732" s="587"/>
    </row>
    <row r="1733" spans="3:19">
      <c r="C1733" s="587"/>
      <c r="R1733" s="587"/>
      <c r="S1733" s="587"/>
    </row>
    <row r="1734" spans="3:19">
      <c r="C1734" s="587"/>
      <c r="R1734" s="587"/>
      <c r="S1734" s="587"/>
    </row>
    <row r="1735" spans="3:19">
      <c r="C1735" s="587"/>
      <c r="R1735" s="587"/>
      <c r="S1735" s="587"/>
    </row>
    <row r="1736" spans="3:19">
      <c r="C1736" s="587"/>
      <c r="R1736" s="587"/>
      <c r="S1736" s="587"/>
    </row>
    <row r="1737" spans="3:19">
      <c r="C1737" s="587"/>
      <c r="R1737" s="587"/>
      <c r="S1737" s="587"/>
    </row>
    <row r="1738" spans="3:19">
      <c r="C1738" s="587"/>
      <c r="R1738" s="587"/>
      <c r="S1738" s="587"/>
    </row>
    <row r="1739" spans="3:19">
      <c r="C1739" s="587"/>
      <c r="R1739" s="587"/>
      <c r="S1739" s="587"/>
    </row>
    <row r="1740" spans="3:19">
      <c r="C1740" s="587"/>
      <c r="R1740" s="587"/>
      <c r="S1740" s="587"/>
    </row>
    <row r="1741" spans="3:19">
      <c r="C1741" s="587"/>
      <c r="R1741" s="587"/>
      <c r="S1741" s="587"/>
    </row>
    <row r="1742" spans="3:19">
      <c r="C1742" s="587"/>
      <c r="R1742" s="587"/>
      <c r="S1742" s="587"/>
    </row>
    <row r="1743" spans="3:19">
      <c r="C1743" s="587"/>
      <c r="R1743" s="587"/>
      <c r="S1743" s="587"/>
    </row>
    <row r="1744" spans="3:19">
      <c r="C1744" s="587"/>
      <c r="R1744" s="587"/>
      <c r="S1744" s="587"/>
    </row>
    <row r="1745" spans="3:19">
      <c r="C1745" s="587"/>
      <c r="R1745" s="587"/>
      <c r="S1745" s="587"/>
    </row>
    <row r="1746" spans="3:19">
      <c r="C1746" s="587"/>
      <c r="R1746" s="587"/>
      <c r="S1746" s="587"/>
    </row>
    <row r="1747" spans="3:19">
      <c r="C1747" s="587"/>
      <c r="R1747" s="587"/>
      <c r="S1747" s="587"/>
    </row>
    <row r="1748" spans="3:19">
      <c r="C1748" s="587"/>
      <c r="R1748" s="587"/>
      <c r="S1748" s="587"/>
    </row>
    <row r="1749" spans="3:19">
      <c r="C1749" s="587"/>
      <c r="R1749" s="587"/>
      <c r="S1749" s="587"/>
    </row>
    <row r="1750" spans="3:19">
      <c r="C1750" s="587"/>
      <c r="R1750" s="587"/>
      <c r="S1750" s="587"/>
    </row>
    <row r="1751" spans="3:19">
      <c r="C1751" s="587"/>
      <c r="R1751" s="587"/>
      <c r="S1751" s="587"/>
    </row>
    <row r="1752" spans="3:19">
      <c r="C1752" s="587"/>
      <c r="R1752" s="587"/>
      <c r="S1752" s="587"/>
    </row>
    <row r="1753" spans="3:19">
      <c r="C1753" s="587"/>
      <c r="R1753" s="587"/>
      <c r="S1753" s="587"/>
    </row>
    <row r="1754" spans="3:19">
      <c r="C1754" s="587"/>
      <c r="R1754" s="587"/>
      <c r="S1754" s="587"/>
    </row>
    <row r="1755" spans="3:19">
      <c r="C1755" s="587"/>
      <c r="R1755" s="587"/>
      <c r="S1755" s="587"/>
    </row>
    <row r="1756" spans="3:19">
      <c r="C1756" s="587"/>
      <c r="R1756" s="587"/>
      <c r="S1756" s="587"/>
    </row>
    <row r="1757" spans="3:19">
      <c r="C1757" s="587"/>
      <c r="R1757" s="587"/>
      <c r="S1757" s="587"/>
    </row>
    <row r="1758" spans="3:19">
      <c r="C1758" s="587"/>
      <c r="R1758" s="587"/>
      <c r="S1758" s="587"/>
    </row>
    <row r="1759" spans="3:19">
      <c r="C1759" s="587"/>
      <c r="R1759" s="587"/>
      <c r="S1759" s="587"/>
    </row>
    <row r="1760" spans="3:19">
      <c r="C1760" s="587"/>
      <c r="R1760" s="587"/>
      <c r="S1760" s="587"/>
    </row>
    <row r="1761" spans="3:19">
      <c r="C1761" s="587"/>
      <c r="R1761" s="587"/>
      <c r="S1761" s="587"/>
    </row>
    <row r="1762" spans="3:19">
      <c r="C1762" s="587"/>
      <c r="R1762" s="587"/>
      <c r="S1762" s="587"/>
    </row>
    <row r="1763" spans="3:19">
      <c r="C1763" s="587"/>
      <c r="R1763" s="587"/>
      <c r="S1763" s="587"/>
    </row>
    <row r="1764" spans="3:19">
      <c r="C1764" s="587"/>
      <c r="R1764" s="587"/>
      <c r="S1764" s="587"/>
    </row>
    <row r="1765" spans="3:19">
      <c r="C1765" s="587"/>
      <c r="R1765" s="587"/>
      <c r="S1765" s="587"/>
    </row>
    <row r="1766" spans="3:19">
      <c r="C1766" s="587"/>
      <c r="R1766" s="587"/>
      <c r="S1766" s="587"/>
    </row>
    <row r="1767" spans="3:19">
      <c r="C1767" s="587"/>
      <c r="R1767" s="587"/>
      <c r="S1767" s="587"/>
    </row>
    <row r="1768" spans="3:19">
      <c r="C1768" s="587"/>
      <c r="R1768" s="587"/>
      <c r="S1768" s="587"/>
    </row>
    <row r="1769" spans="3:19">
      <c r="C1769" s="587"/>
      <c r="R1769" s="587"/>
      <c r="S1769" s="587"/>
    </row>
    <row r="1770" spans="3:19">
      <c r="C1770" s="587"/>
      <c r="R1770" s="587"/>
      <c r="S1770" s="587"/>
    </row>
    <row r="1771" spans="3:19">
      <c r="C1771" s="587"/>
      <c r="R1771" s="587"/>
      <c r="S1771" s="587"/>
    </row>
    <row r="1772" spans="3:19">
      <c r="C1772" s="587"/>
      <c r="R1772" s="587"/>
      <c r="S1772" s="587"/>
    </row>
    <row r="1773" spans="3:19">
      <c r="C1773" s="587"/>
      <c r="R1773" s="587"/>
      <c r="S1773" s="587"/>
    </row>
    <row r="1774" spans="3:19">
      <c r="C1774" s="587"/>
      <c r="R1774" s="587"/>
      <c r="S1774" s="587"/>
    </row>
    <row r="1775" spans="3:19">
      <c r="C1775" s="587"/>
      <c r="R1775" s="587"/>
      <c r="S1775" s="587"/>
    </row>
    <row r="1776" spans="3:19">
      <c r="C1776" s="587"/>
      <c r="R1776" s="587"/>
      <c r="S1776" s="587"/>
    </row>
    <row r="1777" spans="3:19">
      <c r="C1777" s="587"/>
      <c r="R1777" s="587"/>
      <c r="S1777" s="587"/>
    </row>
    <row r="1778" spans="3:19">
      <c r="C1778" s="587"/>
      <c r="R1778" s="587"/>
      <c r="S1778" s="587"/>
    </row>
    <row r="1779" spans="3:19">
      <c r="C1779" s="587"/>
      <c r="R1779" s="587"/>
      <c r="S1779" s="587"/>
    </row>
    <row r="1780" spans="3:19">
      <c r="C1780" s="587"/>
      <c r="R1780" s="587"/>
      <c r="S1780" s="587"/>
    </row>
    <row r="1781" spans="3:19">
      <c r="C1781" s="587"/>
      <c r="R1781" s="587"/>
      <c r="S1781" s="587"/>
    </row>
    <row r="1782" spans="3:19">
      <c r="C1782" s="587"/>
      <c r="R1782" s="587"/>
      <c r="S1782" s="587"/>
    </row>
    <row r="1783" spans="3:19">
      <c r="C1783" s="587"/>
      <c r="R1783" s="587"/>
      <c r="S1783" s="587"/>
    </row>
    <row r="1784" spans="3:19">
      <c r="C1784" s="587"/>
      <c r="R1784" s="587"/>
      <c r="S1784" s="587"/>
    </row>
    <row r="1785" spans="3:19">
      <c r="C1785" s="587"/>
      <c r="R1785" s="587"/>
      <c r="S1785" s="587"/>
    </row>
    <row r="1786" spans="3:19">
      <c r="C1786" s="587"/>
      <c r="R1786" s="587"/>
      <c r="S1786" s="587"/>
    </row>
    <row r="1787" spans="3:19">
      <c r="C1787" s="587"/>
      <c r="R1787" s="587"/>
      <c r="S1787" s="587"/>
    </row>
    <row r="1788" spans="3:19">
      <c r="C1788" s="587"/>
      <c r="R1788" s="587"/>
      <c r="S1788" s="587"/>
    </row>
    <row r="1789" spans="3:19">
      <c r="C1789" s="587"/>
      <c r="R1789" s="587"/>
      <c r="S1789" s="587"/>
    </row>
    <row r="1790" spans="3:19">
      <c r="C1790" s="587"/>
      <c r="R1790" s="587"/>
      <c r="S1790" s="587"/>
    </row>
    <row r="1791" spans="3:19">
      <c r="C1791" s="587"/>
      <c r="R1791" s="587"/>
      <c r="S1791" s="587"/>
    </row>
    <row r="1792" spans="3:19">
      <c r="C1792" s="587"/>
      <c r="R1792" s="587"/>
      <c r="S1792" s="587"/>
    </row>
    <row r="1793" spans="3:19">
      <c r="C1793" s="587"/>
      <c r="R1793" s="587"/>
      <c r="S1793" s="587"/>
    </row>
    <row r="1794" spans="3:19">
      <c r="C1794" s="587"/>
      <c r="R1794" s="587"/>
      <c r="S1794" s="587"/>
    </row>
    <row r="1795" spans="3:19">
      <c r="C1795" s="587"/>
      <c r="R1795" s="587"/>
      <c r="S1795" s="587"/>
    </row>
    <row r="1796" spans="3:19">
      <c r="C1796" s="587"/>
      <c r="R1796" s="587"/>
      <c r="S1796" s="587"/>
    </row>
    <row r="1797" spans="3:19">
      <c r="C1797" s="587"/>
      <c r="R1797" s="587"/>
      <c r="S1797" s="587"/>
    </row>
    <row r="1798" spans="3:19">
      <c r="C1798" s="587"/>
      <c r="R1798" s="587"/>
      <c r="S1798" s="587"/>
    </row>
    <row r="1799" spans="3:19">
      <c r="C1799" s="587"/>
      <c r="R1799" s="587"/>
      <c r="S1799" s="587"/>
    </row>
    <row r="1800" spans="3:19">
      <c r="C1800" s="587"/>
      <c r="R1800" s="587"/>
      <c r="S1800" s="587"/>
    </row>
    <row r="1801" spans="3:19">
      <c r="C1801" s="587"/>
      <c r="R1801" s="587"/>
      <c r="S1801" s="587"/>
    </row>
    <row r="1802" spans="3:19">
      <c r="C1802" s="587"/>
      <c r="R1802" s="587"/>
      <c r="S1802" s="587"/>
    </row>
    <row r="1803" spans="3:19">
      <c r="C1803" s="587"/>
      <c r="R1803" s="587"/>
      <c r="S1803" s="587"/>
    </row>
    <row r="1804" spans="3:19">
      <c r="C1804" s="587"/>
      <c r="R1804" s="587"/>
      <c r="S1804" s="587"/>
    </row>
    <row r="1805" spans="3:19">
      <c r="C1805" s="587"/>
      <c r="R1805" s="587"/>
      <c r="S1805" s="587"/>
    </row>
    <row r="1806" spans="3:19">
      <c r="C1806" s="587"/>
      <c r="R1806" s="587"/>
      <c r="S1806" s="587"/>
    </row>
    <row r="1807" spans="3:19">
      <c r="C1807" s="587"/>
      <c r="R1807" s="587"/>
      <c r="S1807" s="587"/>
    </row>
    <row r="1808" spans="3:19">
      <c r="C1808" s="587"/>
      <c r="R1808" s="587"/>
      <c r="S1808" s="587"/>
    </row>
    <row r="1809" spans="3:19">
      <c r="C1809" s="587"/>
      <c r="R1809" s="587"/>
      <c r="S1809" s="587"/>
    </row>
    <row r="1810" spans="3:19">
      <c r="C1810" s="587"/>
      <c r="R1810" s="587"/>
      <c r="S1810" s="587"/>
    </row>
    <row r="1811" spans="3:19">
      <c r="C1811" s="587"/>
      <c r="R1811" s="587"/>
      <c r="S1811" s="587"/>
    </row>
    <row r="1812" spans="3:19">
      <c r="C1812" s="587"/>
      <c r="R1812" s="587"/>
      <c r="S1812" s="587"/>
    </row>
    <row r="1813" spans="3:19">
      <c r="C1813" s="587"/>
      <c r="R1813" s="587"/>
      <c r="S1813" s="587"/>
    </row>
    <row r="1814" spans="3:19">
      <c r="C1814" s="587"/>
      <c r="R1814" s="587"/>
      <c r="S1814" s="587"/>
    </row>
    <row r="1815" spans="3:19">
      <c r="C1815" s="587"/>
      <c r="R1815" s="587"/>
      <c r="S1815" s="587"/>
    </row>
    <row r="1816" spans="3:19">
      <c r="C1816" s="587"/>
      <c r="R1816" s="587"/>
      <c r="S1816" s="587"/>
    </row>
    <row r="1817" spans="3:19">
      <c r="C1817" s="587"/>
      <c r="R1817" s="587"/>
      <c r="S1817" s="587"/>
    </row>
    <row r="1818" spans="3:19">
      <c r="C1818" s="587"/>
      <c r="R1818" s="587"/>
      <c r="S1818" s="587"/>
    </row>
    <row r="1819" spans="3:19">
      <c r="C1819" s="587"/>
      <c r="R1819" s="587"/>
      <c r="S1819" s="587"/>
    </row>
    <row r="1820" spans="3:19">
      <c r="C1820" s="587"/>
      <c r="R1820" s="587"/>
      <c r="S1820" s="587"/>
    </row>
    <row r="1821" spans="3:19">
      <c r="C1821" s="587"/>
      <c r="R1821" s="587"/>
      <c r="S1821" s="587"/>
    </row>
    <row r="1822" spans="3:19">
      <c r="C1822" s="587"/>
      <c r="R1822" s="587"/>
      <c r="S1822" s="587"/>
    </row>
    <row r="1823" spans="3:19">
      <c r="C1823" s="587"/>
      <c r="R1823" s="587"/>
      <c r="S1823" s="587"/>
    </row>
    <row r="1824" spans="3:19">
      <c r="C1824" s="587"/>
      <c r="R1824" s="587"/>
      <c r="S1824" s="587"/>
    </row>
    <row r="1825" spans="3:19">
      <c r="C1825" s="587"/>
      <c r="R1825" s="587"/>
      <c r="S1825" s="587"/>
    </row>
    <row r="1826" spans="3:19">
      <c r="C1826" s="587"/>
      <c r="R1826" s="587"/>
      <c r="S1826" s="587"/>
    </row>
    <row r="1827" spans="3:19">
      <c r="C1827" s="587"/>
      <c r="R1827" s="587"/>
      <c r="S1827" s="587"/>
    </row>
    <row r="1828" spans="3:19">
      <c r="C1828" s="587"/>
      <c r="R1828" s="587"/>
      <c r="S1828" s="587"/>
    </row>
    <row r="1829" spans="3:19">
      <c r="C1829" s="587"/>
      <c r="R1829" s="587"/>
      <c r="S1829" s="587"/>
    </row>
    <row r="1830" spans="3:19">
      <c r="C1830" s="587"/>
      <c r="R1830" s="587"/>
      <c r="S1830" s="587"/>
    </row>
    <row r="1831" spans="3:19">
      <c r="C1831" s="587"/>
      <c r="R1831" s="587"/>
      <c r="S1831" s="587"/>
    </row>
    <row r="1832" spans="3:19">
      <c r="C1832" s="587"/>
      <c r="R1832" s="587"/>
      <c r="S1832" s="587"/>
    </row>
    <row r="1833" spans="3:19">
      <c r="C1833" s="587"/>
      <c r="R1833" s="587"/>
      <c r="S1833" s="587"/>
    </row>
    <row r="1834" spans="3:19">
      <c r="C1834" s="587"/>
      <c r="R1834" s="587"/>
      <c r="S1834" s="587"/>
    </row>
    <row r="1835" spans="3:19">
      <c r="C1835" s="587"/>
      <c r="R1835" s="587"/>
      <c r="S1835" s="587"/>
    </row>
    <row r="1836" spans="3:19">
      <c r="C1836" s="587"/>
      <c r="R1836" s="587"/>
      <c r="S1836" s="587"/>
    </row>
    <row r="1837" spans="3:19">
      <c r="C1837" s="587"/>
      <c r="R1837" s="587"/>
      <c r="S1837" s="587"/>
    </row>
    <row r="1838" spans="3:19">
      <c r="C1838" s="587"/>
      <c r="R1838" s="587"/>
      <c r="S1838" s="587"/>
    </row>
    <row r="1839" spans="3:19">
      <c r="C1839" s="587"/>
      <c r="R1839" s="587"/>
      <c r="S1839" s="587"/>
    </row>
    <row r="1840" spans="3:19">
      <c r="C1840" s="587"/>
      <c r="R1840" s="587"/>
      <c r="S1840" s="587"/>
    </row>
    <row r="1841" spans="3:19">
      <c r="C1841" s="587"/>
      <c r="R1841" s="587"/>
      <c r="S1841" s="587"/>
    </row>
    <row r="1842" spans="3:19">
      <c r="C1842" s="587"/>
      <c r="R1842" s="587"/>
      <c r="S1842" s="587"/>
    </row>
    <row r="1843" spans="3:19">
      <c r="C1843" s="587"/>
      <c r="R1843" s="587"/>
      <c r="S1843" s="587"/>
    </row>
    <row r="1844" spans="3:19">
      <c r="C1844" s="587"/>
      <c r="R1844" s="587"/>
      <c r="S1844" s="587"/>
    </row>
    <row r="1845" spans="3:19">
      <c r="C1845" s="587"/>
      <c r="R1845" s="587"/>
      <c r="S1845" s="587"/>
    </row>
    <row r="1846" spans="3:19">
      <c r="C1846" s="587"/>
      <c r="R1846" s="587"/>
      <c r="S1846" s="587"/>
    </row>
    <row r="1847" spans="3:19">
      <c r="C1847" s="587"/>
      <c r="R1847" s="587"/>
      <c r="S1847" s="587"/>
    </row>
    <row r="1848" spans="3:19">
      <c r="C1848" s="587"/>
      <c r="R1848" s="587"/>
      <c r="S1848" s="587"/>
    </row>
    <row r="1849" spans="3:19">
      <c r="C1849" s="587"/>
      <c r="R1849" s="587"/>
      <c r="S1849" s="587"/>
    </row>
    <row r="1850" spans="3:19">
      <c r="C1850" s="587"/>
      <c r="R1850" s="587"/>
      <c r="S1850" s="587"/>
    </row>
    <row r="1851" spans="3:19">
      <c r="C1851" s="587"/>
      <c r="R1851" s="587"/>
      <c r="S1851" s="587"/>
    </row>
    <row r="1852" spans="3:19">
      <c r="C1852" s="587"/>
      <c r="R1852" s="587"/>
      <c r="S1852" s="587"/>
    </row>
    <row r="1853" spans="3:19">
      <c r="C1853" s="587"/>
      <c r="R1853" s="587"/>
      <c r="S1853" s="587"/>
    </row>
    <row r="1854" spans="3:19">
      <c r="C1854" s="587"/>
      <c r="R1854" s="587"/>
      <c r="S1854" s="587"/>
    </row>
    <row r="1855" spans="3:19">
      <c r="C1855" s="587"/>
      <c r="R1855" s="587"/>
      <c r="S1855" s="587"/>
    </row>
    <row r="1856" spans="3:19">
      <c r="C1856" s="587"/>
      <c r="R1856" s="587"/>
      <c r="S1856" s="587"/>
    </row>
    <row r="1857" spans="3:19">
      <c r="C1857" s="587"/>
      <c r="R1857" s="587"/>
      <c r="S1857" s="587"/>
    </row>
    <row r="1858" spans="3:19">
      <c r="C1858" s="587"/>
      <c r="R1858" s="587"/>
      <c r="S1858" s="587"/>
    </row>
    <row r="1859" spans="3:19">
      <c r="C1859" s="587"/>
      <c r="R1859" s="587"/>
      <c r="S1859" s="587"/>
    </row>
    <row r="1860" spans="3:19">
      <c r="C1860" s="587"/>
      <c r="R1860" s="587"/>
      <c r="S1860" s="587"/>
    </row>
    <row r="1861" spans="3:19">
      <c r="C1861" s="587"/>
      <c r="R1861" s="587"/>
      <c r="S1861" s="587"/>
    </row>
    <row r="1862" spans="3:19">
      <c r="C1862" s="587"/>
      <c r="R1862" s="587"/>
      <c r="S1862" s="587"/>
    </row>
    <row r="1863" spans="3:19">
      <c r="C1863" s="587"/>
      <c r="R1863" s="587"/>
      <c r="S1863" s="587"/>
    </row>
    <row r="1864" spans="3:19">
      <c r="C1864" s="587"/>
      <c r="R1864" s="587"/>
      <c r="S1864" s="587"/>
    </row>
    <row r="1865" spans="3:19">
      <c r="C1865" s="587"/>
      <c r="R1865" s="587"/>
      <c r="S1865" s="587"/>
    </row>
    <row r="1866" spans="3:19">
      <c r="C1866" s="587"/>
      <c r="R1866" s="587"/>
      <c r="S1866" s="587"/>
    </row>
    <row r="1867" spans="3:19">
      <c r="C1867" s="587"/>
      <c r="R1867" s="587"/>
      <c r="S1867" s="587"/>
    </row>
    <row r="1868" spans="3:19">
      <c r="C1868" s="587"/>
      <c r="R1868" s="587"/>
      <c r="S1868" s="587"/>
    </row>
    <row r="1869" spans="3:19">
      <c r="C1869" s="587"/>
      <c r="R1869" s="587"/>
      <c r="S1869" s="587"/>
    </row>
    <row r="1870" spans="3:19">
      <c r="C1870" s="587"/>
      <c r="R1870" s="587"/>
      <c r="S1870" s="587"/>
    </row>
    <row r="1871" spans="3:19">
      <c r="C1871" s="587"/>
      <c r="R1871" s="587"/>
      <c r="S1871" s="587"/>
    </row>
    <row r="1872" spans="3:19">
      <c r="C1872" s="587"/>
      <c r="R1872" s="587"/>
      <c r="S1872" s="587"/>
    </row>
    <row r="1873" spans="3:19">
      <c r="C1873" s="587"/>
      <c r="R1873" s="587"/>
      <c r="S1873" s="587"/>
    </row>
    <row r="1874" spans="3:19">
      <c r="C1874" s="587"/>
      <c r="R1874" s="587"/>
      <c r="S1874" s="587"/>
    </row>
    <row r="1875" spans="3:19">
      <c r="C1875" s="587"/>
      <c r="R1875" s="587"/>
      <c r="S1875" s="587"/>
    </row>
    <row r="1876" spans="3:19">
      <c r="C1876" s="587"/>
      <c r="R1876" s="587"/>
      <c r="S1876" s="587"/>
    </row>
    <row r="1877" spans="3:19">
      <c r="C1877" s="587"/>
      <c r="R1877" s="587"/>
      <c r="S1877" s="587"/>
    </row>
    <row r="1878" spans="3:19">
      <c r="C1878" s="587"/>
      <c r="R1878" s="587"/>
      <c r="S1878" s="587"/>
    </row>
    <row r="1879" spans="3:19">
      <c r="C1879" s="587"/>
      <c r="R1879" s="587"/>
      <c r="S1879" s="587"/>
    </row>
    <row r="1880" spans="3:19">
      <c r="C1880" s="587"/>
      <c r="R1880" s="587"/>
      <c r="S1880" s="587"/>
    </row>
    <row r="1881" spans="3:19">
      <c r="C1881" s="587"/>
      <c r="R1881" s="587"/>
      <c r="S1881" s="587"/>
    </row>
    <row r="1882" spans="3:19">
      <c r="C1882" s="587"/>
      <c r="R1882" s="587"/>
      <c r="S1882" s="587"/>
    </row>
    <row r="1883" spans="3:19">
      <c r="C1883" s="587"/>
      <c r="R1883" s="587"/>
      <c r="S1883" s="587"/>
    </row>
    <row r="1884" spans="3:19">
      <c r="C1884" s="587"/>
      <c r="R1884" s="587"/>
      <c r="S1884" s="587"/>
    </row>
    <row r="1885" spans="3:19">
      <c r="C1885" s="587"/>
      <c r="R1885" s="587"/>
      <c r="S1885" s="587"/>
    </row>
    <row r="1886" spans="3:19">
      <c r="C1886" s="587"/>
      <c r="R1886" s="587"/>
      <c r="S1886" s="587"/>
    </row>
    <row r="1887" spans="3:19">
      <c r="C1887" s="587"/>
      <c r="R1887" s="587"/>
      <c r="S1887" s="587"/>
    </row>
    <row r="1888" spans="3:19">
      <c r="C1888" s="587"/>
      <c r="R1888" s="587"/>
      <c r="S1888" s="587"/>
    </row>
    <row r="1889" spans="3:19">
      <c r="C1889" s="587"/>
      <c r="R1889" s="587"/>
      <c r="S1889" s="587"/>
    </row>
    <row r="1890" spans="3:19">
      <c r="C1890" s="587"/>
      <c r="R1890" s="587"/>
      <c r="S1890" s="587"/>
    </row>
    <row r="1891" spans="3:19">
      <c r="C1891" s="587"/>
      <c r="R1891" s="587"/>
      <c r="S1891" s="587"/>
    </row>
    <row r="1892" spans="3:19">
      <c r="C1892" s="587"/>
      <c r="R1892" s="587"/>
      <c r="S1892" s="587"/>
    </row>
    <row r="1893" spans="3:19">
      <c r="C1893" s="587"/>
      <c r="R1893" s="587"/>
      <c r="S1893" s="587"/>
    </row>
    <row r="1894" spans="3:19">
      <c r="C1894" s="587"/>
      <c r="R1894" s="587"/>
      <c r="S1894" s="587"/>
    </row>
    <row r="1895" spans="3:19">
      <c r="C1895" s="587"/>
      <c r="R1895" s="587"/>
      <c r="S1895" s="587"/>
    </row>
    <row r="1896" spans="3:19">
      <c r="C1896" s="587"/>
      <c r="R1896" s="587"/>
      <c r="S1896" s="587"/>
    </row>
    <row r="1897" spans="3:19">
      <c r="C1897" s="587"/>
      <c r="R1897" s="587"/>
      <c r="S1897" s="587"/>
    </row>
    <row r="1898" spans="3:19">
      <c r="C1898" s="587"/>
      <c r="R1898" s="587"/>
      <c r="S1898" s="587"/>
    </row>
    <row r="1899" spans="3:19">
      <c r="C1899" s="587"/>
      <c r="R1899" s="587"/>
      <c r="S1899" s="587"/>
    </row>
    <row r="1900" spans="3:19">
      <c r="C1900" s="587"/>
      <c r="R1900" s="587"/>
      <c r="S1900" s="587"/>
    </row>
    <row r="1901" spans="3:19">
      <c r="C1901" s="587"/>
      <c r="R1901" s="587"/>
      <c r="S1901" s="587"/>
    </row>
    <row r="1902" spans="3:19">
      <c r="C1902" s="587"/>
      <c r="R1902" s="587"/>
      <c r="S1902" s="587"/>
    </row>
    <row r="1903" spans="3:19">
      <c r="C1903" s="587"/>
      <c r="R1903" s="587"/>
      <c r="S1903" s="587"/>
    </row>
    <row r="1904" spans="3:19">
      <c r="C1904" s="587"/>
      <c r="R1904" s="587"/>
      <c r="S1904" s="587"/>
    </row>
    <row r="1905" spans="3:19">
      <c r="C1905" s="587"/>
      <c r="R1905" s="587"/>
      <c r="S1905" s="587"/>
    </row>
    <row r="1906" spans="3:19">
      <c r="C1906" s="587"/>
      <c r="R1906" s="587"/>
      <c r="S1906" s="587"/>
    </row>
    <row r="1907" spans="3:19">
      <c r="C1907" s="587"/>
      <c r="R1907" s="587"/>
      <c r="S1907" s="587"/>
    </row>
    <row r="1908" spans="3:19">
      <c r="C1908" s="587"/>
      <c r="R1908" s="587"/>
      <c r="S1908" s="587"/>
    </row>
    <row r="1909" spans="3:19">
      <c r="C1909" s="587"/>
      <c r="R1909" s="587"/>
      <c r="S1909" s="587"/>
    </row>
    <row r="1910" spans="3:19">
      <c r="C1910" s="587"/>
      <c r="R1910" s="587"/>
      <c r="S1910" s="587"/>
    </row>
    <row r="1911" spans="3:19">
      <c r="C1911" s="587"/>
      <c r="R1911" s="587"/>
      <c r="S1911" s="587"/>
    </row>
    <row r="1912" spans="3:19">
      <c r="C1912" s="587"/>
      <c r="R1912" s="587"/>
      <c r="S1912" s="587"/>
    </row>
    <row r="1913" spans="3:19">
      <c r="C1913" s="587"/>
      <c r="R1913" s="587"/>
      <c r="S1913" s="587"/>
    </row>
    <row r="1914" spans="3:19">
      <c r="C1914" s="587"/>
      <c r="R1914" s="587"/>
      <c r="S1914" s="587"/>
    </row>
    <row r="1915" spans="3:19">
      <c r="C1915" s="587"/>
      <c r="R1915" s="587"/>
      <c r="S1915" s="587"/>
    </row>
    <row r="1916" spans="3:19">
      <c r="C1916" s="587"/>
      <c r="R1916" s="587"/>
      <c r="S1916" s="587"/>
    </row>
    <row r="1917" spans="3:19">
      <c r="C1917" s="587"/>
      <c r="R1917" s="587"/>
      <c r="S1917" s="587"/>
    </row>
    <row r="1918" spans="3:19">
      <c r="C1918" s="587"/>
      <c r="R1918" s="587"/>
      <c r="S1918" s="587"/>
    </row>
    <row r="1919" spans="3:19">
      <c r="C1919" s="587"/>
      <c r="R1919" s="587"/>
      <c r="S1919" s="587"/>
    </row>
    <row r="1920" spans="3:19">
      <c r="C1920" s="587"/>
      <c r="R1920" s="587"/>
      <c r="S1920" s="587"/>
    </row>
    <row r="1921" spans="3:19">
      <c r="C1921" s="587"/>
      <c r="R1921" s="587"/>
      <c r="S1921" s="587"/>
    </row>
    <row r="1922" spans="3:19">
      <c r="C1922" s="587"/>
      <c r="R1922" s="587"/>
      <c r="S1922" s="587"/>
    </row>
    <row r="1923" spans="3:19">
      <c r="C1923" s="587"/>
      <c r="R1923" s="587"/>
      <c r="S1923" s="587"/>
    </row>
    <row r="1924" spans="3:19">
      <c r="C1924" s="587"/>
      <c r="R1924" s="587"/>
      <c r="S1924" s="587"/>
    </row>
    <row r="1925" spans="3:19">
      <c r="C1925" s="587"/>
      <c r="R1925" s="587"/>
      <c r="S1925" s="587"/>
    </row>
    <row r="1926" spans="3:19">
      <c r="C1926" s="587"/>
      <c r="R1926" s="587"/>
      <c r="S1926" s="587"/>
    </row>
    <row r="1927" spans="3:19">
      <c r="C1927" s="587"/>
      <c r="R1927" s="587"/>
      <c r="S1927" s="587"/>
    </row>
    <row r="1928" spans="3:19">
      <c r="C1928" s="587"/>
      <c r="R1928" s="587"/>
      <c r="S1928" s="587"/>
    </row>
    <row r="1929" spans="3:19">
      <c r="C1929" s="587"/>
      <c r="R1929" s="587"/>
      <c r="S1929" s="587"/>
    </row>
    <row r="1930" spans="3:19">
      <c r="C1930" s="587"/>
      <c r="R1930" s="587"/>
      <c r="S1930" s="587"/>
    </row>
    <row r="1931" spans="3:19">
      <c r="C1931" s="587"/>
      <c r="R1931" s="587"/>
      <c r="S1931" s="587"/>
    </row>
    <row r="1932" spans="3:19">
      <c r="C1932" s="587"/>
      <c r="R1932" s="587"/>
      <c r="S1932" s="587"/>
    </row>
    <row r="1933" spans="3:19">
      <c r="C1933" s="587"/>
      <c r="R1933" s="587"/>
      <c r="S1933" s="587"/>
    </row>
    <row r="1934" spans="3:19">
      <c r="C1934" s="587"/>
      <c r="R1934" s="587"/>
      <c r="S1934" s="587"/>
    </row>
    <row r="1935" spans="3:19">
      <c r="C1935" s="587"/>
      <c r="R1935" s="587"/>
      <c r="S1935" s="587"/>
    </row>
    <row r="1936" spans="3:19">
      <c r="C1936" s="587"/>
      <c r="R1936" s="587"/>
      <c r="S1936" s="587"/>
    </row>
    <row r="1937" spans="3:19">
      <c r="C1937" s="587"/>
      <c r="R1937" s="587"/>
      <c r="S1937" s="587"/>
    </row>
    <row r="1938" spans="3:19">
      <c r="C1938" s="587"/>
      <c r="R1938" s="587"/>
      <c r="S1938" s="587"/>
    </row>
    <row r="1939" spans="3:19">
      <c r="C1939" s="587"/>
      <c r="R1939" s="587"/>
      <c r="S1939" s="587"/>
    </row>
    <row r="1940" spans="3:19">
      <c r="C1940" s="587"/>
      <c r="R1940" s="587"/>
      <c r="S1940" s="587"/>
    </row>
    <row r="1941" spans="3:19">
      <c r="C1941" s="587"/>
      <c r="R1941" s="587"/>
      <c r="S1941" s="587"/>
    </row>
    <row r="1942" spans="3:19">
      <c r="C1942" s="587"/>
      <c r="R1942" s="587"/>
      <c r="S1942" s="587"/>
    </row>
    <row r="1943" spans="3:19">
      <c r="C1943" s="587"/>
      <c r="R1943" s="587"/>
      <c r="S1943" s="587"/>
    </row>
    <row r="1944" spans="3:19">
      <c r="C1944" s="587"/>
      <c r="R1944" s="587"/>
      <c r="S1944" s="587"/>
    </row>
    <row r="1945" spans="3:19">
      <c r="C1945" s="587"/>
      <c r="R1945" s="587"/>
      <c r="S1945" s="587"/>
    </row>
    <row r="1946" spans="3:19">
      <c r="C1946" s="587"/>
      <c r="R1946" s="587"/>
      <c r="S1946" s="587"/>
    </row>
    <row r="1947" spans="3:19">
      <c r="C1947" s="587"/>
      <c r="R1947" s="587"/>
      <c r="S1947" s="587"/>
    </row>
    <row r="1948" spans="3:19">
      <c r="C1948" s="587"/>
      <c r="R1948" s="587"/>
      <c r="S1948" s="587"/>
    </row>
    <row r="1949" spans="3:19">
      <c r="C1949" s="587"/>
      <c r="R1949" s="587"/>
      <c r="S1949" s="587"/>
    </row>
    <row r="1950" spans="3:19">
      <c r="C1950" s="587"/>
      <c r="R1950" s="587"/>
      <c r="S1950" s="587"/>
    </row>
    <row r="1951" spans="3:19">
      <c r="C1951" s="587"/>
      <c r="R1951" s="587"/>
      <c r="S1951" s="587"/>
    </row>
    <row r="1952" spans="3:19">
      <c r="C1952" s="587"/>
      <c r="R1952" s="587"/>
      <c r="S1952" s="587"/>
    </row>
    <row r="1953" spans="3:19">
      <c r="C1953" s="587"/>
      <c r="R1953" s="587"/>
      <c r="S1953" s="587"/>
    </row>
    <row r="1954" spans="3:19">
      <c r="C1954" s="587"/>
      <c r="R1954" s="587"/>
      <c r="S1954" s="587"/>
    </row>
    <row r="1955" spans="3:19">
      <c r="C1955" s="587"/>
      <c r="R1955" s="587"/>
      <c r="S1955" s="587"/>
    </row>
    <row r="1956" spans="3:19">
      <c r="C1956" s="587"/>
      <c r="R1956" s="587"/>
      <c r="S1956" s="587"/>
    </row>
    <row r="1957" spans="3:19">
      <c r="C1957" s="587"/>
      <c r="R1957" s="587"/>
      <c r="S1957" s="587"/>
    </row>
    <row r="1958" spans="3:19">
      <c r="C1958" s="587"/>
      <c r="R1958" s="587"/>
      <c r="S1958" s="587"/>
    </row>
    <row r="1959" spans="3:19">
      <c r="C1959" s="587"/>
      <c r="R1959" s="587"/>
      <c r="S1959" s="587"/>
    </row>
    <row r="1960" spans="3:19">
      <c r="C1960" s="587"/>
      <c r="R1960" s="587"/>
      <c r="S1960" s="587"/>
    </row>
    <row r="1961" spans="3:19">
      <c r="C1961" s="587"/>
      <c r="R1961" s="587"/>
      <c r="S1961" s="587"/>
    </row>
    <row r="1962" spans="3:19">
      <c r="C1962" s="587"/>
      <c r="R1962" s="587"/>
      <c r="S1962" s="587"/>
    </row>
    <row r="1963" spans="3:19">
      <c r="C1963" s="587"/>
      <c r="R1963" s="587"/>
      <c r="S1963" s="587"/>
    </row>
    <row r="1964" spans="3:19">
      <c r="C1964" s="587"/>
      <c r="R1964" s="587"/>
      <c r="S1964" s="587"/>
    </row>
    <row r="1965" spans="3:19">
      <c r="C1965" s="587"/>
      <c r="R1965" s="587"/>
      <c r="S1965" s="587"/>
    </row>
    <row r="1966" spans="3:19">
      <c r="C1966" s="587"/>
      <c r="R1966" s="587"/>
      <c r="S1966" s="587"/>
    </row>
    <row r="1967" spans="3:19">
      <c r="C1967" s="587"/>
      <c r="R1967" s="587"/>
      <c r="S1967" s="587"/>
    </row>
    <row r="1968" spans="3:19">
      <c r="C1968" s="587"/>
      <c r="R1968" s="587"/>
      <c r="S1968" s="587"/>
    </row>
    <row r="1969" spans="3:19">
      <c r="C1969" s="587"/>
      <c r="R1969" s="587"/>
      <c r="S1969" s="587"/>
    </row>
    <row r="1970" spans="3:19">
      <c r="C1970" s="587"/>
      <c r="R1970" s="587"/>
      <c r="S1970" s="587"/>
    </row>
    <row r="1971" spans="3:19">
      <c r="C1971" s="587"/>
      <c r="R1971" s="587"/>
      <c r="S1971" s="587"/>
    </row>
    <row r="1972" spans="3:19">
      <c r="C1972" s="587"/>
      <c r="R1972" s="587"/>
      <c r="S1972" s="587"/>
    </row>
    <row r="1973" spans="3:19">
      <c r="C1973" s="587"/>
      <c r="R1973" s="587"/>
      <c r="S1973" s="587"/>
    </row>
    <row r="1974" spans="3:19">
      <c r="C1974" s="587"/>
      <c r="R1974" s="587"/>
      <c r="S1974" s="587"/>
    </row>
    <row r="1975" spans="3:19">
      <c r="C1975" s="587"/>
      <c r="R1975" s="587"/>
      <c r="S1975" s="587"/>
    </row>
    <row r="1976" spans="3:19">
      <c r="C1976" s="587"/>
      <c r="R1976" s="587"/>
      <c r="S1976" s="587"/>
    </row>
    <row r="1977" spans="3:19">
      <c r="C1977" s="587"/>
      <c r="R1977" s="587"/>
      <c r="S1977" s="587"/>
    </row>
    <row r="1978" spans="3:19">
      <c r="C1978" s="587"/>
      <c r="R1978" s="587"/>
      <c r="S1978" s="587"/>
    </row>
    <row r="1979" spans="3:19">
      <c r="C1979" s="587"/>
      <c r="R1979" s="587"/>
      <c r="S1979" s="587"/>
    </row>
    <row r="1980" spans="3:19">
      <c r="C1980" s="587"/>
      <c r="R1980" s="587"/>
      <c r="S1980" s="587"/>
    </row>
    <row r="1981" spans="3:19">
      <c r="C1981" s="587"/>
      <c r="R1981" s="587"/>
      <c r="S1981" s="587"/>
    </row>
    <row r="1982" spans="3:19">
      <c r="C1982" s="587"/>
      <c r="R1982" s="587"/>
      <c r="S1982" s="587"/>
    </row>
    <row r="1983" spans="3:19">
      <c r="C1983" s="587"/>
      <c r="R1983" s="587"/>
      <c r="S1983" s="587"/>
    </row>
    <row r="1984" spans="3:19">
      <c r="C1984" s="587"/>
      <c r="R1984" s="587"/>
      <c r="S1984" s="587"/>
    </row>
    <row r="1985" spans="3:19">
      <c r="C1985" s="587"/>
      <c r="R1985" s="587"/>
      <c r="S1985" s="587"/>
    </row>
    <row r="1986" spans="3:19">
      <c r="C1986" s="587"/>
      <c r="R1986" s="587"/>
      <c r="S1986" s="587"/>
    </row>
    <row r="1987" spans="3:19">
      <c r="C1987" s="587"/>
      <c r="R1987" s="587"/>
      <c r="S1987" s="587"/>
    </row>
    <row r="1988" spans="3:19">
      <c r="C1988" s="587"/>
      <c r="R1988" s="587"/>
      <c r="S1988" s="587"/>
    </row>
    <row r="1989" spans="3:19">
      <c r="C1989" s="587"/>
      <c r="R1989" s="587"/>
      <c r="S1989" s="587"/>
    </row>
    <row r="1990" spans="3:19">
      <c r="C1990" s="587"/>
      <c r="R1990" s="587"/>
      <c r="S1990" s="587"/>
    </row>
    <row r="1991" spans="3:19">
      <c r="C1991" s="587"/>
      <c r="R1991" s="587"/>
      <c r="S1991" s="587"/>
    </row>
    <row r="1992" spans="3:19">
      <c r="C1992" s="587"/>
      <c r="R1992" s="587"/>
      <c r="S1992" s="587"/>
    </row>
    <row r="1993" spans="3:19">
      <c r="C1993" s="587"/>
      <c r="R1993" s="587"/>
      <c r="S1993" s="587"/>
    </row>
    <row r="1994" spans="3:19">
      <c r="C1994" s="587"/>
      <c r="R1994" s="587"/>
      <c r="S1994" s="587"/>
    </row>
    <row r="1995" spans="3:19">
      <c r="C1995" s="587"/>
      <c r="R1995" s="587"/>
      <c r="S1995" s="587"/>
    </row>
    <row r="1996" spans="3:19">
      <c r="C1996" s="587"/>
      <c r="R1996" s="587"/>
      <c r="S1996" s="587"/>
    </row>
    <row r="1997" spans="3:19">
      <c r="C1997" s="587"/>
      <c r="R1997" s="587"/>
      <c r="S1997" s="587"/>
    </row>
    <row r="1998" spans="3:19">
      <c r="C1998" s="587"/>
      <c r="R1998" s="587"/>
      <c r="S1998" s="587"/>
    </row>
    <row r="1999" spans="3:19">
      <c r="C1999" s="587"/>
      <c r="R1999" s="587"/>
      <c r="S1999" s="587"/>
    </row>
    <row r="2000" spans="3:19">
      <c r="C2000" s="587"/>
      <c r="R2000" s="587"/>
      <c r="S2000" s="587"/>
    </row>
    <row r="2001" spans="3:19">
      <c r="C2001" s="587"/>
      <c r="R2001" s="587"/>
      <c r="S2001" s="587"/>
    </row>
    <row r="2002" spans="3:19">
      <c r="C2002" s="587"/>
      <c r="R2002" s="587"/>
      <c r="S2002" s="587"/>
    </row>
    <row r="2003" spans="3:19">
      <c r="C2003" s="587"/>
      <c r="R2003" s="587"/>
      <c r="S2003" s="587"/>
    </row>
    <row r="2004" spans="3:19">
      <c r="C2004" s="587"/>
      <c r="R2004" s="587"/>
      <c r="S2004" s="587"/>
    </row>
    <row r="2005" spans="3:19">
      <c r="C2005" s="587"/>
      <c r="R2005" s="587"/>
      <c r="S2005" s="587"/>
    </row>
    <row r="2006" spans="3:19">
      <c r="C2006" s="587"/>
      <c r="R2006" s="587"/>
      <c r="S2006" s="587"/>
    </row>
    <row r="2007" spans="3:19">
      <c r="C2007" s="587"/>
      <c r="R2007" s="587"/>
      <c r="S2007" s="587"/>
    </row>
    <row r="2008" spans="3:19">
      <c r="C2008" s="587"/>
      <c r="R2008" s="587"/>
      <c r="S2008" s="587"/>
    </row>
    <row r="2009" spans="3:19">
      <c r="C2009" s="587"/>
      <c r="R2009" s="587"/>
      <c r="S2009" s="587"/>
    </row>
    <row r="2010" spans="3:19">
      <c r="C2010" s="587"/>
      <c r="R2010" s="587"/>
      <c r="S2010" s="587"/>
    </row>
    <row r="2011" spans="3:19">
      <c r="C2011" s="587"/>
      <c r="R2011" s="587"/>
      <c r="S2011" s="587"/>
    </row>
    <row r="2012" spans="3:19">
      <c r="C2012" s="587"/>
      <c r="R2012" s="587"/>
      <c r="S2012" s="587"/>
    </row>
    <row r="2013" spans="3:19">
      <c r="C2013" s="587"/>
      <c r="R2013" s="587"/>
      <c r="S2013" s="587"/>
    </row>
    <row r="2014" spans="3:19">
      <c r="C2014" s="587"/>
      <c r="R2014" s="587"/>
      <c r="S2014" s="587"/>
    </row>
    <row r="2015" spans="3:19">
      <c r="C2015" s="587"/>
      <c r="R2015" s="587"/>
      <c r="S2015" s="587"/>
    </row>
    <row r="2016" spans="3:19">
      <c r="C2016" s="587"/>
      <c r="R2016" s="587"/>
      <c r="S2016" s="587"/>
    </row>
    <row r="2017" spans="3:19">
      <c r="C2017" s="587"/>
      <c r="R2017" s="587"/>
      <c r="S2017" s="587"/>
    </row>
    <row r="2018" spans="3:19">
      <c r="C2018" s="587"/>
      <c r="R2018" s="587"/>
      <c r="S2018" s="587"/>
    </row>
    <row r="2019" spans="3:19">
      <c r="C2019" s="587"/>
      <c r="R2019" s="587"/>
      <c r="S2019" s="587"/>
    </row>
    <row r="2020" spans="3:19">
      <c r="C2020" s="587"/>
      <c r="R2020" s="587"/>
      <c r="S2020" s="587"/>
    </row>
    <row r="2021" spans="3:19">
      <c r="C2021" s="587"/>
      <c r="R2021" s="587"/>
      <c r="S2021" s="587"/>
    </row>
    <row r="2022" spans="3:19">
      <c r="C2022" s="587"/>
      <c r="R2022" s="587"/>
      <c r="S2022" s="587"/>
    </row>
    <row r="2023" spans="3:19">
      <c r="C2023" s="587"/>
      <c r="R2023" s="587"/>
      <c r="S2023" s="587"/>
    </row>
    <row r="2024" spans="3:19">
      <c r="C2024" s="587"/>
      <c r="R2024" s="587"/>
      <c r="S2024" s="587"/>
    </row>
    <row r="2025" spans="3:19">
      <c r="C2025" s="587"/>
      <c r="R2025" s="587"/>
      <c r="S2025" s="587"/>
    </row>
    <row r="2026" spans="3:19">
      <c r="C2026" s="587"/>
      <c r="R2026" s="587"/>
      <c r="S2026" s="587"/>
    </row>
    <row r="2027" spans="3:19">
      <c r="C2027" s="587"/>
      <c r="R2027" s="587"/>
      <c r="S2027" s="587"/>
    </row>
    <row r="2028" spans="3:19">
      <c r="C2028" s="587"/>
      <c r="R2028" s="587"/>
      <c r="S2028" s="587"/>
    </row>
    <row r="2029" spans="3:19">
      <c r="C2029" s="587"/>
      <c r="R2029" s="587"/>
      <c r="S2029" s="587"/>
    </row>
    <row r="2030" spans="3:19">
      <c r="C2030" s="587"/>
      <c r="R2030" s="587"/>
      <c r="S2030" s="587"/>
    </row>
    <row r="2031" spans="3:19">
      <c r="C2031" s="587"/>
      <c r="R2031" s="587"/>
      <c r="S2031" s="587"/>
    </row>
    <row r="2032" spans="3:19">
      <c r="C2032" s="587"/>
      <c r="R2032" s="587"/>
      <c r="S2032" s="587"/>
    </row>
    <row r="2033" spans="3:19">
      <c r="C2033" s="587"/>
      <c r="R2033" s="587"/>
      <c r="S2033" s="587"/>
    </row>
    <row r="2034" spans="3:19">
      <c r="C2034" s="587"/>
      <c r="R2034" s="587"/>
      <c r="S2034" s="587"/>
    </row>
    <row r="2035" spans="3:19">
      <c r="C2035" s="587"/>
      <c r="R2035" s="587"/>
      <c r="S2035" s="587"/>
    </row>
    <row r="2036" spans="3:19">
      <c r="C2036" s="587"/>
      <c r="R2036" s="587"/>
      <c r="S2036" s="587"/>
    </row>
    <row r="2037" spans="3:19">
      <c r="C2037" s="587"/>
      <c r="R2037" s="587"/>
      <c r="S2037" s="587"/>
    </row>
    <row r="2038" spans="3:19">
      <c r="C2038" s="587"/>
      <c r="R2038" s="587"/>
      <c r="S2038" s="587"/>
    </row>
    <row r="2039" spans="3:19">
      <c r="C2039" s="587"/>
      <c r="R2039" s="587"/>
      <c r="S2039" s="587"/>
    </row>
    <row r="2040" spans="3:19">
      <c r="C2040" s="587"/>
      <c r="R2040" s="587"/>
      <c r="S2040" s="587"/>
    </row>
    <row r="2041" spans="3:19">
      <c r="C2041" s="587"/>
      <c r="R2041" s="587"/>
      <c r="S2041" s="587"/>
    </row>
    <row r="2042" spans="3:19">
      <c r="C2042" s="587"/>
      <c r="R2042" s="587"/>
      <c r="S2042" s="587"/>
    </row>
    <row r="2043" spans="3:19">
      <c r="C2043" s="587"/>
      <c r="R2043" s="587"/>
      <c r="S2043" s="587"/>
    </row>
    <row r="2044" spans="3:19">
      <c r="C2044" s="587"/>
      <c r="R2044" s="587"/>
      <c r="S2044" s="587"/>
    </row>
    <row r="2045" spans="3:19">
      <c r="C2045" s="587"/>
      <c r="R2045" s="587"/>
      <c r="S2045" s="587"/>
    </row>
    <row r="2046" spans="3:19">
      <c r="C2046" s="587"/>
      <c r="R2046" s="587"/>
      <c r="S2046" s="587"/>
    </row>
    <row r="2047" spans="3:19">
      <c r="C2047" s="587"/>
      <c r="R2047" s="587"/>
      <c r="S2047" s="587"/>
    </row>
    <row r="2048" spans="3:19">
      <c r="C2048" s="587"/>
      <c r="R2048" s="587"/>
      <c r="S2048" s="587"/>
    </row>
    <row r="2049" spans="3:19">
      <c r="C2049" s="587"/>
      <c r="R2049" s="587"/>
      <c r="S2049" s="587"/>
    </row>
    <row r="2050" spans="3:19">
      <c r="C2050" s="587"/>
      <c r="R2050" s="587"/>
      <c r="S2050" s="587"/>
    </row>
    <row r="2051" spans="3:19">
      <c r="C2051" s="587"/>
      <c r="R2051" s="587"/>
      <c r="S2051" s="587"/>
    </row>
    <row r="2052" spans="3:19">
      <c r="C2052" s="587"/>
      <c r="R2052" s="587"/>
      <c r="S2052" s="587"/>
    </row>
    <row r="2053" spans="3:19">
      <c r="C2053" s="587"/>
      <c r="R2053" s="587"/>
      <c r="S2053" s="587"/>
    </row>
    <row r="2054" spans="3:19">
      <c r="C2054" s="587"/>
      <c r="R2054" s="587"/>
      <c r="S2054" s="587"/>
    </row>
    <row r="2055" spans="3:19">
      <c r="C2055" s="587"/>
      <c r="R2055" s="587"/>
      <c r="S2055" s="587"/>
    </row>
    <row r="2056" spans="3:19">
      <c r="C2056" s="587"/>
      <c r="R2056" s="587"/>
      <c r="S2056" s="587"/>
    </row>
    <row r="2057" spans="3:19">
      <c r="C2057" s="587"/>
      <c r="R2057" s="587"/>
      <c r="S2057" s="587"/>
    </row>
    <row r="2058" spans="3:19">
      <c r="C2058" s="587"/>
      <c r="R2058" s="587"/>
      <c r="S2058" s="587"/>
    </row>
    <row r="2059" spans="3:19">
      <c r="C2059" s="587"/>
      <c r="R2059" s="587"/>
      <c r="S2059" s="587"/>
    </row>
    <row r="2060" spans="3:19">
      <c r="C2060" s="587"/>
      <c r="R2060" s="587"/>
      <c r="S2060" s="587"/>
    </row>
    <row r="2061" spans="3:19">
      <c r="C2061" s="587"/>
      <c r="R2061" s="587"/>
      <c r="S2061" s="587"/>
    </row>
    <row r="2062" spans="3:19">
      <c r="C2062" s="587"/>
      <c r="R2062" s="587"/>
      <c r="S2062" s="587"/>
    </row>
    <row r="2063" spans="3:19">
      <c r="C2063" s="587"/>
      <c r="R2063" s="587"/>
      <c r="S2063" s="587"/>
    </row>
    <row r="2064" spans="3:19">
      <c r="C2064" s="587"/>
      <c r="R2064" s="587"/>
      <c r="S2064" s="587"/>
    </row>
    <row r="2065" spans="3:19">
      <c r="C2065" s="587"/>
      <c r="R2065" s="587"/>
      <c r="S2065" s="587"/>
    </row>
    <row r="2066" spans="3:19">
      <c r="C2066" s="587"/>
      <c r="R2066" s="587"/>
      <c r="S2066" s="587"/>
    </row>
    <row r="2067" spans="3:19">
      <c r="C2067" s="587"/>
      <c r="R2067" s="587"/>
      <c r="S2067" s="587"/>
    </row>
    <row r="2068" spans="3:19">
      <c r="C2068" s="587"/>
      <c r="R2068" s="587"/>
      <c r="S2068" s="587"/>
    </row>
    <row r="2069" spans="3:19">
      <c r="C2069" s="587"/>
      <c r="R2069" s="587"/>
      <c r="S2069" s="587"/>
    </row>
    <row r="2070" spans="3:19">
      <c r="C2070" s="587"/>
      <c r="R2070" s="587"/>
      <c r="S2070" s="587"/>
    </row>
    <row r="2071" spans="3:19">
      <c r="C2071" s="587"/>
      <c r="R2071" s="587"/>
      <c r="S2071" s="587"/>
    </row>
    <row r="2072" spans="3:19">
      <c r="C2072" s="587"/>
      <c r="R2072" s="587"/>
      <c r="S2072" s="587"/>
    </row>
    <row r="2073" spans="3:19">
      <c r="C2073" s="587"/>
      <c r="R2073" s="587"/>
      <c r="S2073" s="587"/>
    </row>
    <row r="2074" spans="3:19">
      <c r="C2074" s="587"/>
      <c r="R2074" s="587"/>
      <c r="S2074" s="587"/>
    </row>
    <row r="2075" spans="3:19">
      <c r="C2075" s="587"/>
      <c r="R2075" s="587"/>
      <c r="S2075" s="587"/>
    </row>
    <row r="2076" spans="3:19">
      <c r="C2076" s="587"/>
      <c r="R2076" s="587"/>
      <c r="S2076" s="587"/>
    </row>
    <row r="2077" spans="3:19">
      <c r="C2077" s="587"/>
      <c r="R2077" s="587"/>
      <c r="S2077" s="587"/>
    </row>
    <row r="2078" spans="3:19">
      <c r="C2078" s="587"/>
      <c r="R2078" s="587"/>
      <c r="S2078" s="587"/>
    </row>
    <row r="2079" spans="3:19">
      <c r="C2079" s="587"/>
      <c r="R2079" s="587"/>
      <c r="S2079" s="587"/>
    </row>
    <row r="2080" spans="3:19">
      <c r="C2080" s="587"/>
      <c r="R2080" s="587"/>
      <c r="S2080" s="587"/>
    </row>
    <row r="2081" spans="3:19">
      <c r="C2081" s="587"/>
      <c r="R2081" s="587"/>
      <c r="S2081" s="587"/>
    </row>
    <row r="2082" spans="3:19">
      <c r="C2082" s="587"/>
      <c r="R2082" s="587"/>
      <c r="S2082" s="587"/>
    </row>
    <row r="2083" spans="3:19">
      <c r="C2083" s="587"/>
      <c r="R2083" s="587"/>
      <c r="S2083" s="587"/>
    </row>
    <row r="2084" spans="3:19">
      <c r="C2084" s="587"/>
      <c r="R2084" s="587"/>
      <c r="S2084" s="587"/>
    </row>
    <row r="2085" spans="3:19">
      <c r="C2085" s="587"/>
      <c r="R2085" s="587"/>
      <c r="S2085" s="587"/>
    </row>
    <row r="2086" spans="3:19">
      <c r="C2086" s="587"/>
      <c r="R2086" s="587"/>
      <c r="S2086" s="587"/>
    </row>
    <row r="2087" spans="3:19">
      <c r="C2087" s="587"/>
      <c r="R2087" s="587"/>
      <c r="S2087" s="587"/>
    </row>
    <row r="2088" spans="3:19">
      <c r="C2088" s="587"/>
      <c r="R2088" s="587"/>
      <c r="S2088" s="587"/>
    </row>
    <row r="2089" spans="3:19">
      <c r="C2089" s="587"/>
      <c r="R2089" s="587"/>
      <c r="S2089" s="587"/>
    </row>
    <row r="2090" spans="3:19">
      <c r="C2090" s="587"/>
      <c r="R2090" s="587"/>
      <c r="S2090" s="587"/>
    </row>
    <row r="2091" spans="3:19">
      <c r="C2091" s="587"/>
      <c r="R2091" s="587"/>
      <c r="S2091" s="587"/>
    </row>
    <row r="2092" spans="3:19">
      <c r="C2092" s="587"/>
      <c r="R2092" s="587"/>
      <c r="S2092" s="587"/>
    </row>
    <row r="2093" spans="3:19">
      <c r="C2093" s="587"/>
      <c r="R2093" s="587"/>
      <c r="S2093" s="587"/>
    </row>
    <row r="2094" spans="3:19">
      <c r="C2094" s="587"/>
      <c r="R2094" s="587"/>
      <c r="S2094" s="587"/>
    </row>
    <row r="2095" spans="3:19">
      <c r="C2095" s="587"/>
      <c r="R2095" s="587"/>
      <c r="S2095" s="587"/>
    </row>
    <row r="2096" spans="3:19">
      <c r="C2096" s="587"/>
      <c r="R2096" s="587"/>
      <c r="S2096" s="587"/>
    </row>
    <row r="2097" spans="3:19">
      <c r="C2097" s="587"/>
      <c r="R2097" s="587"/>
      <c r="S2097" s="587"/>
    </row>
    <row r="2098" spans="3:19">
      <c r="C2098" s="587"/>
      <c r="R2098" s="587"/>
      <c r="S2098" s="587"/>
    </row>
    <row r="2099" spans="3:19">
      <c r="C2099" s="587"/>
      <c r="R2099" s="587"/>
      <c r="S2099" s="587"/>
    </row>
    <row r="2100" spans="3:19">
      <c r="C2100" s="587"/>
      <c r="R2100" s="587"/>
      <c r="S2100" s="587"/>
    </row>
    <row r="2101" spans="3:19">
      <c r="C2101" s="587"/>
      <c r="R2101" s="587"/>
      <c r="S2101" s="587"/>
    </row>
    <row r="2102" spans="3:19">
      <c r="C2102" s="587"/>
      <c r="R2102" s="587"/>
      <c r="S2102" s="587"/>
    </row>
    <row r="2103" spans="3:19">
      <c r="C2103" s="587"/>
      <c r="R2103" s="587"/>
      <c r="S2103" s="587"/>
    </row>
    <row r="2104" spans="3:19">
      <c r="C2104" s="587"/>
      <c r="R2104" s="587"/>
      <c r="S2104" s="587"/>
    </row>
    <row r="2105" spans="3:19">
      <c r="C2105" s="587"/>
      <c r="R2105" s="587"/>
      <c r="S2105" s="587"/>
    </row>
    <row r="2106" spans="3:19">
      <c r="C2106" s="587"/>
      <c r="R2106" s="587"/>
      <c r="S2106" s="587"/>
    </row>
    <row r="2107" spans="3:19">
      <c r="C2107" s="587"/>
      <c r="R2107" s="587"/>
      <c r="S2107" s="587"/>
    </row>
    <row r="2108" spans="3:19">
      <c r="C2108" s="587"/>
      <c r="R2108" s="587"/>
      <c r="S2108" s="587"/>
    </row>
    <row r="2109" spans="3:19">
      <c r="C2109" s="587"/>
      <c r="R2109" s="587"/>
      <c r="S2109" s="587"/>
    </row>
    <row r="2110" spans="3:19">
      <c r="C2110" s="587"/>
      <c r="R2110" s="587"/>
      <c r="S2110" s="587"/>
    </row>
    <row r="2111" spans="3:19">
      <c r="C2111" s="587"/>
      <c r="R2111" s="587"/>
      <c r="S2111" s="587"/>
    </row>
    <row r="2112" spans="3:19">
      <c r="C2112" s="587"/>
      <c r="R2112" s="587"/>
      <c r="S2112" s="587"/>
    </row>
    <row r="2113" spans="3:19">
      <c r="C2113" s="587"/>
      <c r="R2113" s="587"/>
      <c r="S2113" s="587"/>
    </row>
    <row r="2114" spans="3:19">
      <c r="C2114" s="587"/>
      <c r="R2114" s="587"/>
      <c r="S2114" s="587"/>
    </row>
    <row r="2115" spans="3:19">
      <c r="C2115" s="587"/>
      <c r="R2115" s="587"/>
      <c r="S2115" s="587"/>
    </row>
    <row r="2116" spans="3:19">
      <c r="C2116" s="587"/>
      <c r="R2116" s="587"/>
      <c r="S2116" s="587"/>
    </row>
    <row r="2117" spans="3:19">
      <c r="C2117" s="587"/>
      <c r="R2117" s="587"/>
      <c r="S2117" s="587"/>
    </row>
    <row r="2118" spans="3:19">
      <c r="C2118" s="587"/>
      <c r="R2118" s="587"/>
      <c r="S2118" s="587"/>
    </row>
    <row r="2119" spans="3:19">
      <c r="C2119" s="587"/>
      <c r="R2119" s="587"/>
      <c r="S2119" s="587"/>
    </row>
    <row r="2120" spans="3:19">
      <c r="C2120" s="587"/>
      <c r="R2120" s="587"/>
      <c r="S2120" s="587"/>
    </row>
    <row r="2121" spans="3:19">
      <c r="C2121" s="587"/>
      <c r="R2121" s="587"/>
      <c r="S2121" s="587"/>
    </row>
    <row r="2122" spans="3:19">
      <c r="C2122" s="587"/>
      <c r="R2122" s="587"/>
      <c r="S2122" s="587"/>
    </row>
    <row r="2123" spans="3:19">
      <c r="C2123" s="587"/>
      <c r="R2123" s="587"/>
      <c r="S2123" s="587"/>
    </row>
    <row r="2124" spans="3:19">
      <c r="C2124" s="587"/>
      <c r="R2124" s="587"/>
      <c r="S2124" s="587"/>
    </row>
    <row r="2125" spans="3:19">
      <c r="C2125" s="587"/>
      <c r="R2125" s="587"/>
      <c r="S2125" s="587"/>
    </row>
    <row r="2126" spans="3:19">
      <c r="C2126" s="587"/>
      <c r="R2126" s="587"/>
      <c r="S2126" s="587"/>
    </row>
    <row r="2127" spans="3:19">
      <c r="C2127" s="587"/>
      <c r="R2127" s="587"/>
      <c r="S2127" s="587"/>
    </row>
    <row r="2128" spans="3:19">
      <c r="C2128" s="587"/>
      <c r="R2128" s="587"/>
      <c r="S2128" s="587"/>
    </row>
    <row r="2129" spans="3:19">
      <c r="C2129" s="587"/>
      <c r="R2129" s="587"/>
      <c r="S2129" s="587"/>
    </row>
    <row r="2130" spans="3:19">
      <c r="C2130" s="587"/>
      <c r="R2130" s="587"/>
      <c r="S2130" s="587"/>
    </row>
    <row r="2131" spans="3:19">
      <c r="C2131" s="587"/>
      <c r="R2131" s="587"/>
      <c r="S2131" s="587"/>
    </row>
    <row r="2132" spans="3:19">
      <c r="C2132" s="587"/>
      <c r="R2132" s="587"/>
      <c r="S2132" s="587"/>
    </row>
    <row r="2133" spans="3:19">
      <c r="C2133" s="587"/>
      <c r="R2133" s="587"/>
      <c r="S2133" s="587"/>
    </row>
    <row r="2134" spans="3:19">
      <c r="C2134" s="587"/>
      <c r="R2134" s="587"/>
      <c r="S2134" s="587"/>
    </row>
    <row r="2135" spans="3:19">
      <c r="C2135" s="587"/>
      <c r="R2135" s="587"/>
      <c r="S2135" s="587"/>
    </row>
    <row r="2136" spans="3:19">
      <c r="C2136" s="587"/>
      <c r="R2136" s="587"/>
      <c r="S2136" s="587"/>
    </row>
    <row r="2137" spans="3:19">
      <c r="C2137" s="587"/>
      <c r="R2137" s="587"/>
      <c r="S2137" s="587"/>
    </row>
    <row r="2138" spans="3:19">
      <c r="C2138" s="587"/>
      <c r="R2138" s="587"/>
      <c r="S2138" s="587"/>
    </row>
    <row r="2139" spans="3:19">
      <c r="C2139" s="587"/>
      <c r="R2139" s="587"/>
      <c r="S2139" s="587"/>
    </row>
    <row r="2140" spans="3:19">
      <c r="C2140" s="587"/>
      <c r="R2140" s="587"/>
      <c r="S2140" s="587"/>
    </row>
    <row r="2141" spans="3:19">
      <c r="C2141" s="587"/>
      <c r="R2141" s="587"/>
      <c r="S2141" s="587"/>
    </row>
    <row r="2142" spans="3:19">
      <c r="C2142" s="587"/>
      <c r="R2142" s="587"/>
      <c r="S2142" s="587"/>
    </row>
    <row r="2143" spans="3:19">
      <c r="C2143" s="587"/>
      <c r="R2143" s="587"/>
      <c r="S2143" s="587"/>
    </row>
    <row r="2144" spans="3:19">
      <c r="C2144" s="587"/>
      <c r="R2144" s="587"/>
      <c r="S2144" s="587"/>
    </row>
    <row r="2145" spans="3:19">
      <c r="C2145" s="587"/>
      <c r="R2145" s="587"/>
      <c r="S2145" s="587"/>
    </row>
    <row r="2146" spans="3:19">
      <c r="C2146" s="587"/>
      <c r="R2146" s="587"/>
      <c r="S2146" s="587"/>
    </row>
    <row r="2147" spans="3:19">
      <c r="C2147" s="587"/>
      <c r="R2147" s="587"/>
      <c r="S2147" s="587"/>
    </row>
    <row r="2148" spans="3:19">
      <c r="C2148" s="587"/>
      <c r="R2148" s="587"/>
      <c r="S2148" s="587"/>
    </row>
    <row r="2149" spans="3:19">
      <c r="C2149" s="587"/>
      <c r="R2149" s="587"/>
      <c r="S2149" s="587"/>
    </row>
    <row r="2150" spans="3:19">
      <c r="C2150" s="587"/>
      <c r="R2150" s="587"/>
      <c r="S2150" s="587"/>
    </row>
    <row r="2151" spans="3:19">
      <c r="C2151" s="587"/>
      <c r="R2151" s="587"/>
      <c r="S2151" s="587"/>
    </row>
    <row r="2152" spans="3:19">
      <c r="C2152" s="587"/>
      <c r="R2152" s="587"/>
      <c r="S2152" s="587"/>
    </row>
    <row r="2153" spans="3:19">
      <c r="C2153" s="587"/>
      <c r="R2153" s="587"/>
      <c r="S2153" s="587"/>
    </row>
    <row r="2154" spans="3:19">
      <c r="C2154" s="587"/>
      <c r="R2154" s="587"/>
      <c r="S2154" s="587"/>
    </row>
    <row r="2155" spans="3:19">
      <c r="C2155" s="587"/>
      <c r="R2155" s="587"/>
      <c r="S2155" s="587"/>
    </row>
    <row r="2156" spans="3:19">
      <c r="C2156" s="587"/>
      <c r="R2156" s="587"/>
      <c r="S2156" s="587"/>
    </row>
    <row r="2157" spans="3:19">
      <c r="C2157" s="587"/>
      <c r="R2157" s="587"/>
      <c r="S2157" s="587"/>
    </row>
    <row r="2158" spans="3:19">
      <c r="C2158" s="587"/>
      <c r="R2158" s="587"/>
      <c r="S2158" s="587"/>
    </row>
    <row r="2159" spans="3:19">
      <c r="C2159" s="587"/>
      <c r="R2159" s="587"/>
      <c r="S2159" s="587"/>
    </row>
    <row r="2160" spans="3:19">
      <c r="C2160" s="587"/>
      <c r="R2160" s="587"/>
      <c r="S2160" s="587"/>
    </row>
    <row r="2161" spans="3:19">
      <c r="C2161" s="587"/>
      <c r="R2161" s="587"/>
      <c r="S2161" s="587"/>
    </row>
    <row r="2162" spans="3:19">
      <c r="C2162" s="587"/>
      <c r="R2162" s="587"/>
      <c r="S2162" s="587"/>
    </row>
    <row r="2163" spans="3:19">
      <c r="C2163" s="587"/>
      <c r="R2163" s="587"/>
      <c r="S2163" s="587"/>
    </row>
    <row r="2164" spans="3:19">
      <c r="C2164" s="587"/>
      <c r="R2164" s="587"/>
      <c r="S2164" s="587"/>
    </row>
    <row r="2165" spans="3:19">
      <c r="C2165" s="587"/>
      <c r="R2165" s="587"/>
      <c r="S2165" s="587"/>
    </row>
    <row r="2166" spans="3:19">
      <c r="C2166" s="587"/>
      <c r="R2166" s="587"/>
      <c r="S2166" s="587"/>
    </row>
    <row r="2167" spans="3:19">
      <c r="C2167" s="587"/>
      <c r="R2167" s="587"/>
      <c r="S2167" s="587"/>
    </row>
    <row r="2168" spans="3:19">
      <c r="C2168" s="587"/>
      <c r="R2168" s="587"/>
      <c r="S2168" s="587"/>
    </row>
    <row r="2169" spans="3:19">
      <c r="C2169" s="587"/>
      <c r="R2169" s="587"/>
      <c r="S2169" s="587"/>
    </row>
    <row r="2170" spans="3:19">
      <c r="C2170" s="587"/>
      <c r="R2170" s="587"/>
      <c r="S2170" s="587"/>
    </row>
    <row r="2171" spans="3:19">
      <c r="C2171" s="587"/>
      <c r="R2171" s="587"/>
      <c r="S2171" s="587"/>
    </row>
    <row r="2172" spans="3:19">
      <c r="C2172" s="587"/>
      <c r="R2172" s="587"/>
      <c r="S2172" s="587"/>
    </row>
    <row r="2173" spans="3:19">
      <c r="C2173" s="587"/>
      <c r="R2173" s="587"/>
      <c r="S2173" s="587"/>
    </row>
    <row r="2174" spans="3:19">
      <c r="C2174" s="587"/>
      <c r="R2174" s="587"/>
      <c r="S2174" s="587"/>
    </row>
    <row r="2175" spans="3:19">
      <c r="C2175" s="587"/>
      <c r="R2175" s="587"/>
      <c r="S2175" s="587"/>
    </row>
    <row r="2176" spans="3:19">
      <c r="C2176" s="587"/>
      <c r="R2176" s="587"/>
      <c r="S2176" s="587"/>
    </row>
    <row r="2177" spans="3:19">
      <c r="C2177" s="587"/>
      <c r="R2177" s="587"/>
      <c r="S2177" s="587"/>
    </row>
    <row r="2178" spans="3:19">
      <c r="C2178" s="587"/>
      <c r="R2178" s="587"/>
      <c r="S2178" s="587"/>
    </row>
    <row r="2179" spans="3:19">
      <c r="C2179" s="587"/>
      <c r="R2179" s="587"/>
      <c r="S2179" s="587"/>
    </row>
    <row r="2180" spans="3:19">
      <c r="C2180" s="587"/>
      <c r="R2180" s="587"/>
      <c r="S2180" s="587"/>
    </row>
    <row r="2181" spans="3:19">
      <c r="C2181" s="587"/>
      <c r="R2181" s="587"/>
      <c r="S2181" s="587"/>
    </row>
    <row r="2182" spans="3:19">
      <c r="C2182" s="587"/>
      <c r="R2182" s="587"/>
      <c r="S2182" s="587"/>
    </row>
    <row r="2183" spans="3:19">
      <c r="C2183" s="587"/>
      <c r="R2183" s="587"/>
      <c r="S2183" s="587"/>
    </row>
    <row r="2184" spans="3:19">
      <c r="C2184" s="587"/>
      <c r="R2184" s="587"/>
      <c r="S2184" s="587"/>
    </row>
    <row r="2185" spans="3:19">
      <c r="C2185" s="587"/>
      <c r="R2185" s="587"/>
      <c r="S2185" s="587"/>
    </row>
    <row r="2186" spans="3:19">
      <c r="C2186" s="587"/>
      <c r="R2186" s="587"/>
      <c r="S2186" s="587"/>
    </row>
    <row r="2187" spans="3:19">
      <c r="C2187" s="587"/>
      <c r="R2187" s="587"/>
      <c r="S2187" s="587"/>
    </row>
    <row r="2188" spans="3:19">
      <c r="C2188" s="587"/>
      <c r="R2188" s="587"/>
      <c r="S2188" s="587"/>
    </row>
    <row r="2189" spans="3:19">
      <c r="C2189" s="587"/>
      <c r="R2189" s="587"/>
      <c r="S2189" s="587"/>
    </row>
    <row r="2190" spans="3:19">
      <c r="C2190" s="587"/>
      <c r="R2190" s="587"/>
      <c r="S2190" s="587"/>
    </row>
    <row r="2191" spans="3:19">
      <c r="C2191" s="587"/>
      <c r="R2191" s="587"/>
      <c r="S2191" s="587"/>
    </row>
    <row r="2192" spans="3:19">
      <c r="C2192" s="587"/>
      <c r="R2192" s="587"/>
      <c r="S2192" s="587"/>
    </row>
    <row r="2193" spans="3:19">
      <c r="C2193" s="587"/>
      <c r="R2193" s="587"/>
      <c r="S2193" s="587"/>
    </row>
    <row r="2194" spans="3:19">
      <c r="C2194" s="587"/>
      <c r="R2194" s="587"/>
      <c r="S2194" s="587"/>
    </row>
    <row r="2195" spans="3:19">
      <c r="C2195" s="587"/>
      <c r="R2195" s="587"/>
      <c r="S2195" s="587"/>
    </row>
    <row r="2196" spans="3:19">
      <c r="C2196" s="587"/>
      <c r="R2196" s="587"/>
      <c r="S2196" s="587"/>
    </row>
    <row r="2197" spans="3:19">
      <c r="C2197" s="587"/>
      <c r="R2197" s="587"/>
      <c r="S2197" s="587"/>
    </row>
    <row r="2198" spans="3:19">
      <c r="C2198" s="587"/>
      <c r="R2198" s="587"/>
      <c r="S2198" s="587"/>
    </row>
    <row r="2199" spans="3:19">
      <c r="C2199" s="587"/>
      <c r="R2199" s="587"/>
      <c r="S2199" s="587"/>
    </row>
    <row r="2200" spans="3:19">
      <c r="C2200" s="587"/>
      <c r="R2200" s="587"/>
      <c r="S2200" s="587"/>
    </row>
    <row r="2201" spans="3:19">
      <c r="C2201" s="587"/>
      <c r="R2201" s="587"/>
      <c r="S2201" s="587"/>
    </row>
    <row r="2202" spans="3:19">
      <c r="C2202" s="587"/>
      <c r="R2202" s="587"/>
      <c r="S2202" s="587"/>
    </row>
    <row r="2203" spans="3:19">
      <c r="C2203" s="587"/>
      <c r="R2203" s="587"/>
      <c r="S2203" s="587"/>
    </row>
    <row r="2204" spans="3:19">
      <c r="C2204" s="587"/>
      <c r="R2204" s="587"/>
      <c r="S2204" s="587"/>
    </row>
    <row r="2205" spans="3:19">
      <c r="C2205" s="587"/>
      <c r="R2205" s="587"/>
      <c r="S2205" s="587"/>
    </row>
    <row r="2206" spans="3:19">
      <c r="C2206" s="587"/>
      <c r="R2206" s="587"/>
      <c r="S2206" s="587"/>
    </row>
    <row r="2207" spans="3:19">
      <c r="C2207" s="587"/>
      <c r="R2207" s="587"/>
      <c r="S2207" s="587"/>
    </row>
    <row r="2208" spans="3:19">
      <c r="C2208" s="587"/>
      <c r="R2208" s="587"/>
      <c r="S2208" s="587"/>
    </row>
    <row r="2209" spans="3:19">
      <c r="C2209" s="587"/>
      <c r="R2209" s="587"/>
      <c r="S2209" s="587"/>
    </row>
    <row r="2210" spans="3:19">
      <c r="C2210" s="587"/>
      <c r="R2210" s="587"/>
      <c r="S2210" s="587"/>
    </row>
    <row r="2211" spans="3:19">
      <c r="C2211" s="587"/>
      <c r="R2211" s="587"/>
      <c r="S2211" s="587"/>
    </row>
    <row r="2212" spans="3:19">
      <c r="C2212" s="587"/>
      <c r="R2212" s="587"/>
      <c r="S2212" s="587"/>
    </row>
    <row r="2213" spans="3:19">
      <c r="C2213" s="587"/>
      <c r="R2213" s="587"/>
      <c r="S2213" s="587"/>
    </row>
    <row r="2214" spans="3:19">
      <c r="C2214" s="587"/>
      <c r="R2214" s="587"/>
      <c r="S2214" s="587"/>
    </row>
    <row r="2215" spans="3:19">
      <c r="C2215" s="587"/>
      <c r="R2215" s="587"/>
      <c r="S2215" s="587"/>
    </row>
    <row r="2216" spans="3:19">
      <c r="C2216" s="587"/>
      <c r="R2216" s="587"/>
      <c r="S2216" s="587"/>
    </row>
    <row r="2217" spans="3:19">
      <c r="C2217" s="587"/>
      <c r="R2217" s="587"/>
      <c r="S2217" s="587"/>
    </row>
    <row r="2218" spans="3:19">
      <c r="C2218" s="587"/>
      <c r="R2218" s="587"/>
      <c r="S2218" s="587"/>
    </row>
    <row r="2219" spans="3:19">
      <c r="C2219" s="587"/>
      <c r="R2219" s="587"/>
      <c r="S2219" s="587"/>
    </row>
    <row r="2220" spans="3:19">
      <c r="C2220" s="587"/>
      <c r="R2220" s="587"/>
      <c r="S2220" s="587"/>
    </row>
    <row r="2221" spans="3:19">
      <c r="C2221" s="587"/>
      <c r="R2221" s="587"/>
      <c r="S2221" s="587"/>
    </row>
    <row r="2222" spans="3:19">
      <c r="C2222" s="587"/>
      <c r="R2222" s="587"/>
      <c r="S2222" s="587"/>
    </row>
    <row r="2223" spans="3:19">
      <c r="C2223" s="587"/>
      <c r="R2223" s="587"/>
      <c r="S2223" s="587"/>
    </row>
    <row r="2224" spans="3:19">
      <c r="C2224" s="587"/>
      <c r="R2224" s="587"/>
      <c r="S2224" s="587"/>
    </row>
    <row r="2225" spans="3:19">
      <c r="C2225" s="587"/>
      <c r="R2225" s="587"/>
      <c r="S2225" s="587"/>
    </row>
    <row r="2226" spans="3:19">
      <c r="C2226" s="587"/>
      <c r="R2226" s="587"/>
      <c r="S2226" s="587"/>
    </row>
    <row r="2227" spans="3:19">
      <c r="C2227" s="587"/>
      <c r="R2227" s="587"/>
      <c r="S2227" s="587"/>
    </row>
    <row r="2228" spans="3:19">
      <c r="C2228" s="587"/>
      <c r="R2228" s="587"/>
      <c r="S2228" s="587"/>
    </row>
    <row r="2229" spans="3:19">
      <c r="C2229" s="587"/>
      <c r="R2229" s="587"/>
      <c r="S2229" s="587"/>
    </row>
    <row r="2230" spans="3:19">
      <c r="C2230" s="587"/>
      <c r="R2230" s="587"/>
      <c r="S2230" s="587"/>
    </row>
    <row r="2231" spans="3:19">
      <c r="C2231" s="587"/>
      <c r="R2231" s="587"/>
      <c r="S2231" s="587"/>
    </row>
    <row r="2232" spans="3:19">
      <c r="C2232" s="587"/>
      <c r="R2232" s="587"/>
      <c r="S2232" s="587"/>
    </row>
    <row r="2233" spans="3:19">
      <c r="C2233" s="587"/>
      <c r="R2233" s="587"/>
      <c r="S2233" s="587"/>
    </row>
    <row r="2234" spans="3:19">
      <c r="C2234" s="587"/>
      <c r="R2234" s="587"/>
      <c r="S2234" s="587"/>
    </row>
    <row r="2235" spans="3:19">
      <c r="C2235" s="587"/>
      <c r="R2235" s="587"/>
      <c r="S2235" s="587"/>
    </row>
    <row r="2236" spans="3:19">
      <c r="C2236" s="587"/>
      <c r="R2236" s="587"/>
      <c r="S2236" s="587"/>
    </row>
    <row r="2237" spans="3:19">
      <c r="C2237" s="587"/>
      <c r="R2237" s="587"/>
      <c r="S2237" s="587"/>
    </row>
    <row r="2238" spans="3:19">
      <c r="C2238" s="587"/>
      <c r="R2238" s="587"/>
      <c r="S2238" s="587"/>
    </row>
    <row r="2239" spans="3:19">
      <c r="C2239" s="587"/>
      <c r="R2239" s="587"/>
      <c r="S2239" s="587"/>
    </row>
    <row r="2240" spans="3:19">
      <c r="C2240" s="587"/>
      <c r="R2240" s="587"/>
      <c r="S2240" s="587"/>
    </row>
    <row r="2241" spans="3:19">
      <c r="C2241" s="587"/>
      <c r="R2241" s="587"/>
      <c r="S2241" s="587"/>
    </row>
    <row r="2242" spans="3:19">
      <c r="C2242" s="587"/>
      <c r="R2242" s="587"/>
      <c r="S2242" s="587"/>
    </row>
    <row r="2243" spans="3:19">
      <c r="C2243" s="587"/>
      <c r="R2243" s="587"/>
      <c r="S2243" s="587"/>
    </row>
    <row r="2244" spans="3:19">
      <c r="C2244" s="587"/>
      <c r="R2244" s="587"/>
      <c r="S2244" s="587"/>
    </row>
    <row r="2245" spans="3:19">
      <c r="C2245" s="587"/>
      <c r="R2245" s="587"/>
      <c r="S2245" s="587"/>
    </row>
    <row r="2246" spans="3:19">
      <c r="C2246" s="587"/>
      <c r="R2246" s="587"/>
      <c r="S2246" s="587"/>
    </row>
    <row r="2247" spans="3:19">
      <c r="C2247" s="587"/>
      <c r="R2247" s="587"/>
      <c r="S2247" s="587"/>
    </row>
    <row r="2248" spans="3:19">
      <c r="C2248" s="587"/>
      <c r="R2248" s="587"/>
      <c r="S2248" s="587"/>
    </row>
    <row r="2249" spans="3:19">
      <c r="C2249" s="587"/>
      <c r="R2249" s="587"/>
      <c r="S2249" s="587"/>
    </row>
    <row r="2250" spans="3:19">
      <c r="C2250" s="587"/>
      <c r="R2250" s="587"/>
      <c r="S2250" s="587"/>
    </row>
    <row r="2251" spans="3:19">
      <c r="C2251" s="587"/>
      <c r="R2251" s="587"/>
      <c r="S2251" s="587"/>
    </row>
    <row r="2252" spans="3:19">
      <c r="C2252" s="587"/>
      <c r="R2252" s="587"/>
      <c r="S2252" s="587"/>
    </row>
    <row r="2253" spans="3:19">
      <c r="C2253" s="587"/>
      <c r="R2253" s="587"/>
      <c r="S2253" s="587"/>
    </row>
    <row r="2254" spans="3:19">
      <c r="C2254" s="587"/>
      <c r="R2254" s="587"/>
      <c r="S2254" s="587"/>
    </row>
    <row r="2255" spans="3:19">
      <c r="C2255" s="587"/>
      <c r="R2255" s="587"/>
      <c r="S2255" s="587"/>
    </row>
    <row r="2256" spans="3:19">
      <c r="C2256" s="587"/>
      <c r="R2256" s="587"/>
      <c r="S2256" s="587"/>
    </row>
    <row r="2257" spans="3:19">
      <c r="C2257" s="587"/>
      <c r="R2257" s="587"/>
      <c r="S2257" s="587"/>
    </row>
    <row r="2258" spans="3:19">
      <c r="C2258" s="587"/>
      <c r="R2258" s="587"/>
      <c r="S2258" s="587"/>
    </row>
    <row r="2259" spans="3:19">
      <c r="C2259" s="587"/>
      <c r="R2259" s="587"/>
      <c r="S2259" s="587"/>
    </row>
    <row r="2260" spans="3:19">
      <c r="C2260" s="587"/>
      <c r="R2260" s="587"/>
      <c r="S2260" s="587"/>
    </row>
    <row r="2261" spans="3:19">
      <c r="C2261" s="587"/>
      <c r="R2261" s="587"/>
      <c r="S2261" s="587"/>
    </row>
    <row r="2262" spans="3:19">
      <c r="C2262" s="587"/>
      <c r="R2262" s="587"/>
      <c r="S2262" s="587"/>
    </row>
    <row r="2263" spans="3:19">
      <c r="C2263" s="587"/>
      <c r="R2263" s="587"/>
      <c r="S2263" s="587"/>
    </row>
    <row r="2264" spans="3:19">
      <c r="C2264" s="587"/>
      <c r="R2264" s="587"/>
      <c r="S2264" s="587"/>
    </row>
    <row r="2265" spans="3:19">
      <c r="C2265" s="587"/>
      <c r="R2265" s="587"/>
      <c r="S2265" s="587"/>
    </row>
    <row r="2266" spans="3:19">
      <c r="C2266" s="587"/>
      <c r="R2266" s="587"/>
      <c r="S2266" s="587"/>
    </row>
    <row r="2267" spans="3:19">
      <c r="C2267" s="587"/>
      <c r="R2267" s="587"/>
      <c r="S2267" s="587"/>
    </row>
    <row r="2268" spans="3:19">
      <c r="C2268" s="587"/>
      <c r="R2268" s="587"/>
      <c r="S2268" s="587"/>
    </row>
    <row r="2269" spans="3:19">
      <c r="C2269" s="587"/>
      <c r="R2269" s="587"/>
      <c r="S2269" s="587"/>
    </row>
    <row r="2270" spans="3:19">
      <c r="C2270" s="587"/>
      <c r="R2270" s="587"/>
      <c r="S2270" s="587"/>
    </row>
    <row r="2271" spans="3:19">
      <c r="C2271" s="587"/>
      <c r="R2271" s="587"/>
      <c r="S2271" s="587"/>
    </row>
    <row r="2272" spans="3:19">
      <c r="C2272" s="587"/>
      <c r="R2272" s="587"/>
      <c r="S2272" s="587"/>
    </row>
    <row r="2273" spans="3:19">
      <c r="C2273" s="587"/>
      <c r="R2273" s="587"/>
      <c r="S2273" s="587"/>
    </row>
    <row r="2274" spans="3:19">
      <c r="C2274" s="587"/>
      <c r="R2274" s="587"/>
      <c r="S2274" s="587"/>
    </row>
    <row r="2275" spans="3:19">
      <c r="C2275" s="587"/>
      <c r="R2275" s="587"/>
      <c r="S2275" s="587"/>
    </row>
    <row r="2276" spans="3:19">
      <c r="C2276" s="587"/>
      <c r="R2276" s="587"/>
      <c r="S2276" s="587"/>
    </row>
    <row r="2277" spans="3:19">
      <c r="C2277" s="587"/>
      <c r="R2277" s="587"/>
      <c r="S2277" s="587"/>
    </row>
    <row r="2278" spans="3:19">
      <c r="C2278" s="587"/>
      <c r="R2278" s="587"/>
      <c r="S2278" s="587"/>
    </row>
    <row r="2279" spans="3:19">
      <c r="C2279" s="587"/>
      <c r="R2279" s="587"/>
      <c r="S2279" s="587"/>
    </row>
    <row r="2280" spans="3:19">
      <c r="C2280" s="587"/>
      <c r="R2280" s="587"/>
      <c r="S2280" s="587"/>
    </row>
    <row r="2281" spans="3:19">
      <c r="C2281" s="587"/>
      <c r="R2281" s="587"/>
      <c r="S2281" s="587"/>
    </row>
    <row r="2282" spans="3:19">
      <c r="C2282" s="587"/>
      <c r="R2282" s="587"/>
      <c r="S2282" s="587"/>
    </row>
    <row r="2283" spans="3:19">
      <c r="C2283" s="587"/>
      <c r="R2283" s="587"/>
      <c r="S2283" s="587"/>
    </row>
    <row r="2284" spans="3:19">
      <c r="C2284" s="587"/>
      <c r="R2284" s="587"/>
      <c r="S2284" s="587"/>
    </row>
    <row r="2285" spans="3:19">
      <c r="C2285" s="587"/>
      <c r="R2285" s="587"/>
      <c r="S2285" s="587"/>
    </row>
    <row r="2286" spans="3:19">
      <c r="C2286" s="587"/>
      <c r="R2286" s="587"/>
      <c r="S2286" s="587"/>
    </row>
    <row r="2287" spans="3:19">
      <c r="C2287" s="587"/>
      <c r="R2287" s="587"/>
      <c r="S2287" s="587"/>
    </row>
    <row r="2288" spans="3:19">
      <c r="C2288" s="587"/>
      <c r="R2288" s="587"/>
      <c r="S2288" s="587"/>
    </row>
    <row r="2289" spans="3:19">
      <c r="C2289" s="587"/>
      <c r="R2289" s="587"/>
      <c r="S2289" s="587"/>
    </row>
    <row r="2290" spans="3:19">
      <c r="C2290" s="587"/>
      <c r="R2290" s="587"/>
      <c r="S2290" s="587"/>
    </row>
    <row r="2291" spans="3:19">
      <c r="C2291" s="587"/>
      <c r="R2291" s="587"/>
      <c r="S2291" s="587"/>
    </row>
    <row r="2292" spans="3:19">
      <c r="C2292" s="587"/>
      <c r="R2292" s="587"/>
      <c r="S2292" s="587"/>
    </row>
    <row r="2293" spans="3:19">
      <c r="C2293" s="587"/>
      <c r="R2293" s="587"/>
      <c r="S2293" s="587"/>
    </row>
    <row r="2294" spans="3:19">
      <c r="C2294" s="587"/>
      <c r="R2294" s="587"/>
      <c r="S2294" s="587"/>
    </row>
    <row r="2295" spans="3:19">
      <c r="C2295" s="587"/>
      <c r="R2295" s="587"/>
      <c r="S2295" s="587"/>
    </row>
    <row r="2296" spans="3:19">
      <c r="C2296" s="587"/>
      <c r="R2296" s="587"/>
      <c r="S2296" s="587"/>
    </row>
    <row r="2297" spans="3:19">
      <c r="C2297" s="587"/>
      <c r="R2297" s="587"/>
      <c r="S2297" s="587"/>
    </row>
    <row r="2298" spans="3:19">
      <c r="C2298" s="587"/>
      <c r="R2298" s="587"/>
      <c r="S2298" s="587"/>
    </row>
    <row r="2299" spans="3:19">
      <c r="C2299" s="587"/>
      <c r="R2299" s="587"/>
      <c r="S2299" s="587"/>
    </row>
    <row r="2300" spans="3:19">
      <c r="C2300" s="587"/>
      <c r="R2300" s="587"/>
      <c r="S2300" s="587"/>
    </row>
    <row r="2301" spans="3:19">
      <c r="C2301" s="587"/>
      <c r="R2301" s="587"/>
      <c r="S2301" s="587"/>
    </row>
    <row r="2302" spans="3:19">
      <c r="C2302" s="587"/>
      <c r="R2302" s="587"/>
      <c r="S2302" s="587"/>
    </row>
    <row r="2303" spans="3:19">
      <c r="C2303" s="587"/>
      <c r="R2303" s="587"/>
      <c r="S2303" s="587"/>
    </row>
    <row r="2304" spans="3:19">
      <c r="C2304" s="587"/>
      <c r="R2304" s="587"/>
      <c r="S2304" s="587"/>
    </row>
    <row r="2305" spans="3:19">
      <c r="C2305" s="587"/>
      <c r="R2305" s="587"/>
      <c r="S2305" s="587"/>
    </row>
    <row r="2306" spans="3:19">
      <c r="C2306" s="587"/>
      <c r="R2306" s="587"/>
      <c r="S2306" s="587"/>
    </row>
    <row r="2307" spans="3:19">
      <c r="C2307" s="587"/>
      <c r="R2307" s="587"/>
      <c r="S2307" s="587"/>
    </row>
    <row r="2308" spans="3:19">
      <c r="C2308" s="587"/>
      <c r="R2308" s="587"/>
      <c r="S2308" s="587"/>
    </row>
    <row r="2309" spans="3:19">
      <c r="C2309" s="587"/>
      <c r="R2309" s="587"/>
      <c r="S2309" s="587"/>
    </row>
    <row r="2310" spans="3:19">
      <c r="C2310" s="587"/>
      <c r="R2310" s="587"/>
      <c r="S2310" s="587"/>
    </row>
    <row r="2311" spans="3:19">
      <c r="C2311" s="587"/>
      <c r="R2311" s="587"/>
      <c r="S2311" s="587"/>
    </row>
    <row r="2312" spans="3:19">
      <c r="C2312" s="587"/>
      <c r="R2312" s="587"/>
      <c r="S2312" s="587"/>
    </row>
    <row r="2313" spans="3:19">
      <c r="C2313" s="587"/>
      <c r="R2313" s="587"/>
      <c r="S2313" s="587"/>
    </row>
    <row r="2314" spans="3:19">
      <c r="C2314" s="587"/>
      <c r="R2314" s="587"/>
      <c r="S2314" s="587"/>
    </row>
    <row r="2315" spans="3:19">
      <c r="C2315" s="587"/>
      <c r="R2315" s="587"/>
      <c r="S2315" s="587"/>
    </row>
    <row r="2316" spans="3:19">
      <c r="C2316" s="587"/>
      <c r="R2316" s="587"/>
      <c r="S2316" s="587"/>
    </row>
    <row r="2317" spans="3:19">
      <c r="C2317" s="587"/>
      <c r="R2317" s="587"/>
      <c r="S2317" s="587"/>
    </row>
    <row r="2318" spans="3:19">
      <c r="C2318" s="587"/>
      <c r="R2318" s="587"/>
      <c r="S2318" s="587"/>
    </row>
    <row r="2319" spans="3:19">
      <c r="C2319" s="587"/>
      <c r="R2319" s="587"/>
      <c r="S2319" s="587"/>
    </row>
    <row r="2320" spans="3:19">
      <c r="C2320" s="587"/>
      <c r="R2320" s="587"/>
      <c r="S2320" s="587"/>
    </row>
    <row r="2321" spans="3:19">
      <c r="C2321" s="587"/>
      <c r="R2321" s="587"/>
      <c r="S2321" s="587"/>
    </row>
    <row r="2322" spans="3:19">
      <c r="C2322" s="587"/>
      <c r="R2322" s="587"/>
      <c r="S2322" s="587"/>
    </row>
    <row r="2323" spans="3:19">
      <c r="C2323" s="587"/>
      <c r="R2323" s="587"/>
      <c r="S2323" s="587"/>
    </row>
    <row r="2324" spans="3:19">
      <c r="C2324" s="587"/>
      <c r="R2324" s="587"/>
      <c r="S2324" s="587"/>
    </row>
    <row r="2325" spans="3:19">
      <c r="C2325" s="587"/>
      <c r="R2325" s="587"/>
      <c r="S2325" s="587"/>
    </row>
    <row r="2326" spans="3:19">
      <c r="C2326" s="587"/>
      <c r="R2326" s="587"/>
      <c r="S2326" s="587"/>
    </row>
    <row r="2327" spans="3:19">
      <c r="C2327" s="587"/>
      <c r="R2327" s="587"/>
      <c r="S2327" s="587"/>
    </row>
    <row r="2328" spans="3:19">
      <c r="C2328" s="587"/>
      <c r="R2328" s="587"/>
      <c r="S2328" s="587"/>
    </row>
    <row r="2329" spans="3:19">
      <c r="C2329" s="587"/>
      <c r="R2329" s="587"/>
      <c r="S2329" s="587"/>
    </row>
    <row r="2330" spans="3:19">
      <c r="C2330" s="587"/>
      <c r="R2330" s="587"/>
      <c r="S2330" s="587"/>
    </row>
    <row r="2331" spans="3:19">
      <c r="C2331" s="587"/>
      <c r="R2331" s="587"/>
      <c r="S2331" s="587"/>
    </row>
    <row r="2332" spans="3:19">
      <c r="C2332" s="587"/>
      <c r="R2332" s="587"/>
      <c r="S2332" s="587"/>
    </row>
    <row r="2333" spans="3:19">
      <c r="C2333" s="587"/>
      <c r="R2333" s="587"/>
      <c r="S2333" s="587"/>
    </row>
    <row r="2334" spans="3:19">
      <c r="C2334" s="587"/>
      <c r="R2334" s="587"/>
      <c r="S2334" s="587"/>
    </row>
    <row r="2335" spans="3:19">
      <c r="C2335" s="587"/>
      <c r="R2335" s="587"/>
      <c r="S2335" s="587"/>
    </row>
    <row r="2336" spans="3:19">
      <c r="C2336" s="587"/>
      <c r="R2336" s="587"/>
      <c r="S2336" s="587"/>
    </row>
    <row r="2337" spans="3:19">
      <c r="C2337" s="587"/>
      <c r="R2337" s="587"/>
      <c r="S2337" s="587"/>
    </row>
    <row r="2338" spans="3:19">
      <c r="C2338" s="587"/>
      <c r="R2338" s="587"/>
      <c r="S2338" s="587"/>
    </row>
    <row r="2339" spans="3:19">
      <c r="C2339" s="587"/>
      <c r="R2339" s="587"/>
      <c r="S2339" s="587"/>
    </row>
    <row r="2340" spans="3:19">
      <c r="C2340" s="587"/>
      <c r="R2340" s="587"/>
      <c r="S2340" s="587"/>
    </row>
    <row r="2341" spans="3:19">
      <c r="C2341" s="587"/>
      <c r="R2341" s="587"/>
      <c r="S2341" s="587"/>
    </row>
    <row r="2342" spans="3:19">
      <c r="C2342" s="587"/>
      <c r="R2342" s="587"/>
      <c r="S2342" s="587"/>
    </row>
    <row r="2343" spans="3:19">
      <c r="C2343" s="587"/>
      <c r="R2343" s="587"/>
      <c r="S2343" s="587"/>
    </row>
    <row r="2344" spans="3:19">
      <c r="C2344" s="587"/>
      <c r="R2344" s="587"/>
      <c r="S2344" s="587"/>
    </row>
    <row r="2345" spans="3:19">
      <c r="C2345" s="587"/>
      <c r="R2345" s="587"/>
      <c r="S2345" s="587"/>
    </row>
    <row r="2346" spans="3:19">
      <c r="C2346" s="587"/>
      <c r="R2346" s="587"/>
      <c r="S2346" s="587"/>
    </row>
    <row r="2347" spans="3:19">
      <c r="C2347" s="587"/>
      <c r="R2347" s="587"/>
      <c r="S2347" s="587"/>
    </row>
    <row r="2348" spans="3:19">
      <c r="C2348" s="587"/>
      <c r="R2348" s="587"/>
      <c r="S2348" s="587"/>
    </row>
    <row r="2349" spans="3:19">
      <c r="C2349" s="587"/>
      <c r="R2349" s="587"/>
      <c r="S2349" s="587"/>
    </row>
    <row r="2350" spans="3:19">
      <c r="C2350" s="587"/>
      <c r="R2350" s="587"/>
      <c r="S2350" s="587"/>
    </row>
    <row r="2351" spans="3:19">
      <c r="C2351" s="587"/>
      <c r="R2351" s="587"/>
      <c r="S2351" s="587"/>
    </row>
    <row r="2352" spans="3:19">
      <c r="C2352" s="587"/>
      <c r="R2352" s="587"/>
      <c r="S2352" s="587"/>
    </row>
    <row r="2353" spans="3:19">
      <c r="C2353" s="587"/>
      <c r="R2353" s="587"/>
      <c r="S2353" s="587"/>
    </row>
    <row r="2354" spans="3:19">
      <c r="C2354" s="587"/>
      <c r="R2354" s="587"/>
      <c r="S2354" s="587"/>
    </row>
    <row r="2355" spans="3:19">
      <c r="C2355" s="587"/>
      <c r="R2355" s="587"/>
      <c r="S2355" s="587"/>
    </row>
    <row r="2356" spans="3:19">
      <c r="C2356" s="587"/>
      <c r="R2356" s="587"/>
      <c r="S2356" s="587"/>
    </row>
    <row r="2357" spans="3:19">
      <c r="C2357" s="587"/>
      <c r="R2357" s="587"/>
      <c r="S2357" s="587"/>
    </row>
    <row r="2358" spans="3:19">
      <c r="C2358" s="587"/>
      <c r="R2358" s="587"/>
      <c r="S2358" s="587"/>
    </row>
    <row r="2359" spans="3:19">
      <c r="C2359" s="587"/>
      <c r="R2359" s="587"/>
      <c r="S2359" s="587"/>
    </row>
    <row r="2360" spans="3:19">
      <c r="C2360" s="587"/>
      <c r="R2360" s="587"/>
      <c r="S2360" s="587"/>
    </row>
    <row r="2361" spans="3:19">
      <c r="C2361" s="587"/>
      <c r="R2361" s="587"/>
      <c r="S2361" s="587"/>
    </row>
    <row r="2362" spans="3:19">
      <c r="C2362" s="587"/>
      <c r="R2362" s="587"/>
      <c r="S2362" s="587"/>
    </row>
    <row r="2363" spans="3:19">
      <c r="C2363" s="587"/>
      <c r="R2363" s="587"/>
      <c r="S2363" s="587"/>
    </row>
    <row r="2364" spans="3:19">
      <c r="C2364" s="587"/>
      <c r="R2364" s="587"/>
      <c r="S2364" s="587"/>
    </row>
    <row r="2365" spans="3:19">
      <c r="C2365" s="587"/>
      <c r="R2365" s="587"/>
      <c r="S2365" s="587"/>
    </row>
    <row r="2366" spans="3:19">
      <c r="C2366" s="587"/>
      <c r="R2366" s="587"/>
      <c r="S2366" s="587"/>
    </row>
    <row r="2367" spans="3:19">
      <c r="C2367" s="587"/>
      <c r="R2367" s="587"/>
      <c r="S2367" s="587"/>
    </row>
    <row r="2368" spans="3:19">
      <c r="C2368" s="587"/>
      <c r="R2368" s="587"/>
      <c r="S2368" s="587"/>
    </row>
    <row r="2369" spans="3:19">
      <c r="C2369" s="587"/>
      <c r="R2369" s="587"/>
      <c r="S2369" s="587"/>
    </row>
    <row r="2370" spans="3:19">
      <c r="C2370" s="587"/>
      <c r="R2370" s="587"/>
      <c r="S2370" s="587"/>
    </row>
    <row r="2371" spans="3:19">
      <c r="C2371" s="587"/>
      <c r="R2371" s="587"/>
      <c r="S2371" s="587"/>
    </row>
    <row r="2372" spans="3:19">
      <c r="C2372" s="587"/>
      <c r="R2372" s="587"/>
      <c r="S2372" s="587"/>
    </row>
    <row r="2373" spans="3:19">
      <c r="C2373" s="587"/>
      <c r="R2373" s="587"/>
      <c r="S2373" s="587"/>
    </row>
    <row r="2374" spans="3:19">
      <c r="C2374" s="587"/>
      <c r="R2374" s="587"/>
      <c r="S2374" s="587"/>
    </row>
    <row r="2375" spans="3:19">
      <c r="C2375" s="587"/>
      <c r="R2375" s="587"/>
      <c r="S2375" s="587"/>
    </row>
    <row r="2376" spans="3:19">
      <c r="C2376" s="587"/>
      <c r="R2376" s="587"/>
      <c r="S2376" s="587"/>
    </row>
    <row r="2377" spans="3:19">
      <c r="C2377" s="587"/>
      <c r="R2377" s="587"/>
      <c r="S2377" s="587"/>
    </row>
    <row r="2378" spans="3:19">
      <c r="C2378" s="587"/>
      <c r="R2378" s="587"/>
      <c r="S2378" s="587"/>
    </row>
    <row r="2379" spans="3:19">
      <c r="C2379" s="587"/>
      <c r="R2379" s="587"/>
      <c r="S2379" s="587"/>
    </row>
    <row r="2380" spans="3:19">
      <c r="C2380" s="587"/>
      <c r="R2380" s="587"/>
      <c r="S2380" s="587"/>
    </row>
    <row r="2381" spans="3:19">
      <c r="C2381" s="587"/>
      <c r="R2381" s="587"/>
      <c r="S2381" s="587"/>
    </row>
    <row r="2382" spans="3:19">
      <c r="C2382" s="587"/>
      <c r="R2382" s="587"/>
      <c r="S2382" s="587"/>
    </row>
    <row r="2383" spans="3:19">
      <c r="C2383" s="587"/>
      <c r="R2383" s="587"/>
      <c r="S2383" s="587"/>
    </row>
    <row r="2384" spans="3:19">
      <c r="C2384" s="587"/>
      <c r="R2384" s="587"/>
      <c r="S2384" s="587"/>
    </row>
    <row r="2385" spans="3:19">
      <c r="C2385" s="587"/>
      <c r="R2385" s="587"/>
      <c r="S2385" s="587"/>
    </row>
    <row r="2386" spans="3:19">
      <c r="C2386" s="587"/>
      <c r="R2386" s="587"/>
      <c r="S2386" s="587"/>
    </row>
    <row r="2387" spans="3:19">
      <c r="C2387" s="587"/>
      <c r="R2387" s="587"/>
      <c r="S2387" s="587"/>
    </row>
    <row r="2388" spans="3:19">
      <c r="C2388" s="587"/>
      <c r="R2388" s="587"/>
      <c r="S2388" s="587"/>
    </row>
    <row r="2389" spans="3:19">
      <c r="C2389" s="587"/>
      <c r="R2389" s="587"/>
      <c r="S2389" s="587"/>
    </row>
    <row r="2390" spans="3:19">
      <c r="C2390" s="587"/>
      <c r="R2390" s="587"/>
      <c r="S2390" s="587"/>
    </row>
    <row r="2391" spans="3:19">
      <c r="C2391" s="587"/>
      <c r="R2391" s="587"/>
      <c r="S2391" s="587"/>
    </row>
    <row r="2392" spans="3:19">
      <c r="C2392" s="587"/>
      <c r="R2392" s="587"/>
      <c r="S2392" s="587"/>
    </row>
    <row r="2393" spans="3:19">
      <c r="C2393" s="587"/>
      <c r="R2393" s="587"/>
      <c r="S2393" s="587"/>
    </row>
    <row r="2394" spans="3:19">
      <c r="C2394" s="587"/>
      <c r="R2394" s="587"/>
      <c r="S2394" s="587"/>
    </row>
    <row r="2395" spans="3:19">
      <c r="C2395" s="587"/>
      <c r="R2395" s="587"/>
      <c r="S2395" s="587"/>
    </row>
    <row r="2396" spans="3:19">
      <c r="C2396" s="587"/>
      <c r="R2396" s="587"/>
      <c r="S2396" s="587"/>
    </row>
    <row r="2397" spans="3:19">
      <c r="C2397" s="587"/>
      <c r="R2397" s="587"/>
      <c r="S2397" s="587"/>
    </row>
    <row r="2398" spans="3:19">
      <c r="C2398" s="587"/>
      <c r="R2398" s="587"/>
      <c r="S2398" s="587"/>
    </row>
    <row r="2399" spans="3:19">
      <c r="C2399" s="587"/>
      <c r="R2399" s="587"/>
      <c r="S2399" s="587"/>
    </row>
    <row r="2400" spans="3:19">
      <c r="C2400" s="587"/>
      <c r="R2400" s="587"/>
      <c r="S2400" s="587"/>
    </row>
    <row r="2401" spans="3:19">
      <c r="C2401" s="587"/>
      <c r="R2401" s="587"/>
      <c r="S2401" s="587"/>
    </row>
    <row r="2402" spans="3:19">
      <c r="C2402" s="587"/>
      <c r="R2402" s="587"/>
      <c r="S2402" s="587"/>
    </row>
    <row r="2403" spans="3:19">
      <c r="C2403" s="587"/>
      <c r="R2403" s="587"/>
      <c r="S2403" s="587"/>
    </row>
    <row r="2404" spans="3:19">
      <c r="C2404" s="587"/>
      <c r="R2404" s="587"/>
      <c r="S2404" s="587"/>
    </row>
    <row r="2405" spans="3:19">
      <c r="C2405" s="587"/>
      <c r="R2405" s="587"/>
      <c r="S2405" s="587"/>
    </row>
    <row r="2406" spans="3:19">
      <c r="C2406" s="587"/>
      <c r="R2406" s="587"/>
      <c r="S2406" s="587"/>
    </row>
    <row r="2407" spans="3:19">
      <c r="C2407" s="587"/>
      <c r="R2407" s="587"/>
      <c r="S2407" s="587"/>
    </row>
    <row r="2408" spans="3:19">
      <c r="C2408" s="587"/>
      <c r="R2408" s="587"/>
      <c r="S2408" s="587"/>
    </row>
    <row r="2409" spans="3:19">
      <c r="C2409" s="587"/>
      <c r="R2409" s="587"/>
      <c r="S2409" s="587"/>
    </row>
    <row r="2410" spans="3:19">
      <c r="C2410" s="587"/>
      <c r="R2410" s="587"/>
      <c r="S2410" s="587"/>
    </row>
    <row r="2411" spans="3:19">
      <c r="C2411" s="587"/>
      <c r="R2411" s="587"/>
      <c r="S2411" s="587"/>
    </row>
    <row r="2412" spans="3:19">
      <c r="C2412" s="587"/>
      <c r="R2412" s="587"/>
      <c r="S2412" s="587"/>
    </row>
    <row r="2413" spans="3:19">
      <c r="C2413" s="587"/>
      <c r="R2413" s="587"/>
      <c r="S2413" s="587"/>
    </row>
    <row r="2414" spans="3:19">
      <c r="C2414" s="587"/>
      <c r="R2414" s="587"/>
      <c r="S2414" s="587"/>
    </row>
    <row r="2415" spans="3:19">
      <c r="C2415" s="587"/>
      <c r="R2415" s="587"/>
      <c r="S2415" s="587"/>
    </row>
    <row r="2416" spans="3:19">
      <c r="C2416" s="587"/>
      <c r="R2416" s="587"/>
      <c r="S2416" s="587"/>
    </row>
    <row r="2417" spans="3:19">
      <c r="C2417" s="587"/>
      <c r="R2417" s="587"/>
      <c r="S2417" s="587"/>
    </row>
    <row r="2418" spans="3:19">
      <c r="C2418" s="587"/>
      <c r="R2418" s="587"/>
      <c r="S2418" s="587"/>
    </row>
    <row r="2419" spans="3:19">
      <c r="C2419" s="587"/>
      <c r="R2419" s="587"/>
      <c r="S2419" s="587"/>
    </row>
    <row r="2420" spans="3:19">
      <c r="C2420" s="587"/>
      <c r="R2420" s="587"/>
      <c r="S2420" s="587"/>
    </row>
    <row r="2421" spans="3:19">
      <c r="C2421" s="587"/>
      <c r="R2421" s="587"/>
      <c r="S2421" s="587"/>
    </row>
    <row r="2422" spans="3:19">
      <c r="C2422" s="587"/>
      <c r="R2422" s="587"/>
      <c r="S2422" s="587"/>
    </row>
    <row r="2423" spans="3:19">
      <c r="C2423" s="587"/>
      <c r="R2423" s="587"/>
      <c r="S2423" s="587"/>
    </row>
    <row r="2424" spans="3:19">
      <c r="C2424" s="587"/>
      <c r="R2424" s="587"/>
      <c r="S2424" s="587"/>
    </row>
    <row r="2425" spans="3:19">
      <c r="C2425" s="587"/>
      <c r="R2425" s="587"/>
      <c r="S2425" s="587"/>
    </row>
    <row r="2426" spans="3:19">
      <c r="C2426" s="587"/>
      <c r="R2426" s="587"/>
      <c r="S2426" s="587"/>
    </row>
    <row r="2427" spans="3:19">
      <c r="C2427" s="587"/>
      <c r="R2427" s="587"/>
      <c r="S2427" s="587"/>
    </row>
    <row r="2428" spans="3:19">
      <c r="C2428" s="587"/>
      <c r="R2428" s="587"/>
      <c r="S2428" s="587"/>
    </row>
    <row r="2429" spans="3:19">
      <c r="C2429" s="587"/>
      <c r="R2429" s="587"/>
      <c r="S2429" s="587"/>
    </row>
    <row r="2430" spans="3:19">
      <c r="C2430" s="587"/>
      <c r="R2430" s="587"/>
      <c r="S2430" s="587"/>
    </row>
    <row r="2431" spans="3:19">
      <c r="C2431" s="587"/>
      <c r="R2431" s="587"/>
      <c r="S2431" s="587"/>
    </row>
    <row r="2432" spans="3:19">
      <c r="C2432" s="587"/>
      <c r="R2432" s="587"/>
      <c r="S2432" s="587"/>
    </row>
    <row r="2433" spans="3:19">
      <c r="C2433" s="587"/>
      <c r="R2433" s="587"/>
      <c r="S2433" s="587"/>
    </row>
    <row r="2434" spans="3:19">
      <c r="C2434" s="587"/>
      <c r="R2434" s="587"/>
      <c r="S2434" s="587"/>
    </row>
    <row r="2435" spans="3:19">
      <c r="C2435" s="587"/>
      <c r="R2435" s="587"/>
      <c r="S2435" s="587"/>
    </row>
    <row r="2436" spans="3:19">
      <c r="C2436" s="587"/>
      <c r="R2436" s="587"/>
      <c r="S2436" s="587"/>
    </row>
    <row r="2437" spans="3:19">
      <c r="C2437" s="587"/>
      <c r="R2437" s="587"/>
      <c r="S2437" s="587"/>
    </row>
    <row r="2438" spans="3:19">
      <c r="C2438" s="587"/>
      <c r="R2438" s="587"/>
      <c r="S2438" s="587"/>
    </row>
    <row r="2439" spans="3:19">
      <c r="C2439" s="587"/>
      <c r="R2439" s="587"/>
      <c r="S2439" s="587"/>
    </row>
    <row r="2440" spans="3:19">
      <c r="C2440" s="587"/>
      <c r="R2440" s="587"/>
      <c r="S2440" s="587"/>
    </row>
    <row r="2441" spans="3:19">
      <c r="C2441" s="587"/>
      <c r="R2441" s="587"/>
      <c r="S2441" s="587"/>
    </row>
    <row r="2442" spans="3:19">
      <c r="C2442" s="587"/>
      <c r="R2442" s="587"/>
      <c r="S2442" s="587"/>
    </row>
    <row r="2443" spans="3:19">
      <c r="C2443" s="587"/>
      <c r="R2443" s="587"/>
      <c r="S2443" s="587"/>
    </row>
    <row r="2444" spans="3:19">
      <c r="C2444" s="587"/>
      <c r="R2444" s="587"/>
      <c r="S2444" s="587"/>
    </row>
    <row r="2445" spans="3:19">
      <c r="C2445" s="587"/>
      <c r="R2445" s="587"/>
      <c r="S2445" s="587"/>
    </row>
    <row r="2446" spans="3:19">
      <c r="C2446" s="587"/>
      <c r="R2446" s="587"/>
      <c r="S2446" s="587"/>
    </row>
    <row r="2447" spans="3:19">
      <c r="C2447" s="587"/>
      <c r="R2447" s="587"/>
      <c r="S2447" s="587"/>
    </row>
    <row r="2448" spans="3:19">
      <c r="C2448" s="587"/>
      <c r="R2448" s="587"/>
      <c r="S2448" s="587"/>
    </row>
    <row r="2449" spans="3:19">
      <c r="C2449" s="587"/>
      <c r="R2449" s="587"/>
      <c r="S2449" s="587"/>
    </row>
    <row r="2450" spans="3:19">
      <c r="C2450" s="587"/>
      <c r="R2450" s="587"/>
      <c r="S2450" s="587"/>
    </row>
    <row r="2451" spans="3:19">
      <c r="C2451" s="587"/>
      <c r="R2451" s="587"/>
      <c r="S2451" s="587"/>
    </row>
    <row r="2452" spans="3:19">
      <c r="C2452" s="587"/>
      <c r="R2452" s="587"/>
      <c r="S2452" s="587"/>
    </row>
    <row r="2453" spans="3:19">
      <c r="C2453" s="587"/>
      <c r="R2453" s="587"/>
      <c r="S2453" s="587"/>
    </row>
    <row r="2454" spans="3:19">
      <c r="C2454" s="587"/>
      <c r="R2454" s="587"/>
      <c r="S2454" s="587"/>
    </row>
    <row r="2455" spans="3:19">
      <c r="C2455" s="587"/>
      <c r="R2455" s="587"/>
      <c r="S2455" s="587"/>
    </row>
    <row r="2456" spans="3:19">
      <c r="C2456" s="587"/>
      <c r="R2456" s="587"/>
      <c r="S2456" s="587"/>
    </row>
    <row r="2457" spans="3:19">
      <c r="C2457" s="587"/>
      <c r="R2457" s="587"/>
      <c r="S2457" s="587"/>
    </row>
    <row r="2458" spans="3:19">
      <c r="C2458" s="587"/>
      <c r="R2458" s="587"/>
      <c r="S2458" s="587"/>
    </row>
    <row r="2459" spans="3:19">
      <c r="C2459" s="587"/>
      <c r="R2459" s="587"/>
      <c r="S2459" s="587"/>
    </row>
    <row r="2460" spans="3:19">
      <c r="C2460" s="587"/>
      <c r="R2460" s="587"/>
      <c r="S2460" s="587"/>
    </row>
    <row r="2461" spans="3:19">
      <c r="C2461" s="587"/>
      <c r="R2461" s="587"/>
      <c r="S2461" s="587"/>
    </row>
    <row r="2462" spans="3:19">
      <c r="C2462" s="587"/>
      <c r="R2462" s="587"/>
      <c r="S2462" s="587"/>
    </row>
    <row r="2463" spans="3:19">
      <c r="C2463" s="587"/>
      <c r="R2463" s="587"/>
      <c r="S2463" s="587"/>
    </row>
    <row r="2464" spans="3:19">
      <c r="C2464" s="587"/>
      <c r="R2464" s="587"/>
      <c r="S2464" s="587"/>
    </row>
    <row r="2465" spans="3:19">
      <c r="C2465" s="587"/>
      <c r="R2465" s="587"/>
      <c r="S2465" s="587"/>
    </row>
    <row r="2466" spans="3:19">
      <c r="C2466" s="587"/>
      <c r="R2466" s="587"/>
      <c r="S2466" s="587"/>
    </row>
    <row r="2467" spans="3:19">
      <c r="C2467" s="587"/>
      <c r="R2467" s="587"/>
      <c r="S2467" s="587"/>
    </row>
    <row r="2468" spans="3:19">
      <c r="C2468" s="587"/>
      <c r="R2468" s="587"/>
      <c r="S2468" s="587"/>
    </row>
    <row r="2469" spans="3:19">
      <c r="C2469" s="587"/>
      <c r="R2469" s="587"/>
      <c r="S2469" s="587"/>
    </row>
    <row r="2470" spans="3:19">
      <c r="C2470" s="587"/>
      <c r="R2470" s="587"/>
      <c r="S2470" s="587"/>
    </row>
    <row r="2471" spans="3:19">
      <c r="C2471" s="587"/>
      <c r="R2471" s="587"/>
      <c r="S2471" s="587"/>
    </row>
    <row r="2472" spans="3:19">
      <c r="C2472" s="587"/>
      <c r="R2472" s="587"/>
      <c r="S2472" s="587"/>
    </row>
    <row r="2473" spans="3:19">
      <c r="C2473" s="587"/>
      <c r="R2473" s="587"/>
      <c r="S2473" s="587"/>
    </row>
    <row r="2474" spans="3:19">
      <c r="C2474" s="587"/>
      <c r="R2474" s="587"/>
      <c r="S2474" s="587"/>
    </row>
    <row r="2475" spans="3:19">
      <c r="C2475" s="587"/>
      <c r="R2475" s="587"/>
      <c r="S2475" s="587"/>
    </row>
    <row r="2476" spans="3:19">
      <c r="C2476" s="587"/>
      <c r="R2476" s="587"/>
      <c r="S2476" s="587"/>
    </row>
    <row r="2477" spans="3:19">
      <c r="C2477" s="587"/>
      <c r="R2477" s="587"/>
      <c r="S2477" s="587"/>
    </row>
    <row r="2478" spans="3:19">
      <c r="C2478" s="587"/>
      <c r="R2478" s="587"/>
      <c r="S2478" s="587"/>
    </row>
    <row r="2479" spans="3:19">
      <c r="C2479" s="587"/>
      <c r="R2479" s="587"/>
      <c r="S2479" s="587"/>
    </row>
    <row r="2480" spans="3:19">
      <c r="C2480" s="587"/>
      <c r="R2480" s="587"/>
      <c r="S2480" s="587"/>
    </row>
    <row r="2481" spans="3:19">
      <c r="C2481" s="587"/>
      <c r="R2481" s="587"/>
      <c r="S2481" s="587"/>
    </row>
    <row r="2482" spans="3:19">
      <c r="C2482" s="587"/>
      <c r="R2482" s="587"/>
      <c r="S2482" s="587"/>
    </row>
    <row r="2483" spans="3:19">
      <c r="C2483" s="587"/>
      <c r="R2483" s="587"/>
      <c r="S2483" s="587"/>
    </row>
    <row r="2484" spans="3:19">
      <c r="C2484" s="587"/>
      <c r="R2484" s="587"/>
      <c r="S2484" s="587"/>
    </row>
    <row r="2485" spans="3:19">
      <c r="C2485" s="587"/>
      <c r="R2485" s="587"/>
      <c r="S2485" s="587"/>
    </row>
    <row r="2486" spans="3:19">
      <c r="C2486" s="587"/>
      <c r="R2486" s="587"/>
      <c r="S2486" s="587"/>
    </row>
    <row r="2487" spans="3:19">
      <c r="C2487" s="587"/>
      <c r="R2487" s="587"/>
      <c r="S2487" s="587"/>
    </row>
    <row r="2488" spans="3:19">
      <c r="C2488" s="587"/>
      <c r="R2488" s="587"/>
      <c r="S2488" s="587"/>
    </row>
    <row r="2489" spans="3:19">
      <c r="C2489" s="587"/>
      <c r="R2489" s="587"/>
      <c r="S2489" s="587"/>
    </row>
    <row r="2490" spans="3:19">
      <c r="C2490" s="587"/>
      <c r="R2490" s="587"/>
      <c r="S2490" s="587"/>
    </row>
    <row r="2491" spans="3:19">
      <c r="C2491" s="587"/>
      <c r="R2491" s="587"/>
      <c r="S2491" s="587"/>
    </row>
    <row r="2492" spans="3:19">
      <c r="C2492" s="587"/>
      <c r="R2492" s="587"/>
      <c r="S2492" s="587"/>
    </row>
    <row r="2493" spans="3:19">
      <c r="C2493" s="587"/>
      <c r="R2493" s="587"/>
      <c r="S2493" s="587"/>
    </row>
    <row r="2494" spans="3:19">
      <c r="C2494" s="587"/>
      <c r="R2494" s="587"/>
      <c r="S2494" s="587"/>
    </row>
    <row r="2495" spans="3:19">
      <c r="C2495" s="587"/>
      <c r="R2495" s="587"/>
      <c r="S2495" s="587"/>
    </row>
    <row r="2496" spans="3:19">
      <c r="C2496" s="587"/>
      <c r="R2496" s="587"/>
      <c r="S2496" s="587"/>
    </row>
    <row r="2497" spans="3:19">
      <c r="C2497" s="587"/>
      <c r="R2497" s="587"/>
      <c r="S2497" s="587"/>
    </row>
    <row r="2498" spans="3:19">
      <c r="C2498" s="587"/>
      <c r="R2498" s="587"/>
      <c r="S2498" s="587"/>
    </row>
    <row r="2499" spans="3:19">
      <c r="C2499" s="587"/>
      <c r="R2499" s="587"/>
      <c r="S2499" s="587"/>
    </row>
    <row r="2500" spans="3:19">
      <c r="C2500" s="587"/>
      <c r="R2500" s="587"/>
      <c r="S2500" s="587"/>
    </row>
    <row r="2501" spans="3:19">
      <c r="C2501" s="587"/>
      <c r="R2501" s="587"/>
      <c r="S2501" s="587"/>
    </row>
    <row r="2502" spans="3:19">
      <c r="C2502" s="587"/>
      <c r="R2502" s="587"/>
      <c r="S2502" s="587"/>
    </row>
    <row r="2503" spans="3:19">
      <c r="C2503" s="587"/>
      <c r="R2503" s="587"/>
      <c r="S2503" s="587"/>
    </row>
    <row r="2504" spans="3:19">
      <c r="C2504" s="587"/>
      <c r="R2504" s="587"/>
      <c r="S2504" s="587"/>
    </row>
    <row r="2505" spans="3:19">
      <c r="C2505" s="587"/>
      <c r="R2505" s="587"/>
      <c r="S2505" s="587"/>
    </row>
    <row r="2506" spans="3:19">
      <c r="C2506" s="587"/>
      <c r="R2506" s="587"/>
      <c r="S2506" s="587"/>
    </row>
    <row r="2507" spans="3:19">
      <c r="C2507" s="587"/>
      <c r="R2507" s="587"/>
      <c r="S2507" s="587"/>
    </row>
    <row r="2508" spans="3:19">
      <c r="C2508" s="587"/>
      <c r="R2508" s="587"/>
      <c r="S2508" s="587"/>
    </row>
    <row r="2509" spans="3:19">
      <c r="C2509" s="587"/>
      <c r="R2509" s="587"/>
      <c r="S2509" s="587"/>
    </row>
    <row r="2510" spans="3:19">
      <c r="C2510" s="587"/>
      <c r="R2510" s="587"/>
      <c r="S2510" s="587"/>
    </row>
    <row r="2511" spans="3:19">
      <c r="C2511" s="587"/>
      <c r="R2511" s="587"/>
      <c r="S2511" s="587"/>
    </row>
    <row r="2512" spans="3:19">
      <c r="C2512" s="587"/>
      <c r="R2512" s="587"/>
      <c r="S2512" s="587"/>
    </row>
    <row r="2513" spans="3:19">
      <c r="C2513" s="587"/>
      <c r="R2513" s="587"/>
      <c r="S2513" s="587"/>
    </row>
    <row r="2514" spans="3:19">
      <c r="C2514" s="587"/>
      <c r="R2514" s="587"/>
      <c r="S2514" s="587"/>
    </row>
    <row r="2515" spans="3:19">
      <c r="C2515" s="587"/>
      <c r="R2515" s="587"/>
      <c r="S2515" s="587"/>
    </row>
    <row r="2516" spans="3:19">
      <c r="C2516" s="587"/>
      <c r="R2516" s="587"/>
      <c r="S2516" s="587"/>
    </row>
    <row r="2517" spans="3:19">
      <c r="C2517" s="587"/>
      <c r="R2517" s="587"/>
      <c r="S2517" s="587"/>
    </row>
    <row r="2518" spans="3:19">
      <c r="C2518" s="587"/>
      <c r="R2518" s="587"/>
      <c r="S2518" s="587"/>
    </row>
    <row r="2519" spans="3:19">
      <c r="C2519" s="587"/>
      <c r="R2519" s="587"/>
      <c r="S2519" s="587"/>
    </row>
    <row r="2520" spans="3:19">
      <c r="C2520" s="587"/>
      <c r="R2520" s="587"/>
      <c r="S2520" s="587"/>
    </row>
    <row r="2521" spans="3:19">
      <c r="C2521" s="587"/>
      <c r="R2521" s="587"/>
      <c r="S2521" s="587"/>
    </row>
    <row r="2522" spans="3:19">
      <c r="C2522" s="587"/>
      <c r="R2522" s="587"/>
      <c r="S2522" s="587"/>
    </row>
    <row r="2523" spans="3:19">
      <c r="C2523" s="587"/>
      <c r="R2523" s="587"/>
      <c r="S2523" s="587"/>
    </row>
    <row r="2524" spans="3:19">
      <c r="C2524" s="587"/>
      <c r="R2524" s="587"/>
      <c r="S2524" s="587"/>
    </row>
    <row r="2525" spans="3:19">
      <c r="C2525" s="587"/>
      <c r="R2525" s="587"/>
      <c r="S2525" s="587"/>
    </row>
    <row r="2526" spans="3:19">
      <c r="C2526" s="587"/>
      <c r="R2526" s="587"/>
      <c r="S2526" s="587"/>
    </row>
    <row r="2527" spans="3:19">
      <c r="C2527" s="587"/>
      <c r="R2527" s="587"/>
      <c r="S2527" s="587"/>
    </row>
    <row r="2528" spans="3:19">
      <c r="C2528" s="587"/>
      <c r="R2528" s="587"/>
      <c r="S2528" s="587"/>
    </row>
    <row r="2529" spans="3:19">
      <c r="C2529" s="587"/>
      <c r="R2529" s="587"/>
      <c r="S2529" s="587"/>
    </row>
    <row r="2530" spans="3:19">
      <c r="C2530" s="587"/>
      <c r="R2530" s="587"/>
      <c r="S2530" s="587"/>
    </row>
    <row r="2531" spans="3:19">
      <c r="C2531" s="587"/>
      <c r="R2531" s="587"/>
      <c r="S2531" s="587"/>
    </row>
    <row r="2532" spans="3:19">
      <c r="C2532" s="587"/>
      <c r="R2532" s="587"/>
      <c r="S2532" s="587"/>
    </row>
    <row r="2533" spans="3:19">
      <c r="C2533" s="587"/>
      <c r="R2533" s="587"/>
      <c r="S2533" s="587"/>
    </row>
    <row r="2534" spans="3:19">
      <c r="C2534" s="587"/>
      <c r="R2534" s="587"/>
      <c r="S2534" s="587"/>
    </row>
    <row r="2535" spans="3:19">
      <c r="C2535" s="587"/>
      <c r="R2535" s="587"/>
      <c r="S2535" s="587"/>
    </row>
    <row r="2536" spans="3:19">
      <c r="C2536" s="587"/>
      <c r="R2536" s="587"/>
      <c r="S2536" s="587"/>
    </row>
    <row r="2537" spans="3:19">
      <c r="C2537" s="587"/>
      <c r="R2537" s="587"/>
      <c r="S2537" s="587"/>
    </row>
    <row r="2538" spans="3:19">
      <c r="C2538" s="587"/>
      <c r="R2538" s="587"/>
      <c r="S2538" s="587"/>
    </row>
    <row r="2539" spans="3:19">
      <c r="C2539" s="587"/>
      <c r="R2539" s="587"/>
      <c r="S2539" s="587"/>
    </row>
    <row r="2540" spans="3:19">
      <c r="C2540" s="587"/>
      <c r="R2540" s="587"/>
      <c r="S2540" s="587"/>
    </row>
    <row r="2541" spans="3:19">
      <c r="C2541" s="587"/>
      <c r="R2541" s="587"/>
      <c r="S2541" s="587"/>
    </row>
    <row r="2542" spans="3:19">
      <c r="C2542" s="587"/>
      <c r="R2542" s="587"/>
      <c r="S2542" s="587"/>
    </row>
    <row r="2543" spans="3:19">
      <c r="C2543" s="587"/>
      <c r="R2543" s="587"/>
      <c r="S2543" s="587"/>
    </row>
    <row r="2544" spans="3:19">
      <c r="C2544" s="587"/>
      <c r="R2544" s="587"/>
      <c r="S2544" s="587"/>
    </row>
    <row r="2545" spans="3:19">
      <c r="C2545" s="587"/>
      <c r="R2545" s="587"/>
      <c r="S2545" s="587"/>
    </row>
    <row r="2546" spans="3:19">
      <c r="C2546" s="587"/>
      <c r="R2546" s="587"/>
      <c r="S2546" s="587"/>
    </row>
    <row r="2547" spans="3:19">
      <c r="C2547" s="587"/>
      <c r="R2547" s="587"/>
      <c r="S2547" s="587"/>
    </row>
    <row r="2548" spans="3:19">
      <c r="C2548" s="587"/>
      <c r="R2548" s="587"/>
      <c r="S2548" s="587"/>
    </row>
    <row r="2549" spans="3:19">
      <c r="C2549" s="587"/>
      <c r="R2549" s="587"/>
      <c r="S2549" s="587"/>
    </row>
    <row r="2550" spans="3:19">
      <c r="C2550" s="587"/>
      <c r="R2550" s="587"/>
      <c r="S2550" s="587"/>
    </row>
    <row r="2551" spans="3:19">
      <c r="C2551" s="587"/>
      <c r="R2551" s="587"/>
      <c r="S2551" s="587"/>
    </row>
    <row r="2552" spans="3:19">
      <c r="C2552" s="587"/>
      <c r="R2552" s="587"/>
      <c r="S2552" s="587"/>
    </row>
    <row r="2553" spans="3:19">
      <c r="C2553" s="587"/>
      <c r="R2553" s="587"/>
      <c r="S2553" s="587"/>
    </row>
    <row r="2554" spans="3:19">
      <c r="C2554" s="587"/>
      <c r="R2554" s="587"/>
      <c r="S2554" s="587"/>
    </row>
    <row r="2555" spans="3:19">
      <c r="C2555" s="587"/>
      <c r="R2555" s="587"/>
      <c r="S2555" s="587"/>
    </row>
    <row r="2556" spans="3:19">
      <c r="C2556" s="587"/>
      <c r="R2556" s="587"/>
      <c r="S2556" s="587"/>
    </row>
    <row r="2557" spans="3:19">
      <c r="C2557" s="587"/>
      <c r="R2557" s="587"/>
      <c r="S2557" s="587"/>
    </row>
    <row r="2558" spans="3:19">
      <c r="C2558" s="587"/>
      <c r="R2558" s="587"/>
      <c r="S2558" s="587"/>
    </row>
    <row r="2559" spans="3:19">
      <c r="C2559" s="587"/>
      <c r="R2559" s="587"/>
      <c r="S2559" s="587"/>
    </row>
    <row r="2560" spans="3:19">
      <c r="C2560" s="587"/>
      <c r="R2560" s="587"/>
      <c r="S2560" s="587"/>
    </row>
    <row r="2561" spans="3:19">
      <c r="C2561" s="587"/>
      <c r="R2561" s="587"/>
      <c r="S2561" s="587"/>
    </row>
    <row r="2562" spans="3:19">
      <c r="C2562" s="587"/>
      <c r="R2562" s="587"/>
      <c r="S2562" s="587"/>
    </row>
    <row r="2563" spans="3:19">
      <c r="C2563" s="587"/>
      <c r="R2563" s="587"/>
      <c r="S2563" s="587"/>
    </row>
    <row r="2564" spans="3:19">
      <c r="C2564" s="587"/>
      <c r="R2564" s="587"/>
      <c r="S2564" s="587"/>
    </row>
    <row r="2565" spans="3:19">
      <c r="C2565" s="587"/>
      <c r="R2565" s="587"/>
      <c r="S2565" s="587"/>
    </row>
    <row r="2566" spans="3:19">
      <c r="C2566" s="587"/>
      <c r="R2566" s="587"/>
      <c r="S2566" s="587"/>
    </row>
    <row r="2567" spans="3:19">
      <c r="C2567" s="587"/>
      <c r="R2567" s="587"/>
      <c r="S2567" s="587"/>
    </row>
    <row r="2568" spans="3:19">
      <c r="C2568" s="587"/>
      <c r="R2568" s="587"/>
      <c r="S2568" s="587"/>
    </row>
    <row r="2569" spans="3:19">
      <c r="C2569" s="587"/>
      <c r="R2569" s="587"/>
      <c r="S2569" s="587"/>
    </row>
    <row r="2570" spans="3:19">
      <c r="C2570" s="587"/>
      <c r="R2570" s="587"/>
      <c r="S2570" s="587"/>
    </row>
    <row r="2571" spans="3:19">
      <c r="C2571" s="587"/>
      <c r="R2571" s="587"/>
      <c r="S2571" s="587"/>
    </row>
    <row r="2572" spans="3:19">
      <c r="C2572" s="587"/>
      <c r="R2572" s="587"/>
      <c r="S2572" s="587"/>
    </row>
    <row r="2573" spans="3:19">
      <c r="C2573" s="587"/>
      <c r="R2573" s="587"/>
      <c r="S2573" s="587"/>
    </row>
    <row r="2574" spans="3:19">
      <c r="C2574" s="587"/>
      <c r="R2574" s="587"/>
      <c r="S2574" s="587"/>
    </row>
    <row r="2575" spans="3:19">
      <c r="C2575" s="587"/>
      <c r="R2575" s="587"/>
      <c r="S2575" s="587"/>
    </row>
    <row r="2576" spans="3:19">
      <c r="C2576" s="587"/>
      <c r="R2576" s="587"/>
      <c r="S2576" s="587"/>
    </row>
    <row r="2577" spans="3:19">
      <c r="C2577" s="587"/>
      <c r="R2577" s="587"/>
      <c r="S2577" s="587"/>
    </row>
    <row r="2578" spans="3:19">
      <c r="C2578" s="587"/>
      <c r="R2578" s="587"/>
      <c r="S2578" s="587"/>
    </row>
    <row r="2579" spans="3:19">
      <c r="C2579" s="587"/>
      <c r="R2579" s="587"/>
      <c r="S2579" s="587"/>
    </row>
    <row r="2580" spans="3:19">
      <c r="C2580" s="587"/>
      <c r="R2580" s="587"/>
      <c r="S2580" s="587"/>
    </row>
    <row r="2581" spans="3:19">
      <c r="C2581" s="587"/>
      <c r="R2581" s="587"/>
      <c r="S2581" s="587"/>
    </row>
    <row r="2582" spans="3:19">
      <c r="C2582" s="587"/>
      <c r="R2582" s="587"/>
      <c r="S2582" s="587"/>
    </row>
    <row r="2583" spans="3:19">
      <c r="C2583" s="587"/>
      <c r="R2583" s="587"/>
      <c r="S2583" s="587"/>
    </row>
    <row r="2584" spans="3:19">
      <c r="C2584" s="587"/>
      <c r="R2584" s="587"/>
      <c r="S2584" s="587"/>
    </row>
    <row r="2585" spans="3:19">
      <c r="C2585" s="587"/>
      <c r="R2585" s="587"/>
      <c r="S2585" s="587"/>
    </row>
    <row r="2586" spans="3:19">
      <c r="C2586" s="587"/>
      <c r="R2586" s="587"/>
      <c r="S2586" s="587"/>
    </row>
    <row r="2587" spans="3:19">
      <c r="C2587" s="587"/>
      <c r="R2587" s="587"/>
      <c r="S2587" s="587"/>
    </row>
    <row r="2588" spans="3:19">
      <c r="C2588" s="587"/>
      <c r="R2588" s="587"/>
      <c r="S2588" s="587"/>
    </row>
    <row r="2589" spans="3:19">
      <c r="C2589" s="587"/>
      <c r="R2589" s="587"/>
      <c r="S2589" s="587"/>
    </row>
    <row r="2590" spans="3:19">
      <c r="C2590" s="587"/>
      <c r="R2590" s="587"/>
      <c r="S2590" s="587"/>
    </row>
    <row r="2591" spans="3:19">
      <c r="C2591" s="587"/>
      <c r="R2591" s="587"/>
      <c r="S2591" s="587"/>
    </row>
    <row r="2592" spans="3:19">
      <c r="C2592" s="587"/>
      <c r="R2592" s="587"/>
      <c r="S2592" s="587"/>
    </row>
    <row r="2593" spans="3:19">
      <c r="C2593" s="587"/>
      <c r="R2593" s="587"/>
      <c r="S2593" s="587"/>
    </row>
    <row r="2594" spans="3:19">
      <c r="C2594" s="587"/>
      <c r="R2594" s="587"/>
      <c r="S2594" s="587"/>
    </row>
    <row r="2595" spans="3:19">
      <c r="C2595" s="587"/>
      <c r="R2595" s="587"/>
      <c r="S2595" s="587"/>
    </row>
    <row r="2596" spans="3:19">
      <c r="C2596" s="587"/>
      <c r="R2596" s="587"/>
      <c r="S2596" s="587"/>
    </row>
    <row r="2597" spans="3:19">
      <c r="C2597" s="587"/>
      <c r="R2597" s="587"/>
      <c r="S2597" s="587"/>
    </row>
    <row r="2598" spans="3:19">
      <c r="C2598" s="587"/>
      <c r="R2598" s="587"/>
      <c r="S2598" s="587"/>
    </row>
    <row r="2599" spans="3:19">
      <c r="C2599" s="587"/>
      <c r="R2599" s="587"/>
      <c r="S2599" s="587"/>
    </row>
    <row r="2600" spans="3:19">
      <c r="C2600" s="587"/>
      <c r="R2600" s="587"/>
      <c r="S2600" s="587"/>
    </row>
    <row r="2601" spans="3:19">
      <c r="C2601" s="587"/>
      <c r="R2601" s="587"/>
      <c r="S2601" s="587"/>
    </row>
    <row r="2602" spans="3:19">
      <c r="C2602" s="587"/>
      <c r="R2602" s="587"/>
      <c r="S2602" s="587"/>
    </row>
    <row r="2603" spans="3:19">
      <c r="C2603" s="587"/>
      <c r="R2603" s="587"/>
      <c r="S2603" s="587"/>
    </row>
    <row r="2604" spans="3:19">
      <c r="C2604" s="587"/>
      <c r="R2604" s="587"/>
      <c r="S2604" s="587"/>
    </row>
    <row r="2605" spans="3:19">
      <c r="C2605" s="587"/>
      <c r="R2605" s="587"/>
      <c r="S2605" s="587"/>
    </row>
    <row r="2606" spans="3:19">
      <c r="C2606" s="587"/>
      <c r="R2606" s="587"/>
      <c r="S2606" s="587"/>
    </row>
    <row r="2607" spans="3:19">
      <c r="C2607" s="587"/>
      <c r="R2607" s="587"/>
      <c r="S2607" s="587"/>
    </row>
    <row r="2608" spans="3:19">
      <c r="C2608" s="587"/>
      <c r="R2608" s="587"/>
      <c r="S2608" s="587"/>
    </row>
    <row r="2609" spans="3:19">
      <c r="C2609" s="587"/>
      <c r="R2609" s="587"/>
      <c r="S2609" s="587"/>
    </row>
    <row r="2610" spans="3:19">
      <c r="C2610" s="587"/>
      <c r="R2610" s="587"/>
      <c r="S2610" s="587"/>
    </row>
    <row r="2611" spans="3:19">
      <c r="C2611" s="587"/>
      <c r="R2611" s="587"/>
      <c r="S2611" s="587"/>
    </row>
    <row r="2612" spans="3:19">
      <c r="C2612" s="587"/>
      <c r="R2612" s="587"/>
      <c r="S2612" s="587"/>
    </row>
    <row r="2613" spans="3:19">
      <c r="C2613" s="587"/>
      <c r="R2613" s="587"/>
      <c r="S2613" s="587"/>
    </row>
    <row r="2614" spans="3:19">
      <c r="C2614" s="587"/>
      <c r="R2614" s="587"/>
      <c r="S2614" s="587"/>
    </row>
    <row r="2615" spans="3:19">
      <c r="C2615" s="587"/>
      <c r="R2615" s="587"/>
      <c r="S2615" s="587"/>
    </row>
    <row r="2616" spans="3:19">
      <c r="C2616" s="587"/>
      <c r="R2616" s="587"/>
      <c r="S2616" s="587"/>
    </row>
    <row r="2617" spans="3:19">
      <c r="C2617" s="587"/>
      <c r="R2617" s="587"/>
      <c r="S2617" s="587"/>
    </row>
    <row r="2618" spans="3:19">
      <c r="C2618" s="587"/>
      <c r="R2618" s="587"/>
      <c r="S2618" s="587"/>
    </row>
    <row r="2619" spans="3:19">
      <c r="C2619" s="587"/>
      <c r="R2619" s="587"/>
      <c r="S2619" s="587"/>
    </row>
    <row r="2620" spans="3:19">
      <c r="C2620" s="587"/>
      <c r="R2620" s="587"/>
      <c r="S2620" s="587"/>
    </row>
    <row r="2621" spans="3:19">
      <c r="C2621" s="587"/>
      <c r="R2621" s="587"/>
      <c r="S2621" s="587"/>
    </row>
    <row r="2622" spans="3:19">
      <c r="C2622" s="587"/>
      <c r="R2622" s="587"/>
      <c r="S2622" s="587"/>
    </row>
    <row r="2623" spans="3:19">
      <c r="C2623" s="587"/>
      <c r="R2623" s="587"/>
      <c r="S2623" s="587"/>
    </row>
    <row r="2624" spans="3:19">
      <c r="C2624" s="587"/>
      <c r="R2624" s="587"/>
      <c r="S2624" s="587"/>
    </row>
    <row r="2625" spans="3:19">
      <c r="C2625" s="587"/>
      <c r="R2625" s="587"/>
      <c r="S2625" s="587"/>
    </row>
    <row r="2626" spans="3:19">
      <c r="C2626" s="587"/>
      <c r="R2626" s="587"/>
      <c r="S2626" s="587"/>
    </row>
    <row r="2627" spans="3:19">
      <c r="C2627" s="587"/>
      <c r="R2627" s="587"/>
      <c r="S2627" s="587"/>
    </row>
    <row r="2628" spans="3:19">
      <c r="C2628" s="587"/>
      <c r="R2628" s="587"/>
      <c r="S2628" s="587"/>
    </row>
    <row r="2629" spans="3:19">
      <c r="C2629" s="587"/>
      <c r="R2629" s="587"/>
      <c r="S2629" s="587"/>
    </row>
    <row r="2630" spans="3:19">
      <c r="C2630" s="587"/>
      <c r="R2630" s="587"/>
      <c r="S2630" s="587"/>
    </row>
    <row r="2631" spans="3:19">
      <c r="C2631" s="587"/>
      <c r="R2631" s="587"/>
      <c r="S2631" s="587"/>
    </row>
    <row r="2632" spans="3:19">
      <c r="C2632" s="587"/>
      <c r="R2632" s="587"/>
      <c r="S2632" s="587"/>
    </row>
    <row r="2633" spans="3:19">
      <c r="C2633" s="587"/>
      <c r="R2633" s="587"/>
      <c r="S2633" s="587"/>
    </row>
    <row r="2634" spans="3:19">
      <c r="C2634" s="587"/>
      <c r="R2634" s="587"/>
      <c r="S2634" s="587"/>
    </row>
    <row r="2635" spans="3:19">
      <c r="C2635" s="587"/>
      <c r="R2635" s="587"/>
      <c r="S2635" s="587"/>
    </row>
    <row r="2636" spans="3:19">
      <c r="C2636" s="587"/>
      <c r="R2636" s="587"/>
      <c r="S2636" s="587"/>
    </row>
    <row r="2637" spans="3:19">
      <c r="C2637" s="587"/>
      <c r="R2637" s="587"/>
      <c r="S2637" s="587"/>
    </row>
    <row r="2638" spans="3:19">
      <c r="C2638" s="587"/>
      <c r="R2638" s="587"/>
      <c r="S2638" s="587"/>
    </row>
    <row r="2639" spans="3:19">
      <c r="C2639" s="587"/>
      <c r="R2639" s="587"/>
      <c r="S2639" s="587"/>
    </row>
    <row r="2640" spans="3:19">
      <c r="C2640" s="587"/>
      <c r="R2640" s="587"/>
      <c r="S2640" s="587"/>
    </row>
    <row r="2641" spans="3:19">
      <c r="C2641" s="587"/>
      <c r="R2641" s="587"/>
      <c r="S2641" s="587"/>
    </row>
    <row r="2642" spans="3:19">
      <c r="C2642" s="587"/>
      <c r="R2642" s="587"/>
      <c r="S2642" s="587"/>
    </row>
    <row r="2643" spans="3:19">
      <c r="C2643" s="587"/>
      <c r="R2643" s="587"/>
      <c r="S2643" s="587"/>
    </row>
    <row r="2644" spans="3:19">
      <c r="C2644" s="587"/>
      <c r="R2644" s="587"/>
      <c r="S2644" s="587"/>
    </row>
    <row r="2645" spans="3:19">
      <c r="C2645" s="587"/>
      <c r="R2645" s="587"/>
      <c r="S2645" s="587"/>
    </row>
    <row r="2646" spans="3:19">
      <c r="C2646" s="587"/>
      <c r="R2646" s="587"/>
      <c r="S2646" s="587"/>
    </row>
    <row r="2647" spans="3:19">
      <c r="C2647" s="587"/>
      <c r="R2647" s="587"/>
      <c r="S2647" s="587"/>
    </row>
    <row r="2648" spans="3:19">
      <c r="C2648" s="587"/>
      <c r="R2648" s="587"/>
      <c r="S2648" s="587"/>
    </row>
    <row r="2649" spans="3:19">
      <c r="C2649" s="587"/>
      <c r="R2649" s="587"/>
      <c r="S2649" s="587"/>
    </row>
    <row r="2650" spans="3:19">
      <c r="C2650" s="587"/>
      <c r="R2650" s="587"/>
      <c r="S2650" s="587"/>
    </row>
    <row r="2651" spans="3:19">
      <c r="C2651" s="587"/>
      <c r="R2651" s="587"/>
      <c r="S2651" s="587"/>
    </row>
    <row r="2652" spans="3:19">
      <c r="C2652" s="587"/>
      <c r="R2652" s="587"/>
      <c r="S2652" s="587"/>
    </row>
    <row r="2653" spans="3:19">
      <c r="C2653" s="587"/>
      <c r="R2653" s="587"/>
      <c r="S2653" s="587"/>
    </row>
    <row r="2654" spans="3:19">
      <c r="C2654" s="587"/>
      <c r="R2654" s="587"/>
      <c r="S2654" s="587"/>
    </row>
    <row r="2655" spans="3:19">
      <c r="C2655" s="587"/>
      <c r="R2655" s="587"/>
      <c r="S2655" s="587"/>
    </row>
    <row r="2656" spans="3:19">
      <c r="C2656" s="587"/>
      <c r="R2656" s="587"/>
      <c r="S2656" s="587"/>
    </row>
    <row r="2657" spans="3:19">
      <c r="C2657" s="587"/>
      <c r="R2657" s="587"/>
      <c r="S2657" s="587"/>
    </row>
    <row r="2658" spans="3:19">
      <c r="C2658" s="587"/>
      <c r="R2658" s="587"/>
      <c r="S2658" s="587"/>
    </row>
    <row r="2659" spans="3:19">
      <c r="C2659" s="587"/>
      <c r="R2659" s="587"/>
      <c r="S2659" s="587"/>
    </row>
    <row r="2660" spans="3:19">
      <c r="C2660" s="587"/>
      <c r="R2660" s="587"/>
      <c r="S2660" s="587"/>
    </row>
    <row r="2661" spans="3:19">
      <c r="C2661" s="587"/>
      <c r="R2661" s="587"/>
      <c r="S2661" s="587"/>
    </row>
    <row r="2662" spans="3:19">
      <c r="C2662" s="587"/>
      <c r="R2662" s="587"/>
      <c r="S2662" s="587"/>
    </row>
    <row r="2663" spans="3:19">
      <c r="C2663" s="587"/>
      <c r="R2663" s="587"/>
      <c r="S2663" s="587"/>
    </row>
    <row r="2664" spans="3:19">
      <c r="C2664" s="587"/>
      <c r="R2664" s="587"/>
      <c r="S2664" s="587"/>
    </row>
    <row r="2665" spans="3:19">
      <c r="C2665" s="587"/>
      <c r="R2665" s="587"/>
      <c r="S2665" s="587"/>
    </row>
    <row r="2666" spans="3:19">
      <c r="C2666" s="587"/>
      <c r="R2666" s="587"/>
      <c r="S2666" s="587"/>
    </row>
    <row r="2667" spans="3:19">
      <c r="C2667" s="587"/>
      <c r="R2667" s="587"/>
      <c r="S2667" s="587"/>
    </row>
    <row r="2668" spans="3:19">
      <c r="C2668" s="587"/>
      <c r="R2668" s="587"/>
      <c r="S2668" s="587"/>
    </row>
    <row r="2669" spans="3:19">
      <c r="C2669" s="587"/>
      <c r="R2669" s="587"/>
      <c r="S2669" s="587"/>
    </row>
    <row r="2670" spans="3:19">
      <c r="C2670" s="587"/>
      <c r="R2670" s="587"/>
      <c r="S2670" s="587"/>
    </row>
    <row r="2671" spans="3:19">
      <c r="C2671" s="587"/>
      <c r="R2671" s="587"/>
      <c r="S2671" s="587"/>
    </row>
    <row r="2672" spans="3:19">
      <c r="C2672" s="587"/>
      <c r="R2672" s="587"/>
      <c r="S2672" s="587"/>
    </row>
    <row r="2673" spans="3:19">
      <c r="C2673" s="587"/>
      <c r="R2673" s="587"/>
      <c r="S2673" s="587"/>
    </row>
    <row r="2674" spans="3:19">
      <c r="C2674" s="587"/>
      <c r="R2674" s="587"/>
      <c r="S2674" s="587"/>
    </row>
    <row r="2675" spans="3:19">
      <c r="C2675" s="587"/>
      <c r="R2675" s="587"/>
      <c r="S2675" s="587"/>
    </row>
    <row r="2676" spans="3:19">
      <c r="C2676" s="587"/>
      <c r="R2676" s="587"/>
      <c r="S2676" s="587"/>
    </row>
    <row r="2677" spans="3:19">
      <c r="C2677" s="587"/>
      <c r="R2677" s="587"/>
      <c r="S2677" s="587"/>
    </row>
    <row r="2678" spans="3:19">
      <c r="C2678" s="587"/>
      <c r="R2678" s="587"/>
      <c r="S2678" s="587"/>
    </row>
    <row r="2679" spans="3:19">
      <c r="C2679" s="587"/>
      <c r="R2679" s="587"/>
      <c r="S2679" s="587"/>
    </row>
    <row r="2680" spans="3:19">
      <c r="C2680" s="587"/>
      <c r="R2680" s="587"/>
      <c r="S2680" s="587"/>
    </row>
    <row r="2681" spans="3:19">
      <c r="C2681" s="587"/>
      <c r="R2681" s="587"/>
      <c r="S2681" s="587"/>
    </row>
    <row r="2682" spans="3:19">
      <c r="C2682" s="587"/>
      <c r="R2682" s="587"/>
      <c r="S2682" s="587"/>
    </row>
    <row r="2683" spans="3:19">
      <c r="C2683" s="587"/>
      <c r="R2683" s="587"/>
      <c r="S2683" s="587"/>
    </row>
    <row r="2684" spans="3:19">
      <c r="C2684" s="587"/>
      <c r="R2684" s="587"/>
      <c r="S2684" s="587"/>
    </row>
    <row r="2685" spans="3:19">
      <c r="C2685" s="587"/>
      <c r="R2685" s="587"/>
      <c r="S2685" s="587"/>
    </row>
    <row r="2686" spans="3:19">
      <c r="C2686" s="587"/>
      <c r="R2686" s="587"/>
      <c r="S2686" s="587"/>
    </row>
    <row r="2687" spans="3:19">
      <c r="C2687" s="587"/>
      <c r="R2687" s="587"/>
      <c r="S2687" s="587"/>
    </row>
    <row r="2688" spans="3:19">
      <c r="C2688" s="587"/>
      <c r="R2688" s="587"/>
      <c r="S2688" s="587"/>
    </row>
    <row r="2689" spans="3:19">
      <c r="C2689" s="587"/>
      <c r="R2689" s="587"/>
      <c r="S2689" s="587"/>
    </row>
    <row r="2690" spans="3:19">
      <c r="C2690" s="587"/>
      <c r="R2690" s="587"/>
      <c r="S2690" s="587"/>
    </row>
    <row r="2691" spans="3:19">
      <c r="C2691" s="587"/>
      <c r="R2691" s="587"/>
      <c r="S2691" s="587"/>
    </row>
    <row r="2692" spans="3:19">
      <c r="C2692" s="587"/>
      <c r="R2692" s="587"/>
      <c r="S2692" s="587"/>
    </row>
    <row r="2693" spans="3:19">
      <c r="C2693" s="587"/>
      <c r="R2693" s="587"/>
      <c r="S2693" s="587"/>
    </row>
    <row r="2694" spans="3:19">
      <c r="C2694" s="587"/>
      <c r="R2694" s="587"/>
      <c r="S2694" s="587"/>
    </row>
    <row r="2695" spans="3:19">
      <c r="C2695" s="587"/>
      <c r="R2695" s="587"/>
      <c r="S2695" s="587"/>
    </row>
    <row r="2696" spans="3:19">
      <c r="C2696" s="587"/>
      <c r="R2696" s="587"/>
      <c r="S2696" s="587"/>
    </row>
    <row r="2697" spans="3:19">
      <c r="C2697" s="587"/>
      <c r="R2697" s="587"/>
      <c r="S2697" s="587"/>
    </row>
    <row r="2698" spans="3:19">
      <c r="C2698" s="587"/>
      <c r="R2698" s="587"/>
      <c r="S2698" s="587"/>
    </row>
    <row r="2699" spans="3:19">
      <c r="C2699" s="587"/>
      <c r="R2699" s="587"/>
      <c r="S2699" s="587"/>
    </row>
    <row r="2700" spans="3:19">
      <c r="C2700" s="587"/>
      <c r="R2700" s="587"/>
      <c r="S2700" s="587"/>
    </row>
    <row r="2701" spans="3:19">
      <c r="C2701" s="587"/>
      <c r="R2701" s="587"/>
      <c r="S2701" s="587"/>
    </row>
    <row r="2702" spans="3:19">
      <c r="C2702" s="587"/>
      <c r="R2702" s="587"/>
      <c r="S2702" s="587"/>
    </row>
    <row r="2703" spans="3:19">
      <c r="C2703" s="587"/>
      <c r="R2703" s="587"/>
      <c r="S2703" s="587"/>
    </row>
    <row r="2704" spans="3:19">
      <c r="C2704" s="587"/>
      <c r="R2704" s="587"/>
      <c r="S2704" s="587"/>
    </row>
    <row r="2705" spans="3:19">
      <c r="C2705" s="587"/>
      <c r="R2705" s="587"/>
      <c r="S2705" s="587"/>
    </row>
    <row r="2706" spans="3:19">
      <c r="C2706" s="587"/>
      <c r="R2706" s="587"/>
      <c r="S2706" s="587"/>
    </row>
    <row r="2707" spans="3:19">
      <c r="C2707" s="587"/>
      <c r="R2707" s="587"/>
      <c r="S2707" s="587"/>
    </row>
    <row r="2708" spans="3:19">
      <c r="C2708" s="587"/>
      <c r="R2708" s="587"/>
      <c r="S2708" s="587"/>
    </row>
    <row r="2709" spans="3:19">
      <c r="C2709" s="587"/>
      <c r="R2709" s="587"/>
      <c r="S2709" s="587"/>
    </row>
    <row r="2710" spans="3:19">
      <c r="C2710" s="587"/>
      <c r="R2710" s="587"/>
      <c r="S2710" s="587"/>
    </row>
    <row r="2711" spans="3:19">
      <c r="C2711" s="587"/>
      <c r="R2711" s="587"/>
      <c r="S2711" s="587"/>
    </row>
    <row r="2712" spans="3:19">
      <c r="C2712" s="587"/>
      <c r="R2712" s="587"/>
      <c r="S2712" s="587"/>
    </row>
    <row r="2713" spans="3:19">
      <c r="C2713" s="587"/>
      <c r="R2713" s="587"/>
      <c r="S2713" s="587"/>
    </row>
    <row r="2714" spans="3:19">
      <c r="C2714" s="587"/>
      <c r="R2714" s="587"/>
      <c r="S2714" s="587"/>
    </row>
    <row r="2715" spans="3:19">
      <c r="C2715" s="587"/>
      <c r="R2715" s="587"/>
      <c r="S2715" s="587"/>
    </row>
    <row r="2716" spans="3:19">
      <c r="C2716" s="587"/>
      <c r="R2716" s="587"/>
      <c r="S2716" s="587"/>
    </row>
    <row r="2717" spans="3:19">
      <c r="C2717" s="587"/>
      <c r="R2717" s="587"/>
      <c r="S2717" s="587"/>
    </row>
    <row r="2718" spans="3:19">
      <c r="C2718" s="587"/>
      <c r="R2718" s="587"/>
      <c r="S2718" s="587"/>
    </row>
    <row r="2719" spans="3:19">
      <c r="C2719" s="587"/>
      <c r="R2719" s="587"/>
      <c r="S2719" s="587"/>
    </row>
    <row r="2720" spans="3:19">
      <c r="C2720" s="587"/>
      <c r="R2720" s="587"/>
      <c r="S2720" s="587"/>
    </row>
    <row r="2721" spans="3:19">
      <c r="C2721" s="587"/>
      <c r="R2721" s="587"/>
      <c r="S2721" s="587"/>
    </row>
    <row r="2722" spans="3:19">
      <c r="C2722" s="587"/>
      <c r="R2722" s="587"/>
      <c r="S2722" s="587"/>
    </row>
    <row r="2723" spans="3:19">
      <c r="C2723" s="587"/>
      <c r="R2723" s="587"/>
      <c r="S2723" s="587"/>
    </row>
    <row r="2724" spans="3:19">
      <c r="C2724" s="587"/>
      <c r="R2724" s="587"/>
      <c r="S2724" s="587"/>
    </row>
    <row r="2725" spans="3:19">
      <c r="C2725" s="587"/>
      <c r="R2725" s="587"/>
      <c r="S2725" s="587"/>
    </row>
    <row r="2726" spans="3:19">
      <c r="C2726" s="587"/>
      <c r="R2726" s="587"/>
      <c r="S2726" s="587"/>
    </row>
    <row r="2727" spans="3:19">
      <c r="C2727" s="587"/>
      <c r="R2727" s="587"/>
      <c r="S2727" s="587"/>
    </row>
    <row r="2728" spans="3:19">
      <c r="C2728" s="587"/>
      <c r="R2728" s="587"/>
      <c r="S2728" s="587"/>
    </row>
    <row r="2729" spans="3:19">
      <c r="C2729" s="587"/>
      <c r="R2729" s="587"/>
      <c r="S2729" s="587"/>
    </row>
    <row r="2730" spans="3:19">
      <c r="C2730" s="587"/>
      <c r="R2730" s="587"/>
      <c r="S2730" s="587"/>
    </row>
    <row r="2731" spans="3:19">
      <c r="C2731" s="587"/>
      <c r="R2731" s="587"/>
      <c r="S2731" s="587"/>
    </row>
    <row r="2732" spans="3:19">
      <c r="C2732" s="587"/>
      <c r="R2732" s="587"/>
      <c r="S2732" s="587"/>
    </row>
    <row r="2733" spans="3:19">
      <c r="C2733" s="587"/>
      <c r="R2733" s="587"/>
      <c r="S2733" s="587"/>
    </row>
    <row r="2734" spans="3:19">
      <c r="C2734" s="587"/>
      <c r="R2734" s="587"/>
      <c r="S2734" s="587"/>
    </row>
    <row r="2735" spans="3:19">
      <c r="C2735" s="587"/>
      <c r="R2735" s="587"/>
      <c r="S2735" s="587"/>
    </row>
    <row r="2736" spans="3:19">
      <c r="C2736" s="587"/>
      <c r="R2736" s="587"/>
      <c r="S2736" s="587"/>
    </row>
    <row r="2737" spans="3:19">
      <c r="C2737" s="587"/>
      <c r="R2737" s="587"/>
      <c r="S2737" s="587"/>
    </row>
    <row r="2738" spans="3:19">
      <c r="C2738" s="587"/>
      <c r="R2738" s="587"/>
      <c r="S2738" s="587"/>
    </row>
    <row r="2739" spans="3:19">
      <c r="C2739" s="587"/>
      <c r="R2739" s="587"/>
      <c r="S2739" s="587"/>
    </row>
    <row r="2740" spans="3:19">
      <c r="C2740" s="587"/>
      <c r="R2740" s="587"/>
      <c r="S2740" s="587"/>
    </row>
    <row r="2741" spans="3:19">
      <c r="C2741" s="587"/>
      <c r="R2741" s="587"/>
      <c r="S2741" s="587"/>
    </row>
    <row r="2742" spans="3:19">
      <c r="C2742" s="587"/>
      <c r="R2742" s="587"/>
      <c r="S2742" s="587"/>
    </row>
    <row r="2743" spans="3:19">
      <c r="C2743" s="587"/>
      <c r="R2743" s="587"/>
      <c r="S2743" s="587"/>
    </row>
    <row r="2744" spans="3:19">
      <c r="C2744" s="587"/>
      <c r="R2744" s="587"/>
      <c r="S2744" s="587"/>
    </row>
    <row r="2745" spans="3:19">
      <c r="C2745" s="587"/>
      <c r="R2745" s="587"/>
      <c r="S2745" s="587"/>
    </row>
    <row r="2746" spans="3:19">
      <c r="C2746" s="587"/>
      <c r="R2746" s="587"/>
      <c r="S2746" s="587"/>
    </row>
    <row r="2747" spans="3:19">
      <c r="C2747" s="587"/>
      <c r="R2747" s="587"/>
      <c r="S2747" s="587"/>
    </row>
    <row r="2748" spans="3:19">
      <c r="C2748" s="587"/>
      <c r="R2748" s="587"/>
      <c r="S2748" s="587"/>
    </row>
    <row r="2749" spans="3:19">
      <c r="C2749" s="587"/>
      <c r="R2749" s="587"/>
      <c r="S2749" s="587"/>
    </row>
    <row r="2750" spans="3:19">
      <c r="C2750" s="587"/>
      <c r="R2750" s="587"/>
      <c r="S2750" s="587"/>
    </row>
    <row r="2751" spans="3:19">
      <c r="C2751" s="587"/>
      <c r="R2751" s="587"/>
      <c r="S2751" s="587"/>
    </row>
    <row r="2752" spans="3:19">
      <c r="C2752" s="587"/>
      <c r="R2752" s="587"/>
      <c r="S2752" s="587"/>
    </row>
    <row r="2753" spans="3:19">
      <c r="C2753" s="587"/>
      <c r="R2753" s="587"/>
      <c r="S2753" s="587"/>
    </row>
    <row r="2754" spans="3:19">
      <c r="C2754" s="587"/>
      <c r="R2754" s="587"/>
      <c r="S2754" s="587"/>
    </row>
    <row r="2755" spans="3:19">
      <c r="C2755" s="587"/>
      <c r="R2755" s="587"/>
      <c r="S2755" s="587"/>
    </row>
    <row r="2756" spans="3:19">
      <c r="C2756" s="587"/>
      <c r="R2756" s="587"/>
      <c r="S2756" s="587"/>
    </row>
    <row r="2757" spans="3:19">
      <c r="C2757" s="587"/>
      <c r="R2757" s="587"/>
      <c r="S2757" s="587"/>
    </row>
    <row r="2758" spans="3:19">
      <c r="C2758" s="587"/>
      <c r="R2758" s="587"/>
      <c r="S2758" s="587"/>
    </row>
    <row r="2759" spans="3:19">
      <c r="C2759" s="587"/>
      <c r="R2759" s="587"/>
      <c r="S2759" s="587"/>
    </row>
    <row r="2760" spans="3:19">
      <c r="C2760" s="587"/>
      <c r="R2760" s="587"/>
      <c r="S2760" s="587"/>
    </row>
    <row r="2761" spans="3:19">
      <c r="C2761" s="587"/>
      <c r="R2761" s="587"/>
      <c r="S2761" s="587"/>
    </row>
    <row r="2762" spans="3:19">
      <c r="C2762" s="587"/>
      <c r="R2762" s="587"/>
      <c r="S2762" s="587"/>
    </row>
    <row r="2763" spans="3:19">
      <c r="C2763" s="587"/>
      <c r="R2763" s="587"/>
      <c r="S2763" s="587"/>
    </row>
    <row r="2764" spans="3:19">
      <c r="C2764" s="587"/>
      <c r="R2764" s="587"/>
      <c r="S2764" s="587"/>
    </row>
    <row r="2765" spans="3:19">
      <c r="C2765" s="587"/>
      <c r="R2765" s="587"/>
      <c r="S2765" s="587"/>
    </row>
    <row r="2766" spans="3:19">
      <c r="C2766" s="587"/>
      <c r="R2766" s="587"/>
      <c r="S2766" s="587"/>
    </row>
    <row r="2767" spans="3:19">
      <c r="C2767" s="587"/>
      <c r="R2767" s="587"/>
      <c r="S2767" s="587"/>
    </row>
    <row r="2768" spans="3:19">
      <c r="C2768" s="587"/>
      <c r="R2768" s="587"/>
      <c r="S2768" s="587"/>
    </row>
    <row r="2769" spans="3:19">
      <c r="C2769" s="587"/>
      <c r="R2769" s="587"/>
      <c r="S2769" s="587"/>
    </row>
    <row r="2770" spans="3:19">
      <c r="C2770" s="587"/>
      <c r="R2770" s="587"/>
      <c r="S2770" s="587"/>
    </row>
    <row r="2771" spans="3:19">
      <c r="C2771" s="587"/>
      <c r="R2771" s="587"/>
      <c r="S2771" s="587"/>
    </row>
    <row r="2772" spans="3:19">
      <c r="C2772" s="587"/>
      <c r="R2772" s="587"/>
      <c r="S2772" s="587"/>
    </row>
    <row r="2773" spans="3:19">
      <c r="C2773" s="587"/>
      <c r="R2773" s="587"/>
      <c r="S2773" s="587"/>
    </row>
    <row r="2774" spans="3:19">
      <c r="C2774" s="587"/>
      <c r="R2774" s="587"/>
      <c r="S2774" s="587"/>
    </row>
    <row r="2775" spans="3:19">
      <c r="C2775" s="587"/>
      <c r="R2775" s="587"/>
      <c r="S2775" s="587"/>
    </row>
    <row r="2776" spans="3:19">
      <c r="C2776" s="587"/>
      <c r="R2776" s="587"/>
      <c r="S2776" s="587"/>
    </row>
    <row r="2777" spans="3:19">
      <c r="C2777" s="587"/>
      <c r="R2777" s="587"/>
      <c r="S2777" s="587"/>
    </row>
    <row r="2778" spans="3:19">
      <c r="C2778" s="587"/>
      <c r="R2778" s="587"/>
      <c r="S2778" s="587"/>
    </row>
    <row r="2779" spans="3:19">
      <c r="C2779" s="587"/>
      <c r="R2779" s="587"/>
      <c r="S2779" s="587"/>
    </row>
    <row r="2780" spans="3:19">
      <c r="C2780" s="587"/>
      <c r="R2780" s="587"/>
      <c r="S2780" s="587"/>
    </row>
    <row r="2781" spans="3:19">
      <c r="C2781" s="587"/>
      <c r="R2781" s="587"/>
      <c r="S2781" s="587"/>
    </row>
    <row r="2782" spans="3:19">
      <c r="C2782" s="587"/>
      <c r="R2782" s="587"/>
      <c r="S2782" s="587"/>
    </row>
    <row r="2783" spans="3:19">
      <c r="C2783" s="587"/>
      <c r="R2783" s="587"/>
      <c r="S2783" s="587"/>
    </row>
    <row r="2784" spans="3:19">
      <c r="C2784" s="587"/>
      <c r="R2784" s="587"/>
      <c r="S2784" s="587"/>
    </row>
    <row r="2785" spans="3:19">
      <c r="C2785" s="587"/>
      <c r="R2785" s="587"/>
      <c r="S2785" s="587"/>
    </row>
    <row r="2786" spans="3:19">
      <c r="C2786" s="587"/>
      <c r="R2786" s="587"/>
      <c r="S2786" s="587"/>
    </row>
    <row r="2787" spans="3:19">
      <c r="C2787" s="587"/>
      <c r="R2787" s="587"/>
      <c r="S2787" s="587"/>
    </row>
    <row r="2788" spans="3:19">
      <c r="C2788" s="587"/>
      <c r="R2788" s="587"/>
      <c r="S2788" s="587"/>
    </row>
    <row r="2789" spans="3:19">
      <c r="C2789" s="587"/>
      <c r="R2789" s="587"/>
      <c r="S2789" s="587"/>
    </row>
    <row r="2790" spans="3:19">
      <c r="C2790" s="587"/>
      <c r="R2790" s="587"/>
      <c r="S2790" s="587"/>
    </row>
    <row r="2791" spans="3:19">
      <c r="C2791" s="587"/>
      <c r="R2791" s="587"/>
      <c r="S2791" s="587"/>
    </row>
    <row r="2792" spans="3:19">
      <c r="C2792" s="587"/>
      <c r="R2792" s="587"/>
      <c r="S2792" s="587"/>
    </row>
    <row r="2793" spans="3:19">
      <c r="C2793" s="587"/>
      <c r="R2793" s="587"/>
      <c r="S2793" s="587"/>
    </row>
    <row r="2794" spans="3:19">
      <c r="C2794" s="587"/>
      <c r="R2794" s="587"/>
      <c r="S2794" s="587"/>
    </row>
    <row r="2795" spans="3:19">
      <c r="C2795" s="587"/>
      <c r="R2795" s="587"/>
      <c r="S2795" s="587"/>
    </row>
    <row r="2796" spans="3:19">
      <c r="C2796" s="587"/>
      <c r="R2796" s="587"/>
      <c r="S2796" s="587"/>
    </row>
    <row r="2797" spans="3:19">
      <c r="C2797" s="587"/>
      <c r="R2797" s="587"/>
      <c r="S2797" s="587"/>
    </row>
    <row r="2798" spans="3:19">
      <c r="C2798" s="587"/>
      <c r="R2798" s="587"/>
      <c r="S2798" s="587"/>
    </row>
    <row r="2799" spans="3:19">
      <c r="C2799" s="587"/>
      <c r="R2799" s="587"/>
      <c r="S2799" s="587"/>
    </row>
    <row r="2800" spans="3:19">
      <c r="C2800" s="587"/>
      <c r="R2800" s="587"/>
      <c r="S2800" s="587"/>
    </row>
    <row r="2801" spans="3:19">
      <c r="C2801" s="587"/>
      <c r="R2801" s="587"/>
      <c r="S2801" s="587"/>
    </row>
    <row r="2802" spans="3:19">
      <c r="C2802" s="587"/>
      <c r="R2802" s="587"/>
      <c r="S2802" s="587"/>
    </row>
    <row r="2803" spans="3:19">
      <c r="C2803" s="587"/>
      <c r="R2803" s="587"/>
      <c r="S2803" s="587"/>
    </row>
    <row r="2804" spans="3:19">
      <c r="C2804" s="587"/>
      <c r="R2804" s="587"/>
      <c r="S2804" s="587"/>
    </row>
    <row r="2805" spans="3:19">
      <c r="C2805" s="587"/>
      <c r="R2805" s="587"/>
      <c r="S2805" s="587"/>
    </row>
    <row r="2806" spans="3:19">
      <c r="C2806" s="587"/>
      <c r="R2806" s="587"/>
      <c r="S2806" s="587"/>
    </row>
    <row r="2807" spans="3:19">
      <c r="C2807" s="587"/>
      <c r="R2807" s="587"/>
      <c r="S2807" s="587"/>
    </row>
    <row r="2808" spans="3:19">
      <c r="C2808" s="587"/>
      <c r="R2808" s="587"/>
      <c r="S2808" s="587"/>
    </row>
    <row r="2809" spans="3:19">
      <c r="C2809" s="587"/>
      <c r="R2809" s="587"/>
      <c r="S2809" s="587"/>
    </row>
    <row r="2810" spans="3:19">
      <c r="C2810" s="587"/>
      <c r="R2810" s="587"/>
      <c r="S2810" s="587"/>
    </row>
    <row r="2811" spans="3:19">
      <c r="C2811" s="587"/>
      <c r="R2811" s="587"/>
      <c r="S2811" s="587"/>
    </row>
    <row r="2812" spans="3:19">
      <c r="C2812" s="587"/>
      <c r="R2812" s="587"/>
      <c r="S2812" s="587"/>
    </row>
    <row r="2813" spans="3:19">
      <c r="C2813" s="587"/>
      <c r="R2813" s="587"/>
      <c r="S2813" s="587"/>
    </row>
    <row r="2814" spans="3:19">
      <c r="C2814" s="587"/>
      <c r="R2814" s="587"/>
      <c r="S2814" s="587"/>
    </row>
    <row r="2815" spans="3:19">
      <c r="C2815" s="587"/>
      <c r="R2815" s="587"/>
      <c r="S2815" s="587"/>
    </row>
    <row r="2816" spans="3:19">
      <c r="C2816" s="587"/>
      <c r="R2816" s="587"/>
      <c r="S2816" s="587"/>
    </row>
    <row r="2817" spans="3:19">
      <c r="C2817" s="587"/>
      <c r="R2817" s="587"/>
      <c r="S2817" s="587"/>
    </row>
    <row r="2818" spans="3:19">
      <c r="C2818" s="587"/>
      <c r="R2818" s="587"/>
      <c r="S2818" s="587"/>
    </row>
    <row r="2819" spans="3:19">
      <c r="C2819" s="587"/>
      <c r="R2819" s="587"/>
      <c r="S2819" s="587"/>
    </row>
    <row r="2820" spans="3:19">
      <c r="C2820" s="587"/>
      <c r="R2820" s="587"/>
      <c r="S2820" s="587"/>
    </row>
    <row r="2821" spans="3:19">
      <c r="C2821" s="587"/>
      <c r="R2821" s="587"/>
      <c r="S2821" s="587"/>
    </row>
    <row r="2822" spans="3:19">
      <c r="C2822" s="587"/>
      <c r="R2822" s="587"/>
      <c r="S2822" s="587"/>
    </row>
    <row r="2823" spans="3:19">
      <c r="C2823" s="587"/>
      <c r="R2823" s="587"/>
      <c r="S2823" s="587"/>
    </row>
    <row r="2824" spans="3:19">
      <c r="C2824" s="587"/>
      <c r="R2824" s="587"/>
      <c r="S2824" s="587"/>
    </row>
    <row r="2825" spans="3:19">
      <c r="C2825" s="587"/>
      <c r="R2825" s="587"/>
      <c r="S2825" s="587"/>
    </row>
    <row r="2826" spans="3:19">
      <c r="C2826" s="587"/>
      <c r="R2826" s="587"/>
      <c r="S2826" s="587"/>
    </row>
    <row r="2827" spans="3:19">
      <c r="C2827" s="587"/>
      <c r="R2827" s="587"/>
      <c r="S2827" s="587"/>
    </row>
    <row r="2828" spans="3:19">
      <c r="C2828" s="587"/>
      <c r="R2828" s="587"/>
      <c r="S2828" s="587"/>
    </row>
    <row r="2829" spans="3:19">
      <c r="C2829" s="587"/>
      <c r="R2829" s="587"/>
      <c r="S2829" s="587"/>
    </row>
    <row r="2830" spans="3:19">
      <c r="C2830" s="587"/>
      <c r="R2830" s="587"/>
      <c r="S2830" s="587"/>
    </row>
    <row r="2831" spans="3:19">
      <c r="C2831" s="587"/>
      <c r="R2831" s="587"/>
      <c r="S2831" s="587"/>
    </row>
    <row r="2832" spans="3:19">
      <c r="C2832" s="587"/>
      <c r="R2832" s="587"/>
      <c r="S2832" s="587"/>
    </row>
    <row r="2833" spans="3:19">
      <c r="C2833" s="587"/>
      <c r="R2833" s="587"/>
      <c r="S2833" s="587"/>
    </row>
    <row r="2834" spans="3:19">
      <c r="C2834" s="587"/>
      <c r="R2834" s="587"/>
      <c r="S2834" s="587"/>
    </row>
    <row r="2835" spans="3:19">
      <c r="C2835" s="587"/>
      <c r="R2835" s="587"/>
      <c r="S2835" s="587"/>
    </row>
    <row r="2836" spans="3:19">
      <c r="C2836" s="587"/>
      <c r="R2836" s="587"/>
      <c r="S2836" s="587"/>
    </row>
    <row r="2837" spans="3:19">
      <c r="C2837" s="587"/>
      <c r="R2837" s="587"/>
      <c r="S2837" s="587"/>
    </row>
    <row r="2838" spans="3:19">
      <c r="C2838" s="587"/>
      <c r="R2838" s="587"/>
      <c r="S2838" s="587"/>
    </row>
    <row r="2839" spans="3:19">
      <c r="C2839" s="587"/>
      <c r="R2839" s="587"/>
      <c r="S2839" s="587"/>
    </row>
    <row r="2840" spans="3:19">
      <c r="C2840" s="587"/>
      <c r="R2840" s="587"/>
      <c r="S2840" s="587"/>
    </row>
    <row r="2841" spans="3:19">
      <c r="C2841" s="587"/>
      <c r="R2841" s="587"/>
      <c r="S2841" s="587"/>
    </row>
    <row r="2842" spans="3:19">
      <c r="C2842" s="587"/>
      <c r="R2842" s="587"/>
      <c r="S2842" s="587"/>
    </row>
    <row r="2843" spans="3:19">
      <c r="C2843" s="587"/>
      <c r="R2843" s="587"/>
      <c r="S2843" s="587"/>
    </row>
    <row r="2844" spans="3:19">
      <c r="C2844" s="587"/>
      <c r="R2844" s="587"/>
      <c r="S2844" s="587"/>
    </row>
    <row r="2845" spans="3:19">
      <c r="C2845" s="587"/>
      <c r="R2845" s="587"/>
      <c r="S2845" s="587"/>
    </row>
    <row r="2846" spans="3:19">
      <c r="C2846" s="587"/>
      <c r="R2846" s="587"/>
      <c r="S2846" s="587"/>
    </row>
    <row r="2847" spans="3:19">
      <c r="C2847" s="587"/>
      <c r="R2847" s="587"/>
      <c r="S2847" s="587"/>
    </row>
    <row r="2848" spans="3:19">
      <c r="C2848" s="587"/>
      <c r="R2848" s="587"/>
      <c r="S2848" s="587"/>
    </row>
    <row r="2849" spans="3:19">
      <c r="C2849" s="587"/>
      <c r="R2849" s="587"/>
      <c r="S2849" s="587"/>
    </row>
    <row r="2850" spans="3:19">
      <c r="C2850" s="587"/>
      <c r="R2850" s="587"/>
      <c r="S2850" s="587"/>
    </row>
    <row r="2851" spans="3:19">
      <c r="C2851" s="587"/>
      <c r="R2851" s="587"/>
      <c r="S2851" s="587"/>
    </row>
    <row r="2852" spans="3:19">
      <c r="C2852" s="587"/>
      <c r="R2852" s="587"/>
      <c r="S2852" s="587"/>
    </row>
    <row r="2853" spans="3:19">
      <c r="C2853" s="587"/>
      <c r="R2853" s="587"/>
      <c r="S2853" s="587"/>
    </row>
    <row r="2854" spans="3:19">
      <c r="C2854" s="587"/>
      <c r="R2854" s="587"/>
      <c r="S2854" s="587"/>
    </row>
    <row r="2855" spans="3:19">
      <c r="C2855" s="587"/>
      <c r="R2855" s="587"/>
      <c r="S2855" s="587"/>
    </row>
    <row r="2856" spans="3:19">
      <c r="C2856" s="587"/>
      <c r="R2856" s="587"/>
      <c r="S2856" s="587"/>
    </row>
    <row r="2857" spans="3:19">
      <c r="C2857" s="587"/>
      <c r="R2857" s="587"/>
      <c r="S2857" s="587"/>
    </row>
    <row r="2858" spans="3:19">
      <c r="C2858" s="587"/>
      <c r="R2858" s="587"/>
      <c r="S2858" s="587"/>
    </row>
    <row r="2859" spans="3:19">
      <c r="C2859" s="587"/>
      <c r="R2859" s="587"/>
      <c r="S2859" s="587"/>
    </row>
    <row r="2860" spans="3:19">
      <c r="C2860" s="587"/>
      <c r="R2860" s="587"/>
      <c r="S2860" s="587"/>
    </row>
    <row r="2861" spans="3:19">
      <c r="C2861" s="587"/>
      <c r="R2861" s="587"/>
      <c r="S2861" s="587"/>
    </row>
    <row r="2862" spans="3:19">
      <c r="C2862" s="587"/>
      <c r="R2862" s="587"/>
      <c r="S2862" s="587"/>
    </row>
    <row r="2863" spans="3:19">
      <c r="C2863" s="587"/>
      <c r="R2863" s="587"/>
      <c r="S2863" s="587"/>
    </row>
    <row r="2864" spans="3:19">
      <c r="C2864" s="587"/>
      <c r="R2864" s="587"/>
      <c r="S2864" s="587"/>
    </row>
    <row r="2865" spans="3:19">
      <c r="C2865" s="587"/>
      <c r="R2865" s="587"/>
      <c r="S2865" s="587"/>
    </row>
    <row r="2866" spans="3:19">
      <c r="C2866" s="587"/>
      <c r="R2866" s="587"/>
      <c r="S2866" s="587"/>
    </row>
    <row r="2867" spans="3:19">
      <c r="C2867" s="587"/>
      <c r="R2867" s="587"/>
      <c r="S2867" s="587"/>
    </row>
    <row r="2868" spans="3:19">
      <c r="C2868" s="587"/>
      <c r="R2868" s="587"/>
      <c r="S2868" s="587"/>
    </row>
    <row r="2869" spans="3:19">
      <c r="C2869" s="587"/>
      <c r="R2869" s="587"/>
      <c r="S2869" s="587"/>
    </row>
    <row r="2870" spans="3:19">
      <c r="C2870" s="587"/>
      <c r="R2870" s="587"/>
      <c r="S2870" s="587"/>
    </row>
    <row r="2871" spans="3:19">
      <c r="C2871" s="587"/>
      <c r="R2871" s="587"/>
      <c r="S2871" s="587"/>
    </row>
    <row r="2872" spans="3:19">
      <c r="C2872" s="587"/>
      <c r="R2872" s="587"/>
      <c r="S2872" s="587"/>
    </row>
    <row r="2873" spans="3:19">
      <c r="C2873" s="587"/>
      <c r="R2873" s="587"/>
      <c r="S2873" s="587"/>
    </row>
    <row r="2874" spans="3:19">
      <c r="C2874" s="587"/>
      <c r="R2874" s="587"/>
      <c r="S2874" s="587"/>
    </row>
    <row r="2875" spans="3:19">
      <c r="C2875" s="587"/>
      <c r="R2875" s="587"/>
      <c r="S2875" s="587"/>
    </row>
    <row r="2876" spans="3:19">
      <c r="C2876" s="587"/>
      <c r="R2876" s="587"/>
      <c r="S2876" s="587"/>
    </row>
    <row r="2877" spans="3:19">
      <c r="C2877" s="587"/>
      <c r="R2877" s="587"/>
      <c r="S2877" s="587"/>
    </row>
    <row r="2878" spans="3:19">
      <c r="C2878" s="587"/>
      <c r="R2878" s="587"/>
      <c r="S2878" s="587"/>
    </row>
    <row r="2879" spans="3:19">
      <c r="C2879" s="587"/>
      <c r="R2879" s="587"/>
      <c r="S2879" s="587"/>
    </row>
    <row r="2880" spans="3:19">
      <c r="C2880" s="587"/>
      <c r="R2880" s="587"/>
      <c r="S2880" s="587"/>
    </row>
    <row r="2881" spans="3:19">
      <c r="C2881" s="587"/>
      <c r="R2881" s="587"/>
      <c r="S2881" s="587"/>
    </row>
    <row r="2882" spans="3:19">
      <c r="C2882" s="587"/>
      <c r="R2882" s="587"/>
      <c r="S2882" s="587"/>
    </row>
    <row r="2883" spans="3:19">
      <c r="C2883" s="587"/>
      <c r="R2883" s="587"/>
      <c r="S2883" s="587"/>
    </row>
    <row r="2884" spans="3:19">
      <c r="C2884" s="587"/>
      <c r="R2884" s="587"/>
      <c r="S2884" s="587"/>
    </row>
    <row r="2885" spans="3:19">
      <c r="C2885" s="587"/>
      <c r="R2885" s="587"/>
      <c r="S2885" s="587"/>
    </row>
    <row r="2886" spans="3:19">
      <c r="C2886" s="587"/>
      <c r="R2886" s="587"/>
      <c r="S2886" s="587"/>
    </row>
    <row r="2887" spans="3:19">
      <c r="C2887" s="587"/>
      <c r="R2887" s="587"/>
      <c r="S2887" s="587"/>
    </row>
    <row r="2888" spans="3:19">
      <c r="C2888" s="587"/>
      <c r="R2888" s="587"/>
      <c r="S2888" s="587"/>
    </row>
    <row r="2889" spans="3:19">
      <c r="C2889" s="587"/>
      <c r="R2889" s="587"/>
      <c r="S2889" s="587"/>
    </row>
    <row r="2890" spans="3:19">
      <c r="C2890" s="587"/>
      <c r="R2890" s="587"/>
      <c r="S2890" s="587"/>
    </row>
    <row r="2891" spans="3:19">
      <c r="C2891" s="587"/>
      <c r="R2891" s="587"/>
      <c r="S2891" s="587"/>
    </row>
    <row r="2892" spans="3:19">
      <c r="C2892" s="587"/>
      <c r="R2892" s="587"/>
      <c r="S2892" s="587"/>
    </row>
    <row r="2893" spans="3:19">
      <c r="C2893" s="587"/>
      <c r="R2893" s="587"/>
      <c r="S2893" s="587"/>
    </row>
    <row r="2894" spans="3:19">
      <c r="C2894" s="587"/>
      <c r="R2894" s="587"/>
      <c r="S2894" s="587"/>
    </row>
    <row r="2895" spans="3:19">
      <c r="C2895" s="587"/>
      <c r="R2895" s="587"/>
      <c r="S2895" s="587"/>
    </row>
    <row r="2896" spans="3:19">
      <c r="C2896" s="587"/>
      <c r="R2896" s="587"/>
      <c r="S2896" s="587"/>
    </row>
    <row r="2897" spans="3:19">
      <c r="C2897" s="587"/>
      <c r="R2897" s="587"/>
      <c r="S2897" s="587"/>
    </row>
    <row r="2898" spans="3:19">
      <c r="C2898" s="587"/>
      <c r="R2898" s="587"/>
      <c r="S2898" s="587"/>
    </row>
    <row r="2899" spans="3:19">
      <c r="C2899" s="587"/>
      <c r="R2899" s="587"/>
      <c r="S2899" s="587"/>
    </row>
    <row r="2900" spans="3:19">
      <c r="C2900" s="587"/>
      <c r="R2900" s="587"/>
      <c r="S2900" s="587"/>
    </row>
    <row r="2901" spans="3:19">
      <c r="C2901" s="587"/>
      <c r="R2901" s="587"/>
      <c r="S2901" s="587"/>
    </row>
    <row r="2902" spans="3:19">
      <c r="C2902" s="587"/>
      <c r="R2902" s="587"/>
      <c r="S2902" s="587"/>
    </row>
    <row r="2903" spans="3:19">
      <c r="C2903" s="587"/>
      <c r="R2903" s="587"/>
      <c r="S2903" s="587"/>
    </row>
    <row r="2904" spans="3:19">
      <c r="C2904" s="587"/>
      <c r="R2904" s="587"/>
      <c r="S2904" s="587"/>
    </row>
    <row r="2905" spans="3:19">
      <c r="C2905" s="587"/>
      <c r="R2905" s="587"/>
      <c r="S2905" s="587"/>
    </row>
    <row r="2906" spans="3:19">
      <c r="C2906" s="587"/>
      <c r="R2906" s="587"/>
      <c r="S2906" s="587"/>
    </row>
    <row r="2907" spans="3:19">
      <c r="C2907" s="587"/>
      <c r="R2907" s="587"/>
      <c r="S2907" s="587"/>
    </row>
    <row r="2908" spans="3:19">
      <c r="C2908" s="587"/>
      <c r="R2908" s="587"/>
      <c r="S2908" s="587"/>
    </row>
    <row r="2909" spans="3:19">
      <c r="C2909" s="587"/>
      <c r="R2909" s="587"/>
      <c r="S2909" s="587"/>
    </row>
    <row r="2910" spans="3:19">
      <c r="C2910" s="587"/>
      <c r="R2910" s="587"/>
      <c r="S2910" s="587"/>
    </row>
    <row r="2911" spans="3:19">
      <c r="C2911" s="587"/>
      <c r="R2911" s="587"/>
      <c r="S2911" s="587"/>
    </row>
    <row r="2912" spans="3:19">
      <c r="C2912" s="587"/>
      <c r="R2912" s="587"/>
      <c r="S2912" s="587"/>
    </row>
    <row r="2913" spans="3:19">
      <c r="C2913" s="587"/>
      <c r="R2913" s="587"/>
      <c r="S2913" s="587"/>
    </row>
    <row r="2914" spans="3:19">
      <c r="C2914" s="587"/>
      <c r="R2914" s="587"/>
      <c r="S2914" s="587"/>
    </row>
    <row r="2915" spans="3:19">
      <c r="C2915" s="587"/>
      <c r="R2915" s="587"/>
      <c r="S2915" s="587"/>
    </row>
    <row r="2916" spans="3:19">
      <c r="C2916" s="587"/>
      <c r="R2916" s="587"/>
      <c r="S2916" s="587"/>
    </row>
    <row r="2917" spans="3:19">
      <c r="C2917" s="587"/>
      <c r="R2917" s="587"/>
      <c r="S2917" s="587"/>
    </row>
    <row r="2918" spans="3:19">
      <c r="C2918" s="587"/>
      <c r="R2918" s="587"/>
      <c r="S2918" s="587"/>
    </row>
    <row r="2919" spans="3:19">
      <c r="C2919" s="587"/>
      <c r="R2919" s="587"/>
      <c r="S2919" s="587"/>
    </row>
    <row r="2920" spans="3:19">
      <c r="C2920" s="587"/>
      <c r="R2920" s="587"/>
      <c r="S2920" s="587"/>
    </row>
    <row r="2921" spans="3:19">
      <c r="C2921" s="587"/>
      <c r="R2921" s="587"/>
      <c r="S2921" s="587"/>
    </row>
    <row r="2922" spans="3:19">
      <c r="C2922" s="587"/>
      <c r="R2922" s="587"/>
      <c r="S2922" s="587"/>
    </row>
    <row r="2923" spans="3:19">
      <c r="C2923" s="587"/>
      <c r="R2923" s="587"/>
      <c r="S2923" s="587"/>
    </row>
    <row r="2924" spans="3:19">
      <c r="C2924" s="587"/>
      <c r="R2924" s="587"/>
      <c r="S2924" s="587"/>
    </row>
    <row r="2925" spans="3:19">
      <c r="C2925" s="587"/>
      <c r="R2925" s="587"/>
      <c r="S2925" s="587"/>
    </row>
    <row r="2926" spans="3:19">
      <c r="C2926" s="587"/>
      <c r="R2926" s="587"/>
      <c r="S2926" s="587"/>
    </row>
    <row r="2927" spans="3:19">
      <c r="C2927" s="587"/>
      <c r="R2927" s="587"/>
      <c r="S2927" s="587"/>
    </row>
    <row r="2928" spans="3:19">
      <c r="C2928" s="587"/>
      <c r="R2928" s="587"/>
      <c r="S2928" s="587"/>
    </row>
    <row r="2929" spans="3:19">
      <c r="C2929" s="587"/>
      <c r="R2929" s="587"/>
      <c r="S2929" s="587"/>
    </row>
    <row r="2930" spans="3:19">
      <c r="C2930" s="587"/>
      <c r="R2930" s="587"/>
      <c r="S2930" s="587"/>
    </row>
    <row r="2931" spans="3:19">
      <c r="C2931" s="587"/>
      <c r="R2931" s="587"/>
      <c r="S2931" s="587"/>
    </row>
    <row r="2932" spans="3:19">
      <c r="C2932" s="587"/>
      <c r="R2932" s="587"/>
      <c r="S2932" s="587"/>
    </row>
    <row r="2933" spans="3:19">
      <c r="C2933" s="587"/>
      <c r="R2933" s="587"/>
      <c r="S2933" s="587"/>
    </row>
    <row r="2934" spans="3:19">
      <c r="C2934" s="587"/>
      <c r="R2934" s="587"/>
      <c r="S2934" s="587"/>
    </row>
    <row r="2935" spans="3:19">
      <c r="C2935" s="587"/>
      <c r="R2935" s="587"/>
      <c r="S2935" s="587"/>
    </row>
    <row r="2936" spans="3:19">
      <c r="C2936" s="587"/>
      <c r="R2936" s="587"/>
      <c r="S2936" s="587"/>
    </row>
    <row r="2937" spans="3:19">
      <c r="C2937" s="587"/>
      <c r="R2937" s="587"/>
      <c r="S2937" s="587"/>
    </row>
    <row r="2938" spans="3:19">
      <c r="C2938" s="587"/>
      <c r="R2938" s="587"/>
      <c r="S2938" s="587"/>
    </row>
    <row r="2939" spans="3:19">
      <c r="C2939" s="587"/>
      <c r="R2939" s="587"/>
      <c r="S2939" s="587"/>
    </row>
    <row r="2940" spans="3:19">
      <c r="C2940" s="587"/>
      <c r="R2940" s="587"/>
      <c r="S2940" s="587"/>
    </row>
    <row r="2941" spans="3:19">
      <c r="C2941" s="587"/>
      <c r="R2941" s="587"/>
      <c r="S2941" s="587"/>
    </row>
    <row r="2942" spans="3:19">
      <c r="C2942" s="587"/>
      <c r="R2942" s="587"/>
      <c r="S2942" s="587"/>
    </row>
    <row r="2943" spans="3:19">
      <c r="C2943" s="587"/>
      <c r="R2943" s="587"/>
      <c r="S2943" s="587"/>
    </row>
    <row r="2944" spans="3:19">
      <c r="C2944" s="587"/>
      <c r="R2944" s="587"/>
      <c r="S2944" s="587"/>
    </row>
    <row r="2945" spans="3:19">
      <c r="C2945" s="587"/>
      <c r="R2945" s="587"/>
      <c r="S2945" s="587"/>
    </row>
    <row r="2946" spans="3:19">
      <c r="C2946" s="587"/>
      <c r="R2946" s="587"/>
      <c r="S2946" s="587"/>
    </row>
    <row r="2947" spans="3:19">
      <c r="C2947" s="587"/>
      <c r="R2947" s="587"/>
      <c r="S2947" s="587"/>
    </row>
    <row r="2948" spans="3:19">
      <c r="C2948" s="587"/>
      <c r="R2948" s="587"/>
      <c r="S2948" s="587"/>
    </row>
    <row r="2949" spans="3:19">
      <c r="C2949" s="587"/>
      <c r="R2949" s="587"/>
      <c r="S2949" s="587"/>
    </row>
    <row r="2950" spans="3:19">
      <c r="C2950" s="587"/>
      <c r="R2950" s="587"/>
      <c r="S2950" s="587"/>
    </row>
    <row r="2951" spans="3:19">
      <c r="C2951" s="587"/>
      <c r="R2951" s="587"/>
      <c r="S2951" s="587"/>
    </row>
    <row r="2952" spans="3:19">
      <c r="C2952" s="587"/>
      <c r="R2952" s="587"/>
      <c r="S2952" s="587"/>
    </row>
    <row r="2953" spans="3:19">
      <c r="C2953" s="587"/>
      <c r="R2953" s="587"/>
      <c r="S2953" s="587"/>
    </row>
    <row r="2954" spans="3:19">
      <c r="C2954" s="587"/>
      <c r="R2954" s="587"/>
      <c r="S2954" s="587"/>
    </row>
    <row r="2955" spans="3:19">
      <c r="C2955" s="587"/>
      <c r="R2955" s="587"/>
      <c r="S2955" s="587"/>
    </row>
    <row r="2956" spans="3:19">
      <c r="C2956" s="587"/>
      <c r="R2956" s="587"/>
      <c r="S2956" s="587"/>
    </row>
    <row r="2957" spans="3:19">
      <c r="C2957" s="587"/>
      <c r="R2957" s="587"/>
      <c r="S2957" s="587"/>
    </row>
    <row r="2958" spans="3:19">
      <c r="C2958" s="587"/>
      <c r="R2958" s="587"/>
      <c r="S2958" s="587"/>
    </row>
    <row r="2959" spans="3:19">
      <c r="C2959" s="587"/>
      <c r="R2959" s="587"/>
      <c r="S2959" s="587"/>
    </row>
    <row r="2960" spans="3:19">
      <c r="C2960" s="587"/>
      <c r="R2960" s="587"/>
      <c r="S2960" s="587"/>
    </row>
    <row r="2961" spans="3:19">
      <c r="C2961" s="587"/>
      <c r="R2961" s="587"/>
      <c r="S2961" s="587"/>
    </row>
    <row r="2962" spans="3:19">
      <c r="C2962" s="587"/>
      <c r="R2962" s="587"/>
      <c r="S2962" s="587"/>
    </row>
    <row r="2963" spans="3:19">
      <c r="C2963" s="587"/>
      <c r="R2963" s="587"/>
      <c r="S2963" s="587"/>
    </row>
    <row r="2964" spans="3:19">
      <c r="C2964" s="587"/>
      <c r="R2964" s="587"/>
      <c r="S2964" s="587"/>
    </row>
    <row r="2965" spans="3:19">
      <c r="C2965" s="587"/>
      <c r="R2965" s="587"/>
      <c r="S2965" s="587"/>
    </row>
    <row r="2966" spans="3:19">
      <c r="C2966" s="587"/>
      <c r="R2966" s="587"/>
      <c r="S2966" s="587"/>
    </row>
    <row r="2967" spans="3:19">
      <c r="C2967" s="587"/>
      <c r="R2967" s="587"/>
      <c r="S2967" s="587"/>
    </row>
    <row r="2968" spans="3:19">
      <c r="C2968" s="587"/>
      <c r="R2968" s="587"/>
      <c r="S2968" s="587"/>
    </row>
    <row r="2969" spans="3:19">
      <c r="C2969" s="587"/>
      <c r="R2969" s="587"/>
      <c r="S2969" s="587"/>
    </row>
    <row r="2970" spans="3:19">
      <c r="C2970" s="587"/>
      <c r="R2970" s="587"/>
      <c r="S2970" s="587"/>
    </row>
    <row r="2971" spans="3:19">
      <c r="C2971" s="587"/>
      <c r="R2971" s="587"/>
      <c r="S2971" s="587"/>
    </row>
    <row r="2972" spans="3:19">
      <c r="C2972" s="587"/>
      <c r="R2972" s="587"/>
      <c r="S2972" s="587"/>
    </row>
    <row r="2973" spans="3:19">
      <c r="C2973" s="587"/>
      <c r="R2973" s="587"/>
      <c r="S2973" s="587"/>
    </row>
    <row r="2974" spans="3:19">
      <c r="C2974" s="587"/>
      <c r="R2974" s="587"/>
      <c r="S2974" s="587"/>
    </row>
    <row r="2975" spans="3:19">
      <c r="C2975" s="587"/>
      <c r="R2975" s="587"/>
      <c r="S2975" s="587"/>
    </row>
    <row r="2976" spans="3:19">
      <c r="C2976" s="587"/>
      <c r="R2976" s="587"/>
      <c r="S2976" s="587"/>
    </row>
    <row r="2977" spans="3:19">
      <c r="C2977" s="587"/>
      <c r="R2977" s="587"/>
      <c r="S2977" s="587"/>
    </row>
    <row r="2978" spans="3:19">
      <c r="C2978" s="587"/>
      <c r="R2978" s="587"/>
      <c r="S2978" s="587"/>
    </row>
    <row r="2979" spans="3:19">
      <c r="C2979" s="587"/>
      <c r="R2979" s="587"/>
      <c r="S2979" s="587"/>
    </row>
    <row r="2980" spans="3:19">
      <c r="C2980" s="587"/>
      <c r="R2980" s="587"/>
      <c r="S2980" s="587"/>
    </row>
    <row r="2981" spans="3:19">
      <c r="C2981" s="587"/>
      <c r="R2981" s="587"/>
      <c r="S2981" s="587"/>
    </row>
    <row r="2982" spans="3:19">
      <c r="C2982" s="587"/>
      <c r="R2982" s="587"/>
      <c r="S2982" s="587"/>
    </row>
    <row r="2983" spans="3:19">
      <c r="C2983" s="587"/>
      <c r="R2983" s="587"/>
      <c r="S2983" s="587"/>
    </row>
    <row r="2984" spans="3:19">
      <c r="C2984" s="587"/>
      <c r="R2984" s="587"/>
      <c r="S2984" s="587"/>
    </row>
    <row r="2985" spans="3:19">
      <c r="C2985" s="587"/>
      <c r="R2985" s="587"/>
      <c r="S2985" s="587"/>
    </row>
    <row r="2986" spans="3:19">
      <c r="C2986" s="587"/>
      <c r="R2986" s="587"/>
      <c r="S2986" s="587"/>
    </row>
    <row r="2987" spans="3:19">
      <c r="C2987" s="587"/>
      <c r="R2987" s="587"/>
      <c r="S2987" s="587"/>
    </row>
    <row r="2988" spans="3:19">
      <c r="C2988" s="587"/>
      <c r="R2988" s="587"/>
      <c r="S2988" s="587"/>
    </row>
    <row r="2989" spans="3:19">
      <c r="C2989" s="587"/>
      <c r="R2989" s="587"/>
      <c r="S2989" s="587"/>
    </row>
    <row r="2990" spans="3:19">
      <c r="C2990" s="587"/>
      <c r="R2990" s="587"/>
      <c r="S2990" s="587"/>
    </row>
    <row r="2991" spans="3:19">
      <c r="C2991" s="587"/>
      <c r="R2991" s="587"/>
      <c r="S2991" s="587"/>
    </row>
    <row r="2992" spans="3:19">
      <c r="C2992" s="587"/>
      <c r="R2992" s="587"/>
      <c r="S2992" s="587"/>
    </row>
    <row r="2993" spans="3:19">
      <c r="C2993" s="587"/>
      <c r="R2993" s="587"/>
      <c r="S2993" s="587"/>
    </row>
    <row r="2994" spans="3:19">
      <c r="C2994" s="587"/>
      <c r="R2994" s="587"/>
      <c r="S2994" s="587"/>
    </row>
    <row r="2995" spans="3:19">
      <c r="C2995" s="587"/>
      <c r="R2995" s="587"/>
      <c r="S2995" s="587"/>
    </row>
    <row r="2996" spans="3:19">
      <c r="C2996" s="587"/>
      <c r="R2996" s="587"/>
      <c r="S2996" s="587"/>
    </row>
    <row r="2997" spans="3:19">
      <c r="C2997" s="587"/>
      <c r="R2997" s="587"/>
      <c r="S2997" s="587"/>
    </row>
    <row r="2998" spans="3:19">
      <c r="C2998" s="587"/>
      <c r="R2998" s="587"/>
      <c r="S2998" s="587"/>
    </row>
    <row r="2999" spans="3:19">
      <c r="C2999" s="587"/>
      <c r="R2999" s="587"/>
      <c r="S2999" s="587"/>
    </row>
    <row r="3000" spans="3:19">
      <c r="C3000" s="587"/>
      <c r="R3000" s="587"/>
      <c r="S3000" s="587"/>
    </row>
    <row r="3001" spans="3:19">
      <c r="C3001" s="587"/>
      <c r="R3001" s="587"/>
      <c r="S3001" s="587"/>
    </row>
    <row r="3002" spans="3:19">
      <c r="C3002" s="587"/>
      <c r="R3002" s="587"/>
      <c r="S3002" s="587"/>
    </row>
    <row r="3003" spans="3:19">
      <c r="C3003" s="587"/>
      <c r="R3003" s="587"/>
      <c r="S3003" s="587"/>
    </row>
    <row r="3004" spans="3:19">
      <c r="C3004" s="587"/>
      <c r="R3004" s="587"/>
      <c r="S3004" s="587"/>
    </row>
    <row r="3005" spans="3:19">
      <c r="C3005" s="587"/>
      <c r="R3005" s="587"/>
      <c r="S3005" s="587"/>
    </row>
    <row r="3006" spans="3:19">
      <c r="C3006" s="587"/>
      <c r="R3006" s="587"/>
      <c r="S3006" s="587"/>
    </row>
    <row r="3007" spans="3:19">
      <c r="C3007" s="587"/>
      <c r="R3007" s="587"/>
      <c r="S3007" s="587"/>
    </row>
    <row r="3008" spans="3:19">
      <c r="C3008" s="587"/>
      <c r="R3008" s="587"/>
      <c r="S3008" s="587"/>
    </row>
    <row r="3009" spans="3:19">
      <c r="C3009" s="587"/>
      <c r="R3009" s="587"/>
      <c r="S3009" s="587"/>
    </row>
    <row r="3010" spans="3:19">
      <c r="C3010" s="587"/>
      <c r="R3010" s="587"/>
      <c r="S3010" s="587"/>
    </row>
    <row r="3011" spans="3:19">
      <c r="C3011" s="587"/>
      <c r="R3011" s="587"/>
      <c r="S3011" s="587"/>
    </row>
    <row r="3012" spans="3:19">
      <c r="C3012" s="587"/>
      <c r="R3012" s="587"/>
      <c r="S3012" s="587"/>
    </row>
    <row r="3013" spans="3:19">
      <c r="C3013" s="587"/>
      <c r="R3013" s="587"/>
      <c r="S3013" s="587"/>
    </row>
    <row r="3014" spans="3:19">
      <c r="C3014" s="587"/>
      <c r="R3014" s="587"/>
      <c r="S3014" s="587"/>
    </row>
    <row r="3015" spans="3:19">
      <c r="C3015" s="587"/>
      <c r="R3015" s="587"/>
      <c r="S3015" s="587"/>
    </row>
    <row r="3016" spans="3:19">
      <c r="C3016" s="587"/>
      <c r="R3016" s="587"/>
      <c r="S3016" s="587"/>
    </row>
    <row r="3017" spans="3:19">
      <c r="C3017" s="587"/>
      <c r="R3017" s="587"/>
      <c r="S3017" s="587"/>
    </row>
    <row r="3018" spans="3:19">
      <c r="C3018" s="587"/>
      <c r="R3018" s="587"/>
      <c r="S3018" s="587"/>
    </row>
    <row r="3019" spans="3:19">
      <c r="C3019" s="587"/>
      <c r="R3019" s="587"/>
      <c r="S3019" s="587"/>
    </row>
    <row r="3020" spans="3:19">
      <c r="C3020" s="587"/>
      <c r="R3020" s="587"/>
      <c r="S3020" s="587"/>
    </row>
    <row r="3021" spans="3:19">
      <c r="C3021" s="587"/>
      <c r="R3021" s="587"/>
      <c r="S3021" s="587"/>
    </row>
    <row r="3022" spans="3:19">
      <c r="C3022" s="587"/>
      <c r="R3022" s="587"/>
      <c r="S3022" s="587"/>
    </row>
    <row r="3023" spans="3:19">
      <c r="C3023" s="587"/>
      <c r="R3023" s="587"/>
      <c r="S3023" s="587"/>
    </row>
    <row r="3024" spans="3:19">
      <c r="C3024" s="587"/>
      <c r="R3024" s="587"/>
      <c r="S3024" s="587"/>
    </row>
    <row r="3025" spans="3:19">
      <c r="C3025" s="587"/>
      <c r="R3025" s="587"/>
      <c r="S3025" s="587"/>
    </row>
    <row r="3026" spans="3:19">
      <c r="C3026" s="587"/>
      <c r="R3026" s="587"/>
      <c r="S3026" s="587"/>
    </row>
    <row r="3027" spans="3:19">
      <c r="C3027" s="587"/>
      <c r="R3027" s="587"/>
      <c r="S3027" s="587"/>
    </row>
    <row r="3028" spans="3:19">
      <c r="C3028" s="587"/>
      <c r="R3028" s="587"/>
      <c r="S3028" s="587"/>
    </row>
    <row r="3029" spans="3:19">
      <c r="C3029" s="587"/>
      <c r="R3029" s="587"/>
      <c r="S3029" s="587"/>
    </row>
    <row r="3030" spans="3:19">
      <c r="C3030" s="587"/>
      <c r="R3030" s="587"/>
      <c r="S3030" s="587"/>
    </row>
    <row r="3031" spans="3:19">
      <c r="C3031" s="587"/>
      <c r="R3031" s="587"/>
      <c r="S3031" s="587"/>
    </row>
    <row r="3032" spans="3:19">
      <c r="C3032" s="587"/>
      <c r="R3032" s="587"/>
      <c r="S3032" s="587"/>
    </row>
    <row r="3033" spans="3:19">
      <c r="C3033" s="587"/>
      <c r="R3033" s="587"/>
      <c r="S3033" s="587"/>
    </row>
    <row r="3034" spans="3:19">
      <c r="C3034" s="587"/>
      <c r="R3034" s="587"/>
      <c r="S3034" s="587"/>
    </row>
    <row r="3035" spans="3:19">
      <c r="C3035" s="587"/>
      <c r="R3035" s="587"/>
      <c r="S3035" s="587"/>
    </row>
    <row r="3036" spans="3:19">
      <c r="C3036" s="587"/>
      <c r="R3036" s="587"/>
      <c r="S3036" s="587"/>
    </row>
    <row r="3037" spans="3:19">
      <c r="C3037" s="587"/>
      <c r="R3037" s="587"/>
      <c r="S3037" s="587"/>
    </row>
    <row r="3038" spans="3:19">
      <c r="C3038" s="587"/>
      <c r="R3038" s="587"/>
      <c r="S3038" s="587"/>
    </row>
    <row r="3039" spans="3:19">
      <c r="C3039" s="587"/>
      <c r="R3039" s="587"/>
      <c r="S3039" s="587"/>
    </row>
    <row r="3040" spans="3:19">
      <c r="C3040" s="587"/>
      <c r="R3040" s="587"/>
      <c r="S3040" s="587"/>
    </row>
    <row r="3041" spans="3:19">
      <c r="C3041" s="587"/>
      <c r="R3041" s="587"/>
      <c r="S3041" s="587"/>
    </row>
    <row r="3042" spans="3:19">
      <c r="C3042" s="587"/>
      <c r="R3042" s="587"/>
      <c r="S3042" s="587"/>
    </row>
    <row r="3043" spans="3:19">
      <c r="C3043" s="587"/>
      <c r="R3043" s="587"/>
      <c r="S3043" s="587"/>
    </row>
    <row r="3044" spans="3:19">
      <c r="C3044" s="587"/>
      <c r="R3044" s="587"/>
      <c r="S3044" s="587"/>
    </row>
    <row r="3045" spans="3:19">
      <c r="C3045" s="587"/>
      <c r="R3045" s="587"/>
      <c r="S3045" s="587"/>
    </row>
    <row r="3046" spans="3:19">
      <c r="C3046" s="587"/>
      <c r="R3046" s="587"/>
      <c r="S3046" s="587"/>
    </row>
    <row r="3047" spans="3:19">
      <c r="C3047" s="587"/>
      <c r="R3047" s="587"/>
      <c r="S3047" s="587"/>
    </row>
    <row r="3048" spans="3:19">
      <c r="C3048" s="587"/>
      <c r="R3048" s="587"/>
      <c r="S3048" s="587"/>
    </row>
    <row r="3049" spans="3:19">
      <c r="C3049" s="587"/>
      <c r="R3049" s="587"/>
      <c r="S3049" s="587"/>
    </row>
    <row r="3050" spans="3:19">
      <c r="C3050" s="587"/>
      <c r="R3050" s="587"/>
      <c r="S3050" s="587"/>
    </row>
    <row r="3051" spans="3:19">
      <c r="C3051" s="587"/>
      <c r="R3051" s="587"/>
      <c r="S3051" s="587"/>
    </row>
    <row r="3052" spans="3:19">
      <c r="C3052" s="587"/>
      <c r="R3052" s="587"/>
      <c r="S3052" s="587"/>
    </row>
    <row r="3053" spans="3:19">
      <c r="C3053" s="587"/>
      <c r="R3053" s="587"/>
      <c r="S3053" s="587"/>
    </row>
    <row r="3054" spans="3:19">
      <c r="C3054" s="587"/>
      <c r="R3054" s="587"/>
      <c r="S3054" s="587"/>
    </row>
    <row r="3055" spans="3:19">
      <c r="C3055" s="587"/>
      <c r="R3055" s="587"/>
      <c r="S3055" s="587"/>
    </row>
    <row r="3056" spans="3:19">
      <c r="C3056" s="587"/>
      <c r="R3056" s="587"/>
      <c r="S3056" s="587"/>
    </row>
    <row r="3057" spans="3:19">
      <c r="C3057" s="587"/>
      <c r="R3057" s="587"/>
      <c r="S3057" s="587"/>
    </row>
    <row r="3058" spans="3:19">
      <c r="C3058" s="587"/>
      <c r="R3058" s="587"/>
      <c r="S3058" s="587"/>
    </row>
    <row r="3059" spans="3:19">
      <c r="C3059" s="587"/>
      <c r="R3059" s="587"/>
      <c r="S3059" s="587"/>
    </row>
    <row r="3060" spans="3:19">
      <c r="C3060" s="587"/>
      <c r="R3060" s="587"/>
      <c r="S3060" s="587"/>
    </row>
    <row r="3061" spans="3:19">
      <c r="C3061" s="587"/>
      <c r="R3061" s="587"/>
      <c r="S3061" s="587"/>
    </row>
    <row r="3062" spans="3:19">
      <c r="C3062" s="587"/>
      <c r="R3062" s="587"/>
      <c r="S3062" s="587"/>
    </row>
    <row r="3063" spans="3:19">
      <c r="C3063" s="587"/>
      <c r="R3063" s="587"/>
      <c r="S3063" s="587"/>
    </row>
    <row r="3064" spans="3:19">
      <c r="C3064" s="587"/>
      <c r="R3064" s="587"/>
      <c r="S3064" s="587"/>
    </row>
    <row r="3065" spans="3:19">
      <c r="C3065" s="587"/>
      <c r="R3065" s="587"/>
      <c r="S3065" s="587"/>
    </row>
    <row r="3066" spans="3:19">
      <c r="C3066" s="587"/>
      <c r="R3066" s="587"/>
      <c r="S3066" s="587"/>
    </row>
    <row r="3067" spans="3:19">
      <c r="C3067" s="587"/>
      <c r="R3067" s="587"/>
      <c r="S3067" s="587"/>
    </row>
    <row r="3068" spans="3:19">
      <c r="C3068" s="587"/>
      <c r="R3068" s="587"/>
      <c r="S3068" s="587"/>
    </row>
    <row r="3069" spans="3:19">
      <c r="C3069" s="587"/>
      <c r="R3069" s="587"/>
      <c r="S3069" s="587"/>
    </row>
    <row r="3070" spans="3:19">
      <c r="C3070" s="587"/>
      <c r="R3070" s="587"/>
      <c r="S3070" s="587"/>
    </row>
    <row r="3071" spans="3:19">
      <c r="C3071" s="587"/>
      <c r="R3071" s="587"/>
      <c r="S3071" s="587"/>
    </row>
    <row r="3072" spans="3:19">
      <c r="C3072" s="587"/>
      <c r="R3072" s="587"/>
      <c r="S3072" s="587"/>
    </row>
    <row r="3073" spans="3:19">
      <c r="C3073" s="587"/>
      <c r="R3073" s="587"/>
      <c r="S3073" s="587"/>
    </row>
    <row r="3074" spans="3:19">
      <c r="C3074" s="587"/>
      <c r="R3074" s="587"/>
      <c r="S3074" s="587"/>
    </row>
    <row r="3075" spans="3:19">
      <c r="C3075" s="587"/>
      <c r="R3075" s="587"/>
      <c r="S3075" s="587"/>
    </row>
    <row r="3076" spans="3:19">
      <c r="C3076" s="587"/>
      <c r="R3076" s="587"/>
      <c r="S3076" s="587"/>
    </row>
    <row r="3077" spans="3:19">
      <c r="C3077" s="587"/>
      <c r="R3077" s="587"/>
      <c r="S3077" s="587"/>
    </row>
    <row r="3078" spans="3:19">
      <c r="C3078" s="587"/>
      <c r="R3078" s="587"/>
      <c r="S3078" s="587"/>
    </row>
    <row r="3079" spans="3:19">
      <c r="C3079" s="587"/>
      <c r="R3079" s="587"/>
      <c r="S3079" s="587"/>
    </row>
    <row r="3080" spans="3:19">
      <c r="C3080" s="587"/>
      <c r="R3080" s="587"/>
      <c r="S3080" s="587"/>
    </row>
    <row r="3081" spans="3:19">
      <c r="C3081" s="587"/>
      <c r="R3081" s="587"/>
      <c r="S3081" s="587"/>
    </row>
    <row r="3082" spans="3:19">
      <c r="C3082" s="587"/>
      <c r="R3082" s="587"/>
      <c r="S3082" s="587"/>
    </row>
    <row r="3083" spans="3:19">
      <c r="C3083" s="587"/>
      <c r="R3083" s="587"/>
      <c r="S3083" s="587"/>
    </row>
    <row r="3084" spans="3:19">
      <c r="C3084" s="587"/>
      <c r="R3084" s="587"/>
      <c r="S3084" s="587"/>
    </row>
    <row r="3085" spans="3:19">
      <c r="C3085" s="587"/>
      <c r="R3085" s="587"/>
      <c r="S3085" s="587"/>
    </row>
    <row r="3086" spans="3:19">
      <c r="C3086" s="587"/>
      <c r="R3086" s="587"/>
      <c r="S3086" s="587"/>
    </row>
    <row r="3087" spans="3:19">
      <c r="C3087" s="587"/>
      <c r="R3087" s="587"/>
      <c r="S3087" s="587"/>
    </row>
    <row r="3088" spans="3:19">
      <c r="C3088" s="587"/>
      <c r="R3088" s="587"/>
      <c r="S3088" s="587"/>
    </row>
    <row r="3089" spans="3:19">
      <c r="C3089" s="587"/>
      <c r="R3089" s="587"/>
      <c r="S3089" s="587"/>
    </row>
    <row r="3090" spans="3:19">
      <c r="C3090" s="587"/>
      <c r="R3090" s="587"/>
      <c r="S3090" s="587"/>
    </row>
    <row r="3091" spans="3:19">
      <c r="C3091" s="587"/>
      <c r="R3091" s="587"/>
      <c r="S3091" s="587"/>
    </row>
    <row r="3092" spans="3:19">
      <c r="C3092" s="587"/>
      <c r="R3092" s="587"/>
      <c r="S3092" s="587"/>
    </row>
    <row r="3093" spans="3:19">
      <c r="C3093" s="587"/>
      <c r="R3093" s="587"/>
      <c r="S3093" s="587"/>
    </row>
    <row r="3094" spans="3:19">
      <c r="C3094" s="587"/>
      <c r="R3094" s="587"/>
      <c r="S3094" s="587"/>
    </row>
    <row r="3095" spans="3:19">
      <c r="C3095" s="587"/>
      <c r="R3095" s="587"/>
      <c r="S3095" s="587"/>
    </row>
    <row r="3096" spans="3:19">
      <c r="C3096" s="587"/>
      <c r="R3096" s="587"/>
      <c r="S3096" s="587"/>
    </row>
    <row r="3097" spans="3:19">
      <c r="C3097" s="587"/>
      <c r="R3097" s="587"/>
      <c r="S3097" s="587"/>
    </row>
    <row r="3098" spans="3:19">
      <c r="C3098" s="587"/>
      <c r="R3098" s="587"/>
      <c r="S3098" s="587"/>
    </row>
    <row r="3099" spans="3:19">
      <c r="C3099" s="587"/>
      <c r="R3099" s="587"/>
      <c r="S3099" s="587"/>
    </row>
    <row r="3100" spans="3:19">
      <c r="C3100" s="587"/>
      <c r="R3100" s="587"/>
      <c r="S3100" s="587"/>
    </row>
    <row r="3101" spans="3:19">
      <c r="C3101" s="587"/>
      <c r="R3101" s="587"/>
      <c r="S3101" s="587"/>
    </row>
    <row r="3102" spans="3:19">
      <c r="C3102" s="587"/>
      <c r="R3102" s="587"/>
      <c r="S3102" s="587"/>
    </row>
    <row r="3103" spans="3:19">
      <c r="C3103" s="587"/>
      <c r="R3103" s="587"/>
      <c r="S3103" s="587"/>
    </row>
    <row r="3104" spans="3:19">
      <c r="C3104" s="587"/>
      <c r="R3104" s="587"/>
      <c r="S3104" s="587"/>
    </row>
    <row r="3105" spans="3:19">
      <c r="C3105" s="587"/>
      <c r="R3105" s="587"/>
      <c r="S3105" s="587"/>
    </row>
    <row r="3106" spans="3:19">
      <c r="C3106" s="587"/>
      <c r="R3106" s="587"/>
      <c r="S3106" s="587"/>
    </row>
    <row r="3107" spans="3:19">
      <c r="C3107" s="587"/>
      <c r="R3107" s="587"/>
      <c r="S3107" s="587"/>
    </row>
    <row r="3108" spans="3:19">
      <c r="C3108" s="587"/>
      <c r="R3108" s="587"/>
      <c r="S3108" s="587"/>
    </row>
    <row r="3109" spans="3:19">
      <c r="C3109" s="587"/>
      <c r="R3109" s="587"/>
      <c r="S3109" s="587"/>
    </row>
    <row r="3110" spans="3:19">
      <c r="C3110" s="587"/>
      <c r="R3110" s="587"/>
      <c r="S3110" s="587"/>
    </row>
    <row r="3111" spans="3:19">
      <c r="C3111" s="587"/>
      <c r="R3111" s="587"/>
      <c r="S3111" s="587"/>
    </row>
    <row r="3112" spans="3:19">
      <c r="C3112" s="587"/>
      <c r="R3112" s="587"/>
      <c r="S3112" s="587"/>
    </row>
    <row r="3113" spans="3:19">
      <c r="C3113" s="587"/>
      <c r="R3113" s="587"/>
      <c r="S3113" s="587"/>
    </row>
    <row r="3114" spans="3:19">
      <c r="C3114" s="587"/>
      <c r="R3114" s="587"/>
      <c r="S3114" s="587"/>
    </row>
    <row r="3115" spans="3:19">
      <c r="C3115" s="587"/>
      <c r="R3115" s="587"/>
      <c r="S3115" s="587"/>
    </row>
    <row r="3116" spans="3:19">
      <c r="C3116" s="587"/>
      <c r="R3116" s="587"/>
      <c r="S3116" s="587"/>
    </row>
    <row r="3117" spans="3:19">
      <c r="C3117" s="587"/>
      <c r="R3117" s="587"/>
      <c r="S3117" s="587"/>
    </row>
    <row r="3118" spans="3:19">
      <c r="C3118" s="587"/>
      <c r="R3118" s="587"/>
      <c r="S3118" s="587"/>
    </row>
    <row r="3119" spans="3:19">
      <c r="C3119" s="587"/>
      <c r="R3119" s="587"/>
      <c r="S3119" s="587"/>
    </row>
    <row r="3120" spans="3:19">
      <c r="C3120" s="587"/>
      <c r="R3120" s="587"/>
      <c r="S3120" s="587"/>
    </row>
    <row r="3121" spans="3:19">
      <c r="C3121" s="587"/>
      <c r="R3121" s="587"/>
      <c r="S3121" s="587"/>
    </row>
    <row r="3122" spans="3:19">
      <c r="C3122" s="587"/>
      <c r="R3122" s="587"/>
      <c r="S3122" s="587"/>
    </row>
    <row r="3123" spans="3:19">
      <c r="C3123" s="587"/>
      <c r="R3123" s="587"/>
      <c r="S3123" s="587"/>
    </row>
    <row r="3124" spans="3:19">
      <c r="C3124" s="587"/>
      <c r="R3124" s="587"/>
      <c r="S3124" s="587"/>
    </row>
    <row r="3125" spans="3:19">
      <c r="C3125" s="587"/>
      <c r="R3125" s="587"/>
      <c r="S3125" s="587"/>
    </row>
    <row r="3126" spans="3:19">
      <c r="C3126" s="587"/>
      <c r="R3126" s="587"/>
      <c r="S3126" s="587"/>
    </row>
    <row r="3127" spans="3:19">
      <c r="C3127" s="587"/>
      <c r="R3127" s="587"/>
      <c r="S3127" s="587"/>
    </row>
    <row r="3128" spans="3:19">
      <c r="C3128" s="587"/>
      <c r="R3128" s="587"/>
      <c r="S3128" s="587"/>
    </row>
    <row r="3129" spans="3:19">
      <c r="C3129" s="587"/>
      <c r="R3129" s="587"/>
      <c r="S3129" s="587"/>
    </row>
    <row r="3130" spans="3:19">
      <c r="C3130" s="587"/>
      <c r="R3130" s="587"/>
      <c r="S3130" s="587"/>
    </row>
    <row r="3131" spans="3:19">
      <c r="C3131" s="587"/>
      <c r="R3131" s="587"/>
      <c r="S3131" s="587"/>
    </row>
    <row r="3132" spans="3:19">
      <c r="C3132" s="587"/>
      <c r="R3132" s="587"/>
      <c r="S3132" s="587"/>
    </row>
    <row r="3133" spans="3:19">
      <c r="C3133" s="587"/>
      <c r="R3133" s="587"/>
      <c r="S3133" s="587"/>
    </row>
    <row r="3134" spans="3:19">
      <c r="C3134" s="587"/>
      <c r="R3134" s="587"/>
      <c r="S3134" s="587"/>
    </row>
    <row r="3135" spans="3:19">
      <c r="C3135" s="587"/>
      <c r="R3135" s="587"/>
      <c r="S3135" s="587"/>
    </row>
    <row r="3136" spans="3:19">
      <c r="C3136" s="587"/>
      <c r="R3136" s="587"/>
      <c r="S3136" s="587"/>
    </row>
    <row r="3137" spans="3:19">
      <c r="C3137" s="587"/>
      <c r="R3137" s="587"/>
      <c r="S3137" s="587"/>
    </row>
    <row r="3138" spans="3:19">
      <c r="C3138" s="587"/>
      <c r="R3138" s="587"/>
      <c r="S3138" s="587"/>
    </row>
    <row r="3139" spans="3:19">
      <c r="C3139" s="587"/>
      <c r="R3139" s="587"/>
      <c r="S3139" s="587"/>
    </row>
    <row r="3140" spans="3:19">
      <c r="C3140" s="587"/>
      <c r="R3140" s="587"/>
      <c r="S3140" s="587"/>
    </row>
    <row r="3141" spans="3:19">
      <c r="C3141" s="587"/>
      <c r="R3141" s="587"/>
      <c r="S3141" s="587"/>
    </row>
    <row r="3142" spans="3:19">
      <c r="C3142" s="587"/>
      <c r="R3142" s="587"/>
      <c r="S3142" s="587"/>
    </row>
    <row r="3143" spans="3:19">
      <c r="C3143" s="587"/>
      <c r="R3143" s="587"/>
      <c r="S3143" s="587"/>
    </row>
    <row r="3144" spans="3:19">
      <c r="C3144" s="587"/>
      <c r="R3144" s="587"/>
      <c r="S3144" s="587"/>
    </row>
    <row r="3145" spans="3:19">
      <c r="C3145" s="587"/>
      <c r="R3145" s="587"/>
      <c r="S3145" s="587"/>
    </row>
    <row r="3146" spans="3:19">
      <c r="C3146" s="587"/>
      <c r="R3146" s="587"/>
      <c r="S3146" s="587"/>
    </row>
    <row r="3147" spans="3:19">
      <c r="C3147" s="587"/>
      <c r="R3147" s="587"/>
      <c r="S3147" s="587"/>
    </row>
    <row r="3148" spans="3:19">
      <c r="C3148" s="587"/>
      <c r="R3148" s="587"/>
      <c r="S3148" s="587"/>
    </row>
    <row r="3149" spans="3:19">
      <c r="C3149" s="587"/>
      <c r="R3149" s="587"/>
      <c r="S3149" s="587"/>
    </row>
    <row r="3150" spans="3:19">
      <c r="C3150" s="587"/>
      <c r="R3150" s="587"/>
      <c r="S3150" s="587"/>
    </row>
    <row r="3151" spans="3:19">
      <c r="C3151" s="587"/>
      <c r="R3151" s="587"/>
      <c r="S3151" s="587"/>
    </row>
    <row r="3152" spans="3:19">
      <c r="C3152" s="587"/>
      <c r="R3152" s="587"/>
      <c r="S3152" s="587"/>
    </row>
    <row r="3153" spans="3:19">
      <c r="C3153" s="587"/>
      <c r="R3153" s="587"/>
      <c r="S3153" s="587"/>
    </row>
    <row r="3154" spans="3:19">
      <c r="C3154" s="587"/>
      <c r="R3154" s="587"/>
      <c r="S3154" s="587"/>
    </row>
    <row r="3155" spans="3:19">
      <c r="C3155" s="587"/>
      <c r="R3155" s="587"/>
      <c r="S3155" s="587"/>
    </row>
    <row r="3156" spans="3:19">
      <c r="C3156" s="587"/>
      <c r="R3156" s="587"/>
      <c r="S3156" s="587"/>
    </row>
    <row r="3157" spans="3:19">
      <c r="C3157" s="587"/>
      <c r="R3157" s="587"/>
      <c r="S3157" s="587"/>
    </row>
    <row r="3158" spans="3:19">
      <c r="C3158" s="587"/>
      <c r="R3158" s="587"/>
      <c r="S3158" s="587"/>
    </row>
    <row r="3159" spans="3:19">
      <c r="C3159" s="587"/>
      <c r="R3159" s="587"/>
      <c r="S3159" s="587"/>
    </row>
    <row r="3160" spans="3:19">
      <c r="C3160" s="587"/>
      <c r="R3160" s="587"/>
      <c r="S3160" s="587"/>
    </row>
    <row r="3161" spans="3:19">
      <c r="C3161" s="587"/>
      <c r="R3161" s="587"/>
      <c r="S3161" s="587"/>
    </row>
    <row r="3162" spans="3:19">
      <c r="C3162" s="587"/>
      <c r="R3162" s="587"/>
      <c r="S3162" s="587"/>
    </row>
    <row r="3163" spans="3:19">
      <c r="C3163" s="587"/>
      <c r="R3163" s="587"/>
      <c r="S3163" s="587"/>
    </row>
    <row r="3164" spans="3:19">
      <c r="C3164" s="587"/>
      <c r="R3164" s="587"/>
      <c r="S3164" s="587"/>
    </row>
    <row r="3165" spans="3:19">
      <c r="C3165" s="587"/>
      <c r="R3165" s="587"/>
      <c r="S3165" s="587"/>
    </row>
    <row r="3166" spans="3:19">
      <c r="C3166" s="587"/>
      <c r="R3166" s="587"/>
      <c r="S3166" s="587"/>
    </row>
    <row r="3167" spans="3:19">
      <c r="C3167" s="587"/>
      <c r="R3167" s="587"/>
      <c r="S3167" s="587"/>
    </row>
    <row r="3168" spans="3:19">
      <c r="C3168" s="587"/>
      <c r="R3168" s="587"/>
      <c r="S3168" s="587"/>
    </row>
    <row r="3169" spans="3:19">
      <c r="C3169" s="587"/>
      <c r="R3169" s="587"/>
      <c r="S3169" s="587"/>
    </row>
    <row r="3170" spans="3:19">
      <c r="C3170" s="587"/>
      <c r="R3170" s="587"/>
      <c r="S3170" s="587"/>
    </row>
    <row r="3171" spans="3:19">
      <c r="C3171" s="587"/>
      <c r="R3171" s="587"/>
      <c r="S3171" s="587"/>
    </row>
    <row r="3172" spans="3:19">
      <c r="C3172" s="587"/>
      <c r="R3172" s="587"/>
      <c r="S3172" s="587"/>
    </row>
    <row r="3173" spans="3:19">
      <c r="C3173" s="587"/>
      <c r="R3173" s="587"/>
      <c r="S3173" s="587"/>
    </row>
    <row r="3174" spans="3:19">
      <c r="C3174" s="587"/>
      <c r="R3174" s="587"/>
      <c r="S3174" s="587"/>
    </row>
    <row r="3175" spans="3:19">
      <c r="C3175" s="587"/>
      <c r="R3175" s="587"/>
      <c r="S3175" s="587"/>
    </row>
    <row r="3176" spans="3:19">
      <c r="C3176" s="587"/>
      <c r="R3176" s="587"/>
      <c r="S3176" s="587"/>
    </row>
    <row r="3177" spans="3:19">
      <c r="C3177" s="587"/>
      <c r="R3177" s="587"/>
      <c r="S3177" s="587"/>
    </row>
    <row r="3178" spans="3:19">
      <c r="C3178" s="587"/>
      <c r="R3178" s="587"/>
      <c r="S3178" s="587"/>
    </row>
    <row r="3179" spans="3:19">
      <c r="C3179" s="587"/>
      <c r="R3179" s="587"/>
      <c r="S3179" s="587"/>
    </row>
    <row r="3180" spans="3:19">
      <c r="C3180" s="587"/>
      <c r="R3180" s="587"/>
      <c r="S3180" s="587"/>
    </row>
    <row r="3181" spans="3:19">
      <c r="C3181" s="587"/>
      <c r="R3181" s="587"/>
      <c r="S3181" s="587"/>
    </row>
    <row r="3182" spans="3:19">
      <c r="C3182" s="587"/>
      <c r="R3182" s="587"/>
      <c r="S3182" s="587"/>
    </row>
    <row r="3183" spans="3:19">
      <c r="C3183" s="587"/>
      <c r="R3183" s="587"/>
      <c r="S3183" s="587"/>
    </row>
    <row r="3184" spans="3:19">
      <c r="C3184" s="587"/>
      <c r="R3184" s="587"/>
      <c r="S3184" s="587"/>
    </row>
    <row r="3185" spans="3:19">
      <c r="C3185" s="587"/>
      <c r="R3185" s="587"/>
      <c r="S3185" s="587"/>
    </row>
    <row r="3186" spans="3:19">
      <c r="C3186" s="587"/>
      <c r="R3186" s="587"/>
      <c r="S3186" s="587"/>
    </row>
    <row r="3187" spans="3:19">
      <c r="C3187" s="587"/>
      <c r="R3187" s="587"/>
      <c r="S3187" s="587"/>
    </row>
    <row r="3188" spans="3:19">
      <c r="C3188" s="587"/>
      <c r="R3188" s="587"/>
      <c r="S3188" s="587"/>
    </row>
    <row r="3189" spans="3:19">
      <c r="C3189" s="587"/>
      <c r="R3189" s="587"/>
      <c r="S3189" s="587"/>
    </row>
    <row r="3190" spans="3:19">
      <c r="C3190" s="587"/>
      <c r="R3190" s="587"/>
      <c r="S3190" s="587"/>
    </row>
    <row r="3191" spans="3:19">
      <c r="C3191" s="587"/>
      <c r="R3191" s="587"/>
      <c r="S3191" s="587"/>
    </row>
    <row r="3192" spans="3:19">
      <c r="C3192" s="587"/>
      <c r="R3192" s="587"/>
      <c r="S3192" s="587"/>
    </row>
    <row r="3193" spans="3:19">
      <c r="C3193" s="587"/>
      <c r="R3193" s="587"/>
      <c r="S3193" s="587"/>
    </row>
    <row r="3194" spans="3:19">
      <c r="C3194" s="587"/>
      <c r="R3194" s="587"/>
      <c r="S3194" s="587"/>
    </row>
    <row r="3195" spans="3:19">
      <c r="C3195" s="587"/>
      <c r="R3195" s="587"/>
      <c r="S3195" s="587"/>
    </row>
    <row r="3196" spans="3:19">
      <c r="C3196" s="587"/>
      <c r="R3196" s="587"/>
      <c r="S3196" s="587"/>
    </row>
    <row r="3197" spans="3:19">
      <c r="C3197" s="587"/>
      <c r="R3197" s="587"/>
      <c r="S3197" s="587"/>
    </row>
    <row r="3198" spans="3:19">
      <c r="C3198" s="587"/>
      <c r="R3198" s="587"/>
      <c r="S3198" s="587"/>
    </row>
    <row r="3199" spans="3:19">
      <c r="C3199" s="587"/>
      <c r="R3199" s="587"/>
      <c r="S3199" s="587"/>
    </row>
    <row r="3200" spans="3:19">
      <c r="C3200" s="587"/>
      <c r="R3200" s="587"/>
      <c r="S3200" s="587"/>
    </row>
    <row r="3201" spans="3:19">
      <c r="C3201" s="587"/>
      <c r="R3201" s="587"/>
      <c r="S3201" s="587"/>
    </row>
    <row r="3202" spans="3:19">
      <c r="C3202" s="587"/>
      <c r="R3202" s="587"/>
      <c r="S3202" s="587"/>
    </row>
    <row r="3203" spans="3:19">
      <c r="C3203" s="587"/>
      <c r="R3203" s="587"/>
      <c r="S3203" s="587"/>
    </row>
    <row r="3204" spans="3:19">
      <c r="C3204" s="587"/>
      <c r="R3204" s="587"/>
      <c r="S3204" s="587"/>
    </row>
    <row r="3205" spans="3:19">
      <c r="C3205" s="587"/>
      <c r="R3205" s="587"/>
      <c r="S3205" s="587"/>
    </row>
    <row r="3206" spans="3:19">
      <c r="C3206" s="587"/>
      <c r="R3206" s="587"/>
      <c r="S3206" s="587"/>
    </row>
    <row r="3207" spans="3:19">
      <c r="C3207" s="587"/>
      <c r="R3207" s="587"/>
      <c r="S3207" s="587"/>
    </row>
    <row r="3208" spans="3:19">
      <c r="C3208" s="587"/>
      <c r="R3208" s="587"/>
      <c r="S3208" s="587"/>
    </row>
    <row r="3209" spans="3:19">
      <c r="C3209" s="587"/>
      <c r="R3209" s="587"/>
      <c r="S3209" s="587"/>
    </row>
    <row r="3210" spans="3:19">
      <c r="C3210" s="587"/>
      <c r="R3210" s="587"/>
      <c r="S3210" s="587"/>
    </row>
    <row r="3211" spans="3:19">
      <c r="C3211" s="587"/>
      <c r="R3211" s="587"/>
      <c r="S3211" s="587"/>
    </row>
    <row r="3212" spans="3:19">
      <c r="C3212" s="587"/>
      <c r="R3212" s="587"/>
      <c r="S3212" s="587"/>
    </row>
    <row r="3213" spans="3:19">
      <c r="C3213" s="587"/>
      <c r="R3213" s="587"/>
      <c r="S3213" s="587"/>
    </row>
    <row r="3214" spans="3:19">
      <c r="C3214" s="587"/>
      <c r="R3214" s="587"/>
      <c r="S3214" s="587"/>
    </row>
    <row r="3215" spans="3:19">
      <c r="C3215" s="587"/>
      <c r="R3215" s="587"/>
      <c r="S3215" s="587"/>
    </row>
    <row r="3216" spans="3:19">
      <c r="C3216" s="587"/>
      <c r="R3216" s="587"/>
      <c r="S3216" s="587"/>
    </row>
    <row r="3217" spans="3:19">
      <c r="C3217" s="587"/>
      <c r="R3217" s="587"/>
      <c r="S3217" s="587"/>
    </row>
    <row r="3218" spans="3:19">
      <c r="C3218" s="587"/>
      <c r="R3218" s="587"/>
      <c r="S3218" s="587"/>
    </row>
    <row r="3219" spans="3:19">
      <c r="C3219" s="587"/>
      <c r="R3219" s="587"/>
      <c r="S3219" s="587"/>
    </row>
    <row r="3220" spans="3:19">
      <c r="C3220" s="587"/>
      <c r="R3220" s="587"/>
      <c r="S3220" s="587"/>
    </row>
    <row r="3221" spans="3:19">
      <c r="C3221" s="587"/>
      <c r="R3221" s="587"/>
      <c r="S3221" s="587"/>
    </row>
    <row r="3222" spans="3:19">
      <c r="C3222" s="587"/>
      <c r="R3222" s="587"/>
      <c r="S3222" s="587"/>
    </row>
    <row r="3223" spans="3:19">
      <c r="C3223" s="587"/>
      <c r="R3223" s="587"/>
      <c r="S3223" s="587"/>
    </row>
    <row r="3224" spans="3:19">
      <c r="C3224" s="587"/>
      <c r="R3224" s="587"/>
      <c r="S3224" s="587"/>
    </row>
    <row r="3225" spans="3:19">
      <c r="C3225" s="587"/>
      <c r="R3225" s="587"/>
      <c r="S3225" s="587"/>
    </row>
    <row r="3226" spans="3:19">
      <c r="C3226" s="587"/>
      <c r="R3226" s="587"/>
      <c r="S3226" s="587"/>
    </row>
    <row r="3227" spans="3:19">
      <c r="C3227" s="587"/>
      <c r="R3227" s="587"/>
      <c r="S3227" s="587"/>
    </row>
    <row r="3228" spans="3:19">
      <c r="C3228" s="587"/>
      <c r="R3228" s="587"/>
      <c r="S3228" s="587"/>
    </row>
    <row r="3229" spans="3:19">
      <c r="C3229" s="587"/>
      <c r="R3229" s="587"/>
      <c r="S3229" s="587"/>
    </row>
    <row r="3230" spans="3:19">
      <c r="C3230" s="587"/>
      <c r="R3230" s="587"/>
      <c r="S3230" s="587"/>
    </row>
    <row r="3231" spans="3:19">
      <c r="C3231" s="587"/>
      <c r="R3231" s="587"/>
      <c r="S3231" s="587"/>
    </row>
    <row r="3232" spans="3:19">
      <c r="C3232" s="587"/>
      <c r="R3232" s="587"/>
      <c r="S3232" s="587"/>
    </row>
    <row r="3233" spans="3:19">
      <c r="C3233" s="587"/>
      <c r="R3233" s="587"/>
      <c r="S3233" s="587"/>
    </row>
    <row r="3234" spans="3:19">
      <c r="C3234" s="587"/>
      <c r="R3234" s="587"/>
      <c r="S3234" s="587"/>
    </row>
    <row r="3235" spans="3:19">
      <c r="C3235" s="587"/>
      <c r="R3235" s="587"/>
      <c r="S3235" s="587"/>
    </row>
    <row r="3236" spans="3:19">
      <c r="C3236" s="587"/>
      <c r="R3236" s="587"/>
      <c r="S3236" s="587"/>
    </row>
    <row r="3237" spans="3:19">
      <c r="C3237" s="587"/>
      <c r="R3237" s="587"/>
      <c r="S3237" s="587"/>
    </row>
    <row r="3238" spans="3:19">
      <c r="C3238" s="587"/>
      <c r="R3238" s="587"/>
      <c r="S3238" s="587"/>
    </row>
    <row r="3239" spans="3:19">
      <c r="C3239" s="587"/>
      <c r="R3239" s="587"/>
      <c r="S3239" s="587"/>
    </row>
    <row r="3240" spans="3:19">
      <c r="C3240" s="587"/>
      <c r="R3240" s="587"/>
      <c r="S3240" s="587"/>
    </row>
    <row r="3241" spans="3:19">
      <c r="C3241" s="587"/>
      <c r="R3241" s="587"/>
      <c r="S3241" s="587"/>
    </row>
    <row r="3242" spans="3:19">
      <c r="C3242" s="587"/>
      <c r="R3242" s="587"/>
      <c r="S3242" s="587"/>
    </row>
    <row r="3243" spans="3:19">
      <c r="C3243" s="587"/>
      <c r="R3243" s="587"/>
      <c r="S3243" s="587"/>
    </row>
    <row r="3244" spans="3:19">
      <c r="C3244" s="587"/>
      <c r="R3244" s="587"/>
      <c r="S3244" s="587"/>
    </row>
    <row r="3245" spans="3:19">
      <c r="C3245" s="587"/>
      <c r="R3245" s="587"/>
      <c r="S3245" s="587"/>
    </row>
    <row r="3246" spans="3:19">
      <c r="C3246" s="587"/>
      <c r="R3246" s="587"/>
      <c r="S3246" s="587"/>
    </row>
    <row r="3247" spans="3:19">
      <c r="C3247" s="587"/>
      <c r="R3247" s="587"/>
      <c r="S3247" s="587"/>
    </row>
    <row r="3248" spans="3:19">
      <c r="C3248" s="587"/>
      <c r="R3248" s="587"/>
      <c r="S3248" s="587"/>
    </row>
    <row r="3249" spans="3:19">
      <c r="C3249" s="587"/>
      <c r="R3249" s="587"/>
      <c r="S3249" s="587"/>
    </row>
    <row r="3250" spans="3:19">
      <c r="C3250" s="587"/>
      <c r="R3250" s="587"/>
      <c r="S3250" s="587"/>
    </row>
    <row r="3251" spans="3:19">
      <c r="C3251" s="587"/>
      <c r="R3251" s="587"/>
      <c r="S3251" s="587"/>
    </row>
    <row r="3252" spans="3:19">
      <c r="C3252" s="587"/>
      <c r="R3252" s="587"/>
      <c r="S3252" s="587"/>
    </row>
    <row r="3253" spans="3:19">
      <c r="C3253" s="587"/>
      <c r="R3253" s="587"/>
      <c r="S3253" s="587"/>
    </row>
    <row r="3254" spans="3:19">
      <c r="C3254" s="587"/>
      <c r="R3254" s="587"/>
      <c r="S3254" s="587"/>
    </row>
    <row r="3255" spans="3:19">
      <c r="C3255" s="587"/>
      <c r="R3255" s="587"/>
      <c r="S3255" s="587"/>
    </row>
    <row r="3256" spans="3:19">
      <c r="C3256" s="587"/>
      <c r="R3256" s="587"/>
      <c r="S3256" s="587"/>
    </row>
    <row r="3257" spans="3:19">
      <c r="C3257" s="587"/>
      <c r="R3257" s="587"/>
      <c r="S3257" s="587"/>
    </row>
    <row r="3258" spans="3:19">
      <c r="C3258" s="587"/>
      <c r="R3258" s="587"/>
      <c r="S3258" s="587"/>
    </row>
    <row r="3259" spans="3:19">
      <c r="C3259" s="587"/>
      <c r="R3259" s="587"/>
      <c r="S3259" s="587"/>
    </row>
    <row r="3260" spans="3:19">
      <c r="C3260" s="587"/>
      <c r="R3260" s="587"/>
      <c r="S3260" s="587"/>
    </row>
    <row r="3261" spans="3:19">
      <c r="C3261" s="587"/>
      <c r="R3261" s="587"/>
      <c r="S3261" s="587"/>
    </row>
    <row r="3262" spans="3:19">
      <c r="C3262" s="587"/>
      <c r="R3262" s="587"/>
      <c r="S3262" s="587"/>
    </row>
    <row r="3263" spans="3:19">
      <c r="C3263" s="587"/>
      <c r="R3263" s="587"/>
      <c r="S3263" s="587"/>
    </row>
    <row r="3264" spans="3:19">
      <c r="C3264" s="587"/>
      <c r="R3264" s="587"/>
      <c r="S3264" s="587"/>
    </row>
    <row r="3265" spans="3:19">
      <c r="C3265" s="587"/>
      <c r="R3265" s="587"/>
      <c r="S3265" s="587"/>
    </row>
    <row r="3266" spans="3:19">
      <c r="C3266" s="587"/>
      <c r="R3266" s="587"/>
      <c r="S3266" s="587"/>
    </row>
    <row r="3267" spans="3:19">
      <c r="C3267" s="587"/>
      <c r="R3267" s="587"/>
      <c r="S3267" s="587"/>
    </row>
    <row r="3268" spans="3:19">
      <c r="C3268" s="587"/>
      <c r="R3268" s="587"/>
      <c r="S3268" s="587"/>
    </row>
    <row r="3269" spans="3:19">
      <c r="C3269" s="587"/>
      <c r="R3269" s="587"/>
      <c r="S3269" s="587"/>
    </row>
    <row r="3270" spans="3:19">
      <c r="C3270" s="587"/>
      <c r="R3270" s="587"/>
      <c r="S3270" s="587"/>
    </row>
    <row r="3271" spans="3:19">
      <c r="C3271" s="587"/>
      <c r="R3271" s="587"/>
      <c r="S3271" s="587"/>
    </row>
    <row r="3272" spans="3:19">
      <c r="C3272" s="587"/>
      <c r="R3272" s="587"/>
      <c r="S3272" s="587"/>
    </row>
    <row r="3273" spans="3:19">
      <c r="C3273" s="587"/>
      <c r="R3273" s="587"/>
      <c r="S3273" s="587"/>
    </row>
    <row r="3274" spans="3:19">
      <c r="C3274" s="587"/>
      <c r="R3274" s="587"/>
      <c r="S3274" s="587"/>
    </row>
    <row r="3275" spans="3:19">
      <c r="C3275" s="587"/>
      <c r="R3275" s="587"/>
      <c r="S3275" s="587"/>
    </row>
    <row r="3276" spans="3:19">
      <c r="C3276" s="587"/>
      <c r="R3276" s="587"/>
      <c r="S3276" s="587"/>
    </row>
    <row r="3277" spans="3:19">
      <c r="C3277" s="587"/>
      <c r="R3277" s="587"/>
      <c r="S3277" s="587"/>
    </row>
    <row r="3278" spans="3:19">
      <c r="C3278" s="587"/>
      <c r="R3278" s="587"/>
      <c r="S3278" s="587"/>
    </row>
    <row r="3279" spans="3:19">
      <c r="C3279" s="587"/>
      <c r="R3279" s="587"/>
      <c r="S3279" s="587"/>
    </row>
    <row r="3280" spans="3:19">
      <c r="C3280" s="587"/>
      <c r="R3280" s="587"/>
      <c r="S3280" s="587"/>
    </row>
    <row r="3281" spans="3:19">
      <c r="C3281" s="587"/>
      <c r="R3281" s="587"/>
      <c r="S3281" s="587"/>
    </row>
    <row r="3282" spans="3:19">
      <c r="C3282" s="587"/>
      <c r="R3282" s="587"/>
      <c r="S3282" s="587"/>
    </row>
    <row r="3283" spans="3:19">
      <c r="C3283" s="587"/>
      <c r="R3283" s="587"/>
      <c r="S3283" s="587"/>
    </row>
    <row r="3284" spans="3:19">
      <c r="C3284" s="587"/>
      <c r="R3284" s="587"/>
      <c r="S3284" s="587"/>
    </row>
    <row r="3285" spans="3:19">
      <c r="C3285" s="587"/>
      <c r="R3285" s="587"/>
      <c r="S3285" s="587"/>
    </row>
    <row r="3286" spans="3:19">
      <c r="C3286" s="587"/>
      <c r="R3286" s="587"/>
      <c r="S3286" s="587"/>
    </row>
    <row r="3287" spans="3:19">
      <c r="C3287" s="587"/>
      <c r="R3287" s="587"/>
      <c r="S3287" s="587"/>
    </row>
    <row r="3288" spans="3:19">
      <c r="C3288" s="587"/>
      <c r="R3288" s="587"/>
      <c r="S3288" s="587"/>
    </row>
    <row r="3289" spans="3:19">
      <c r="C3289" s="587"/>
      <c r="R3289" s="587"/>
      <c r="S3289" s="587"/>
    </row>
    <row r="3290" spans="3:19">
      <c r="C3290" s="587"/>
      <c r="R3290" s="587"/>
      <c r="S3290" s="587"/>
    </row>
    <row r="3291" spans="3:19">
      <c r="C3291" s="587"/>
      <c r="R3291" s="587"/>
      <c r="S3291" s="587"/>
    </row>
    <row r="3292" spans="3:19">
      <c r="C3292" s="587"/>
      <c r="R3292" s="587"/>
      <c r="S3292" s="587"/>
    </row>
    <row r="3293" spans="3:19">
      <c r="C3293" s="587"/>
      <c r="R3293" s="587"/>
      <c r="S3293" s="587"/>
    </row>
    <row r="3294" spans="3:19">
      <c r="C3294" s="587"/>
      <c r="R3294" s="587"/>
      <c r="S3294" s="587"/>
    </row>
    <row r="3295" spans="3:19">
      <c r="C3295" s="587"/>
      <c r="R3295" s="587"/>
      <c r="S3295" s="587"/>
    </row>
    <row r="3296" spans="3:19">
      <c r="C3296" s="587"/>
      <c r="R3296" s="587"/>
      <c r="S3296" s="587"/>
    </row>
    <row r="3297" spans="3:19">
      <c r="C3297" s="587"/>
      <c r="R3297" s="587"/>
      <c r="S3297" s="587"/>
    </row>
    <row r="3298" spans="3:19">
      <c r="C3298" s="587"/>
      <c r="R3298" s="587"/>
      <c r="S3298" s="587"/>
    </row>
    <row r="3299" spans="3:19">
      <c r="C3299" s="587"/>
      <c r="R3299" s="587"/>
      <c r="S3299" s="587"/>
    </row>
    <row r="3300" spans="3:19">
      <c r="C3300" s="587"/>
      <c r="R3300" s="587"/>
      <c r="S3300" s="587"/>
    </row>
    <row r="3301" spans="3:19">
      <c r="C3301" s="587"/>
      <c r="R3301" s="587"/>
      <c r="S3301" s="587"/>
    </row>
    <row r="3302" spans="3:19">
      <c r="C3302" s="587"/>
      <c r="R3302" s="587"/>
      <c r="S3302" s="587"/>
    </row>
    <row r="3303" spans="3:19">
      <c r="C3303" s="587"/>
      <c r="R3303" s="587"/>
      <c r="S3303" s="587"/>
    </row>
    <row r="3304" spans="3:19">
      <c r="C3304" s="587"/>
      <c r="R3304" s="587"/>
      <c r="S3304" s="587"/>
    </row>
    <row r="3305" spans="3:19">
      <c r="C3305" s="587"/>
      <c r="R3305" s="587"/>
      <c r="S3305" s="587"/>
    </row>
    <row r="3306" spans="3:19">
      <c r="C3306" s="587"/>
      <c r="R3306" s="587"/>
      <c r="S3306" s="587"/>
    </row>
    <row r="3307" spans="3:19">
      <c r="C3307" s="587"/>
      <c r="R3307" s="587"/>
      <c r="S3307" s="587"/>
    </row>
    <row r="3308" spans="3:19">
      <c r="C3308" s="587"/>
      <c r="R3308" s="587"/>
      <c r="S3308" s="587"/>
    </row>
    <row r="3309" spans="3:19">
      <c r="C3309" s="587"/>
      <c r="R3309" s="587"/>
      <c r="S3309" s="587"/>
    </row>
    <row r="3310" spans="3:19">
      <c r="C3310" s="587"/>
      <c r="R3310" s="587"/>
      <c r="S3310" s="587"/>
    </row>
    <row r="3311" spans="3:19">
      <c r="C3311" s="587"/>
      <c r="R3311" s="587"/>
      <c r="S3311" s="587"/>
    </row>
    <row r="3312" spans="3:19">
      <c r="C3312" s="587"/>
      <c r="R3312" s="587"/>
      <c r="S3312" s="587"/>
    </row>
    <row r="3313" spans="3:19">
      <c r="C3313" s="587"/>
      <c r="R3313" s="587"/>
      <c r="S3313" s="587"/>
    </row>
    <row r="3314" spans="3:19">
      <c r="C3314" s="587"/>
      <c r="R3314" s="587"/>
      <c r="S3314" s="587"/>
    </row>
    <row r="3315" spans="3:19">
      <c r="C3315" s="587"/>
      <c r="R3315" s="587"/>
      <c r="S3315" s="587"/>
    </row>
    <row r="3316" spans="3:19">
      <c r="C3316" s="587"/>
      <c r="R3316" s="587"/>
      <c r="S3316" s="587"/>
    </row>
    <row r="3317" spans="3:19">
      <c r="C3317" s="587"/>
      <c r="R3317" s="587"/>
      <c r="S3317" s="587"/>
    </row>
    <row r="3318" spans="3:19">
      <c r="C3318" s="587"/>
      <c r="R3318" s="587"/>
      <c r="S3318" s="587"/>
    </row>
    <row r="3319" spans="3:19">
      <c r="C3319" s="587"/>
      <c r="R3319" s="587"/>
      <c r="S3319" s="587"/>
    </row>
    <row r="3320" spans="3:19">
      <c r="C3320" s="587"/>
      <c r="R3320" s="587"/>
      <c r="S3320" s="587"/>
    </row>
    <row r="3321" spans="3:19">
      <c r="C3321" s="587"/>
      <c r="R3321" s="587"/>
      <c r="S3321" s="587"/>
    </row>
    <row r="3322" spans="3:19">
      <c r="C3322" s="587"/>
      <c r="R3322" s="587"/>
      <c r="S3322" s="587"/>
    </row>
    <row r="3323" spans="3:19">
      <c r="C3323" s="587"/>
      <c r="R3323" s="587"/>
      <c r="S3323" s="587"/>
    </row>
    <row r="3324" spans="3:19">
      <c r="C3324" s="587"/>
      <c r="R3324" s="587"/>
      <c r="S3324" s="587"/>
    </row>
    <row r="3325" spans="3:19">
      <c r="C3325" s="587"/>
      <c r="R3325" s="587"/>
      <c r="S3325" s="587"/>
    </row>
    <row r="3326" spans="3:19">
      <c r="C3326" s="587"/>
      <c r="R3326" s="587"/>
      <c r="S3326" s="587"/>
    </row>
    <row r="3327" spans="3:19">
      <c r="C3327" s="587"/>
      <c r="R3327" s="587"/>
      <c r="S3327" s="587"/>
    </row>
    <row r="3328" spans="3:19">
      <c r="C3328" s="587"/>
      <c r="R3328" s="587"/>
      <c r="S3328" s="587"/>
    </row>
    <row r="3329" spans="3:19">
      <c r="C3329" s="587"/>
      <c r="R3329" s="587"/>
      <c r="S3329" s="587"/>
    </row>
    <row r="3330" spans="3:19">
      <c r="C3330" s="587"/>
      <c r="R3330" s="587"/>
      <c r="S3330" s="587"/>
    </row>
    <row r="3331" spans="3:19">
      <c r="C3331" s="587"/>
      <c r="R3331" s="587"/>
      <c r="S3331" s="587"/>
    </row>
    <row r="3332" spans="3:19">
      <c r="C3332" s="587"/>
      <c r="R3332" s="587"/>
      <c r="S3332" s="587"/>
    </row>
    <row r="3333" spans="3:19">
      <c r="C3333" s="587"/>
      <c r="R3333" s="587"/>
      <c r="S3333" s="587"/>
    </row>
    <row r="3334" spans="3:19">
      <c r="C3334" s="587"/>
      <c r="R3334" s="587"/>
      <c r="S3334" s="587"/>
    </row>
    <row r="3335" spans="3:19">
      <c r="C3335" s="587"/>
      <c r="R3335" s="587"/>
      <c r="S3335" s="587"/>
    </row>
    <row r="3336" spans="3:19">
      <c r="C3336" s="587"/>
      <c r="R3336" s="587"/>
      <c r="S3336" s="587"/>
    </row>
    <row r="3337" spans="3:19">
      <c r="C3337" s="587"/>
      <c r="R3337" s="587"/>
      <c r="S3337" s="587"/>
    </row>
    <row r="3338" spans="3:19">
      <c r="C3338" s="587"/>
      <c r="R3338" s="587"/>
      <c r="S3338" s="587"/>
    </row>
    <row r="3339" spans="3:19">
      <c r="C3339" s="587"/>
      <c r="R3339" s="587"/>
      <c r="S3339" s="587"/>
    </row>
    <row r="3340" spans="3:19">
      <c r="C3340" s="587"/>
      <c r="R3340" s="587"/>
      <c r="S3340" s="587"/>
    </row>
    <row r="3341" spans="3:19">
      <c r="C3341" s="587"/>
      <c r="R3341" s="587"/>
      <c r="S3341" s="587"/>
    </row>
    <row r="3342" spans="3:19">
      <c r="C3342" s="587"/>
      <c r="R3342" s="587"/>
      <c r="S3342" s="587"/>
    </row>
    <row r="3343" spans="3:19">
      <c r="C3343" s="587"/>
      <c r="R3343" s="587"/>
      <c r="S3343" s="587"/>
    </row>
    <row r="3344" spans="3:19">
      <c r="C3344" s="587"/>
      <c r="R3344" s="587"/>
      <c r="S3344" s="587"/>
    </row>
    <row r="3345" spans="3:19">
      <c r="C3345" s="587"/>
      <c r="R3345" s="587"/>
      <c r="S3345" s="587"/>
    </row>
    <row r="3346" spans="3:19">
      <c r="C3346" s="587"/>
      <c r="R3346" s="587"/>
      <c r="S3346" s="587"/>
    </row>
    <row r="3347" spans="3:19">
      <c r="C3347" s="587"/>
      <c r="R3347" s="587"/>
      <c r="S3347" s="587"/>
    </row>
    <row r="3348" spans="3:19">
      <c r="C3348" s="587"/>
      <c r="R3348" s="587"/>
      <c r="S3348" s="587"/>
    </row>
    <row r="3349" spans="3:19">
      <c r="C3349" s="587"/>
      <c r="R3349" s="587"/>
      <c r="S3349" s="587"/>
    </row>
    <row r="3350" spans="3:19">
      <c r="C3350" s="587"/>
      <c r="R3350" s="587"/>
      <c r="S3350" s="587"/>
    </row>
    <row r="3351" spans="3:19">
      <c r="C3351" s="587"/>
      <c r="R3351" s="587"/>
      <c r="S3351" s="587"/>
    </row>
    <row r="3352" spans="3:19">
      <c r="C3352" s="587"/>
      <c r="R3352" s="587"/>
      <c r="S3352" s="587"/>
    </row>
    <row r="3353" spans="3:19">
      <c r="C3353" s="587"/>
      <c r="R3353" s="587"/>
      <c r="S3353" s="587"/>
    </row>
    <row r="3354" spans="3:19">
      <c r="C3354" s="587"/>
      <c r="R3354" s="587"/>
      <c r="S3354" s="587"/>
    </row>
    <row r="3355" spans="3:19">
      <c r="C3355" s="587"/>
      <c r="R3355" s="587"/>
      <c r="S3355" s="587"/>
    </row>
    <row r="3356" spans="3:19">
      <c r="C3356" s="587"/>
      <c r="R3356" s="587"/>
      <c r="S3356" s="587"/>
    </row>
    <row r="3357" spans="3:19">
      <c r="C3357" s="587"/>
      <c r="R3357" s="587"/>
      <c r="S3357" s="587"/>
    </row>
    <row r="3358" spans="3:19">
      <c r="C3358" s="587"/>
      <c r="R3358" s="587"/>
      <c r="S3358" s="587"/>
    </row>
    <row r="3359" spans="3:19">
      <c r="C3359" s="587"/>
      <c r="R3359" s="587"/>
      <c r="S3359" s="587"/>
    </row>
    <row r="3360" spans="3:19">
      <c r="C3360" s="587"/>
      <c r="R3360" s="587"/>
      <c r="S3360" s="587"/>
    </row>
    <row r="3361" spans="3:19">
      <c r="C3361" s="587"/>
      <c r="R3361" s="587"/>
      <c r="S3361" s="587"/>
    </row>
    <row r="3362" spans="3:19">
      <c r="C3362" s="587"/>
      <c r="R3362" s="587"/>
      <c r="S3362" s="587"/>
    </row>
    <row r="3363" spans="3:19">
      <c r="C3363" s="587"/>
      <c r="R3363" s="587"/>
      <c r="S3363" s="587"/>
    </row>
    <row r="3364" spans="3:19">
      <c r="C3364" s="587"/>
      <c r="R3364" s="587"/>
      <c r="S3364" s="587"/>
    </row>
    <row r="3365" spans="3:19">
      <c r="C3365" s="587"/>
      <c r="R3365" s="587"/>
      <c r="S3365" s="587"/>
    </row>
    <row r="3366" spans="3:19">
      <c r="C3366" s="587"/>
      <c r="R3366" s="587"/>
      <c r="S3366" s="587"/>
    </row>
    <row r="3367" spans="3:19">
      <c r="C3367" s="587"/>
      <c r="R3367" s="587"/>
      <c r="S3367" s="587"/>
    </row>
    <row r="3368" spans="3:19">
      <c r="C3368" s="587"/>
      <c r="R3368" s="587"/>
      <c r="S3368" s="587"/>
    </row>
    <row r="3369" spans="3:19">
      <c r="C3369" s="587"/>
      <c r="R3369" s="587"/>
      <c r="S3369" s="587"/>
    </row>
    <row r="3370" spans="3:19">
      <c r="C3370" s="587"/>
      <c r="R3370" s="587"/>
      <c r="S3370" s="587"/>
    </row>
    <row r="3371" spans="3:19">
      <c r="C3371" s="587"/>
      <c r="R3371" s="587"/>
      <c r="S3371" s="587"/>
    </row>
    <row r="3372" spans="3:19">
      <c r="C3372" s="587"/>
      <c r="R3372" s="587"/>
      <c r="S3372" s="587"/>
    </row>
    <row r="3373" spans="3:19">
      <c r="C3373" s="587"/>
      <c r="R3373" s="587"/>
      <c r="S3373" s="587"/>
    </row>
    <row r="3374" spans="3:19">
      <c r="C3374" s="587"/>
      <c r="R3374" s="587"/>
      <c r="S3374" s="587"/>
    </row>
    <row r="3375" spans="3:19">
      <c r="C3375" s="587"/>
      <c r="R3375" s="587"/>
      <c r="S3375" s="587"/>
    </row>
    <row r="3376" spans="3:19">
      <c r="C3376" s="587"/>
      <c r="R3376" s="587"/>
      <c r="S3376" s="587"/>
    </row>
    <row r="3377" spans="3:19">
      <c r="C3377" s="587"/>
      <c r="R3377" s="587"/>
      <c r="S3377" s="587"/>
    </row>
    <row r="3378" spans="3:19">
      <c r="C3378" s="587"/>
      <c r="R3378" s="587"/>
      <c r="S3378" s="587"/>
    </row>
    <row r="3379" spans="3:19">
      <c r="C3379" s="587"/>
      <c r="R3379" s="587"/>
      <c r="S3379" s="587"/>
    </row>
    <row r="3380" spans="3:19">
      <c r="C3380" s="587"/>
      <c r="R3380" s="587"/>
      <c r="S3380" s="587"/>
    </row>
    <row r="3381" spans="3:19">
      <c r="C3381" s="587"/>
      <c r="R3381" s="587"/>
      <c r="S3381" s="587"/>
    </row>
    <row r="3382" spans="3:19">
      <c r="C3382" s="587"/>
      <c r="R3382" s="587"/>
      <c r="S3382" s="587"/>
    </row>
    <row r="3383" spans="3:19">
      <c r="C3383" s="587"/>
      <c r="R3383" s="587"/>
      <c r="S3383" s="587"/>
    </row>
    <row r="3384" spans="3:19">
      <c r="C3384" s="587"/>
      <c r="R3384" s="587"/>
      <c r="S3384" s="587"/>
    </row>
    <row r="3385" spans="3:19">
      <c r="C3385" s="587"/>
      <c r="R3385" s="587"/>
      <c r="S3385" s="587"/>
    </row>
    <row r="3386" spans="3:19">
      <c r="C3386" s="587"/>
      <c r="R3386" s="587"/>
      <c r="S3386" s="587"/>
    </row>
    <row r="3387" spans="3:19">
      <c r="C3387" s="587"/>
      <c r="R3387" s="587"/>
      <c r="S3387" s="587"/>
    </row>
    <row r="3388" spans="3:19">
      <c r="C3388" s="587"/>
      <c r="R3388" s="587"/>
      <c r="S3388" s="587"/>
    </row>
    <row r="3389" spans="3:19">
      <c r="C3389" s="587"/>
      <c r="R3389" s="587"/>
      <c r="S3389" s="587"/>
    </row>
    <row r="3390" spans="3:19">
      <c r="C3390" s="587"/>
      <c r="R3390" s="587"/>
      <c r="S3390" s="587"/>
    </row>
    <row r="3391" spans="3:19">
      <c r="C3391" s="587"/>
      <c r="R3391" s="587"/>
      <c r="S3391" s="587"/>
    </row>
    <row r="3392" spans="3:19">
      <c r="C3392" s="587"/>
      <c r="R3392" s="587"/>
      <c r="S3392" s="587"/>
    </row>
    <row r="3393" spans="3:19">
      <c r="C3393" s="587"/>
      <c r="R3393" s="587"/>
      <c r="S3393" s="587"/>
    </row>
    <row r="3394" spans="3:19">
      <c r="C3394" s="587"/>
      <c r="R3394" s="587"/>
      <c r="S3394" s="587"/>
    </row>
    <row r="3395" spans="3:19">
      <c r="C3395" s="587"/>
      <c r="R3395" s="587"/>
      <c r="S3395" s="587"/>
    </row>
    <row r="3396" spans="3:19">
      <c r="C3396" s="587"/>
      <c r="R3396" s="587"/>
      <c r="S3396" s="587"/>
    </row>
    <row r="3397" spans="3:19">
      <c r="C3397" s="587"/>
      <c r="R3397" s="587"/>
      <c r="S3397" s="587"/>
    </row>
    <row r="3398" spans="3:19">
      <c r="C3398" s="587"/>
      <c r="R3398" s="587"/>
      <c r="S3398" s="587"/>
    </row>
    <row r="3399" spans="3:19">
      <c r="C3399" s="587"/>
      <c r="R3399" s="587"/>
      <c r="S3399" s="587"/>
    </row>
    <row r="3400" spans="3:19">
      <c r="C3400" s="587"/>
      <c r="R3400" s="587"/>
      <c r="S3400" s="587"/>
    </row>
    <row r="3401" spans="3:19">
      <c r="C3401" s="587"/>
      <c r="R3401" s="587"/>
      <c r="S3401" s="587"/>
    </row>
    <row r="3402" spans="3:19">
      <c r="C3402" s="587"/>
      <c r="R3402" s="587"/>
      <c r="S3402" s="587"/>
    </row>
    <row r="3403" spans="3:19">
      <c r="C3403" s="587"/>
      <c r="R3403" s="587"/>
      <c r="S3403" s="587"/>
    </row>
    <row r="3404" spans="3:19">
      <c r="C3404" s="587"/>
      <c r="R3404" s="587"/>
      <c r="S3404" s="587"/>
    </row>
    <row r="3405" spans="3:19">
      <c r="C3405" s="587"/>
      <c r="R3405" s="587"/>
      <c r="S3405" s="587"/>
    </row>
    <row r="3406" spans="3:19">
      <c r="C3406" s="587"/>
      <c r="R3406" s="587"/>
      <c r="S3406" s="587"/>
    </row>
    <row r="3407" spans="3:19">
      <c r="C3407" s="587"/>
      <c r="R3407" s="587"/>
      <c r="S3407" s="587"/>
    </row>
    <row r="3408" spans="3:19">
      <c r="C3408" s="587"/>
      <c r="R3408" s="587"/>
      <c r="S3408" s="587"/>
    </row>
    <row r="3409" spans="3:19">
      <c r="C3409" s="587"/>
      <c r="R3409" s="587"/>
      <c r="S3409" s="587"/>
    </row>
    <row r="3410" spans="3:19">
      <c r="C3410" s="587"/>
      <c r="R3410" s="587"/>
      <c r="S3410" s="587"/>
    </row>
    <row r="3411" spans="3:19">
      <c r="C3411" s="587"/>
      <c r="R3411" s="587"/>
      <c r="S3411" s="587"/>
    </row>
    <row r="3412" spans="3:19">
      <c r="C3412" s="587"/>
      <c r="R3412" s="587"/>
      <c r="S3412" s="587"/>
    </row>
    <row r="3413" spans="3:19">
      <c r="C3413" s="587"/>
      <c r="R3413" s="587"/>
      <c r="S3413" s="587"/>
    </row>
    <row r="3414" spans="3:19">
      <c r="C3414" s="587"/>
      <c r="R3414" s="587"/>
      <c r="S3414" s="587"/>
    </row>
    <row r="3415" spans="3:19">
      <c r="C3415" s="587"/>
      <c r="R3415" s="587"/>
      <c r="S3415" s="587"/>
    </row>
    <row r="3416" spans="3:19">
      <c r="C3416" s="587"/>
      <c r="R3416" s="587"/>
      <c r="S3416" s="587"/>
    </row>
    <row r="3417" spans="3:19">
      <c r="C3417" s="587"/>
      <c r="R3417" s="587"/>
      <c r="S3417" s="587"/>
    </row>
    <row r="3418" spans="3:19">
      <c r="C3418" s="587"/>
      <c r="R3418" s="587"/>
      <c r="S3418" s="587"/>
    </row>
    <row r="3419" spans="3:19">
      <c r="C3419" s="587"/>
      <c r="R3419" s="587"/>
      <c r="S3419" s="587"/>
    </row>
    <row r="3420" spans="3:19">
      <c r="C3420" s="587"/>
      <c r="R3420" s="587"/>
      <c r="S3420" s="587"/>
    </row>
    <row r="3421" spans="3:19">
      <c r="C3421" s="587"/>
      <c r="R3421" s="587"/>
      <c r="S3421" s="587"/>
    </row>
    <row r="3422" spans="3:19">
      <c r="C3422" s="587"/>
      <c r="R3422" s="587"/>
      <c r="S3422" s="587"/>
    </row>
    <row r="3423" spans="3:19">
      <c r="C3423" s="587"/>
      <c r="R3423" s="587"/>
      <c r="S3423" s="587"/>
    </row>
    <row r="3424" spans="3:19">
      <c r="C3424" s="587"/>
      <c r="R3424" s="587"/>
      <c r="S3424" s="587"/>
    </row>
    <row r="3425" spans="3:19">
      <c r="C3425" s="587"/>
      <c r="R3425" s="587"/>
      <c r="S3425" s="587"/>
    </row>
    <row r="3426" spans="3:19">
      <c r="C3426" s="587"/>
      <c r="R3426" s="587"/>
      <c r="S3426" s="587"/>
    </row>
    <row r="3427" spans="3:19">
      <c r="C3427" s="587"/>
      <c r="R3427" s="587"/>
      <c r="S3427" s="587"/>
    </row>
    <row r="3428" spans="3:19">
      <c r="C3428" s="587"/>
      <c r="R3428" s="587"/>
      <c r="S3428" s="587"/>
    </row>
    <row r="3429" spans="3:19">
      <c r="C3429" s="587"/>
      <c r="R3429" s="587"/>
      <c r="S3429" s="587"/>
    </row>
    <row r="3430" spans="3:19">
      <c r="C3430" s="587"/>
      <c r="R3430" s="587"/>
      <c r="S3430" s="587"/>
    </row>
    <row r="3431" spans="3:19">
      <c r="C3431" s="587"/>
      <c r="R3431" s="587"/>
      <c r="S3431" s="587"/>
    </row>
    <row r="3432" spans="3:19">
      <c r="C3432" s="587"/>
      <c r="R3432" s="587"/>
      <c r="S3432" s="587"/>
    </row>
    <row r="3433" spans="3:19">
      <c r="C3433" s="587"/>
      <c r="R3433" s="587"/>
      <c r="S3433" s="587"/>
    </row>
    <row r="3434" spans="3:19">
      <c r="C3434" s="587"/>
      <c r="R3434" s="587"/>
      <c r="S3434" s="587"/>
    </row>
    <row r="3435" spans="3:19">
      <c r="C3435" s="587"/>
      <c r="R3435" s="587"/>
      <c r="S3435" s="587"/>
    </row>
    <row r="3436" spans="3:19">
      <c r="C3436" s="587"/>
      <c r="R3436" s="587"/>
      <c r="S3436" s="587"/>
    </row>
    <row r="3437" spans="3:19">
      <c r="C3437" s="587"/>
      <c r="R3437" s="587"/>
      <c r="S3437" s="587"/>
    </row>
    <row r="3438" spans="3:19">
      <c r="C3438" s="587"/>
      <c r="R3438" s="587"/>
      <c r="S3438" s="587"/>
    </row>
    <row r="3439" spans="3:19">
      <c r="C3439" s="587"/>
      <c r="R3439" s="587"/>
      <c r="S3439" s="587"/>
    </row>
    <row r="3440" spans="3:19">
      <c r="C3440" s="587"/>
      <c r="R3440" s="587"/>
      <c r="S3440" s="587"/>
    </row>
    <row r="3441" spans="3:19">
      <c r="C3441" s="587"/>
      <c r="R3441" s="587"/>
      <c r="S3441" s="587"/>
    </row>
    <row r="3442" spans="3:19">
      <c r="C3442" s="587"/>
      <c r="R3442" s="587"/>
      <c r="S3442" s="587"/>
    </row>
    <row r="3443" spans="3:19">
      <c r="C3443" s="587"/>
      <c r="R3443" s="587"/>
      <c r="S3443" s="587"/>
    </row>
    <row r="3444" spans="3:19">
      <c r="C3444" s="587"/>
      <c r="R3444" s="587"/>
      <c r="S3444" s="587"/>
    </row>
    <row r="3445" spans="3:19">
      <c r="C3445" s="587"/>
      <c r="R3445" s="587"/>
      <c r="S3445" s="587"/>
    </row>
    <row r="3446" spans="3:19">
      <c r="C3446" s="587"/>
      <c r="R3446" s="587"/>
      <c r="S3446" s="587"/>
    </row>
    <row r="3447" spans="3:19">
      <c r="C3447" s="587"/>
      <c r="R3447" s="587"/>
      <c r="S3447" s="587"/>
    </row>
    <row r="3448" spans="3:19">
      <c r="C3448" s="587"/>
      <c r="R3448" s="587"/>
      <c r="S3448" s="587"/>
    </row>
    <row r="3449" spans="3:19">
      <c r="C3449" s="587"/>
      <c r="R3449" s="587"/>
      <c r="S3449" s="587"/>
    </row>
    <row r="3450" spans="3:19">
      <c r="C3450" s="587"/>
      <c r="R3450" s="587"/>
      <c r="S3450" s="587"/>
    </row>
    <row r="3451" spans="3:19">
      <c r="C3451" s="587"/>
      <c r="R3451" s="587"/>
      <c r="S3451" s="587"/>
    </row>
    <row r="3452" spans="3:19">
      <c r="C3452" s="587"/>
      <c r="R3452" s="587"/>
      <c r="S3452" s="587"/>
    </row>
    <row r="3453" spans="3:19">
      <c r="C3453" s="587"/>
      <c r="R3453" s="587"/>
      <c r="S3453" s="587"/>
    </row>
    <row r="3454" spans="3:19">
      <c r="C3454" s="587"/>
      <c r="R3454" s="587"/>
      <c r="S3454" s="587"/>
    </row>
    <row r="3455" spans="3:19">
      <c r="C3455" s="587"/>
      <c r="R3455" s="587"/>
      <c r="S3455" s="587"/>
    </row>
    <row r="3456" spans="3:19">
      <c r="C3456" s="587"/>
      <c r="R3456" s="587"/>
      <c r="S3456" s="587"/>
    </row>
    <row r="3457" spans="3:19">
      <c r="C3457" s="587"/>
      <c r="R3457" s="587"/>
      <c r="S3457" s="587"/>
    </row>
    <row r="3458" spans="3:19">
      <c r="C3458" s="587"/>
      <c r="R3458" s="587"/>
      <c r="S3458" s="587"/>
    </row>
    <row r="3459" spans="3:19">
      <c r="C3459" s="587"/>
      <c r="R3459" s="587"/>
      <c r="S3459" s="587"/>
    </row>
    <row r="3460" spans="3:19">
      <c r="C3460" s="587"/>
      <c r="R3460" s="587"/>
      <c r="S3460" s="587"/>
    </row>
    <row r="3461" spans="3:19">
      <c r="C3461" s="587"/>
      <c r="R3461" s="587"/>
      <c r="S3461" s="587"/>
    </row>
    <row r="3462" spans="3:19">
      <c r="C3462" s="587"/>
      <c r="R3462" s="587"/>
      <c r="S3462" s="587"/>
    </row>
    <row r="3463" spans="3:19">
      <c r="C3463" s="587"/>
      <c r="R3463" s="587"/>
      <c r="S3463" s="587"/>
    </row>
    <row r="3464" spans="3:19">
      <c r="C3464" s="587"/>
      <c r="R3464" s="587"/>
      <c r="S3464" s="587"/>
    </row>
    <row r="3465" spans="3:19">
      <c r="C3465" s="587"/>
      <c r="R3465" s="587"/>
      <c r="S3465" s="587"/>
    </row>
    <row r="3466" spans="3:19">
      <c r="C3466" s="587"/>
      <c r="R3466" s="587"/>
      <c r="S3466" s="587"/>
    </row>
    <row r="3467" spans="3:19">
      <c r="C3467" s="587"/>
      <c r="R3467" s="587"/>
      <c r="S3467" s="587"/>
    </row>
    <row r="3468" spans="3:19">
      <c r="C3468" s="587"/>
      <c r="R3468" s="587"/>
      <c r="S3468" s="587"/>
    </row>
    <row r="3469" spans="3:19">
      <c r="C3469" s="587"/>
      <c r="R3469" s="587"/>
      <c r="S3469" s="587"/>
    </row>
    <row r="3470" spans="3:19">
      <c r="C3470" s="587"/>
      <c r="R3470" s="587"/>
      <c r="S3470" s="587"/>
    </row>
    <row r="3471" spans="3:19">
      <c r="C3471" s="587"/>
      <c r="R3471" s="587"/>
      <c r="S3471" s="587"/>
    </row>
    <row r="3472" spans="3:19">
      <c r="C3472" s="587"/>
      <c r="R3472" s="587"/>
      <c r="S3472" s="587"/>
    </row>
    <row r="3473" spans="3:19">
      <c r="C3473" s="587"/>
      <c r="R3473" s="587"/>
      <c r="S3473" s="587"/>
    </row>
    <row r="3474" spans="3:19">
      <c r="C3474" s="587"/>
      <c r="R3474" s="587"/>
      <c r="S3474" s="587"/>
    </row>
    <row r="3475" spans="3:19">
      <c r="C3475" s="587"/>
      <c r="R3475" s="587"/>
      <c r="S3475" s="587"/>
    </row>
    <row r="3476" spans="3:19">
      <c r="C3476" s="587"/>
      <c r="R3476" s="587"/>
      <c r="S3476" s="587"/>
    </row>
    <row r="3477" spans="3:19">
      <c r="C3477" s="587"/>
      <c r="R3477" s="587"/>
      <c r="S3477" s="587"/>
    </row>
    <row r="3478" spans="3:19">
      <c r="C3478" s="587"/>
      <c r="R3478" s="587"/>
      <c r="S3478" s="587"/>
    </row>
    <row r="3479" spans="3:19">
      <c r="C3479" s="587"/>
      <c r="R3479" s="587"/>
      <c r="S3479" s="587"/>
    </row>
    <row r="3480" spans="3:19">
      <c r="C3480" s="587"/>
      <c r="R3480" s="587"/>
      <c r="S3480" s="587"/>
    </row>
    <row r="3481" spans="3:19">
      <c r="C3481" s="587"/>
      <c r="R3481" s="587"/>
      <c r="S3481" s="587"/>
    </row>
    <row r="3482" spans="3:19">
      <c r="C3482" s="587"/>
      <c r="R3482" s="587"/>
      <c r="S3482" s="587"/>
    </row>
    <row r="3483" spans="3:19">
      <c r="C3483" s="587"/>
      <c r="R3483" s="587"/>
      <c r="S3483" s="587"/>
    </row>
    <row r="3484" spans="3:19">
      <c r="C3484" s="587"/>
      <c r="R3484" s="587"/>
      <c r="S3484" s="587"/>
    </row>
    <row r="3485" spans="3:19">
      <c r="C3485" s="587"/>
      <c r="R3485" s="587"/>
      <c r="S3485" s="587"/>
    </row>
    <row r="3486" spans="3:19">
      <c r="C3486" s="587"/>
      <c r="R3486" s="587"/>
      <c r="S3486" s="587"/>
    </row>
    <row r="3487" spans="3:19">
      <c r="C3487" s="587"/>
      <c r="R3487" s="587"/>
      <c r="S3487" s="587"/>
    </row>
    <row r="3488" spans="3:19">
      <c r="C3488" s="587"/>
      <c r="R3488" s="587"/>
      <c r="S3488" s="587"/>
    </row>
    <row r="3489" spans="3:19">
      <c r="C3489" s="587"/>
      <c r="R3489" s="587"/>
      <c r="S3489" s="587"/>
    </row>
    <row r="3490" spans="3:19">
      <c r="C3490" s="587"/>
      <c r="R3490" s="587"/>
      <c r="S3490" s="587"/>
    </row>
    <row r="3491" spans="3:19">
      <c r="C3491" s="587"/>
      <c r="R3491" s="587"/>
      <c r="S3491" s="587"/>
    </row>
    <row r="3492" spans="3:19">
      <c r="C3492" s="587"/>
      <c r="R3492" s="587"/>
      <c r="S3492" s="587"/>
    </row>
    <row r="3493" spans="3:19">
      <c r="C3493" s="587"/>
      <c r="R3493" s="587"/>
      <c r="S3493" s="587"/>
    </row>
    <row r="3494" spans="3:19">
      <c r="C3494" s="587"/>
      <c r="R3494" s="587"/>
      <c r="S3494" s="587"/>
    </row>
    <row r="3495" spans="3:19">
      <c r="C3495" s="587"/>
      <c r="R3495" s="587"/>
      <c r="S3495" s="587"/>
    </row>
    <row r="3496" spans="3:19">
      <c r="C3496" s="587"/>
      <c r="R3496" s="587"/>
      <c r="S3496" s="587"/>
    </row>
    <row r="3497" spans="3:19">
      <c r="C3497" s="587"/>
      <c r="R3497" s="587"/>
      <c r="S3497" s="587"/>
    </row>
    <row r="3498" spans="3:19">
      <c r="C3498" s="587"/>
      <c r="R3498" s="587"/>
      <c r="S3498" s="587"/>
    </row>
    <row r="3499" spans="3:19">
      <c r="C3499" s="587"/>
      <c r="R3499" s="587"/>
      <c r="S3499" s="587"/>
    </row>
    <row r="3500" spans="3:19">
      <c r="C3500" s="587"/>
      <c r="R3500" s="587"/>
      <c r="S3500" s="587"/>
    </row>
    <row r="3501" spans="3:19">
      <c r="C3501" s="587"/>
      <c r="R3501" s="587"/>
      <c r="S3501" s="587"/>
    </row>
    <row r="3502" spans="3:19">
      <c r="C3502" s="587"/>
      <c r="R3502" s="587"/>
      <c r="S3502" s="587"/>
    </row>
    <row r="3503" spans="3:19">
      <c r="C3503" s="587"/>
      <c r="R3503" s="587"/>
      <c r="S3503" s="587"/>
    </row>
    <row r="3504" spans="3:19">
      <c r="C3504" s="587"/>
      <c r="R3504" s="587"/>
      <c r="S3504" s="587"/>
    </row>
    <row r="3505" spans="3:19">
      <c r="C3505" s="587"/>
      <c r="R3505" s="587"/>
      <c r="S3505" s="587"/>
    </row>
    <row r="3506" spans="3:19">
      <c r="C3506" s="587"/>
      <c r="R3506" s="587"/>
      <c r="S3506" s="587"/>
    </row>
    <row r="3507" spans="3:19">
      <c r="C3507" s="587"/>
      <c r="R3507" s="587"/>
      <c r="S3507" s="587"/>
    </row>
    <row r="3508" spans="3:19">
      <c r="C3508" s="587"/>
      <c r="R3508" s="587"/>
      <c r="S3508" s="587"/>
    </row>
    <row r="3509" spans="3:19">
      <c r="C3509" s="587"/>
      <c r="R3509" s="587"/>
      <c r="S3509" s="587"/>
    </row>
    <row r="3510" spans="3:19">
      <c r="C3510" s="587"/>
      <c r="R3510" s="587"/>
      <c r="S3510" s="587"/>
    </row>
    <row r="3511" spans="3:19">
      <c r="C3511" s="587"/>
      <c r="R3511" s="587"/>
      <c r="S3511" s="587"/>
    </row>
    <row r="3512" spans="3:19">
      <c r="C3512" s="587"/>
      <c r="R3512" s="587"/>
      <c r="S3512" s="587"/>
    </row>
    <row r="3513" spans="3:19">
      <c r="C3513" s="587"/>
      <c r="R3513" s="587"/>
      <c r="S3513" s="587"/>
    </row>
    <row r="3514" spans="3:19">
      <c r="C3514" s="587"/>
      <c r="R3514" s="587"/>
      <c r="S3514" s="587"/>
    </row>
    <row r="3515" spans="3:19">
      <c r="C3515" s="587"/>
      <c r="R3515" s="587"/>
      <c r="S3515" s="587"/>
    </row>
    <row r="3516" spans="3:19">
      <c r="C3516" s="587"/>
      <c r="R3516" s="587"/>
      <c r="S3516" s="587"/>
    </row>
    <row r="3517" spans="3:19">
      <c r="C3517" s="587"/>
      <c r="R3517" s="587"/>
      <c r="S3517" s="587"/>
    </row>
    <row r="3518" spans="3:19">
      <c r="C3518" s="587"/>
      <c r="R3518" s="587"/>
      <c r="S3518" s="587"/>
    </row>
    <row r="3519" spans="3:19">
      <c r="C3519" s="587"/>
      <c r="R3519" s="587"/>
      <c r="S3519" s="587"/>
    </row>
    <row r="3520" spans="3:19">
      <c r="C3520" s="587"/>
      <c r="R3520" s="587"/>
      <c r="S3520" s="587"/>
    </row>
    <row r="3521" spans="3:19">
      <c r="C3521" s="587"/>
      <c r="R3521" s="587"/>
      <c r="S3521" s="587"/>
    </row>
    <row r="3522" spans="3:19">
      <c r="C3522" s="587"/>
      <c r="R3522" s="587"/>
      <c r="S3522" s="587"/>
    </row>
    <row r="3523" spans="3:19">
      <c r="C3523" s="587"/>
      <c r="R3523" s="587"/>
      <c r="S3523" s="587"/>
    </row>
    <row r="3524" spans="3:19">
      <c r="C3524" s="587"/>
      <c r="R3524" s="587"/>
      <c r="S3524" s="587"/>
    </row>
    <row r="3525" spans="3:19">
      <c r="C3525" s="587"/>
      <c r="R3525" s="587"/>
      <c r="S3525" s="587"/>
    </row>
    <row r="3526" spans="3:19">
      <c r="C3526" s="587"/>
      <c r="R3526" s="587"/>
      <c r="S3526" s="587"/>
    </row>
    <row r="3527" spans="3:19">
      <c r="C3527" s="587"/>
      <c r="R3527" s="587"/>
      <c r="S3527" s="587"/>
    </row>
    <row r="3528" spans="3:19">
      <c r="C3528" s="587"/>
      <c r="R3528" s="587"/>
      <c r="S3528" s="587"/>
    </row>
    <row r="3529" spans="3:19">
      <c r="C3529" s="587"/>
      <c r="R3529" s="587"/>
      <c r="S3529" s="587"/>
    </row>
    <row r="3530" spans="3:19">
      <c r="C3530" s="587"/>
      <c r="R3530" s="587"/>
      <c r="S3530" s="587"/>
    </row>
    <row r="3531" spans="3:19">
      <c r="C3531" s="587"/>
      <c r="R3531" s="587"/>
      <c r="S3531" s="587"/>
    </row>
    <row r="3532" spans="3:19">
      <c r="C3532" s="587"/>
      <c r="R3532" s="587"/>
      <c r="S3532" s="587"/>
    </row>
    <row r="3533" spans="3:19">
      <c r="C3533" s="587"/>
      <c r="R3533" s="587"/>
      <c r="S3533" s="587"/>
    </row>
    <row r="3534" spans="3:19">
      <c r="C3534" s="587"/>
      <c r="R3534" s="587"/>
      <c r="S3534" s="587"/>
    </row>
    <row r="3535" spans="3:19">
      <c r="C3535" s="587"/>
      <c r="R3535" s="587"/>
      <c r="S3535" s="587"/>
    </row>
    <row r="3536" spans="3:19">
      <c r="C3536" s="587"/>
      <c r="R3536" s="587"/>
      <c r="S3536" s="587"/>
    </row>
    <row r="3537" spans="3:19">
      <c r="C3537" s="587"/>
      <c r="R3537" s="587"/>
      <c r="S3537" s="587"/>
    </row>
    <row r="3538" spans="3:19">
      <c r="C3538" s="587"/>
      <c r="R3538" s="587"/>
      <c r="S3538" s="587"/>
    </row>
    <row r="3539" spans="3:19">
      <c r="C3539" s="587"/>
      <c r="R3539" s="587"/>
      <c r="S3539" s="587"/>
    </row>
    <row r="3540" spans="3:19">
      <c r="C3540" s="587"/>
      <c r="R3540" s="587"/>
      <c r="S3540" s="587"/>
    </row>
    <row r="3541" spans="3:19">
      <c r="C3541" s="587"/>
      <c r="R3541" s="587"/>
      <c r="S3541" s="587"/>
    </row>
    <row r="3542" spans="3:19">
      <c r="C3542" s="587"/>
      <c r="R3542" s="587"/>
      <c r="S3542" s="587"/>
    </row>
    <row r="3543" spans="3:19">
      <c r="C3543" s="587"/>
      <c r="R3543" s="587"/>
      <c r="S3543" s="587"/>
    </row>
    <row r="3544" spans="3:19">
      <c r="C3544" s="587"/>
      <c r="R3544" s="587"/>
      <c r="S3544" s="587"/>
    </row>
    <row r="3545" spans="3:19">
      <c r="C3545" s="587"/>
      <c r="R3545" s="587"/>
      <c r="S3545" s="587"/>
    </row>
    <row r="3546" spans="3:19">
      <c r="C3546" s="587"/>
      <c r="R3546" s="587"/>
      <c r="S3546" s="587"/>
    </row>
    <row r="3547" spans="3:19">
      <c r="C3547" s="587"/>
      <c r="R3547" s="587"/>
      <c r="S3547" s="587"/>
    </row>
    <row r="3548" spans="3:19">
      <c r="C3548" s="587"/>
      <c r="R3548" s="587"/>
      <c r="S3548" s="587"/>
    </row>
    <row r="3549" spans="3:19">
      <c r="C3549" s="587"/>
      <c r="R3549" s="587"/>
      <c r="S3549" s="587"/>
    </row>
    <row r="3550" spans="3:19">
      <c r="C3550" s="587"/>
      <c r="R3550" s="587"/>
      <c r="S3550" s="587"/>
    </row>
    <row r="3551" spans="3:19">
      <c r="C3551" s="587"/>
      <c r="R3551" s="587"/>
      <c r="S3551" s="587"/>
    </row>
    <row r="3552" spans="3:19">
      <c r="C3552" s="587"/>
      <c r="R3552" s="587"/>
      <c r="S3552" s="587"/>
    </row>
    <row r="3553" spans="3:19">
      <c r="C3553" s="587"/>
      <c r="R3553" s="587"/>
      <c r="S3553" s="587"/>
    </row>
    <row r="3554" spans="3:19">
      <c r="C3554" s="587"/>
      <c r="R3554" s="587"/>
      <c r="S3554" s="587"/>
    </row>
    <row r="3555" spans="3:19">
      <c r="C3555" s="587"/>
      <c r="R3555" s="587"/>
      <c r="S3555" s="587"/>
    </row>
    <row r="3556" spans="3:19">
      <c r="C3556" s="587"/>
      <c r="R3556" s="587"/>
      <c r="S3556" s="587"/>
    </row>
    <row r="3557" spans="3:19">
      <c r="C3557" s="587"/>
      <c r="R3557" s="587"/>
      <c r="S3557" s="587"/>
    </row>
    <row r="3558" spans="3:19">
      <c r="C3558" s="587"/>
      <c r="R3558" s="587"/>
      <c r="S3558" s="587"/>
    </row>
    <row r="3559" spans="3:19">
      <c r="C3559" s="587"/>
      <c r="R3559" s="587"/>
      <c r="S3559" s="587"/>
    </row>
    <row r="3560" spans="3:19">
      <c r="C3560" s="587"/>
      <c r="R3560" s="587"/>
      <c r="S3560" s="587"/>
    </row>
    <row r="3561" spans="3:19">
      <c r="C3561" s="587"/>
      <c r="R3561" s="587"/>
      <c r="S3561" s="587"/>
    </row>
    <row r="3562" spans="3:19">
      <c r="C3562" s="587"/>
      <c r="R3562" s="587"/>
      <c r="S3562" s="587"/>
    </row>
    <row r="3563" spans="3:19">
      <c r="C3563" s="587"/>
      <c r="R3563" s="587"/>
      <c r="S3563" s="587"/>
    </row>
    <row r="3564" spans="3:19">
      <c r="C3564" s="587"/>
      <c r="R3564" s="587"/>
      <c r="S3564" s="587"/>
    </row>
    <row r="3565" spans="3:19">
      <c r="C3565" s="587"/>
      <c r="R3565" s="587"/>
      <c r="S3565" s="587"/>
    </row>
    <row r="3566" spans="3:19">
      <c r="C3566" s="587"/>
      <c r="R3566" s="587"/>
      <c r="S3566" s="587"/>
    </row>
    <row r="3567" spans="3:19">
      <c r="C3567" s="587"/>
      <c r="R3567" s="587"/>
      <c r="S3567" s="587"/>
    </row>
    <row r="3568" spans="3:19">
      <c r="C3568" s="587"/>
      <c r="R3568" s="587"/>
      <c r="S3568" s="587"/>
    </row>
    <row r="3569" spans="3:19">
      <c r="C3569" s="587"/>
      <c r="R3569" s="587"/>
      <c r="S3569" s="587"/>
    </row>
    <row r="3570" spans="3:19">
      <c r="C3570" s="587"/>
      <c r="R3570" s="587"/>
      <c r="S3570" s="587"/>
    </row>
    <row r="3571" spans="3:19">
      <c r="C3571" s="587"/>
      <c r="R3571" s="587"/>
      <c r="S3571" s="587"/>
    </row>
    <row r="3572" spans="3:19">
      <c r="C3572" s="587"/>
      <c r="R3572" s="587"/>
      <c r="S3572" s="587"/>
    </row>
    <row r="3573" spans="3:19">
      <c r="C3573" s="587"/>
      <c r="R3573" s="587"/>
      <c r="S3573" s="587"/>
    </row>
    <row r="3574" spans="3:19">
      <c r="C3574" s="587"/>
      <c r="R3574" s="587"/>
      <c r="S3574" s="587"/>
    </row>
    <row r="3575" spans="3:19">
      <c r="C3575" s="587"/>
      <c r="R3575" s="587"/>
      <c r="S3575" s="587"/>
    </row>
    <row r="3576" spans="3:19">
      <c r="C3576" s="587"/>
      <c r="R3576" s="587"/>
      <c r="S3576" s="587"/>
    </row>
    <row r="3577" spans="3:19">
      <c r="C3577" s="587"/>
      <c r="R3577" s="587"/>
      <c r="S3577" s="587"/>
    </row>
    <row r="3578" spans="3:19">
      <c r="C3578" s="587"/>
      <c r="R3578" s="587"/>
      <c r="S3578" s="587"/>
    </row>
    <row r="3579" spans="3:19">
      <c r="C3579" s="587"/>
      <c r="R3579" s="587"/>
      <c r="S3579" s="587"/>
    </row>
    <row r="3580" spans="3:19">
      <c r="C3580" s="587"/>
      <c r="R3580" s="587"/>
      <c r="S3580" s="587"/>
    </row>
    <row r="3581" spans="3:19">
      <c r="C3581" s="587"/>
      <c r="R3581" s="587"/>
      <c r="S3581" s="587"/>
    </row>
    <row r="3582" spans="3:19">
      <c r="C3582" s="587"/>
      <c r="R3582" s="587"/>
      <c r="S3582" s="587"/>
    </row>
    <row r="3583" spans="3:19">
      <c r="C3583" s="587"/>
      <c r="R3583" s="587"/>
      <c r="S3583" s="587"/>
    </row>
    <row r="3584" spans="3:19">
      <c r="C3584" s="587"/>
      <c r="R3584" s="587"/>
      <c r="S3584" s="587"/>
    </row>
    <row r="3585" spans="3:19">
      <c r="C3585" s="587"/>
      <c r="R3585" s="587"/>
      <c r="S3585" s="587"/>
    </row>
    <row r="3586" spans="3:19">
      <c r="C3586" s="587"/>
      <c r="R3586" s="587"/>
      <c r="S3586" s="587"/>
    </row>
    <row r="3587" spans="3:19">
      <c r="C3587" s="587"/>
      <c r="R3587" s="587"/>
      <c r="S3587" s="587"/>
    </row>
    <row r="3588" spans="3:19">
      <c r="C3588" s="587"/>
      <c r="R3588" s="587"/>
      <c r="S3588" s="587"/>
    </row>
    <row r="3589" spans="3:19">
      <c r="C3589" s="587"/>
      <c r="R3589" s="587"/>
      <c r="S3589" s="587"/>
    </row>
    <row r="3590" spans="3:19">
      <c r="C3590" s="587"/>
      <c r="R3590" s="587"/>
      <c r="S3590" s="587"/>
    </row>
    <row r="3591" spans="3:19">
      <c r="C3591" s="587"/>
      <c r="R3591" s="587"/>
      <c r="S3591" s="587"/>
    </row>
    <row r="3592" spans="3:19">
      <c r="C3592" s="587"/>
      <c r="R3592" s="587"/>
      <c r="S3592" s="587"/>
    </row>
    <row r="3593" spans="3:19">
      <c r="C3593" s="587"/>
      <c r="R3593" s="587"/>
      <c r="S3593" s="587"/>
    </row>
    <row r="3594" spans="3:19">
      <c r="C3594" s="587"/>
      <c r="R3594" s="587"/>
      <c r="S3594" s="587"/>
    </row>
    <row r="3595" spans="3:19">
      <c r="C3595" s="587"/>
      <c r="R3595" s="587"/>
      <c r="S3595" s="587"/>
    </row>
    <row r="3596" spans="3:19">
      <c r="C3596" s="587"/>
      <c r="R3596" s="587"/>
      <c r="S3596" s="587"/>
    </row>
    <row r="3597" spans="3:19">
      <c r="C3597" s="587"/>
      <c r="R3597" s="587"/>
      <c r="S3597" s="587"/>
    </row>
    <row r="3598" spans="3:19">
      <c r="C3598" s="587"/>
      <c r="R3598" s="587"/>
      <c r="S3598" s="587"/>
    </row>
    <row r="3599" spans="3:19">
      <c r="C3599" s="587"/>
      <c r="R3599" s="587"/>
      <c r="S3599" s="587"/>
    </row>
    <row r="3600" spans="3:19">
      <c r="C3600" s="587"/>
      <c r="R3600" s="587"/>
      <c r="S3600" s="587"/>
    </row>
    <row r="3601" spans="3:19">
      <c r="C3601" s="587"/>
      <c r="R3601" s="587"/>
      <c r="S3601" s="587"/>
    </row>
    <row r="3602" spans="3:19">
      <c r="C3602" s="587"/>
      <c r="R3602" s="587"/>
      <c r="S3602" s="587"/>
    </row>
    <row r="3603" spans="3:19">
      <c r="C3603" s="587"/>
      <c r="R3603" s="587"/>
      <c r="S3603" s="587"/>
    </row>
    <row r="3604" spans="3:19">
      <c r="C3604" s="587"/>
      <c r="R3604" s="587"/>
      <c r="S3604" s="587"/>
    </row>
    <row r="3605" spans="3:19">
      <c r="C3605" s="587"/>
      <c r="R3605" s="587"/>
      <c r="S3605" s="587"/>
    </row>
    <row r="3606" spans="3:19">
      <c r="C3606" s="587"/>
      <c r="R3606" s="587"/>
      <c r="S3606" s="587"/>
    </row>
    <row r="3607" spans="3:19">
      <c r="C3607" s="587"/>
      <c r="R3607" s="587"/>
      <c r="S3607" s="587"/>
    </row>
    <row r="3608" spans="3:19">
      <c r="C3608" s="587"/>
      <c r="R3608" s="587"/>
      <c r="S3608" s="587"/>
    </row>
    <row r="3609" spans="3:19">
      <c r="C3609" s="587"/>
      <c r="R3609" s="587"/>
      <c r="S3609" s="587"/>
    </row>
    <row r="3610" spans="3:19">
      <c r="C3610" s="587"/>
      <c r="R3610" s="587"/>
      <c r="S3610" s="587"/>
    </row>
    <row r="3611" spans="3:19">
      <c r="C3611" s="587"/>
      <c r="R3611" s="587"/>
      <c r="S3611" s="587"/>
    </row>
    <row r="3612" spans="3:19">
      <c r="C3612" s="587"/>
      <c r="R3612" s="587"/>
      <c r="S3612" s="587"/>
    </row>
    <row r="3613" spans="3:19">
      <c r="C3613" s="587"/>
      <c r="R3613" s="587"/>
      <c r="S3613" s="587"/>
    </row>
    <row r="3614" spans="3:19">
      <c r="C3614" s="587"/>
      <c r="R3614" s="587"/>
      <c r="S3614" s="587"/>
    </row>
    <row r="3615" spans="3:19">
      <c r="C3615" s="587"/>
      <c r="R3615" s="587"/>
      <c r="S3615" s="587"/>
    </row>
    <row r="3616" spans="3:19">
      <c r="C3616" s="587"/>
      <c r="R3616" s="587"/>
      <c r="S3616" s="587"/>
    </row>
    <row r="3617" spans="3:19">
      <c r="C3617" s="587"/>
      <c r="R3617" s="587"/>
      <c r="S3617" s="587"/>
    </row>
    <row r="3618" spans="3:19">
      <c r="C3618" s="587"/>
      <c r="R3618" s="587"/>
      <c r="S3618" s="587"/>
    </row>
    <row r="3619" spans="3:19">
      <c r="C3619" s="587"/>
      <c r="R3619" s="587"/>
      <c r="S3619" s="587"/>
    </row>
    <row r="3620" spans="3:19">
      <c r="C3620" s="587"/>
      <c r="R3620" s="587"/>
      <c r="S3620" s="587"/>
    </row>
    <row r="3621" spans="3:19">
      <c r="C3621" s="587"/>
      <c r="R3621" s="587"/>
      <c r="S3621" s="587"/>
    </row>
    <row r="3622" spans="3:19">
      <c r="C3622" s="587"/>
      <c r="R3622" s="587"/>
      <c r="S3622" s="587"/>
    </row>
    <row r="3623" spans="3:19">
      <c r="C3623" s="587"/>
      <c r="R3623" s="587"/>
      <c r="S3623" s="587"/>
    </row>
    <row r="3624" spans="3:19">
      <c r="C3624" s="587"/>
      <c r="R3624" s="587"/>
      <c r="S3624" s="587"/>
    </row>
    <row r="3625" spans="3:19">
      <c r="C3625" s="587"/>
      <c r="R3625" s="587"/>
      <c r="S3625" s="587"/>
    </row>
    <row r="3626" spans="3:19">
      <c r="C3626" s="587"/>
      <c r="R3626" s="587"/>
      <c r="S3626" s="587"/>
    </row>
    <row r="3627" spans="3:19">
      <c r="C3627" s="587"/>
      <c r="R3627" s="587"/>
      <c r="S3627" s="587"/>
    </row>
    <row r="3628" spans="3:19">
      <c r="C3628" s="587"/>
      <c r="R3628" s="587"/>
      <c r="S3628" s="587"/>
    </row>
    <row r="3629" spans="3:19">
      <c r="C3629" s="587"/>
      <c r="R3629" s="587"/>
      <c r="S3629" s="587"/>
    </row>
    <row r="3630" spans="3:19">
      <c r="C3630" s="587"/>
      <c r="R3630" s="587"/>
      <c r="S3630" s="587"/>
    </row>
    <row r="3631" spans="3:19">
      <c r="C3631" s="587"/>
      <c r="R3631" s="587"/>
      <c r="S3631" s="587"/>
    </row>
    <row r="3632" spans="3:19">
      <c r="C3632" s="587"/>
      <c r="R3632" s="587"/>
      <c r="S3632" s="587"/>
    </row>
    <row r="3633" spans="3:19">
      <c r="C3633" s="587"/>
      <c r="R3633" s="587"/>
      <c r="S3633" s="587"/>
    </row>
    <row r="3634" spans="3:19">
      <c r="C3634" s="587"/>
      <c r="R3634" s="587"/>
      <c r="S3634" s="587"/>
    </row>
    <row r="3635" spans="3:19">
      <c r="C3635" s="587"/>
      <c r="R3635" s="587"/>
      <c r="S3635" s="587"/>
    </row>
    <row r="3636" spans="3:19">
      <c r="C3636" s="587"/>
      <c r="R3636" s="587"/>
      <c r="S3636" s="587"/>
    </row>
    <row r="3637" spans="3:19">
      <c r="C3637" s="587"/>
      <c r="R3637" s="587"/>
      <c r="S3637" s="587"/>
    </row>
    <row r="3638" spans="3:19">
      <c r="C3638" s="587"/>
      <c r="R3638" s="587"/>
      <c r="S3638" s="587"/>
    </row>
    <row r="3639" spans="3:19">
      <c r="C3639" s="587"/>
      <c r="R3639" s="587"/>
      <c r="S3639" s="587"/>
    </row>
    <row r="3640" spans="3:19">
      <c r="C3640" s="587"/>
      <c r="R3640" s="587"/>
      <c r="S3640" s="587"/>
    </row>
    <row r="3641" spans="3:19">
      <c r="C3641" s="587"/>
      <c r="R3641" s="587"/>
      <c r="S3641" s="587"/>
    </row>
    <row r="3642" spans="3:19">
      <c r="C3642" s="587"/>
      <c r="R3642" s="587"/>
      <c r="S3642" s="587"/>
    </row>
    <row r="3643" spans="3:19">
      <c r="C3643" s="587"/>
      <c r="R3643" s="587"/>
      <c r="S3643" s="587"/>
    </row>
    <row r="3644" spans="3:19">
      <c r="C3644" s="587"/>
      <c r="R3644" s="587"/>
      <c r="S3644" s="587"/>
    </row>
    <row r="3645" spans="3:19">
      <c r="C3645" s="587"/>
      <c r="R3645" s="587"/>
      <c r="S3645" s="587"/>
    </row>
    <row r="3646" spans="3:19">
      <c r="C3646" s="587"/>
      <c r="R3646" s="587"/>
      <c r="S3646" s="587"/>
    </row>
    <row r="3647" spans="3:19">
      <c r="C3647" s="587"/>
      <c r="R3647" s="587"/>
      <c r="S3647" s="587"/>
    </row>
    <row r="3648" spans="3:19">
      <c r="C3648" s="587"/>
      <c r="R3648" s="587"/>
      <c r="S3648" s="587"/>
    </row>
    <row r="3649" spans="3:19">
      <c r="C3649" s="587"/>
      <c r="R3649" s="587"/>
      <c r="S3649" s="587"/>
    </row>
    <row r="3650" spans="3:19">
      <c r="C3650" s="587"/>
      <c r="R3650" s="587"/>
      <c r="S3650" s="587"/>
    </row>
    <row r="3651" spans="3:19">
      <c r="C3651" s="587"/>
      <c r="R3651" s="587"/>
      <c r="S3651" s="587"/>
    </row>
    <row r="3652" spans="3:19">
      <c r="C3652" s="587"/>
      <c r="R3652" s="587"/>
      <c r="S3652" s="587"/>
    </row>
    <row r="3653" spans="3:19">
      <c r="C3653" s="587"/>
      <c r="R3653" s="587"/>
      <c r="S3653" s="587"/>
    </row>
    <row r="3654" spans="3:19">
      <c r="C3654" s="587"/>
      <c r="R3654" s="587"/>
      <c r="S3654" s="587"/>
    </row>
    <row r="3655" spans="3:19">
      <c r="C3655" s="587"/>
      <c r="R3655" s="587"/>
      <c r="S3655" s="587"/>
    </row>
    <row r="3656" spans="3:19">
      <c r="C3656" s="587"/>
      <c r="R3656" s="587"/>
      <c r="S3656" s="587"/>
    </row>
    <row r="3657" spans="3:19">
      <c r="C3657" s="587"/>
      <c r="R3657" s="587"/>
      <c r="S3657" s="587"/>
    </row>
    <row r="3658" spans="3:19">
      <c r="C3658" s="587"/>
      <c r="R3658" s="587"/>
      <c r="S3658" s="587"/>
    </row>
    <row r="3659" spans="3:19">
      <c r="C3659" s="587"/>
      <c r="R3659" s="587"/>
      <c r="S3659" s="587"/>
    </row>
    <row r="3660" spans="3:19">
      <c r="C3660" s="587"/>
      <c r="R3660" s="587"/>
      <c r="S3660" s="587"/>
    </row>
    <row r="3661" spans="3:19">
      <c r="C3661" s="587"/>
      <c r="R3661" s="587"/>
      <c r="S3661" s="587"/>
    </row>
    <row r="3662" spans="3:19">
      <c r="C3662" s="587"/>
      <c r="R3662" s="587"/>
      <c r="S3662" s="587"/>
    </row>
    <row r="3663" spans="3:19">
      <c r="C3663" s="587"/>
      <c r="R3663" s="587"/>
      <c r="S3663" s="587"/>
    </row>
    <row r="3664" spans="3:19">
      <c r="C3664" s="587"/>
      <c r="R3664" s="587"/>
      <c r="S3664" s="587"/>
    </row>
    <row r="3665" spans="3:19">
      <c r="C3665" s="587"/>
      <c r="R3665" s="587"/>
      <c r="S3665" s="587"/>
    </row>
    <row r="3666" spans="3:19">
      <c r="C3666" s="587"/>
      <c r="R3666" s="587"/>
      <c r="S3666" s="587"/>
    </row>
    <row r="3667" spans="3:19">
      <c r="C3667" s="587"/>
      <c r="R3667" s="587"/>
      <c r="S3667" s="587"/>
    </row>
    <row r="3668" spans="3:19">
      <c r="C3668" s="587"/>
      <c r="R3668" s="587"/>
      <c r="S3668" s="587"/>
    </row>
    <row r="3669" spans="3:19">
      <c r="C3669" s="587"/>
      <c r="R3669" s="587"/>
      <c r="S3669" s="587"/>
    </row>
    <row r="3670" spans="3:19">
      <c r="C3670" s="587"/>
      <c r="R3670" s="587"/>
      <c r="S3670" s="587"/>
    </row>
    <row r="3671" spans="3:19">
      <c r="C3671" s="587"/>
      <c r="R3671" s="587"/>
      <c r="S3671" s="587"/>
    </row>
    <row r="3672" spans="3:19">
      <c r="C3672" s="587"/>
      <c r="R3672" s="587"/>
      <c r="S3672" s="587"/>
    </row>
    <row r="3673" spans="3:19">
      <c r="C3673" s="587"/>
      <c r="R3673" s="587"/>
      <c r="S3673" s="587"/>
    </row>
    <row r="3674" spans="3:19">
      <c r="C3674" s="587"/>
      <c r="R3674" s="587"/>
      <c r="S3674" s="587"/>
    </row>
    <row r="3675" spans="3:19">
      <c r="C3675" s="587"/>
      <c r="R3675" s="587"/>
      <c r="S3675" s="587"/>
    </row>
    <row r="3676" spans="3:19">
      <c r="C3676" s="587"/>
      <c r="R3676" s="587"/>
      <c r="S3676" s="587"/>
    </row>
    <row r="3677" spans="3:19">
      <c r="C3677" s="587"/>
      <c r="R3677" s="587"/>
      <c r="S3677" s="587"/>
    </row>
    <row r="3678" spans="3:19">
      <c r="C3678" s="587"/>
      <c r="R3678" s="587"/>
      <c r="S3678" s="587"/>
    </row>
    <row r="3679" spans="3:19">
      <c r="C3679" s="587"/>
      <c r="R3679" s="587"/>
      <c r="S3679" s="587"/>
    </row>
    <row r="3680" spans="3:19">
      <c r="C3680" s="587"/>
      <c r="R3680" s="587"/>
      <c r="S3680" s="587"/>
    </row>
    <row r="3681" spans="3:19">
      <c r="C3681" s="587"/>
      <c r="R3681" s="587"/>
      <c r="S3681" s="587"/>
    </row>
    <row r="3682" spans="3:19">
      <c r="C3682" s="587"/>
      <c r="R3682" s="587"/>
      <c r="S3682" s="587"/>
    </row>
    <row r="3683" spans="3:19">
      <c r="C3683" s="587"/>
      <c r="R3683" s="587"/>
      <c r="S3683" s="587"/>
    </row>
    <row r="3684" spans="3:19">
      <c r="C3684" s="587"/>
      <c r="R3684" s="587"/>
      <c r="S3684" s="587"/>
    </row>
    <row r="3685" spans="3:19">
      <c r="C3685" s="587"/>
      <c r="R3685" s="587"/>
      <c r="S3685" s="587"/>
    </row>
    <row r="3686" spans="3:19">
      <c r="C3686" s="587"/>
      <c r="R3686" s="587"/>
      <c r="S3686" s="587"/>
    </row>
    <row r="3687" spans="3:19">
      <c r="C3687" s="587"/>
      <c r="R3687" s="587"/>
      <c r="S3687" s="587"/>
    </row>
    <row r="3688" spans="3:19">
      <c r="C3688" s="587"/>
      <c r="R3688" s="587"/>
      <c r="S3688" s="587"/>
    </row>
    <row r="3689" spans="3:19">
      <c r="C3689" s="587"/>
      <c r="R3689" s="587"/>
      <c r="S3689" s="587"/>
    </row>
    <row r="3690" spans="3:19">
      <c r="C3690" s="587"/>
      <c r="R3690" s="587"/>
      <c r="S3690" s="587"/>
    </row>
    <row r="3691" spans="3:19">
      <c r="C3691" s="587"/>
      <c r="R3691" s="587"/>
      <c r="S3691" s="587"/>
    </row>
    <row r="3692" spans="3:19">
      <c r="C3692" s="587"/>
      <c r="R3692" s="587"/>
      <c r="S3692" s="587"/>
    </row>
    <row r="3693" spans="3:19">
      <c r="C3693" s="587"/>
      <c r="R3693" s="587"/>
      <c r="S3693" s="587"/>
    </row>
    <row r="3694" spans="3:19">
      <c r="C3694" s="587"/>
      <c r="R3694" s="587"/>
      <c r="S3694" s="587"/>
    </row>
    <row r="3695" spans="3:19">
      <c r="C3695" s="587"/>
      <c r="R3695" s="587"/>
      <c r="S3695" s="587"/>
    </row>
    <row r="3696" spans="3:19">
      <c r="C3696" s="587"/>
      <c r="R3696" s="587"/>
      <c r="S3696" s="587"/>
    </row>
    <row r="3697" spans="3:19">
      <c r="C3697" s="587"/>
      <c r="R3697" s="587"/>
      <c r="S3697" s="587"/>
    </row>
    <row r="3698" spans="3:19">
      <c r="C3698" s="587"/>
      <c r="R3698" s="587"/>
      <c r="S3698" s="587"/>
    </row>
    <row r="3699" spans="3:19">
      <c r="C3699" s="587"/>
      <c r="R3699" s="587"/>
      <c r="S3699" s="587"/>
    </row>
    <row r="3700" spans="3:19">
      <c r="C3700" s="587"/>
      <c r="R3700" s="587"/>
      <c r="S3700" s="587"/>
    </row>
    <row r="3701" spans="3:19">
      <c r="C3701" s="587"/>
      <c r="R3701" s="587"/>
      <c r="S3701" s="587"/>
    </row>
    <row r="3702" spans="3:19">
      <c r="C3702" s="587"/>
      <c r="R3702" s="587"/>
      <c r="S3702" s="587"/>
    </row>
    <row r="3703" spans="3:19">
      <c r="C3703" s="587"/>
      <c r="R3703" s="587"/>
      <c r="S3703" s="587"/>
    </row>
    <row r="3704" spans="3:19">
      <c r="C3704" s="587"/>
      <c r="R3704" s="587"/>
      <c r="S3704" s="587"/>
    </row>
    <row r="3705" spans="3:19">
      <c r="C3705" s="587"/>
      <c r="R3705" s="587"/>
      <c r="S3705" s="587"/>
    </row>
    <row r="3706" spans="3:19">
      <c r="C3706" s="587"/>
      <c r="R3706" s="587"/>
      <c r="S3706" s="587"/>
    </row>
    <row r="3707" spans="3:19">
      <c r="C3707" s="587"/>
      <c r="R3707" s="587"/>
      <c r="S3707" s="587"/>
    </row>
    <row r="3708" spans="3:19">
      <c r="C3708" s="587"/>
      <c r="R3708" s="587"/>
      <c r="S3708" s="587"/>
    </row>
    <row r="3709" spans="3:19">
      <c r="C3709" s="587"/>
      <c r="R3709" s="587"/>
      <c r="S3709" s="587"/>
    </row>
    <row r="3710" spans="3:19">
      <c r="C3710" s="587"/>
      <c r="R3710" s="587"/>
      <c r="S3710" s="587"/>
    </row>
    <row r="3711" spans="3:19">
      <c r="C3711" s="587"/>
      <c r="R3711" s="587"/>
      <c r="S3711" s="587"/>
    </row>
    <row r="3712" spans="3:19">
      <c r="C3712" s="587"/>
      <c r="R3712" s="587"/>
      <c r="S3712" s="587"/>
    </row>
    <row r="3713" spans="3:19">
      <c r="C3713" s="587"/>
      <c r="R3713" s="587"/>
      <c r="S3713" s="587"/>
    </row>
    <row r="3714" spans="3:19">
      <c r="C3714" s="587"/>
      <c r="R3714" s="587"/>
      <c r="S3714" s="587"/>
    </row>
    <row r="3715" spans="3:19">
      <c r="C3715" s="587"/>
      <c r="R3715" s="587"/>
      <c r="S3715" s="587"/>
    </row>
    <row r="3716" spans="3:19">
      <c r="C3716" s="587"/>
      <c r="R3716" s="587"/>
      <c r="S3716" s="587"/>
    </row>
    <row r="3717" spans="3:19">
      <c r="C3717" s="587"/>
      <c r="R3717" s="587"/>
      <c r="S3717" s="587"/>
    </row>
    <row r="3718" spans="3:19">
      <c r="C3718" s="587"/>
      <c r="R3718" s="587"/>
      <c r="S3718" s="587"/>
    </row>
    <row r="3719" spans="3:19">
      <c r="C3719" s="587"/>
      <c r="R3719" s="587"/>
      <c r="S3719" s="587"/>
    </row>
    <row r="3720" spans="3:19">
      <c r="C3720" s="587"/>
      <c r="R3720" s="587"/>
      <c r="S3720" s="587"/>
    </row>
    <row r="3721" spans="3:19">
      <c r="C3721" s="587"/>
      <c r="R3721" s="587"/>
      <c r="S3721" s="587"/>
    </row>
    <row r="3722" spans="3:19">
      <c r="C3722" s="587"/>
      <c r="R3722" s="587"/>
      <c r="S3722" s="587"/>
    </row>
    <row r="3723" spans="3:19">
      <c r="C3723" s="587"/>
      <c r="R3723" s="587"/>
      <c r="S3723" s="587"/>
    </row>
    <row r="3724" spans="3:19">
      <c r="C3724" s="587"/>
      <c r="R3724" s="587"/>
      <c r="S3724" s="587"/>
    </row>
    <row r="3725" spans="3:19">
      <c r="C3725" s="587"/>
      <c r="R3725" s="587"/>
      <c r="S3725" s="587"/>
    </row>
    <row r="3726" spans="3:19">
      <c r="C3726" s="587"/>
      <c r="R3726" s="587"/>
      <c r="S3726" s="587"/>
    </row>
    <row r="3727" spans="3:19">
      <c r="C3727" s="587"/>
      <c r="R3727" s="587"/>
      <c r="S3727" s="587"/>
    </row>
    <row r="3728" spans="3:19">
      <c r="C3728" s="587"/>
      <c r="R3728" s="587"/>
      <c r="S3728" s="587"/>
    </row>
    <row r="3729" spans="3:19">
      <c r="C3729" s="587"/>
      <c r="R3729" s="587"/>
      <c r="S3729" s="587"/>
    </row>
    <row r="3730" spans="3:19">
      <c r="C3730" s="587"/>
      <c r="R3730" s="587"/>
      <c r="S3730" s="587"/>
    </row>
    <row r="3731" spans="3:19">
      <c r="C3731" s="587"/>
      <c r="R3731" s="587"/>
      <c r="S3731" s="587"/>
    </row>
    <row r="3732" spans="3:19">
      <c r="C3732" s="587"/>
      <c r="R3732" s="587"/>
      <c r="S3732" s="587"/>
    </row>
    <row r="3733" spans="3:19">
      <c r="C3733" s="587"/>
      <c r="R3733" s="587"/>
      <c r="S3733" s="587"/>
    </row>
    <row r="3734" spans="3:19">
      <c r="C3734" s="587"/>
      <c r="R3734" s="587"/>
      <c r="S3734" s="587"/>
    </row>
    <row r="3735" spans="3:19">
      <c r="C3735" s="587"/>
      <c r="R3735" s="587"/>
      <c r="S3735" s="587"/>
    </row>
    <row r="3736" spans="3:19">
      <c r="C3736" s="587"/>
      <c r="R3736" s="587"/>
      <c r="S3736" s="587"/>
    </row>
    <row r="3737" spans="3:19">
      <c r="C3737" s="587"/>
      <c r="R3737" s="587"/>
      <c r="S3737" s="587"/>
    </row>
    <row r="3738" spans="3:19">
      <c r="C3738" s="587"/>
      <c r="R3738" s="587"/>
      <c r="S3738" s="587"/>
    </row>
    <row r="3739" spans="3:19">
      <c r="C3739" s="587"/>
      <c r="R3739" s="587"/>
      <c r="S3739" s="587"/>
    </row>
    <row r="3740" spans="3:19">
      <c r="C3740" s="587"/>
      <c r="R3740" s="587"/>
      <c r="S3740" s="587"/>
    </row>
    <row r="3741" spans="3:19">
      <c r="C3741" s="587"/>
      <c r="R3741" s="587"/>
      <c r="S3741" s="587"/>
    </row>
    <row r="3742" spans="3:19">
      <c r="C3742" s="587"/>
      <c r="R3742" s="587"/>
      <c r="S3742" s="587"/>
    </row>
    <row r="3743" spans="3:19">
      <c r="C3743" s="587"/>
      <c r="R3743" s="587"/>
      <c r="S3743" s="587"/>
    </row>
    <row r="3744" spans="3:19">
      <c r="C3744" s="587"/>
      <c r="R3744" s="587"/>
      <c r="S3744" s="587"/>
    </row>
    <row r="3745" spans="3:19">
      <c r="C3745" s="587"/>
      <c r="R3745" s="587"/>
      <c r="S3745" s="587"/>
    </row>
    <row r="3746" spans="3:19">
      <c r="C3746" s="587"/>
      <c r="R3746" s="587"/>
      <c r="S3746" s="587"/>
    </row>
    <row r="3747" spans="3:19">
      <c r="C3747" s="587"/>
      <c r="R3747" s="587"/>
      <c r="S3747" s="587"/>
    </row>
    <row r="3748" spans="3:19">
      <c r="C3748" s="587"/>
      <c r="R3748" s="587"/>
      <c r="S3748" s="587"/>
    </row>
    <row r="3749" spans="3:19">
      <c r="C3749" s="587"/>
      <c r="R3749" s="587"/>
      <c r="S3749" s="587"/>
    </row>
    <row r="3750" spans="3:19">
      <c r="C3750" s="587"/>
      <c r="R3750" s="587"/>
      <c r="S3750" s="587"/>
    </row>
    <row r="3751" spans="3:19">
      <c r="C3751" s="587"/>
      <c r="R3751" s="587"/>
      <c r="S3751" s="587"/>
    </row>
    <row r="3752" spans="3:19">
      <c r="C3752" s="587"/>
      <c r="R3752" s="587"/>
      <c r="S3752" s="587"/>
    </row>
    <row r="3753" spans="3:19">
      <c r="C3753" s="587"/>
      <c r="R3753" s="587"/>
      <c r="S3753" s="587"/>
    </row>
    <row r="3754" spans="3:19">
      <c r="C3754" s="587"/>
      <c r="R3754" s="587"/>
      <c r="S3754" s="587"/>
    </row>
    <row r="3755" spans="3:19">
      <c r="C3755" s="587"/>
      <c r="R3755" s="587"/>
      <c r="S3755" s="587"/>
    </row>
    <row r="3756" spans="3:19">
      <c r="C3756" s="587"/>
      <c r="R3756" s="587"/>
      <c r="S3756" s="587"/>
    </row>
    <row r="3757" spans="3:19">
      <c r="C3757" s="587"/>
      <c r="R3757" s="587"/>
      <c r="S3757" s="587"/>
    </row>
    <row r="3758" spans="3:19">
      <c r="C3758" s="587"/>
      <c r="R3758" s="587"/>
      <c r="S3758" s="587"/>
    </row>
    <row r="3759" spans="3:19">
      <c r="C3759" s="587"/>
      <c r="R3759" s="587"/>
      <c r="S3759" s="587"/>
    </row>
    <row r="3760" spans="3:19">
      <c r="C3760" s="587"/>
      <c r="R3760" s="587"/>
      <c r="S3760" s="587"/>
    </row>
    <row r="3761" spans="3:19">
      <c r="C3761" s="587"/>
      <c r="R3761" s="587"/>
      <c r="S3761" s="587"/>
    </row>
    <row r="3762" spans="3:19">
      <c r="C3762" s="587"/>
      <c r="R3762" s="587"/>
      <c r="S3762" s="587"/>
    </row>
    <row r="3763" spans="3:19">
      <c r="C3763" s="587"/>
      <c r="R3763" s="587"/>
      <c r="S3763" s="587"/>
    </row>
    <row r="3764" spans="3:19">
      <c r="C3764" s="587"/>
      <c r="R3764" s="587"/>
      <c r="S3764" s="587"/>
    </row>
    <row r="3765" spans="3:19">
      <c r="C3765" s="587"/>
      <c r="R3765" s="587"/>
      <c r="S3765" s="587"/>
    </row>
    <row r="3766" spans="3:19">
      <c r="C3766" s="587"/>
      <c r="R3766" s="587"/>
      <c r="S3766" s="587"/>
    </row>
    <row r="3767" spans="3:19">
      <c r="C3767" s="587"/>
      <c r="R3767" s="587"/>
      <c r="S3767" s="587"/>
    </row>
    <row r="3768" spans="3:19">
      <c r="C3768" s="587"/>
      <c r="R3768" s="587"/>
      <c r="S3768" s="587"/>
    </row>
    <row r="3769" spans="3:19">
      <c r="C3769" s="587"/>
      <c r="R3769" s="587"/>
      <c r="S3769" s="587"/>
    </row>
    <row r="3770" spans="3:19">
      <c r="C3770" s="587"/>
      <c r="R3770" s="587"/>
      <c r="S3770" s="587"/>
    </row>
    <row r="3771" spans="3:19">
      <c r="C3771" s="587"/>
      <c r="R3771" s="587"/>
      <c r="S3771" s="587"/>
    </row>
    <row r="3772" spans="3:19">
      <c r="C3772" s="587"/>
      <c r="R3772" s="587"/>
      <c r="S3772" s="587"/>
    </row>
    <row r="3773" spans="3:19">
      <c r="C3773" s="587"/>
      <c r="R3773" s="587"/>
      <c r="S3773" s="587"/>
    </row>
    <row r="3774" spans="3:19">
      <c r="C3774" s="587"/>
      <c r="R3774" s="587"/>
      <c r="S3774" s="587"/>
    </row>
    <row r="3775" spans="3:19">
      <c r="C3775" s="587"/>
      <c r="R3775" s="587"/>
      <c r="S3775" s="587"/>
    </row>
    <row r="3776" spans="3:19">
      <c r="C3776" s="587"/>
      <c r="R3776" s="587"/>
      <c r="S3776" s="587"/>
    </row>
    <row r="3777" spans="3:19">
      <c r="C3777" s="587"/>
      <c r="R3777" s="587"/>
      <c r="S3777" s="587"/>
    </row>
    <row r="3778" spans="3:19">
      <c r="C3778" s="587"/>
      <c r="R3778" s="587"/>
      <c r="S3778" s="587"/>
    </row>
    <row r="3779" spans="3:19">
      <c r="C3779" s="587"/>
      <c r="R3779" s="587"/>
      <c r="S3779" s="587"/>
    </row>
    <row r="3780" spans="3:19">
      <c r="C3780" s="587"/>
      <c r="R3780" s="587"/>
      <c r="S3780" s="587"/>
    </row>
    <row r="3781" spans="3:19">
      <c r="C3781" s="587"/>
      <c r="R3781" s="587"/>
      <c r="S3781" s="587"/>
    </row>
    <row r="3782" spans="3:19">
      <c r="C3782" s="587"/>
      <c r="R3782" s="587"/>
      <c r="S3782" s="587"/>
    </row>
    <row r="3783" spans="3:19">
      <c r="C3783" s="587"/>
      <c r="R3783" s="587"/>
      <c r="S3783" s="587"/>
    </row>
    <row r="3784" spans="3:19">
      <c r="C3784" s="587"/>
      <c r="R3784" s="587"/>
      <c r="S3784" s="587"/>
    </row>
    <row r="3785" spans="3:19">
      <c r="C3785" s="587"/>
      <c r="R3785" s="587"/>
      <c r="S3785" s="587"/>
    </row>
    <row r="3786" spans="3:19">
      <c r="C3786" s="587"/>
      <c r="R3786" s="587"/>
      <c r="S3786" s="587"/>
    </row>
    <row r="3787" spans="3:19">
      <c r="C3787" s="587"/>
      <c r="R3787" s="587"/>
      <c r="S3787" s="587"/>
    </row>
    <row r="3788" spans="3:19">
      <c r="C3788" s="587"/>
      <c r="R3788" s="587"/>
      <c r="S3788" s="587"/>
    </row>
    <row r="3789" spans="3:19">
      <c r="C3789" s="587"/>
      <c r="R3789" s="587"/>
      <c r="S3789" s="587"/>
    </row>
    <row r="3790" spans="3:19">
      <c r="C3790" s="587"/>
      <c r="R3790" s="587"/>
      <c r="S3790" s="587"/>
    </row>
    <row r="3791" spans="3:19">
      <c r="C3791" s="587"/>
      <c r="R3791" s="587"/>
      <c r="S3791" s="587"/>
    </row>
    <row r="3792" spans="3:19">
      <c r="C3792" s="587"/>
      <c r="R3792" s="587"/>
      <c r="S3792" s="587"/>
    </row>
    <row r="3793" spans="3:19">
      <c r="C3793" s="587"/>
      <c r="R3793" s="587"/>
      <c r="S3793" s="587"/>
    </row>
    <row r="3794" spans="3:19">
      <c r="C3794" s="587"/>
      <c r="R3794" s="587"/>
      <c r="S3794" s="587"/>
    </row>
    <row r="3795" spans="3:19">
      <c r="C3795" s="587"/>
      <c r="R3795" s="587"/>
      <c r="S3795" s="587"/>
    </row>
    <row r="3796" spans="3:19">
      <c r="C3796" s="587"/>
      <c r="R3796" s="587"/>
      <c r="S3796" s="587"/>
    </row>
    <row r="3797" spans="3:19">
      <c r="C3797" s="587"/>
      <c r="R3797" s="587"/>
      <c r="S3797" s="587"/>
    </row>
    <row r="3798" spans="3:19">
      <c r="C3798" s="587"/>
      <c r="R3798" s="587"/>
      <c r="S3798" s="587"/>
    </row>
    <row r="3799" spans="3:19">
      <c r="C3799" s="587"/>
      <c r="R3799" s="587"/>
      <c r="S3799" s="587"/>
    </row>
    <row r="3800" spans="3:19">
      <c r="C3800" s="587"/>
      <c r="R3800" s="587"/>
      <c r="S3800" s="587"/>
    </row>
    <row r="3801" spans="3:19">
      <c r="C3801" s="587"/>
      <c r="R3801" s="587"/>
      <c r="S3801" s="587"/>
    </row>
    <row r="3802" spans="3:19">
      <c r="C3802" s="587"/>
      <c r="R3802" s="587"/>
      <c r="S3802" s="587"/>
    </row>
    <row r="3803" spans="3:19">
      <c r="C3803" s="587"/>
      <c r="R3803" s="587"/>
      <c r="S3803" s="587"/>
    </row>
    <row r="3804" spans="3:19">
      <c r="C3804" s="587"/>
      <c r="R3804" s="587"/>
      <c r="S3804" s="587"/>
    </row>
    <row r="3805" spans="3:19">
      <c r="C3805" s="587"/>
      <c r="R3805" s="587"/>
      <c r="S3805" s="587"/>
    </row>
    <row r="3806" spans="3:19">
      <c r="C3806" s="587"/>
      <c r="R3806" s="587"/>
      <c r="S3806" s="587"/>
    </row>
    <row r="3807" spans="3:19">
      <c r="C3807" s="587"/>
      <c r="R3807" s="587"/>
      <c r="S3807" s="587"/>
    </row>
    <row r="3808" spans="3:19">
      <c r="C3808" s="587"/>
      <c r="R3808" s="587"/>
      <c r="S3808" s="587"/>
    </row>
    <row r="3809" spans="3:19">
      <c r="C3809" s="587"/>
      <c r="R3809" s="587"/>
      <c r="S3809" s="587"/>
    </row>
    <row r="3810" spans="3:19">
      <c r="C3810" s="587"/>
      <c r="R3810" s="587"/>
      <c r="S3810" s="587"/>
    </row>
    <row r="3811" spans="3:19">
      <c r="C3811" s="587"/>
      <c r="R3811" s="587"/>
      <c r="S3811" s="587"/>
    </row>
    <row r="3812" spans="3:19">
      <c r="C3812" s="587"/>
      <c r="R3812" s="587"/>
      <c r="S3812" s="587"/>
    </row>
    <row r="3813" spans="3:19">
      <c r="C3813" s="587"/>
      <c r="R3813" s="587"/>
      <c r="S3813" s="587"/>
    </row>
    <row r="3814" spans="3:19">
      <c r="C3814" s="587"/>
      <c r="R3814" s="587"/>
      <c r="S3814" s="587"/>
    </row>
    <row r="3815" spans="3:19">
      <c r="C3815" s="587"/>
      <c r="R3815" s="587"/>
      <c r="S3815" s="587"/>
    </row>
    <row r="3816" spans="3:19">
      <c r="C3816" s="587"/>
      <c r="R3816" s="587"/>
      <c r="S3816" s="587"/>
    </row>
    <row r="3817" spans="3:19">
      <c r="C3817" s="587"/>
      <c r="R3817" s="587"/>
      <c r="S3817" s="587"/>
    </row>
    <row r="3818" spans="3:19">
      <c r="C3818" s="587"/>
      <c r="R3818" s="587"/>
      <c r="S3818" s="587"/>
    </row>
    <row r="3819" spans="3:19">
      <c r="C3819" s="587"/>
      <c r="R3819" s="587"/>
      <c r="S3819" s="587"/>
    </row>
    <row r="3820" spans="3:19">
      <c r="C3820" s="587"/>
      <c r="R3820" s="587"/>
      <c r="S3820" s="587"/>
    </row>
    <row r="3821" spans="3:19">
      <c r="C3821" s="587"/>
      <c r="R3821" s="587"/>
      <c r="S3821" s="587"/>
    </row>
    <row r="3822" spans="3:19">
      <c r="C3822" s="587"/>
      <c r="R3822" s="587"/>
      <c r="S3822" s="587"/>
    </row>
    <row r="3823" spans="3:19">
      <c r="C3823" s="587"/>
      <c r="R3823" s="587"/>
      <c r="S3823" s="587"/>
    </row>
    <row r="3824" spans="3:19">
      <c r="C3824" s="587"/>
      <c r="R3824" s="587"/>
      <c r="S3824" s="587"/>
    </row>
    <row r="3825" spans="3:19">
      <c r="C3825" s="587"/>
      <c r="R3825" s="587"/>
      <c r="S3825" s="587"/>
    </row>
    <row r="3826" spans="3:19">
      <c r="C3826" s="587"/>
      <c r="R3826" s="587"/>
      <c r="S3826" s="587"/>
    </row>
    <row r="3827" spans="3:19">
      <c r="C3827" s="587"/>
      <c r="R3827" s="587"/>
      <c r="S3827" s="587"/>
    </row>
    <row r="3828" spans="3:19">
      <c r="C3828" s="587"/>
      <c r="R3828" s="587"/>
      <c r="S3828" s="587"/>
    </row>
    <row r="3829" spans="3:19">
      <c r="C3829" s="587"/>
      <c r="R3829" s="587"/>
      <c r="S3829" s="587"/>
    </row>
    <row r="3830" spans="3:19">
      <c r="C3830" s="587"/>
      <c r="R3830" s="587"/>
      <c r="S3830" s="587"/>
    </row>
    <row r="3831" spans="3:19">
      <c r="C3831" s="587"/>
      <c r="R3831" s="587"/>
      <c r="S3831" s="587"/>
    </row>
    <row r="3832" spans="3:19">
      <c r="C3832" s="587"/>
      <c r="R3832" s="587"/>
      <c r="S3832" s="587"/>
    </row>
    <row r="3833" spans="3:19">
      <c r="C3833" s="587"/>
      <c r="R3833" s="587"/>
      <c r="S3833" s="587"/>
    </row>
    <row r="3834" spans="3:19">
      <c r="C3834" s="587"/>
      <c r="R3834" s="587"/>
      <c r="S3834" s="587"/>
    </row>
    <row r="3835" spans="3:19">
      <c r="C3835" s="587"/>
      <c r="R3835" s="587"/>
      <c r="S3835" s="587"/>
    </row>
    <row r="3836" spans="3:19">
      <c r="C3836" s="587"/>
      <c r="R3836" s="587"/>
      <c r="S3836" s="587"/>
    </row>
    <row r="3837" spans="3:19">
      <c r="C3837" s="587"/>
      <c r="R3837" s="587"/>
      <c r="S3837" s="587"/>
    </row>
    <row r="3838" spans="3:19">
      <c r="C3838" s="587"/>
      <c r="R3838" s="587"/>
      <c r="S3838" s="587"/>
    </row>
    <row r="3839" spans="3:19">
      <c r="C3839" s="587"/>
      <c r="R3839" s="587"/>
      <c r="S3839" s="587"/>
    </row>
    <row r="3840" spans="3:19">
      <c r="C3840" s="587"/>
      <c r="R3840" s="587"/>
      <c r="S3840" s="587"/>
    </row>
    <row r="3841" spans="3:19">
      <c r="C3841" s="587"/>
      <c r="R3841" s="587"/>
      <c r="S3841" s="587"/>
    </row>
    <row r="3842" spans="3:19">
      <c r="C3842" s="587"/>
      <c r="R3842" s="587"/>
      <c r="S3842" s="587"/>
    </row>
    <row r="3843" spans="3:19">
      <c r="C3843" s="587"/>
      <c r="R3843" s="587"/>
      <c r="S3843" s="587"/>
    </row>
    <row r="3844" spans="3:19">
      <c r="C3844" s="587"/>
      <c r="R3844" s="587"/>
      <c r="S3844" s="587"/>
    </row>
    <row r="3845" spans="3:19">
      <c r="C3845" s="587"/>
      <c r="R3845" s="587"/>
      <c r="S3845" s="587"/>
    </row>
    <row r="3846" spans="3:19">
      <c r="C3846" s="587"/>
      <c r="R3846" s="587"/>
      <c r="S3846" s="587"/>
    </row>
    <row r="3847" spans="3:19">
      <c r="C3847" s="587"/>
      <c r="R3847" s="587"/>
      <c r="S3847" s="587"/>
    </row>
    <row r="3848" spans="3:19">
      <c r="C3848" s="587"/>
      <c r="R3848" s="587"/>
      <c r="S3848" s="587"/>
    </row>
    <row r="3849" spans="3:19">
      <c r="C3849" s="587"/>
      <c r="R3849" s="587"/>
      <c r="S3849" s="587"/>
    </row>
    <row r="3850" spans="3:19">
      <c r="C3850" s="587"/>
      <c r="R3850" s="587"/>
      <c r="S3850" s="587"/>
    </row>
    <row r="3851" spans="3:19">
      <c r="C3851" s="587"/>
      <c r="R3851" s="587"/>
      <c r="S3851" s="587"/>
    </row>
    <row r="3852" spans="3:19">
      <c r="C3852" s="587"/>
      <c r="R3852" s="587"/>
      <c r="S3852" s="587"/>
    </row>
    <row r="3853" spans="3:19">
      <c r="C3853" s="587"/>
      <c r="R3853" s="587"/>
      <c r="S3853" s="587"/>
    </row>
    <row r="3854" spans="3:19">
      <c r="C3854" s="587"/>
      <c r="R3854" s="587"/>
      <c r="S3854" s="587"/>
    </row>
    <row r="3855" spans="3:19">
      <c r="C3855" s="587"/>
      <c r="R3855" s="587"/>
      <c r="S3855" s="587"/>
    </row>
    <row r="3856" spans="3:19">
      <c r="C3856" s="587"/>
      <c r="R3856" s="587"/>
      <c r="S3856" s="587"/>
    </row>
    <row r="3857" spans="3:19">
      <c r="C3857" s="587"/>
      <c r="R3857" s="587"/>
      <c r="S3857" s="587"/>
    </row>
    <row r="3858" spans="3:19">
      <c r="C3858" s="587"/>
      <c r="R3858" s="587"/>
      <c r="S3858" s="587"/>
    </row>
    <row r="3859" spans="3:19">
      <c r="C3859" s="587"/>
      <c r="R3859" s="587"/>
      <c r="S3859" s="587"/>
    </row>
    <row r="3860" spans="3:19">
      <c r="C3860" s="587"/>
      <c r="R3860" s="587"/>
      <c r="S3860" s="587"/>
    </row>
    <row r="3861" spans="3:19">
      <c r="C3861" s="587"/>
      <c r="R3861" s="587"/>
      <c r="S3861" s="587"/>
    </row>
    <row r="3862" spans="3:19">
      <c r="C3862" s="587"/>
      <c r="R3862" s="587"/>
      <c r="S3862" s="587"/>
    </row>
    <row r="3863" spans="3:19">
      <c r="C3863" s="587"/>
      <c r="R3863" s="587"/>
      <c r="S3863" s="587"/>
    </row>
    <row r="3864" spans="3:19">
      <c r="C3864" s="587"/>
      <c r="R3864" s="587"/>
      <c r="S3864" s="587"/>
    </row>
    <row r="3865" spans="3:19">
      <c r="C3865" s="587"/>
      <c r="R3865" s="587"/>
      <c r="S3865" s="587"/>
    </row>
    <row r="3866" spans="3:19">
      <c r="C3866" s="587"/>
      <c r="R3866" s="587"/>
      <c r="S3866" s="587"/>
    </row>
    <row r="3867" spans="3:19">
      <c r="C3867" s="587"/>
      <c r="R3867" s="587"/>
      <c r="S3867" s="587"/>
    </row>
    <row r="3868" spans="3:19">
      <c r="C3868" s="587"/>
      <c r="R3868" s="587"/>
      <c r="S3868" s="587"/>
    </row>
    <row r="3869" spans="3:19">
      <c r="C3869" s="587"/>
      <c r="R3869" s="587"/>
      <c r="S3869" s="587"/>
    </row>
    <row r="3870" spans="3:19">
      <c r="C3870" s="587"/>
      <c r="R3870" s="587"/>
      <c r="S3870" s="587"/>
    </row>
    <row r="3871" spans="3:19">
      <c r="C3871" s="587"/>
      <c r="R3871" s="587"/>
      <c r="S3871" s="587"/>
    </row>
    <row r="3872" spans="3:19">
      <c r="C3872" s="587"/>
      <c r="R3872" s="587"/>
      <c r="S3872" s="587"/>
    </row>
    <row r="3873" spans="3:19">
      <c r="C3873" s="587"/>
      <c r="R3873" s="587"/>
      <c r="S3873" s="587"/>
    </row>
    <row r="3874" spans="3:19">
      <c r="C3874" s="587"/>
      <c r="R3874" s="587"/>
      <c r="S3874" s="587"/>
    </row>
    <row r="3875" spans="3:19">
      <c r="C3875" s="587"/>
      <c r="R3875" s="587"/>
      <c r="S3875" s="587"/>
    </row>
    <row r="3876" spans="3:19">
      <c r="C3876" s="587"/>
      <c r="R3876" s="587"/>
      <c r="S3876" s="587"/>
    </row>
    <row r="3877" spans="3:19">
      <c r="C3877" s="587"/>
      <c r="R3877" s="587"/>
      <c r="S3877" s="587"/>
    </row>
    <row r="3878" spans="3:19">
      <c r="C3878" s="587"/>
      <c r="R3878" s="587"/>
      <c r="S3878" s="587"/>
    </row>
    <row r="3879" spans="3:19">
      <c r="C3879" s="587"/>
      <c r="R3879" s="587"/>
      <c r="S3879" s="587"/>
    </row>
    <row r="3880" spans="3:19">
      <c r="C3880" s="587"/>
      <c r="R3880" s="587"/>
      <c r="S3880" s="587"/>
    </row>
    <row r="3881" spans="3:19">
      <c r="C3881" s="587"/>
      <c r="R3881" s="587"/>
      <c r="S3881" s="587"/>
    </row>
    <row r="3882" spans="3:19">
      <c r="C3882" s="587"/>
      <c r="R3882" s="587"/>
      <c r="S3882" s="587"/>
    </row>
    <row r="3883" spans="3:19">
      <c r="C3883" s="587"/>
      <c r="R3883" s="587"/>
      <c r="S3883" s="587"/>
    </row>
    <row r="3884" spans="3:19">
      <c r="C3884" s="587"/>
      <c r="R3884" s="587"/>
      <c r="S3884" s="587"/>
    </row>
    <row r="3885" spans="3:19">
      <c r="C3885" s="587"/>
      <c r="R3885" s="587"/>
      <c r="S3885" s="587"/>
    </row>
    <row r="3886" spans="3:19">
      <c r="C3886" s="587"/>
      <c r="R3886" s="587"/>
      <c r="S3886" s="587"/>
    </row>
    <row r="3887" spans="3:19">
      <c r="C3887" s="587"/>
      <c r="R3887" s="587"/>
      <c r="S3887" s="587"/>
    </row>
    <row r="3888" spans="3:19">
      <c r="C3888" s="587"/>
      <c r="R3888" s="587"/>
      <c r="S3888" s="587"/>
    </row>
    <row r="3889" spans="3:19">
      <c r="C3889" s="587"/>
      <c r="R3889" s="587"/>
      <c r="S3889" s="587"/>
    </row>
    <row r="3890" spans="3:19">
      <c r="C3890" s="587"/>
      <c r="R3890" s="587"/>
      <c r="S3890" s="587"/>
    </row>
    <row r="3891" spans="3:19">
      <c r="C3891" s="587"/>
      <c r="R3891" s="587"/>
      <c r="S3891" s="587"/>
    </row>
    <row r="3892" spans="3:19">
      <c r="C3892" s="587"/>
      <c r="R3892" s="587"/>
      <c r="S3892" s="587"/>
    </row>
    <row r="3893" spans="3:19">
      <c r="C3893" s="587"/>
      <c r="R3893" s="587"/>
      <c r="S3893" s="587"/>
    </row>
    <row r="3894" spans="3:19">
      <c r="C3894" s="587"/>
      <c r="R3894" s="587"/>
      <c r="S3894" s="587"/>
    </row>
    <row r="3895" spans="3:19">
      <c r="C3895" s="587"/>
      <c r="R3895" s="587"/>
      <c r="S3895" s="587"/>
    </row>
    <row r="3896" spans="3:19">
      <c r="C3896" s="587"/>
      <c r="R3896" s="587"/>
      <c r="S3896" s="587"/>
    </row>
    <row r="3897" spans="3:19">
      <c r="C3897" s="587"/>
      <c r="R3897" s="587"/>
      <c r="S3897" s="587"/>
    </row>
    <row r="3898" spans="3:19">
      <c r="C3898" s="587"/>
      <c r="R3898" s="587"/>
      <c r="S3898" s="587"/>
    </row>
    <row r="3899" spans="3:19">
      <c r="C3899" s="587"/>
      <c r="R3899" s="587"/>
      <c r="S3899" s="587"/>
    </row>
    <row r="3900" spans="3:19">
      <c r="C3900" s="587"/>
      <c r="R3900" s="587"/>
      <c r="S3900" s="587"/>
    </row>
    <row r="3901" spans="3:19">
      <c r="C3901" s="587"/>
      <c r="R3901" s="587"/>
      <c r="S3901" s="587"/>
    </row>
    <row r="3902" spans="3:19">
      <c r="C3902" s="587"/>
      <c r="R3902" s="587"/>
      <c r="S3902" s="587"/>
    </row>
    <row r="3903" spans="3:19">
      <c r="C3903" s="587"/>
      <c r="R3903" s="587"/>
      <c r="S3903" s="587"/>
    </row>
    <row r="3904" spans="3:19">
      <c r="C3904" s="587"/>
      <c r="R3904" s="587"/>
      <c r="S3904" s="587"/>
    </row>
    <row r="3905" spans="3:19">
      <c r="C3905" s="587"/>
      <c r="R3905" s="587"/>
      <c r="S3905" s="587"/>
    </row>
    <row r="3906" spans="3:19">
      <c r="C3906" s="587"/>
      <c r="R3906" s="587"/>
      <c r="S3906" s="587"/>
    </row>
    <row r="3907" spans="3:19">
      <c r="C3907" s="587"/>
      <c r="R3907" s="587"/>
      <c r="S3907" s="587"/>
    </row>
    <row r="3908" spans="3:19">
      <c r="C3908" s="587"/>
      <c r="R3908" s="587"/>
      <c r="S3908" s="587"/>
    </row>
    <row r="3909" spans="3:19">
      <c r="C3909" s="587"/>
      <c r="R3909" s="587"/>
      <c r="S3909" s="587"/>
    </row>
    <row r="3910" spans="3:19">
      <c r="C3910" s="587"/>
      <c r="R3910" s="587"/>
      <c r="S3910" s="587"/>
    </row>
    <row r="3911" spans="3:19">
      <c r="C3911" s="587"/>
      <c r="R3911" s="587"/>
      <c r="S3911" s="587"/>
    </row>
    <row r="3912" spans="3:19">
      <c r="C3912" s="587"/>
      <c r="R3912" s="587"/>
      <c r="S3912" s="587"/>
    </row>
    <row r="3913" spans="3:19">
      <c r="C3913" s="587"/>
      <c r="R3913" s="587"/>
      <c r="S3913" s="587"/>
    </row>
    <row r="3914" spans="3:19">
      <c r="C3914" s="587"/>
      <c r="R3914" s="587"/>
      <c r="S3914" s="587"/>
    </row>
    <row r="3915" spans="3:19">
      <c r="C3915" s="587"/>
      <c r="R3915" s="587"/>
      <c r="S3915" s="587"/>
    </row>
    <row r="3916" spans="3:19">
      <c r="C3916" s="587"/>
      <c r="R3916" s="587"/>
      <c r="S3916" s="587"/>
    </row>
    <row r="3917" spans="3:19">
      <c r="C3917" s="587"/>
      <c r="R3917" s="587"/>
      <c r="S3917" s="587"/>
    </row>
    <row r="3918" spans="3:19">
      <c r="C3918" s="587"/>
      <c r="R3918" s="587"/>
      <c r="S3918" s="587"/>
    </row>
    <row r="3919" spans="3:19">
      <c r="C3919" s="587"/>
      <c r="R3919" s="587"/>
      <c r="S3919" s="587"/>
    </row>
    <row r="3920" spans="3:19">
      <c r="C3920" s="587"/>
      <c r="R3920" s="587"/>
      <c r="S3920" s="587"/>
    </row>
    <row r="3921" spans="3:19">
      <c r="C3921" s="587"/>
      <c r="R3921" s="587"/>
      <c r="S3921" s="587"/>
    </row>
    <row r="3922" spans="3:19">
      <c r="C3922" s="587"/>
      <c r="R3922" s="587"/>
      <c r="S3922" s="587"/>
    </row>
    <row r="3923" spans="3:19">
      <c r="C3923" s="587"/>
      <c r="R3923" s="587"/>
      <c r="S3923" s="587"/>
    </row>
    <row r="3924" spans="3:19">
      <c r="C3924" s="587"/>
      <c r="R3924" s="587"/>
      <c r="S3924" s="587"/>
    </row>
    <row r="3925" spans="3:19">
      <c r="C3925" s="587"/>
      <c r="R3925" s="587"/>
      <c r="S3925" s="587"/>
    </row>
    <row r="3926" spans="3:19">
      <c r="C3926" s="587"/>
      <c r="R3926" s="587"/>
      <c r="S3926" s="587"/>
    </row>
    <row r="3927" spans="3:19">
      <c r="C3927" s="587"/>
      <c r="R3927" s="587"/>
      <c r="S3927" s="587"/>
    </row>
    <row r="3928" spans="3:19">
      <c r="C3928" s="587"/>
      <c r="R3928" s="587"/>
      <c r="S3928" s="587"/>
    </row>
    <row r="3929" spans="3:19">
      <c r="C3929" s="587"/>
      <c r="R3929" s="587"/>
      <c r="S3929" s="587"/>
    </row>
    <row r="3930" spans="3:19">
      <c r="C3930" s="587"/>
      <c r="R3930" s="587"/>
      <c r="S3930" s="587"/>
    </row>
    <row r="3931" spans="3:19">
      <c r="C3931" s="587"/>
      <c r="R3931" s="587"/>
      <c r="S3931" s="587"/>
    </row>
    <row r="3932" spans="3:19">
      <c r="C3932" s="587"/>
      <c r="R3932" s="587"/>
      <c r="S3932" s="587"/>
    </row>
    <row r="3933" spans="3:19">
      <c r="C3933" s="587"/>
      <c r="R3933" s="587"/>
      <c r="S3933" s="587"/>
    </row>
    <row r="3934" spans="3:19">
      <c r="C3934" s="587"/>
      <c r="R3934" s="587"/>
      <c r="S3934" s="587"/>
    </row>
    <row r="3935" spans="3:19">
      <c r="C3935" s="587"/>
      <c r="R3935" s="587"/>
      <c r="S3935" s="587"/>
    </row>
    <row r="3936" spans="3:19">
      <c r="C3936" s="587"/>
      <c r="R3936" s="587"/>
      <c r="S3936" s="587"/>
    </row>
    <row r="3937" spans="3:19">
      <c r="C3937" s="587"/>
      <c r="R3937" s="587"/>
      <c r="S3937" s="587"/>
    </row>
    <row r="3938" spans="3:19">
      <c r="C3938" s="587"/>
      <c r="R3938" s="587"/>
      <c r="S3938" s="587"/>
    </row>
    <row r="3939" spans="3:19">
      <c r="C3939" s="587"/>
      <c r="R3939" s="587"/>
      <c r="S3939" s="587"/>
    </row>
    <row r="3940" spans="3:19">
      <c r="C3940" s="587"/>
      <c r="R3940" s="587"/>
      <c r="S3940" s="587"/>
    </row>
    <row r="3941" spans="3:19">
      <c r="C3941" s="587"/>
      <c r="R3941" s="587"/>
      <c r="S3941" s="587"/>
    </row>
    <row r="3942" spans="3:19">
      <c r="C3942" s="587"/>
      <c r="R3942" s="587"/>
      <c r="S3942" s="587"/>
    </row>
    <row r="3943" spans="3:19">
      <c r="C3943" s="587"/>
      <c r="R3943" s="587"/>
      <c r="S3943" s="587"/>
    </row>
    <row r="3944" spans="3:19">
      <c r="C3944" s="587"/>
      <c r="R3944" s="587"/>
      <c r="S3944" s="587"/>
    </row>
    <row r="3945" spans="3:19">
      <c r="C3945" s="587"/>
      <c r="R3945" s="587"/>
      <c r="S3945" s="587"/>
    </row>
    <row r="3946" spans="3:19">
      <c r="C3946" s="587"/>
      <c r="R3946" s="587"/>
      <c r="S3946" s="587"/>
    </row>
    <row r="3947" spans="3:19">
      <c r="C3947" s="587"/>
      <c r="R3947" s="587"/>
      <c r="S3947" s="587"/>
    </row>
    <row r="3948" spans="3:19">
      <c r="C3948" s="587"/>
      <c r="R3948" s="587"/>
      <c r="S3948" s="587"/>
    </row>
    <row r="3949" spans="3:19">
      <c r="C3949" s="587"/>
      <c r="R3949" s="587"/>
      <c r="S3949" s="587"/>
    </row>
    <row r="3950" spans="3:19">
      <c r="C3950" s="587"/>
      <c r="R3950" s="587"/>
      <c r="S3950" s="587"/>
    </row>
    <row r="3951" spans="3:19">
      <c r="C3951" s="587"/>
      <c r="R3951" s="587"/>
      <c r="S3951" s="587"/>
    </row>
    <row r="3952" spans="3:19">
      <c r="C3952" s="587"/>
      <c r="R3952" s="587"/>
      <c r="S3952" s="587"/>
    </row>
    <row r="3953" spans="3:19">
      <c r="C3953" s="587"/>
      <c r="R3953" s="587"/>
      <c r="S3953" s="587"/>
    </row>
    <row r="3954" spans="3:19">
      <c r="C3954" s="587"/>
      <c r="R3954" s="587"/>
      <c r="S3954" s="587"/>
    </row>
    <row r="3955" spans="3:19">
      <c r="C3955" s="587"/>
      <c r="R3955" s="587"/>
      <c r="S3955" s="587"/>
    </row>
    <row r="3956" spans="3:19">
      <c r="C3956" s="587"/>
      <c r="R3956" s="587"/>
      <c r="S3956" s="587"/>
    </row>
    <row r="3957" spans="3:19">
      <c r="C3957" s="587"/>
      <c r="R3957" s="587"/>
      <c r="S3957" s="587"/>
    </row>
    <row r="3958" spans="3:19">
      <c r="C3958" s="587"/>
      <c r="R3958" s="587"/>
      <c r="S3958" s="587"/>
    </row>
    <row r="3959" spans="3:19">
      <c r="C3959" s="587"/>
      <c r="R3959" s="587"/>
      <c r="S3959" s="587"/>
    </row>
    <row r="3960" spans="3:19">
      <c r="C3960" s="587"/>
      <c r="R3960" s="587"/>
      <c r="S3960" s="587"/>
    </row>
    <row r="3961" spans="3:19">
      <c r="C3961" s="587"/>
      <c r="R3961" s="587"/>
      <c r="S3961" s="587"/>
    </row>
    <row r="3962" spans="3:19">
      <c r="C3962" s="587"/>
      <c r="R3962" s="587"/>
      <c r="S3962" s="587"/>
    </row>
    <row r="3963" spans="3:19">
      <c r="C3963" s="587"/>
      <c r="R3963" s="587"/>
      <c r="S3963" s="587"/>
    </row>
    <row r="3964" spans="3:19">
      <c r="C3964" s="587"/>
      <c r="R3964" s="587"/>
      <c r="S3964" s="587"/>
    </row>
    <row r="3965" spans="3:19">
      <c r="C3965" s="587"/>
      <c r="R3965" s="587"/>
      <c r="S3965" s="587"/>
    </row>
    <row r="3966" spans="3:19">
      <c r="C3966" s="587"/>
      <c r="R3966" s="587"/>
      <c r="S3966" s="587"/>
    </row>
    <row r="3967" spans="3:19">
      <c r="C3967" s="587"/>
      <c r="R3967" s="587"/>
      <c r="S3967" s="587"/>
    </row>
    <row r="3968" spans="3:19">
      <c r="C3968" s="587"/>
      <c r="R3968" s="587"/>
      <c r="S3968" s="587"/>
    </row>
    <row r="3969" spans="3:19">
      <c r="C3969" s="587"/>
      <c r="R3969" s="587"/>
      <c r="S3969" s="587"/>
    </row>
    <row r="3970" spans="3:19">
      <c r="C3970" s="587"/>
      <c r="R3970" s="587"/>
      <c r="S3970" s="587"/>
    </row>
    <row r="3971" spans="3:19">
      <c r="C3971" s="587"/>
      <c r="R3971" s="587"/>
      <c r="S3971" s="587"/>
    </row>
    <row r="3972" spans="3:19">
      <c r="C3972" s="587"/>
      <c r="R3972" s="587"/>
      <c r="S3972" s="587"/>
    </row>
    <row r="3973" spans="3:19">
      <c r="C3973" s="587"/>
      <c r="R3973" s="587"/>
      <c r="S3973" s="587"/>
    </row>
    <row r="3974" spans="3:19">
      <c r="C3974" s="587"/>
      <c r="R3974" s="587"/>
      <c r="S3974" s="587"/>
    </row>
    <row r="3975" spans="3:19">
      <c r="C3975" s="587"/>
      <c r="R3975" s="587"/>
      <c r="S3975" s="587"/>
    </row>
    <row r="3976" spans="3:19">
      <c r="C3976" s="587"/>
      <c r="R3976" s="587"/>
      <c r="S3976" s="587"/>
    </row>
    <row r="3977" spans="3:19">
      <c r="C3977" s="587"/>
      <c r="R3977" s="587"/>
      <c r="S3977" s="587"/>
    </row>
    <row r="3978" spans="3:19">
      <c r="C3978" s="587"/>
      <c r="R3978" s="587"/>
      <c r="S3978" s="587"/>
    </row>
    <row r="3979" spans="3:19">
      <c r="C3979" s="587"/>
      <c r="R3979" s="587"/>
      <c r="S3979" s="587"/>
    </row>
    <row r="3980" spans="3:19">
      <c r="C3980" s="587"/>
      <c r="R3980" s="587"/>
      <c r="S3980" s="587"/>
    </row>
    <row r="3981" spans="3:19">
      <c r="C3981" s="587"/>
      <c r="R3981" s="587"/>
      <c r="S3981" s="587"/>
    </row>
    <row r="3982" spans="3:19">
      <c r="C3982" s="587"/>
      <c r="R3982" s="587"/>
      <c r="S3982" s="587"/>
    </row>
    <row r="3983" spans="3:19">
      <c r="C3983" s="587"/>
      <c r="R3983" s="587"/>
      <c r="S3983" s="587"/>
    </row>
    <row r="3984" spans="3:19">
      <c r="C3984" s="587"/>
      <c r="R3984" s="587"/>
      <c r="S3984" s="587"/>
    </row>
    <row r="3985" spans="3:19">
      <c r="C3985" s="587"/>
      <c r="R3985" s="587"/>
      <c r="S3985" s="587"/>
    </row>
    <row r="3986" spans="3:19">
      <c r="C3986" s="587"/>
      <c r="R3986" s="587"/>
      <c r="S3986" s="587"/>
    </row>
    <row r="3987" spans="3:19">
      <c r="C3987" s="587"/>
      <c r="R3987" s="587"/>
      <c r="S3987" s="587"/>
    </row>
    <row r="3988" spans="3:19">
      <c r="C3988" s="587"/>
      <c r="R3988" s="587"/>
      <c r="S3988" s="587"/>
    </row>
    <row r="3989" spans="3:19">
      <c r="C3989" s="587"/>
      <c r="R3989" s="587"/>
      <c r="S3989" s="587"/>
    </row>
    <row r="3990" spans="3:19">
      <c r="C3990" s="587"/>
      <c r="R3990" s="587"/>
      <c r="S3990" s="587"/>
    </row>
    <row r="3991" spans="3:19">
      <c r="C3991" s="587"/>
      <c r="R3991" s="587"/>
      <c r="S3991" s="587"/>
    </row>
    <row r="3992" spans="3:19">
      <c r="C3992" s="587"/>
      <c r="R3992" s="587"/>
      <c r="S3992" s="587"/>
    </row>
    <row r="3993" spans="3:19">
      <c r="C3993" s="587"/>
      <c r="R3993" s="587"/>
      <c r="S3993" s="587"/>
    </row>
    <row r="3994" spans="3:19">
      <c r="C3994" s="587"/>
      <c r="R3994" s="587"/>
      <c r="S3994" s="587"/>
    </row>
    <row r="3995" spans="3:19">
      <c r="C3995" s="587"/>
      <c r="R3995" s="587"/>
      <c r="S3995" s="587"/>
    </row>
    <row r="3996" spans="3:19">
      <c r="C3996" s="587"/>
      <c r="R3996" s="587"/>
      <c r="S3996" s="587"/>
    </row>
    <row r="3997" spans="3:19">
      <c r="C3997" s="587"/>
      <c r="R3997" s="587"/>
      <c r="S3997" s="587"/>
    </row>
    <row r="3998" spans="3:19">
      <c r="C3998" s="587"/>
      <c r="R3998" s="587"/>
      <c r="S3998" s="587"/>
    </row>
    <row r="3999" spans="3:19">
      <c r="C3999" s="587"/>
      <c r="R3999" s="587"/>
      <c r="S3999" s="587"/>
    </row>
    <row r="4000" spans="3:19">
      <c r="C4000" s="587"/>
      <c r="R4000" s="587"/>
      <c r="S4000" s="587"/>
    </row>
    <row r="4001" spans="3:19">
      <c r="C4001" s="587"/>
      <c r="R4001" s="587"/>
      <c r="S4001" s="587"/>
    </row>
    <row r="4002" spans="3:19">
      <c r="C4002" s="587"/>
      <c r="R4002" s="587"/>
      <c r="S4002" s="587"/>
    </row>
    <row r="4003" spans="3:19">
      <c r="C4003" s="587"/>
      <c r="R4003" s="587"/>
      <c r="S4003" s="587"/>
    </row>
    <row r="4004" spans="3:19">
      <c r="C4004" s="587"/>
      <c r="R4004" s="587"/>
      <c r="S4004" s="587"/>
    </row>
    <row r="4005" spans="3:19">
      <c r="C4005" s="587"/>
      <c r="R4005" s="587"/>
      <c r="S4005" s="587"/>
    </row>
    <row r="4006" spans="3:19">
      <c r="C4006" s="587"/>
      <c r="R4006" s="587"/>
      <c r="S4006" s="587"/>
    </row>
    <row r="4007" spans="3:19">
      <c r="C4007" s="587"/>
      <c r="R4007" s="587"/>
      <c r="S4007" s="587"/>
    </row>
    <row r="4008" spans="3:19">
      <c r="C4008" s="587"/>
      <c r="R4008" s="587"/>
      <c r="S4008" s="587"/>
    </row>
    <row r="4009" spans="3:19">
      <c r="C4009" s="587"/>
      <c r="R4009" s="587"/>
      <c r="S4009" s="587"/>
    </row>
    <row r="4010" spans="3:19">
      <c r="C4010" s="587"/>
      <c r="R4010" s="587"/>
      <c r="S4010" s="587"/>
    </row>
    <row r="4011" spans="3:19">
      <c r="C4011" s="587"/>
      <c r="R4011" s="587"/>
      <c r="S4011" s="587"/>
    </row>
    <row r="4012" spans="3:19">
      <c r="C4012" s="587"/>
      <c r="R4012" s="587"/>
      <c r="S4012" s="587"/>
    </row>
    <row r="4013" spans="3:19">
      <c r="C4013" s="587"/>
      <c r="R4013" s="587"/>
      <c r="S4013" s="587"/>
    </row>
    <row r="4014" spans="3:19">
      <c r="C4014" s="587"/>
      <c r="R4014" s="587"/>
      <c r="S4014" s="587"/>
    </row>
    <row r="4015" spans="3:19">
      <c r="C4015" s="587"/>
      <c r="R4015" s="587"/>
      <c r="S4015" s="587"/>
    </row>
    <row r="4016" spans="3:19">
      <c r="C4016" s="587"/>
      <c r="R4016" s="587"/>
      <c r="S4016" s="587"/>
    </row>
    <row r="4017" spans="3:19">
      <c r="C4017" s="587"/>
      <c r="R4017" s="587"/>
      <c r="S4017" s="587"/>
    </row>
    <row r="4018" spans="3:19">
      <c r="C4018" s="587"/>
      <c r="R4018" s="587"/>
      <c r="S4018" s="587"/>
    </row>
    <row r="4019" spans="3:19">
      <c r="C4019" s="587"/>
      <c r="R4019" s="587"/>
      <c r="S4019" s="587"/>
    </row>
    <row r="4020" spans="3:19">
      <c r="C4020" s="587"/>
      <c r="R4020" s="587"/>
      <c r="S4020" s="587"/>
    </row>
    <row r="4021" spans="3:19">
      <c r="C4021" s="587"/>
      <c r="R4021" s="587"/>
      <c r="S4021" s="587"/>
    </row>
    <row r="4022" spans="3:19">
      <c r="C4022" s="587"/>
      <c r="R4022" s="587"/>
      <c r="S4022" s="587"/>
    </row>
    <row r="4023" spans="3:19">
      <c r="C4023" s="587"/>
      <c r="R4023" s="587"/>
      <c r="S4023" s="587"/>
    </row>
    <row r="4024" spans="3:19">
      <c r="C4024" s="587"/>
      <c r="R4024" s="587"/>
      <c r="S4024" s="587"/>
    </row>
    <row r="4025" spans="3:19">
      <c r="C4025" s="587"/>
      <c r="R4025" s="587"/>
      <c r="S4025" s="587"/>
    </row>
    <row r="4026" spans="3:19">
      <c r="C4026" s="587"/>
      <c r="R4026" s="587"/>
      <c r="S4026" s="587"/>
    </row>
    <row r="4027" spans="3:19">
      <c r="C4027" s="587"/>
      <c r="R4027" s="587"/>
      <c r="S4027" s="587"/>
    </row>
    <row r="4028" spans="3:19">
      <c r="C4028" s="587"/>
      <c r="R4028" s="587"/>
      <c r="S4028" s="587"/>
    </row>
    <row r="4029" spans="3:19">
      <c r="C4029" s="587"/>
      <c r="R4029" s="587"/>
      <c r="S4029" s="587"/>
    </row>
    <row r="4030" spans="3:19">
      <c r="C4030" s="587"/>
      <c r="R4030" s="587"/>
      <c r="S4030" s="587"/>
    </row>
    <row r="4031" spans="3:19">
      <c r="C4031" s="587"/>
      <c r="R4031" s="587"/>
      <c r="S4031" s="587"/>
    </row>
    <row r="4032" spans="3:19">
      <c r="C4032" s="587"/>
      <c r="R4032" s="587"/>
      <c r="S4032" s="587"/>
    </row>
    <row r="4033" spans="3:19">
      <c r="C4033" s="587"/>
      <c r="R4033" s="587"/>
      <c r="S4033" s="587"/>
    </row>
    <row r="4034" spans="3:19">
      <c r="C4034" s="587"/>
      <c r="R4034" s="587"/>
      <c r="S4034" s="587"/>
    </row>
    <row r="4035" spans="3:19">
      <c r="C4035" s="587"/>
      <c r="K4035" s="587"/>
      <c r="R4035" s="587"/>
      <c r="S4035" s="587"/>
    </row>
    <row r="4036" spans="3:19">
      <c r="C4036" s="587"/>
      <c r="R4036" s="587"/>
      <c r="S4036" s="587"/>
    </row>
    <row r="4037" spans="3:19">
      <c r="C4037" s="587"/>
      <c r="R4037" s="587"/>
      <c r="S4037" s="587"/>
    </row>
    <row r="4038" spans="3:19">
      <c r="C4038" s="587"/>
      <c r="R4038" s="587"/>
      <c r="S4038" s="587"/>
    </row>
    <row r="4039" spans="3:19">
      <c r="C4039" s="587"/>
      <c r="R4039" s="587"/>
      <c r="S4039" s="587"/>
    </row>
    <row r="4040" spans="3:19">
      <c r="C4040" s="587"/>
      <c r="R4040" s="587"/>
      <c r="S4040" s="587"/>
    </row>
    <row r="4041" spans="3:19">
      <c r="C4041" s="587"/>
      <c r="R4041" s="587"/>
      <c r="S4041" s="587"/>
    </row>
    <row r="4042" spans="3:19">
      <c r="C4042" s="587"/>
      <c r="R4042" s="587"/>
      <c r="S4042" s="587"/>
    </row>
    <row r="4043" spans="3:19">
      <c r="C4043" s="587"/>
      <c r="R4043" s="587"/>
      <c r="S4043" s="587"/>
    </row>
    <row r="4044" spans="3:19">
      <c r="C4044" s="587"/>
      <c r="R4044" s="587"/>
      <c r="S4044" s="587"/>
    </row>
    <row r="4045" spans="3:19">
      <c r="C4045" s="587"/>
      <c r="R4045" s="587"/>
      <c r="S4045" s="587"/>
    </row>
    <row r="4046" spans="3:19">
      <c r="C4046" s="587"/>
      <c r="R4046" s="587"/>
      <c r="S4046" s="587"/>
    </row>
    <row r="4047" spans="3:19">
      <c r="C4047" s="587"/>
      <c r="R4047" s="587"/>
      <c r="S4047" s="587"/>
    </row>
    <row r="4048" spans="3:19">
      <c r="C4048" s="587"/>
      <c r="R4048" s="587"/>
      <c r="S4048" s="587"/>
    </row>
    <row r="4049" spans="3:19">
      <c r="C4049" s="587"/>
      <c r="R4049" s="587"/>
      <c r="S4049" s="587"/>
    </row>
    <row r="4050" spans="3:19">
      <c r="C4050" s="587"/>
      <c r="R4050" s="587"/>
      <c r="S4050" s="587"/>
    </row>
    <row r="4051" spans="3:19">
      <c r="C4051" s="587"/>
      <c r="R4051" s="587"/>
      <c r="S4051" s="587"/>
    </row>
    <row r="4052" spans="3:19">
      <c r="C4052" s="587"/>
      <c r="R4052" s="587"/>
      <c r="S4052" s="587"/>
    </row>
    <row r="4053" spans="3:19">
      <c r="C4053" s="587"/>
      <c r="R4053" s="587"/>
      <c r="S4053" s="587"/>
    </row>
    <row r="4054" spans="3:19">
      <c r="C4054" s="587"/>
      <c r="R4054" s="587"/>
      <c r="S4054" s="587"/>
    </row>
    <row r="4055" spans="3:19">
      <c r="C4055" s="587"/>
      <c r="R4055" s="587"/>
      <c r="S4055" s="587"/>
    </row>
    <row r="4056" spans="3:19">
      <c r="C4056" s="587"/>
      <c r="R4056" s="587"/>
      <c r="S4056" s="587"/>
    </row>
    <row r="4057" spans="3:19">
      <c r="C4057" s="587"/>
      <c r="R4057" s="587"/>
      <c r="S4057" s="587"/>
    </row>
    <row r="4058" spans="3:19">
      <c r="C4058" s="587"/>
      <c r="R4058" s="587"/>
      <c r="S4058" s="587"/>
    </row>
    <row r="4059" spans="3:19">
      <c r="C4059" s="587"/>
      <c r="R4059" s="587"/>
      <c r="S4059" s="587"/>
    </row>
    <row r="4060" spans="3:19">
      <c r="C4060" s="587"/>
      <c r="R4060" s="587"/>
      <c r="S4060" s="587"/>
    </row>
    <row r="4061" spans="3:19">
      <c r="C4061" s="587"/>
      <c r="R4061" s="587"/>
      <c r="S4061" s="587"/>
    </row>
    <row r="4062" spans="3:19">
      <c r="C4062" s="587"/>
      <c r="R4062" s="587"/>
      <c r="S4062" s="587"/>
    </row>
    <row r="4063" spans="3:19">
      <c r="C4063" s="587"/>
      <c r="R4063" s="587"/>
      <c r="S4063" s="587"/>
    </row>
    <row r="4064" spans="3:19">
      <c r="C4064" s="587"/>
      <c r="R4064" s="587"/>
      <c r="S4064" s="587"/>
    </row>
    <row r="4065" spans="3:19">
      <c r="C4065" s="587"/>
      <c r="R4065" s="587"/>
      <c r="S4065" s="587"/>
    </row>
    <row r="4066" spans="3:19">
      <c r="C4066" s="587"/>
      <c r="R4066" s="587"/>
      <c r="S4066" s="587"/>
    </row>
    <row r="4067" spans="3:19">
      <c r="C4067" s="587"/>
      <c r="R4067" s="587"/>
      <c r="S4067" s="587"/>
    </row>
    <row r="4068" spans="3:19">
      <c r="C4068" s="587"/>
      <c r="R4068" s="587"/>
      <c r="S4068" s="587"/>
    </row>
    <row r="4069" spans="3:19">
      <c r="C4069" s="587"/>
      <c r="R4069" s="587"/>
      <c r="S4069" s="587"/>
    </row>
    <row r="4070" spans="3:19">
      <c r="C4070" s="587"/>
      <c r="R4070" s="587"/>
      <c r="S4070" s="587"/>
    </row>
    <row r="4071" spans="3:19">
      <c r="C4071" s="587"/>
      <c r="R4071" s="587"/>
      <c r="S4071" s="587"/>
    </row>
    <row r="4072" spans="3:19">
      <c r="C4072" s="587"/>
      <c r="R4072" s="587"/>
      <c r="S4072" s="587"/>
    </row>
    <row r="4073" spans="3:19">
      <c r="C4073" s="587"/>
      <c r="R4073" s="587"/>
      <c r="S4073" s="587"/>
    </row>
    <row r="4074" spans="3:19">
      <c r="C4074" s="587"/>
      <c r="R4074" s="587"/>
      <c r="S4074" s="587"/>
    </row>
    <row r="4075" spans="3:19">
      <c r="C4075" s="587"/>
      <c r="R4075" s="587"/>
      <c r="S4075" s="587"/>
    </row>
    <row r="4076" spans="3:19">
      <c r="C4076" s="587"/>
      <c r="R4076" s="587"/>
      <c r="S4076" s="587"/>
    </row>
    <row r="4077" spans="3:19">
      <c r="C4077" s="587"/>
      <c r="R4077" s="587"/>
      <c r="S4077" s="587"/>
    </row>
    <row r="4078" spans="3:19">
      <c r="C4078" s="587"/>
      <c r="R4078" s="587"/>
      <c r="S4078" s="587"/>
    </row>
    <row r="4079" spans="3:19">
      <c r="C4079" s="587"/>
      <c r="R4079" s="587"/>
      <c r="S4079" s="587"/>
    </row>
    <row r="4080" spans="3:19">
      <c r="C4080" s="587"/>
      <c r="R4080" s="587"/>
      <c r="S4080" s="587"/>
    </row>
    <row r="4081" spans="3:19">
      <c r="C4081" s="587"/>
      <c r="R4081" s="587"/>
      <c r="S4081" s="587"/>
    </row>
    <row r="4082" spans="3:19">
      <c r="C4082" s="587"/>
      <c r="R4082" s="587"/>
      <c r="S4082" s="587"/>
    </row>
    <row r="4083" spans="3:19">
      <c r="C4083" s="587"/>
      <c r="R4083" s="587"/>
      <c r="S4083" s="587"/>
    </row>
    <row r="4084" spans="3:19">
      <c r="C4084" s="587"/>
      <c r="R4084" s="587"/>
      <c r="S4084" s="587"/>
    </row>
    <row r="4085" spans="3:19">
      <c r="C4085" s="587"/>
      <c r="R4085" s="587"/>
      <c r="S4085" s="587"/>
    </row>
    <row r="4086" spans="3:19">
      <c r="C4086" s="587"/>
      <c r="R4086" s="587"/>
      <c r="S4086" s="587"/>
    </row>
    <row r="4087" spans="3:19">
      <c r="C4087" s="587"/>
      <c r="R4087" s="587"/>
      <c r="S4087" s="587"/>
    </row>
    <row r="4088" spans="3:19">
      <c r="C4088" s="587"/>
      <c r="R4088" s="587"/>
      <c r="S4088" s="587"/>
    </row>
    <row r="4089" spans="3:19">
      <c r="C4089" s="587"/>
      <c r="R4089" s="587"/>
      <c r="S4089" s="587"/>
    </row>
    <row r="4090" spans="3:19">
      <c r="C4090" s="587"/>
      <c r="R4090" s="587"/>
      <c r="S4090" s="587"/>
    </row>
    <row r="4091" spans="3:19">
      <c r="C4091" s="587"/>
      <c r="R4091" s="587"/>
      <c r="S4091" s="587"/>
    </row>
    <row r="4092" spans="3:19">
      <c r="C4092" s="587"/>
      <c r="R4092" s="587"/>
      <c r="S4092" s="587"/>
    </row>
    <row r="4093" spans="3:19">
      <c r="C4093" s="587"/>
      <c r="R4093" s="587"/>
      <c r="S4093" s="587"/>
    </row>
    <row r="4094" spans="3:19">
      <c r="C4094" s="587"/>
      <c r="R4094" s="587"/>
      <c r="S4094" s="587"/>
    </row>
    <row r="4095" spans="3:19">
      <c r="C4095" s="587"/>
      <c r="R4095" s="587"/>
      <c r="S4095" s="587"/>
    </row>
    <row r="4096" spans="3:19">
      <c r="C4096" s="587"/>
      <c r="R4096" s="587"/>
      <c r="S4096" s="587"/>
    </row>
    <row r="4097" spans="3:19">
      <c r="C4097" s="587"/>
      <c r="R4097" s="587"/>
      <c r="S4097" s="587"/>
    </row>
    <row r="4098" spans="3:19">
      <c r="C4098" s="587"/>
      <c r="R4098" s="587"/>
      <c r="S4098" s="587"/>
    </row>
    <row r="4099" spans="3:19">
      <c r="C4099" s="587"/>
      <c r="R4099" s="587"/>
      <c r="S4099" s="587"/>
    </row>
    <row r="4100" spans="3:19">
      <c r="C4100" s="587"/>
      <c r="R4100" s="587"/>
      <c r="S4100" s="587"/>
    </row>
    <row r="4101" spans="3:19">
      <c r="C4101" s="587"/>
      <c r="R4101" s="587"/>
      <c r="S4101" s="587"/>
    </row>
    <row r="4102" spans="3:19">
      <c r="C4102" s="587"/>
      <c r="R4102" s="587"/>
      <c r="S4102" s="587"/>
    </row>
    <row r="4103" spans="3:19">
      <c r="C4103" s="587"/>
      <c r="R4103" s="587"/>
      <c r="S4103" s="587"/>
    </row>
    <row r="4104" spans="3:19">
      <c r="C4104" s="587"/>
      <c r="R4104" s="587"/>
      <c r="S4104" s="587"/>
    </row>
    <row r="4105" spans="3:19">
      <c r="C4105" s="587"/>
      <c r="R4105" s="587"/>
      <c r="S4105" s="587"/>
    </row>
    <row r="4106" spans="3:19">
      <c r="C4106" s="587"/>
      <c r="R4106" s="587"/>
      <c r="S4106" s="587"/>
    </row>
    <row r="4107" spans="3:19">
      <c r="C4107" s="587"/>
      <c r="R4107" s="587"/>
      <c r="S4107" s="587"/>
    </row>
    <row r="4108" spans="3:19">
      <c r="C4108" s="587"/>
      <c r="R4108" s="587"/>
      <c r="S4108" s="587"/>
    </row>
    <row r="4109" spans="3:19">
      <c r="C4109" s="587"/>
      <c r="R4109" s="587"/>
      <c r="S4109" s="587"/>
    </row>
    <row r="4110" spans="3:19">
      <c r="C4110" s="587"/>
      <c r="R4110" s="587"/>
      <c r="S4110" s="587"/>
    </row>
    <row r="4111" spans="3:19">
      <c r="C4111" s="587"/>
      <c r="R4111" s="587"/>
      <c r="S4111" s="587"/>
    </row>
    <row r="4112" spans="3:19">
      <c r="C4112" s="587"/>
      <c r="R4112" s="587"/>
      <c r="S4112" s="587"/>
    </row>
    <row r="4113" spans="3:19">
      <c r="C4113" s="587"/>
      <c r="R4113" s="587"/>
      <c r="S4113" s="587"/>
    </row>
    <row r="4114" spans="3:19">
      <c r="C4114" s="587"/>
      <c r="R4114" s="587"/>
      <c r="S4114" s="587"/>
    </row>
    <row r="4115" spans="3:19">
      <c r="C4115" s="587"/>
      <c r="R4115" s="587"/>
      <c r="S4115" s="587"/>
    </row>
    <row r="4116" spans="3:19">
      <c r="C4116" s="587"/>
      <c r="R4116" s="587"/>
      <c r="S4116" s="587"/>
    </row>
    <row r="4117" spans="3:19">
      <c r="C4117" s="587"/>
      <c r="R4117" s="587"/>
      <c r="S4117" s="587"/>
    </row>
    <row r="4118" spans="3:19">
      <c r="C4118" s="587"/>
      <c r="R4118" s="587"/>
      <c r="S4118" s="587"/>
    </row>
    <row r="4119" spans="3:19">
      <c r="C4119" s="587"/>
      <c r="R4119" s="587"/>
      <c r="S4119" s="587"/>
    </row>
    <row r="4120" spans="3:19">
      <c r="C4120" s="587"/>
      <c r="R4120" s="587"/>
      <c r="S4120" s="587"/>
    </row>
    <row r="4121" spans="3:19">
      <c r="C4121" s="587"/>
      <c r="R4121" s="587"/>
      <c r="S4121" s="587"/>
    </row>
    <row r="4122" spans="3:19">
      <c r="C4122" s="587"/>
      <c r="R4122" s="587"/>
      <c r="S4122" s="587"/>
    </row>
    <row r="4123" spans="3:19">
      <c r="C4123" s="587"/>
      <c r="R4123" s="587"/>
      <c r="S4123" s="587"/>
    </row>
    <row r="4124" spans="3:19">
      <c r="C4124" s="587"/>
      <c r="R4124" s="587"/>
      <c r="S4124" s="587"/>
    </row>
    <row r="4125" spans="3:19">
      <c r="C4125" s="587"/>
      <c r="R4125" s="587"/>
      <c r="S4125" s="587"/>
    </row>
    <row r="4126" spans="3:19">
      <c r="C4126" s="587"/>
      <c r="R4126" s="587"/>
      <c r="S4126" s="587"/>
    </row>
    <row r="4127" spans="3:19">
      <c r="C4127" s="587"/>
      <c r="R4127" s="587"/>
      <c r="S4127" s="587"/>
    </row>
    <row r="4128" spans="3:19">
      <c r="C4128" s="587"/>
      <c r="R4128" s="587"/>
      <c r="S4128" s="587"/>
    </row>
    <row r="4129" spans="3:19">
      <c r="C4129" s="587"/>
      <c r="R4129" s="587"/>
      <c r="S4129" s="587"/>
    </row>
    <row r="4130" spans="3:19">
      <c r="C4130" s="587"/>
      <c r="R4130" s="587"/>
      <c r="S4130" s="587"/>
    </row>
    <row r="4131" spans="3:19">
      <c r="C4131" s="587"/>
      <c r="R4131" s="587"/>
      <c r="S4131" s="587"/>
    </row>
    <row r="4132" spans="3:19">
      <c r="C4132" s="587"/>
      <c r="R4132" s="587"/>
      <c r="S4132" s="587"/>
    </row>
    <row r="4133" spans="3:19">
      <c r="C4133" s="587"/>
      <c r="R4133" s="587"/>
      <c r="S4133" s="587"/>
    </row>
    <row r="4134" spans="3:19">
      <c r="C4134" s="587"/>
      <c r="R4134" s="587"/>
      <c r="S4134" s="587"/>
    </row>
    <row r="4135" spans="3:19">
      <c r="C4135" s="587"/>
      <c r="R4135" s="587"/>
      <c r="S4135" s="587"/>
    </row>
    <row r="4136" spans="3:19">
      <c r="C4136" s="587"/>
      <c r="R4136" s="587"/>
      <c r="S4136" s="587"/>
    </row>
    <row r="4137" spans="3:19">
      <c r="C4137" s="587"/>
      <c r="R4137" s="587"/>
      <c r="S4137" s="587"/>
    </row>
    <row r="4138" spans="3:19">
      <c r="C4138" s="587"/>
      <c r="R4138" s="587"/>
      <c r="S4138" s="587"/>
    </row>
    <row r="4139" spans="3:19">
      <c r="C4139" s="587"/>
      <c r="R4139" s="587"/>
      <c r="S4139" s="587"/>
    </row>
    <row r="4140" spans="3:19">
      <c r="C4140" s="587"/>
      <c r="R4140" s="587"/>
      <c r="S4140" s="587"/>
    </row>
    <row r="4141" spans="3:19">
      <c r="C4141" s="587"/>
      <c r="R4141" s="587"/>
      <c r="S4141" s="587"/>
    </row>
    <row r="4142" spans="3:19">
      <c r="C4142" s="587"/>
      <c r="R4142" s="587"/>
      <c r="S4142" s="587"/>
    </row>
    <row r="4143" spans="3:19">
      <c r="C4143" s="587"/>
      <c r="R4143" s="587"/>
      <c r="S4143" s="587"/>
    </row>
    <row r="4144" spans="3:19">
      <c r="C4144" s="587"/>
      <c r="R4144" s="587"/>
      <c r="S4144" s="587"/>
    </row>
    <row r="4145" spans="3:19">
      <c r="C4145" s="587"/>
      <c r="R4145" s="587"/>
      <c r="S4145" s="587"/>
    </row>
    <row r="4146" spans="3:19">
      <c r="C4146" s="587"/>
      <c r="R4146" s="587"/>
      <c r="S4146" s="587"/>
    </row>
    <row r="4147" spans="3:19">
      <c r="C4147" s="587"/>
      <c r="R4147" s="587"/>
      <c r="S4147" s="587"/>
    </row>
    <row r="4148" spans="3:19">
      <c r="C4148" s="587"/>
      <c r="R4148" s="587"/>
      <c r="S4148" s="587"/>
    </row>
    <row r="4149" spans="3:19">
      <c r="C4149" s="587"/>
      <c r="R4149" s="587"/>
      <c r="S4149" s="587"/>
    </row>
    <row r="4150" spans="3:19">
      <c r="C4150" s="587"/>
      <c r="R4150" s="587"/>
      <c r="S4150" s="587"/>
    </row>
    <row r="4151" spans="3:19">
      <c r="C4151" s="587"/>
      <c r="R4151" s="587"/>
      <c r="S4151" s="587"/>
    </row>
    <row r="4152" spans="3:19">
      <c r="C4152" s="587"/>
      <c r="R4152" s="587"/>
      <c r="S4152" s="587"/>
    </row>
    <row r="4153" spans="3:19">
      <c r="C4153" s="587"/>
      <c r="R4153" s="587"/>
      <c r="S4153" s="587"/>
    </row>
    <row r="4154" spans="3:19">
      <c r="C4154" s="587"/>
      <c r="R4154" s="587"/>
      <c r="S4154" s="587"/>
    </row>
    <row r="4155" spans="3:19">
      <c r="C4155" s="587"/>
      <c r="R4155" s="587"/>
      <c r="S4155" s="587"/>
    </row>
    <row r="4156" spans="3:19">
      <c r="C4156" s="587"/>
      <c r="R4156" s="587"/>
      <c r="S4156" s="587"/>
    </row>
    <row r="4157" spans="3:19">
      <c r="C4157" s="587"/>
      <c r="R4157" s="587"/>
      <c r="S4157" s="587"/>
    </row>
    <row r="4158" spans="3:19">
      <c r="C4158" s="587"/>
      <c r="R4158" s="587"/>
      <c r="S4158" s="587"/>
    </row>
    <row r="4159" spans="3:19">
      <c r="C4159" s="587"/>
      <c r="R4159" s="587"/>
      <c r="S4159" s="587"/>
    </row>
    <row r="4160" spans="3:19">
      <c r="C4160" s="587"/>
      <c r="R4160" s="587"/>
      <c r="S4160" s="587"/>
    </row>
    <row r="4161" spans="3:19">
      <c r="C4161" s="587"/>
      <c r="R4161" s="587"/>
      <c r="S4161" s="587"/>
    </row>
    <row r="4162" spans="3:19">
      <c r="C4162" s="587"/>
      <c r="R4162" s="587"/>
      <c r="S4162" s="587"/>
    </row>
    <row r="4163" spans="3:19">
      <c r="C4163" s="587"/>
      <c r="R4163" s="587"/>
      <c r="S4163" s="587"/>
    </row>
    <row r="4164" spans="3:19">
      <c r="C4164" s="587"/>
      <c r="R4164" s="587"/>
      <c r="S4164" s="587"/>
    </row>
    <row r="4165" spans="3:19">
      <c r="C4165" s="587"/>
      <c r="R4165" s="587"/>
      <c r="S4165" s="587"/>
    </row>
    <row r="4166" spans="3:19">
      <c r="C4166" s="587"/>
      <c r="R4166" s="587"/>
      <c r="S4166" s="587"/>
    </row>
    <row r="4167" spans="3:19">
      <c r="C4167" s="587"/>
      <c r="R4167" s="587"/>
      <c r="S4167" s="587"/>
    </row>
    <row r="4168" spans="3:19">
      <c r="C4168" s="587"/>
      <c r="R4168" s="587"/>
      <c r="S4168" s="587"/>
    </row>
    <row r="4169" spans="3:19">
      <c r="C4169" s="587"/>
      <c r="R4169" s="587"/>
      <c r="S4169" s="587"/>
    </row>
    <row r="4170" spans="3:19">
      <c r="C4170" s="587"/>
      <c r="R4170" s="587"/>
      <c r="S4170" s="587"/>
    </row>
    <row r="4171" spans="3:19">
      <c r="C4171" s="587"/>
      <c r="R4171" s="587"/>
      <c r="S4171" s="587"/>
    </row>
    <row r="4172" spans="3:19">
      <c r="C4172" s="587"/>
      <c r="R4172" s="587"/>
      <c r="S4172" s="587"/>
    </row>
    <row r="4173" spans="3:19">
      <c r="C4173" s="587"/>
      <c r="R4173" s="587"/>
      <c r="S4173" s="587"/>
    </row>
    <row r="4174" spans="3:19">
      <c r="C4174" s="587"/>
      <c r="R4174" s="587"/>
      <c r="S4174" s="587"/>
    </row>
    <row r="4175" spans="3:19">
      <c r="C4175" s="587"/>
      <c r="R4175" s="587"/>
      <c r="S4175" s="587"/>
    </row>
    <row r="4176" spans="3:19">
      <c r="C4176" s="587"/>
      <c r="R4176" s="587"/>
      <c r="S4176" s="587"/>
    </row>
    <row r="4177" spans="3:19">
      <c r="C4177" s="587"/>
      <c r="R4177" s="587"/>
      <c r="S4177" s="587"/>
    </row>
    <row r="4178" spans="3:19">
      <c r="C4178" s="587"/>
      <c r="R4178" s="587"/>
      <c r="S4178" s="587"/>
    </row>
    <row r="4179" spans="3:19">
      <c r="C4179" s="587"/>
      <c r="R4179" s="587"/>
      <c r="S4179" s="587"/>
    </row>
    <row r="4180" spans="3:19">
      <c r="C4180" s="587"/>
      <c r="R4180" s="587"/>
      <c r="S4180" s="587"/>
    </row>
    <row r="4181" spans="3:19">
      <c r="C4181" s="587"/>
      <c r="R4181" s="587"/>
      <c r="S4181" s="587"/>
    </row>
    <row r="4182" spans="3:19">
      <c r="C4182" s="587"/>
      <c r="R4182" s="587"/>
      <c r="S4182" s="587"/>
    </row>
    <row r="4183" spans="3:19">
      <c r="C4183" s="587"/>
      <c r="R4183" s="587"/>
      <c r="S4183" s="587"/>
    </row>
    <row r="4184" spans="3:19">
      <c r="C4184" s="587"/>
      <c r="R4184" s="587"/>
      <c r="S4184" s="587"/>
    </row>
    <row r="4185" spans="3:19">
      <c r="C4185" s="587"/>
      <c r="R4185" s="587"/>
      <c r="S4185" s="587"/>
    </row>
    <row r="4186" spans="3:19">
      <c r="C4186" s="587"/>
      <c r="R4186" s="587"/>
      <c r="S4186" s="587"/>
    </row>
    <row r="4187" spans="3:19">
      <c r="C4187" s="587"/>
      <c r="R4187" s="587"/>
      <c r="S4187" s="587"/>
    </row>
    <row r="4188" spans="3:19">
      <c r="C4188" s="587"/>
      <c r="R4188" s="587"/>
      <c r="S4188" s="587"/>
    </row>
    <row r="4189" spans="3:19">
      <c r="C4189" s="587"/>
      <c r="R4189" s="587"/>
      <c r="S4189" s="587"/>
    </row>
    <row r="4190" spans="3:19">
      <c r="C4190" s="587"/>
      <c r="R4190" s="587"/>
      <c r="S4190" s="587"/>
    </row>
    <row r="4191" spans="3:19">
      <c r="C4191" s="587"/>
      <c r="R4191" s="587"/>
      <c r="S4191" s="587"/>
    </row>
    <row r="4192" spans="3:19">
      <c r="C4192" s="587"/>
      <c r="R4192" s="587"/>
      <c r="S4192" s="587"/>
    </row>
    <row r="4193" spans="3:19">
      <c r="C4193" s="587"/>
      <c r="R4193" s="587"/>
      <c r="S4193" s="587"/>
    </row>
    <row r="4194" spans="3:19">
      <c r="C4194" s="587"/>
      <c r="R4194" s="587"/>
      <c r="S4194" s="587"/>
    </row>
    <row r="4195" spans="3:19">
      <c r="C4195" s="587"/>
      <c r="R4195" s="587"/>
      <c r="S4195" s="587"/>
    </row>
    <row r="4196" spans="3:19">
      <c r="C4196" s="587"/>
      <c r="R4196" s="587"/>
      <c r="S4196" s="587"/>
    </row>
    <row r="4197" spans="3:19">
      <c r="C4197" s="587"/>
      <c r="R4197" s="587"/>
      <c r="S4197" s="587"/>
    </row>
    <row r="4198" spans="3:19">
      <c r="C4198" s="587"/>
      <c r="R4198" s="587"/>
      <c r="S4198" s="587"/>
    </row>
    <row r="4199" spans="3:19">
      <c r="C4199" s="587"/>
      <c r="R4199" s="587"/>
      <c r="S4199" s="587"/>
    </row>
    <row r="4200" spans="3:19">
      <c r="C4200" s="587"/>
      <c r="R4200" s="587"/>
      <c r="S4200" s="587"/>
    </row>
    <row r="4201" spans="3:19">
      <c r="C4201" s="587"/>
      <c r="R4201" s="587"/>
      <c r="S4201" s="587"/>
    </row>
    <row r="4202" spans="3:19">
      <c r="C4202" s="587"/>
      <c r="R4202" s="587"/>
      <c r="S4202" s="587"/>
    </row>
    <row r="4203" spans="3:19">
      <c r="C4203" s="587"/>
      <c r="R4203" s="587"/>
      <c r="S4203" s="587"/>
    </row>
    <row r="4204" spans="3:19">
      <c r="C4204" s="587"/>
      <c r="R4204" s="587"/>
      <c r="S4204" s="587"/>
    </row>
    <row r="4205" spans="3:19">
      <c r="C4205" s="587"/>
      <c r="R4205" s="587"/>
      <c r="S4205" s="587"/>
    </row>
    <row r="4206" spans="3:19">
      <c r="C4206" s="587"/>
      <c r="R4206" s="587"/>
      <c r="S4206" s="587"/>
    </row>
    <row r="4207" spans="3:19">
      <c r="C4207" s="587"/>
      <c r="R4207" s="587"/>
      <c r="S4207" s="587"/>
    </row>
    <row r="4208" spans="3:19">
      <c r="C4208" s="587"/>
      <c r="R4208" s="587"/>
      <c r="S4208" s="587"/>
    </row>
    <row r="4209" spans="3:19">
      <c r="C4209" s="587"/>
      <c r="R4209" s="587"/>
      <c r="S4209" s="587"/>
    </row>
    <row r="4210" spans="3:19">
      <c r="C4210" s="587"/>
      <c r="R4210" s="587"/>
      <c r="S4210" s="587"/>
    </row>
    <row r="4211" spans="3:19">
      <c r="C4211" s="587"/>
      <c r="R4211" s="587"/>
      <c r="S4211" s="587"/>
    </row>
    <row r="4212" spans="3:19">
      <c r="C4212" s="587"/>
      <c r="R4212" s="587"/>
      <c r="S4212" s="587"/>
    </row>
    <row r="4213" spans="3:19">
      <c r="C4213" s="587"/>
      <c r="R4213" s="587"/>
      <c r="S4213" s="587"/>
    </row>
    <row r="4214" spans="3:19">
      <c r="C4214" s="587"/>
      <c r="R4214" s="587"/>
      <c r="S4214" s="587"/>
    </row>
    <row r="4215" spans="3:19">
      <c r="C4215" s="587"/>
      <c r="R4215" s="587"/>
      <c r="S4215" s="587"/>
    </row>
    <row r="4216" spans="3:19">
      <c r="C4216" s="587"/>
      <c r="R4216" s="587"/>
      <c r="S4216" s="587"/>
    </row>
    <row r="4217" spans="3:19">
      <c r="C4217" s="587"/>
      <c r="R4217" s="587"/>
      <c r="S4217" s="587"/>
    </row>
    <row r="4218" spans="3:19">
      <c r="C4218" s="587"/>
      <c r="R4218" s="587"/>
      <c r="S4218" s="587"/>
    </row>
    <row r="4219" spans="3:19">
      <c r="C4219" s="587"/>
      <c r="R4219" s="587"/>
      <c r="S4219" s="587"/>
    </row>
    <row r="4220" spans="3:19">
      <c r="C4220" s="587"/>
      <c r="R4220" s="587"/>
      <c r="S4220" s="587"/>
    </row>
    <row r="4221" spans="3:19">
      <c r="C4221" s="587"/>
      <c r="R4221" s="587"/>
      <c r="S4221" s="587"/>
    </row>
    <row r="4222" spans="3:19">
      <c r="C4222" s="587"/>
      <c r="R4222" s="587"/>
      <c r="S4222" s="587"/>
    </row>
    <row r="4223" spans="3:19">
      <c r="C4223" s="587"/>
      <c r="R4223" s="587"/>
      <c r="S4223" s="587"/>
    </row>
    <row r="4224" spans="3:19">
      <c r="C4224" s="587"/>
      <c r="R4224" s="587"/>
      <c r="S4224" s="587"/>
    </row>
    <row r="4225" spans="3:19">
      <c r="C4225" s="587"/>
      <c r="R4225" s="587"/>
      <c r="S4225" s="587"/>
    </row>
    <row r="4226" spans="3:19">
      <c r="C4226" s="587"/>
      <c r="R4226" s="587"/>
      <c r="S4226" s="587"/>
    </row>
    <row r="4227" spans="3:19">
      <c r="C4227" s="587"/>
      <c r="R4227" s="587"/>
      <c r="S4227" s="587"/>
    </row>
    <row r="4228" spans="3:19">
      <c r="C4228" s="587"/>
      <c r="R4228" s="587"/>
      <c r="S4228" s="587"/>
    </row>
    <row r="4229" spans="3:19">
      <c r="C4229" s="587"/>
      <c r="R4229" s="587"/>
      <c r="S4229" s="587"/>
    </row>
    <row r="4230" spans="3:19">
      <c r="C4230" s="587"/>
      <c r="R4230" s="587"/>
      <c r="S4230" s="587"/>
    </row>
    <row r="4231" spans="3:19">
      <c r="C4231" s="587"/>
      <c r="R4231" s="587"/>
      <c r="S4231" s="587"/>
    </row>
    <row r="4232" spans="3:19">
      <c r="C4232" s="587"/>
      <c r="R4232" s="587"/>
      <c r="S4232" s="587"/>
    </row>
    <row r="4233" spans="3:19">
      <c r="C4233" s="587"/>
      <c r="R4233" s="587"/>
      <c r="S4233" s="587"/>
    </row>
    <row r="4234" spans="3:19">
      <c r="C4234" s="587"/>
      <c r="R4234" s="587"/>
      <c r="S4234" s="587"/>
    </row>
    <row r="4235" spans="3:19">
      <c r="C4235" s="587"/>
      <c r="R4235" s="587"/>
      <c r="S4235" s="587"/>
    </row>
    <row r="4236" spans="3:19">
      <c r="C4236" s="587"/>
      <c r="R4236" s="587"/>
      <c r="S4236" s="587"/>
    </row>
    <row r="4237" spans="3:19">
      <c r="C4237" s="587"/>
      <c r="R4237" s="587"/>
      <c r="S4237" s="587"/>
    </row>
    <row r="4238" spans="3:19">
      <c r="C4238" s="587"/>
      <c r="R4238" s="587"/>
      <c r="S4238" s="587"/>
    </row>
    <row r="4239" spans="3:19">
      <c r="C4239" s="587"/>
      <c r="R4239" s="587"/>
      <c r="S4239" s="587"/>
    </row>
    <row r="4240" spans="3:19">
      <c r="C4240" s="587"/>
      <c r="R4240" s="587"/>
      <c r="S4240" s="587"/>
    </row>
    <row r="4241" spans="3:19">
      <c r="C4241" s="587"/>
      <c r="R4241" s="587"/>
      <c r="S4241" s="587"/>
    </row>
    <row r="4242" spans="3:19">
      <c r="C4242" s="587"/>
      <c r="R4242" s="587"/>
      <c r="S4242" s="587"/>
    </row>
    <row r="4243" spans="3:19">
      <c r="C4243" s="587"/>
      <c r="R4243" s="587"/>
      <c r="S4243" s="587"/>
    </row>
    <row r="4244" spans="3:19">
      <c r="C4244" s="587"/>
      <c r="R4244" s="587"/>
      <c r="S4244" s="587"/>
    </row>
    <row r="4245" spans="3:19">
      <c r="C4245" s="587"/>
      <c r="R4245" s="587"/>
      <c r="S4245" s="587"/>
    </row>
    <row r="4246" spans="3:19">
      <c r="C4246" s="587"/>
      <c r="R4246" s="587"/>
      <c r="S4246" s="587"/>
    </row>
    <row r="4247" spans="3:19">
      <c r="C4247" s="587"/>
      <c r="R4247" s="587"/>
      <c r="S4247" s="587"/>
    </row>
    <row r="4248" spans="3:19">
      <c r="C4248" s="587"/>
      <c r="R4248" s="587"/>
      <c r="S4248" s="587"/>
    </row>
    <row r="4249" spans="3:19">
      <c r="C4249" s="587"/>
      <c r="R4249" s="587"/>
      <c r="S4249" s="587"/>
    </row>
    <row r="4250" spans="3:19">
      <c r="C4250" s="587"/>
      <c r="R4250" s="587"/>
      <c r="S4250" s="587"/>
    </row>
    <row r="4251" spans="3:19">
      <c r="C4251" s="587"/>
      <c r="R4251" s="587"/>
      <c r="S4251" s="587"/>
    </row>
    <row r="4252" spans="3:19">
      <c r="C4252" s="587"/>
      <c r="R4252" s="587"/>
      <c r="S4252" s="587"/>
    </row>
    <row r="4253" spans="3:19">
      <c r="C4253" s="587"/>
      <c r="R4253" s="587"/>
      <c r="S4253" s="587"/>
    </row>
    <row r="4254" spans="3:19">
      <c r="C4254" s="587"/>
      <c r="R4254" s="587"/>
      <c r="S4254" s="587"/>
    </row>
    <row r="4255" spans="3:19">
      <c r="C4255" s="587"/>
      <c r="R4255" s="587"/>
      <c r="S4255" s="587"/>
    </row>
    <row r="4256" spans="3:19">
      <c r="C4256" s="587"/>
      <c r="R4256" s="587"/>
      <c r="S4256" s="587"/>
    </row>
    <row r="4257" spans="3:19">
      <c r="C4257" s="587"/>
      <c r="R4257" s="587"/>
      <c r="S4257" s="587"/>
    </row>
    <row r="4258" spans="3:19">
      <c r="C4258" s="587"/>
      <c r="R4258" s="587"/>
      <c r="S4258" s="587"/>
    </row>
    <row r="4259" spans="3:19">
      <c r="C4259" s="587"/>
      <c r="R4259" s="587"/>
      <c r="S4259" s="587"/>
    </row>
    <row r="4260" spans="3:19">
      <c r="C4260" s="587"/>
      <c r="R4260" s="587"/>
      <c r="S4260" s="587"/>
    </row>
    <row r="4261" spans="3:19">
      <c r="C4261" s="587"/>
      <c r="R4261" s="587"/>
      <c r="S4261" s="587"/>
    </row>
    <row r="4262" spans="3:19">
      <c r="C4262" s="587"/>
      <c r="R4262" s="587"/>
      <c r="S4262" s="587"/>
    </row>
    <row r="4263" spans="3:19">
      <c r="C4263" s="587"/>
      <c r="R4263" s="587"/>
      <c r="S4263" s="587"/>
    </row>
    <row r="4264" spans="3:19">
      <c r="C4264" s="587"/>
      <c r="R4264" s="587"/>
      <c r="S4264" s="587"/>
    </row>
    <row r="4265" spans="3:19">
      <c r="C4265" s="587"/>
      <c r="R4265" s="587"/>
      <c r="S4265" s="587"/>
    </row>
    <row r="4266" spans="3:19">
      <c r="C4266" s="587"/>
      <c r="R4266" s="587"/>
      <c r="S4266" s="587"/>
    </row>
    <row r="4267" spans="3:19">
      <c r="C4267" s="587"/>
      <c r="R4267" s="587"/>
      <c r="S4267" s="587"/>
    </row>
    <row r="4268" spans="3:19">
      <c r="C4268" s="587"/>
      <c r="R4268" s="587"/>
      <c r="S4268" s="587"/>
    </row>
    <row r="4269" spans="3:19">
      <c r="C4269" s="587"/>
      <c r="R4269" s="587"/>
      <c r="S4269" s="587"/>
    </row>
    <row r="4270" spans="3:19">
      <c r="C4270" s="587"/>
      <c r="R4270" s="587"/>
      <c r="S4270" s="587"/>
    </row>
    <row r="4271" spans="3:19">
      <c r="C4271" s="587"/>
      <c r="R4271" s="587"/>
      <c r="S4271" s="587"/>
    </row>
    <row r="4272" spans="3:19">
      <c r="C4272" s="587"/>
      <c r="R4272" s="587"/>
      <c r="S4272" s="587"/>
    </row>
    <row r="4273" spans="3:19">
      <c r="C4273" s="587"/>
      <c r="R4273" s="587"/>
      <c r="S4273" s="587"/>
    </row>
    <row r="4274" spans="3:19">
      <c r="C4274" s="587"/>
      <c r="R4274" s="587"/>
      <c r="S4274" s="587"/>
    </row>
    <row r="4275" spans="3:19">
      <c r="C4275" s="587"/>
      <c r="R4275" s="587"/>
      <c r="S4275" s="587"/>
    </row>
    <row r="4276" spans="3:19">
      <c r="C4276" s="587"/>
      <c r="R4276" s="587"/>
      <c r="S4276" s="587"/>
    </row>
    <row r="4277" spans="3:19">
      <c r="C4277" s="587"/>
      <c r="R4277" s="587"/>
      <c r="S4277" s="587"/>
    </row>
    <row r="4278" spans="3:19">
      <c r="C4278" s="587"/>
      <c r="R4278" s="587"/>
      <c r="S4278" s="587"/>
    </row>
    <row r="4279" spans="3:19">
      <c r="C4279" s="587"/>
      <c r="R4279" s="587"/>
      <c r="S4279" s="587"/>
    </row>
    <row r="4280" spans="3:19">
      <c r="C4280" s="587"/>
      <c r="R4280" s="587"/>
      <c r="S4280" s="587"/>
    </row>
    <row r="4281" spans="3:19">
      <c r="C4281" s="587"/>
      <c r="R4281" s="587"/>
      <c r="S4281" s="587"/>
    </row>
    <row r="4282" spans="3:19">
      <c r="C4282" s="587"/>
      <c r="R4282" s="587"/>
      <c r="S4282" s="587"/>
    </row>
    <row r="4283" spans="3:19">
      <c r="C4283" s="587"/>
      <c r="R4283" s="587"/>
      <c r="S4283" s="587"/>
    </row>
    <row r="4284" spans="3:19">
      <c r="C4284" s="587"/>
      <c r="R4284" s="587"/>
      <c r="S4284" s="587"/>
    </row>
    <row r="4285" spans="3:19">
      <c r="C4285" s="587"/>
      <c r="R4285" s="587"/>
      <c r="S4285" s="587"/>
    </row>
    <row r="4286" spans="3:19">
      <c r="C4286" s="587"/>
      <c r="R4286" s="587"/>
      <c r="S4286" s="587"/>
    </row>
    <row r="4287" spans="3:19">
      <c r="C4287" s="587"/>
      <c r="R4287" s="587"/>
      <c r="S4287" s="587"/>
    </row>
    <row r="4288" spans="3:19">
      <c r="C4288" s="587"/>
      <c r="R4288" s="587"/>
      <c r="S4288" s="587"/>
    </row>
    <row r="4289" spans="3:19">
      <c r="C4289" s="587"/>
      <c r="R4289" s="587"/>
      <c r="S4289" s="587"/>
    </row>
    <row r="4290" spans="3:19">
      <c r="C4290" s="587"/>
      <c r="R4290" s="587"/>
      <c r="S4290" s="587"/>
    </row>
    <row r="4291" spans="3:19">
      <c r="C4291" s="587"/>
      <c r="R4291" s="587"/>
      <c r="S4291" s="587"/>
    </row>
    <row r="4292" spans="3:19">
      <c r="C4292" s="587"/>
      <c r="R4292" s="587"/>
      <c r="S4292" s="587"/>
    </row>
    <row r="4293" spans="3:19">
      <c r="C4293" s="587"/>
      <c r="R4293" s="587"/>
      <c r="S4293" s="587"/>
    </row>
    <row r="4294" spans="3:19">
      <c r="C4294" s="587"/>
      <c r="R4294" s="587"/>
      <c r="S4294" s="587"/>
    </row>
    <row r="4295" spans="3:19">
      <c r="C4295" s="587"/>
      <c r="R4295" s="587"/>
      <c r="S4295" s="587"/>
    </row>
    <row r="4296" spans="3:19">
      <c r="C4296" s="587"/>
      <c r="R4296" s="587"/>
      <c r="S4296" s="587"/>
    </row>
    <row r="4297" spans="3:19">
      <c r="C4297" s="587"/>
      <c r="R4297" s="587"/>
      <c r="S4297" s="587"/>
    </row>
    <row r="4298" spans="3:19">
      <c r="C4298" s="587"/>
      <c r="R4298" s="587"/>
      <c r="S4298" s="587"/>
    </row>
    <row r="4299" spans="3:19">
      <c r="C4299" s="587"/>
      <c r="R4299" s="587"/>
      <c r="S4299" s="587"/>
    </row>
    <row r="4300" spans="3:19">
      <c r="C4300" s="587"/>
      <c r="R4300" s="587"/>
      <c r="S4300" s="587"/>
    </row>
    <row r="4301" spans="3:19">
      <c r="C4301" s="587"/>
      <c r="R4301" s="587"/>
      <c r="S4301" s="587"/>
    </row>
    <row r="4302" spans="3:19">
      <c r="C4302" s="587"/>
      <c r="R4302" s="587"/>
      <c r="S4302" s="587"/>
    </row>
    <row r="4303" spans="3:19">
      <c r="C4303" s="587"/>
      <c r="R4303" s="587"/>
      <c r="S4303" s="587"/>
    </row>
    <row r="4304" spans="3:19">
      <c r="C4304" s="587"/>
      <c r="R4304" s="587"/>
      <c r="S4304" s="587"/>
    </row>
    <row r="4305" spans="3:19">
      <c r="C4305" s="587"/>
      <c r="R4305" s="587"/>
      <c r="S4305" s="587"/>
    </row>
    <row r="4306" spans="3:19">
      <c r="C4306" s="587"/>
      <c r="R4306" s="587"/>
      <c r="S4306" s="587"/>
    </row>
    <row r="4307" spans="3:19">
      <c r="C4307" s="587"/>
      <c r="R4307" s="587"/>
      <c r="S4307" s="587"/>
    </row>
    <row r="4308" spans="3:19">
      <c r="C4308" s="587"/>
      <c r="R4308" s="587"/>
      <c r="S4308" s="587"/>
    </row>
    <row r="4309" spans="3:19">
      <c r="C4309" s="587"/>
      <c r="R4309" s="587"/>
      <c r="S4309" s="587"/>
    </row>
    <row r="4310" spans="3:19">
      <c r="C4310" s="587"/>
      <c r="R4310" s="587"/>
      <c r="S4310" s="587"/>
    </row>
    <row r="4311" spans="3:19">
      <c r="C4311" s="587"/>
      <c r="R4311" s="587"/>
      <c r="S4311" s="587"/>
    </row>
    <row r="4312" spans="3:19">
      <c r="C4312" s="587"/>
      <c r="R4312" s="587"/>
      <c r="S4312" s="587"/>
    </row>
    <row r="4313" spans="3:19">
      <c r="C4313" s="587"/>
      <c r="R4313" s="587"/>
      <c r="S4313" s="587"/>
    </row>
    <row r="4314" spans="3:19">
      <c r="C4314" s="587"/>
      <c r="R4314" s="587"/>
      <c r="S4314" s="587"/>
    </row>
    <row r="4315" spans="3:19">
      <c r="C4315" s="587"/>
      <c r="R4315" s="587"/>
      <c r="S4315" s="587"/>
    </row>
    <row r="4316" spans="3:19">
      <c r="C4316" s="587"/>
      <c r="R4316" s="587"/>
      <c r="S4316" s="587"/>
    </row>
    <row r="4317" spans="3:19">
      <c r="C4317" s="587"/>
      <c r="R4317" s="587"/>
      <c r="S4317" s="587"/>
    </row>
    <row r="4318" spans="3:19">
      <c r="C4318" s="587"/>
      <c r="R4318" s="587"/>
      <c r="S4318" s="587"/>
    </row>
    <row r="4319" spans="3:19">
      <c r="C4319" s="587"/>
      <c r="R4319" s="587"/>
      <c r="S4319" s="587"/>
    </row>
    <row r="4320" spans="3:19">
      <c r="C4320" s="587"/>
      <c r="R4320" s="587"/>
      <c r="S4320" s="587"/>
    </row>
    <row r="4321" spans="3:19">
      <c r="C4321" s="587"/>
      <c r="R4321" s="587"/>
      <c r="S4321" s="587"/>
    </row>
    <row r="4322" spans="3:19">
      <c r="C4322" s="587"/>
      <c r="R4322" s="587"/>
      <c r="S4322" s="587"/>
    </row>
    <row r="4323" spans="3:19">
      <c r="C4323" s="587"/>
      <c r="R4323" s="587"/>
      <c r="S4323" s="587"/>
    </row>
    <row r="4324" spans="3:19">
      <c r="C4324" s="587"/>
      <c r="R4324" s="587"/>
      <c r="S4324" s="587"/>
    </row>
    <row r="4325" spans="3:19">
      <c r="C4325" s="587"/>
      <c r="R4325" s="587"/>
      <c r="S4325" s="587"/>
    </row>
    <row r="4326" spans="3:19">
      <c r="C4326" s="587"/>
      <c r="R4326" s="587"/>
      <c r="S4326" s="587"/>
    </row>
    <row r="4327" spans="3:19">
      <c r="C4327" s="587"/>
      <c r="R4327" s="587"/>
      <c r="S4327" s="587"/>
    </row>
    <row r="4328" spans="3:19">
      <c r="C4328" s="587"/>
      <c r="R4328" s="587"/>
      <c r="S4328" s="587"/>
    </row>
    <row r="4329" spans="3:19">
      <c r="C4329" s="587"/>
      <c r="R4329" s="587"/>
      <c r="S4329" s="587"/>
    </row>
    <row r="4330" spans="3:19">
      <c r="C4330" s="587"/>
      <c r="R4330" s="587"/>
      <c r="S4330" s="587"/>
    </row>
    <row r="4331" spans="3:19">
      <c r="C4331" s="587"/>
      <c r="R4331" s="587"/>
      <c r="S4331" s="587"/>
    </row>
    <row r="4332" spans="3:19">
      <c r="C4332" s="587"/>
      <c r="R4332" s="587"/>
      <c r="S4332" s="587"/>
    </row>
    <row r="4333" spans="3:19">
      <c r="C4333" s="587"/>
      <c r="R4333" s="587"/>
      <c r="S4333" s="587"/>
    </row>
    <row r="4334" spans="3:19">
      <c r="C4334" s="587"/>
      <c r="R4334" s="587"/>
      <c r="S4334" s="587"/>
    </row>
    <row r="4335" spans="3:19">
      <c r="C4335" s="587"/>
      <c r="R4335" s="587"/>
      <c r="S4335" s="587"/>
    </row>
    <row r="4336" spans="3:19">
      <c r="C4336" s="587"/>
      <c r="R4336" s="587"/>
      <c r="S4336" s="587"/>
    </row>
    <row r="4337" spans="3:19">
      <c r="C4337" s="587"/>
      <c r="R4337" s="587"/>
      <c r="S4337" s="587"/>
    </row>
    <row r="4338" spans="3:19">
      <c r="C4338" s="587"/>
      <c r="R4338" s="587"/>
      <c r="S4338" s="587"/>
    </row>
    <row r="4339" spans="3:19">
      <c r="C4339" s="587"/>
      <c r="R4339" s="587"/>
      <c r="S4339" s="587"/>
    </row>
    <row r="4340" spans="3:19">
      <c r="C4340" s="587"/>
      <c r="R4340" s="587"/>
      <c r="S4340" s="587"/>
    </row>
    <row r="4341" spans="3:19">
      <c r="C4341" s="587"/>
      <c r="R4341" s="587"/>
      <c r="S4341" s="587"/>
    </row>
    <row r="4342" spans="3:19">
      <c r="C4342" s="587"/>
      <c r="R4342" s="587"/>
      <c r="S4342" s="587"/>
    </row>
    <row r="4343" spans="3:19">
      <c r="C4343" s="587"/>
      <c r="R4343" s="587"/>
      <c r="S4343" s="587"/>
    </row>
    <row r="4344" spans="3:19">
      <c r="C4344" s="587"/>
      <c r="R4344" s="587"/>
      <c r="S4344" s="587"/>
    </row>
    <row r="4345" spans="3:19">
      <c r="C4345" s="587"/>
      <c r="R4345" s="587"/>
      <c r="S4345" s="587"/>
    </row>
    <row r="4346" spans="3:19">
      <c r="C4346" s="587"/>
      <c r="R4346" s="587"/>
      <c r="S4346" s="587"/>
    </row>
    <row r="4347" spans="3:19">
      <c r="C4347" s="587"/>
      <c r="R4347" s="587"/>
      <c r="S4347" s="587"/>
    </row>
    <row r="4348" spans="3:19">
      <c r="C4348" s="587"/>
      <c r="R4348" s="587"/>
      <c r="S4348" s="587"/>
    </row>
    <row r="4349" spans="3:19">
      <c r="C4349" s="587"/>
      <c r="R4349" s="587"/>
      <c r="S4349" s="587"/>
    </row>
    <row r="4350" spans="3:19">
      <c r="C4350" s="587"/>
      <c r="R4350" s="587"/>
      <c r="S4350" s="587"/>
    </row>
    <row r="4351" spans="3:19">
      <c r="C4351" s="587"/>
      <c r="R4351" s="587"/>
      <c r="S4351" s="587"/>
    </row>
    <row r="4352" spans="3:19">
      <c r="C4352" s="587"/>
      <c r="R4352" s="587"/>
      <c r="S4352" s="587"/>
    </row>
    <row r="4353" spans="3:19">
      <c r="C4353" s="587"/>
      <c r="R4353" s="587"/>
      <c r="S4353" s="587"/>
    </row>
    <row r="4354" spans="3:19">
      <c r="C4354" s="587"/>
      <c r="R4354" s="587"/>
      <c r="S4354" s="587"/>
    </row>
    <row r="4355" spans="3:19">
      <c r="C4355" s="587"/>
      <c r="R4355" s="587"/>
      <c r="S4355" s="587"/>
    </row>
    <row r="4356" spans="3:19">
      <c r="C4356" s="587"/>
      <c r="R4356" s="587"/>
      <c r="S4356" s="587"/>
    </row>
    <row r="4357" spans="3:19">
      <c r="C4357" s="587"/>
      <c r="R4357" s="587"/>
      <c r="S4357" s="587"/>
    </row>
    <row r="4358" spans="3:19">
      <c r="C4358" s="587"/>
      <c r="R4358" s="587"/>
      <c r="S4358" s="587"/>
    </row>
    <row r="4359" spans="3:19">
      <c r="C4359" s="587"/>
      <c r="R4359" s="587"/>
      <c r="S4359" s="587"/>
    </row>
    <row r="4360" spans="3:19">
      <c r="C4360" s="587"/>
      <c r="R4360" s="587"/>
      <c r="S4360" s="587"/>
    </row>
    <row r="4361" spans="3:19">
      <c r="C4361" s="587"/>
      <c r="R4361" s="587"/>
      <c r="S4361" s="587"/>
    </row>
    <row r="4362" spans="3:19">
      <c r="C4362" s="587"/>
      <c r="R4362" s="587"/>
      <c r="S4362" s="587"/>
    </row>
    <row r="4363" spans="3:19">
      <c r="C4363" s="587"/>
      <c r="R4363" s="587"/>
      <c r="S4363" s="587"/>
    </row>
    <row r="4364" spans="3:19">
      <c r="C4364" s="587"/>
      <c r="R4364" s="587"/>
      <c r="S4364" s="587"/>
    </row>
    <row r="4365" spans="3:19">
      <c r="C4365" s="587"/>
      <c r="R4365" s="587"/>
      <c r="S4365" s="587"/>
    </row>
    <row r="4366" spans="3:19">
      <c r="C4366" s="587"/>
      <c r="R4366" s="587"/>
      <c r="S4366" s="587"/>
    </row>
    <row r="4367" spans="3:19">
      <c r="C4367" s="587"/>
      <c r="R4367" s="587"/>
      <c r="S4367" s="587"/>
    </row>
    <row r="4368" spans="3:19">
      <c r="C4368" s="587"/>
      <c r="R4368" s="587"/>
      <c r="S4368" s="587"/>
    </row>
    <row r="4369" spans="3:19">
      <c r="C4369" s="587"/>
      <c r="R4369" s="587"/>
      <c r="S4369" s="587"/>
    </row>
    <row r="4370" spans="3:19">
      <c r="C4370" s="587"/>
      <c r="R4370" s="587"/>
      <c r="S4370" s="587"/>
    </row>
    <row r="4371" spans="3:19">
      <c r="C4371" s="587"/>
      <c r="R4371" s="587"/>
      <c r="S4371" s="587"/>
    </row>
    <row r="4372" spans="3:19">
      <c r="C4372" s="587"/>
      <c r="R4372" s="587"/>
      <c r="S4372" s="587"/>
    </row>
    <row r="4373" spans="3:19">
      <c r="C4373" s="587"/>
      <c r="R4373" s="587"/>
      <c r="S4373" s="587"/>
    </row>
    <row r="4374" spans="3:19">
      <c r="C4374" s="587"/>
      <c r="R4374" s="587"/>
      <c r="S4374" s="587"/>
    </row>
    <row r="4375" spans="3:19">
      <c r="C4375" s="587"/>
      <c r="R4375" s="587"/>
      <c r="S4375" s="587"/>
    </row>
    <row r="4376" spans="3:19">
      <c r="C4376" s="587"/>
      <c r="R4376" s="587"/>
      <c r="S4376" s="587"/>
    </row>
    <row r="4377" spans="3:19">
      <c r="C4377" s="587"/>
      <c r="R4377" s="587"/>
      <c r="S4377" s="587"/>
    </row>
    <row r="4378" spans="3:19">
      <c r="C4378" s="587"/>
      <c r="R4378" s="587"/>
      <c r="S4378" s="587"/>
    </row>
    <row r="4379" spans="3:19">
      <c r="C4379" s="587"/>
      <c r="R4379" s="587"/>
      <c r="S4379" s="587"/>
    </row>
    <row r="4380" spans="3:19">
      <c r="C4380" s="587"/>
      <c r="R4380" s="587"/>
      <c r="S4380" s="587"/>
    </row>
    <row r="4381" spans="3:19">
      <c r="C4381" s="587"/>
      <c r="R4381" s="587"/>
      <c r="S4381" s="587"/>
    </row>
    <row r="4382" spans="3:19">
      <c r="C4382" s="587"/>
      <c r="R4382" s="587"/>
      <c r="S4382" s="587"/>
    </row>
    <row r="4383" spans="3:19">
      <c r="C4383" s="587"/>
      <c r="R4383" s="587"/>
      <c r="S4383" s="587"/>
    </row>
    <row r="4384" spans="3:19">
      <c r="C4384" s="587"/>
      <c r="R4384" s="587"/>
      <c r="S4384" s="587"/>
    </row>
    <row r="4385" spans="3:19">
      <c r="C4385" s="587"/>
      <c r="R4385" s="587"/>
      <c r="S4385" s="587"/>
    </row>
    <row r="4386" spans="3:19">
      <c r="C4386" s="587"/>
      <c r="R4386" s="587"/>
      <c r="S4386" s="587"/>
    </row>
    <row r="4387" spans="3:19">
      <c r="C4387" s="587"/>
      <c r="R4387" s="587"/>
      <c r="S4387" s="587"/>
    </row>
    <row r="4388" spans="3:19">
      <c r="C4388" s="587"/>
      <c r="R4388" s="587"/>
      <c r="S4388" s="587"/>
    </row>
    <row r="4389" spans="3:19">
      <c r="C4389" s="587"/>
      <c r="R4389" s="587"/>
      <c r="S4389" s="587"/>
    </row>
    <row r="4390" spans="3:19">
      <c r="C4390" s="587"/>
      <c r="R4390" s="587"/>
      <c r="S4390" s="587"/>
    </row>
    <row r="4391" spans="3:19">
      <c r="C4391" s="587"/>
      <c r="R4391" s="587"/>
      <c r="S4391" s="587"/>
    </row>
    <row r="4392" spans="3:19">
      <c r="C4392" s="587"/>
      <c r="R4392" s="587"/>
      <c r="S4392" s="587"/>
    </row>
    <row r="4393" spans="3:19">
      <c r="C4393" s="587"/>
      <c r="R4393" s="587"/>
      <c r="S4393" s="587"/>
    </row>
    <row r="4394" spans="3:19">
      <c r="C4394" s="587"/>
      <c r="R4394" s="587"/>
      <c r="S4394" s="587"/>
    </row>
    <row r="4395" spans="3:19">
      <c r="C4395" s="587"/>
      <c r="R4395" s="587"/>
      <c r="S4395" s="587"/>
    </row>
    <row r="4396" spans="3:19">
      <c r="C4396" s="587"/>
      <c r="R4396" s="587"/>
      <c r="S4396" s="587"/>
    </row>
    <row r="4397" spans="3:19">
      <c r="C4397" s="587"/>
      <c r="R4397" s="587"/>
      <c r="S4397" s="587"/>
    </row>
    <row r="4398" spans="3:19">
      <c r="C4398" s="587"/>
      <c r="R4398" s="587"/>
      <c r="S4398" s="587"/>
    </row>
    <row r="4399" spans="3:19">
      <c r="C4399" s="587"/>
      <c r="R4399" s="587"/>
      <c r="S4399" s="587"/>
    </row>
    <row r="4400" spans="3:19">
      <c r="C4400" s="587"/>
      <c r="R4400" s="587"/>
      <c r="S4400" s="587"/>
    </row>
    <row r="4401" spans="3:19">
      <c r="C4401" s="587"/>
      <c r="R4401" s="587"/>
      <c r="S4401" s="587"/>
    </row>
    <row r="4402" spans="3:19">
      <c r="C4402" s="587"/>
      <c r="R4402" s="587"/>
      <c r="S4402" s="587"/>
    </row>
    <row r="4403" spans="3:19">
      <c r="C4403" s="587"/>
      <c r="R4403" s="587"/>
      <c r="S4403" s="587"/>
    </row>
    <row r="4404" spans="3:19">
      <c r="C4404" s="587"/>
      <c r="R4404" s="587"/>
      <c r="S4404" s="587"/>
    </row>
    <row r="4405" spans="3:19">
      <c r="C4405" s="587"/>
      <c r="R4405" s="587"/>
      <c r="S4405" s="587"/>
    </row>
    <row r="4406" spans="3:19">
      <c r="C4406" s="587"/>
      <c r="R4406" s="587"/>
      <c r="S4406" s="587"/>
    </row>
    <row r="4407" spans="3:19">
      <c r="C4407" s="587"/>
      <c r="R4407" s="587"/>
      <c r="S4407" s="587"/>
    </row>
    <row r="4408" spans="3:19">
      <c r="C4408" s="587"/>
      <c r="R4408" s="587"/>
      <c r="S4408" s="587"/>
    </row>
    <row r="4409" spans="3:19">
      <c r="C4409" s="587"/>
      <c r="R4409" s="587"/>
      <c r="S4409" s="587"/>
    </row>
    <row r="4410" spans="3:19">
      <c r="C4410" s="587"/>
      <c r="R4410" s="587"/>
      <c r="S4410" s="587"/>
    </row>
    <row r="4411" spans="3:19">
      <c r="C4411" s="587"/>
      <c r="R4411" s="587"/>
      <c r="S4411" s="587"/>
    </row>
    <row r="4412" spans="3:19">
      <c r="C4412" s="587"/>
      <c r="R4412" s="587"/>
      <c r="S4412" s="587"/>
    </row>
    <row r="4413" spans="3:19">
      <c r="C4413" s="587"/>
      <c r="R4413" s="587"/>
      <c r="S4413" s="587"/>
    </row>
    <row r="4414" spans="3:19">
      <c r="C4414" s="587"/>
      <c r="R4414" s="587"/>
      <c r="S4414" s="587"/>
    </row>
    <row r="4415" spans="3:19">
      <c r="C4415" s="587"/>
      <c r="R4415" s="587"/>
      <c r="S4415" s="587"/>
    </row>
    <row r="4416" spans="3:19">
      <c r="C4416" s="587"/>
      <c r="R4416" s="587"/>
      <c r="S4416" s="587"/>
    </row>
    <row r="4417" spans="3:19">
      <c r="C4417" s="587"/>
      <c r="R4417" s="587"/>
      <c r="S4417" s="587"/>
    </row>
    <row r="4418" spans="3:19">
      <c r="C4418" s="587"/>
      <c r="R4418" s="587"/>
      <c r="S4418" s="587"/>
    </row>
    <row r="4419" spans="3:19">
      <c r="C4419" s="587"/>
      <c r="R4419" s="587"/>
      <c r="S4419" s="587"/>
    </row>
    <row r="4420" spans="3:19">
      <c r="C4420" s="587"/>
      <c r="R4420" s="587"/>
      <c r="S4420" s="587"/>
    </row>
    <row r="4421" spans="3:19">
      <c r="C4421" s="587"/>
      <c r="R4421" s="587"/>
      <c r="S4421" s="587"/>
    </row>
    <row r="4422" spans="3:19">
      <c r="C4422" s="587"/>
      <c r="R4422" s="587"/>
      <c r="S4422" s="587"/>
    </row>
    <row r="4423" spans="3:19">
      <c r="C4423" s="587"/>
      <c r="R4423" s="587"/>
      <c r="S4423" s="587"/>
    </row>
    <row r="4424" spans="3:19">
      <c r="C4424" s="587"/>
      <c r="R4424" s="587"/>
      <c r="S4424" s="587"/>
    </row>
    <row r="4425" spans="3:19">
      <c r="C4425" s="587"/>
      <c r="R4425" s="587"/>
      <c r="S4425" s="587"/>
    </row>
    <row r="4426" spans="3:19">
      <c r="C4426" s="587"/>
      <c r="R4426" s="587"/>
      <c r="S4426" s="587"/>
    </row>
    <row r="4427" spans="3:19">
      <c r="C4427" s="587"/>
      <c r="R4427" s="587"/>
      <c r="S4427" s="587"/>
    </row>
    <row r="4428" spans="3:19">
      <c r="C4428" s="587"/>
      <c r="R4428" s="587"/>
      <c r="S4428" s="587"/>
    </row>
    <row r="4429" spans="3:19">
      <c r="C4429" s="587"/>
      <c r="R4429" s="587"/>
      <c r="S4429" s="587"/>
    </row>
  </sheetData>
  <autoFilter ref="A1:S4429">
    <sortState ref="A2:S4429">
      <sortCondition ref="Q2:Q78"/>
      <sortCondition ref="A2:A78"/>
    </sortState>
  </autoFilter>
  <sortState ref="A2:R78">
    <sortCondition ref="B2:B78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19"/>
  <dimension ref="A1:O284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63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12" style="588" bestFit="1" customWidth="1"/>
  </cols>
  <sheetData>
    <row r="1" spans="1:15" s="404" customFormat="1" ht="38.25">
      <c r="A1" s="595" t="s">
        <v>226</v>
      </c>
      <c r="B1" s="596" t="s">
        <v>225</v>
      </c>
      <c r="C1" s="597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598" t="s">
        <v>95</v>
      </c>
    </row>
    <row r="2" spans="1:15">
      <c r="A2" s="587">
        <v>1</v>
      </c>
      <c r="B2" s="587" t="s">
        <v>97</v>
      </c>
      <c r="C2" s="587">
        <v>2</v>
      </c>
      <c r="D2">
        <v>0.02</v>
      </c>
      <c r="E2">
        <v>0.03</v>
      </c>
      <c r="F2" s="403">
        <v>43846.947916666664</v>
      </c>
      <c r="G2">
        <v>1.11368</v>
      </c>
      <c r="H2" s="403">
        <v>43847.188194444447</v>
      </c>
      <c r="I2">
        <v>1.11419</v>
      </c>
      <c r="J2" s="403">
        <v>43847.206944444442</v>
      </c>
      <c r="K2">
        <v>1.11372</v>
      </c>
      <c r="L2">
        <v>5.1000000000003638</v>
      </c>
      <c r="M2">
        <v>4.6999999999989086</v>
      </c>
      <c r="N2">
        <v>0.59</v>
      </c>
      <c r="O2" s="588">
        <v>0.25902777777810115</v>
      </c>
    </row>
    <row r="3" spans="1:15">
      <c r="A3" s="587">
        <v>2</v>
      </c>
      <c r="B3" s="587" t="s">
        <v>97</v>
      </c>
      <c r="C3" s="587">
        <v>2</v>
      </c>
      <c r="D3">
        <v>0.02</v>
      </c>
      <c r="E3">
        <v>0.03</v>
      </c>
      <c r="F3" s="403">
        <v>43850.927083333336</v>
      </c>
      <c r="G3">
        <v>1.10924</v>
      </c>
      <c r="H3" s="403">
        <v>43850.938888888886</v>
      </c>
      <c r="I3">
        <v>1.1097699999999999</v>
      </c>
      <c r="J3" s="403">
        <v>43851.10833333333</v>
      </c>
      <c r="K3">
        <v>1.1092900000000001</v>
      </c>
      <c r="L3">
        <v>5.2999999999992724</v>
      </c>
      <c r="M3">
        <v>4.7999999999974534</v>
      </c>
      <c r="N3">
        <v>0.59</v>
      </c>
      <c r="O3" s="588">
        <v>0.18124999999417923</v>
      </c>
    </row>
    <row r="4" spans="1:15">
      <c r="A4" s="587">
        <v>3</v>
      </c>
      <c r="B4" s="587" t="s">
        <v>97</v>
      </c>
      <c r="C4" s="587">
        <v>2</v>
      </c>
      <c r="D4">
        <v>0.02</v>
      </c>
      <c r="E4">
        <v>0.03</v>
      </c>
      <c r="F4" s="403">
        <v>43852.885416666664</v>
      </c>
      <c r="G4">
        <v>1.1088199999999999</v>
      </c>
      <c r="H4" s="403">
        <v>43852.915277777778</v>
      </c>
      <c r="I4">
        <v>1.1093200000000001</v>
      </c>
      <c r="J4" s="403">
        <v>43853.120833333334</v>
      </c>
      <c r="K4">
        <v>1.1088499999999999</v>
      </c>
      <c r="L4">
        <v>5.000000000001819</v>
      </c>
      <c r="M4">
        <v>4.7000000000025466</v>
      </c>
      <c r="N4">
        <v>0.54999999999999993</v>
      </c>
      <c r="O4" s="588">
        <v>0.23541666667006211</v>
      </c>
    </row>
    <row r="5" spans="1:15">
      <c r="A5" s="587">
        <v>4</v>
      </c>
      <c r="B5" s="587" t="s">
        <v>97</v>
      </c>
      <c r="C5" s="587">
        <v>2</v>
      </c>
      <c r="D5">
        <v>0.02</v>
      </c>
      <c r="E5">
        <v>0.03</v>
      </c>
      <c r="F5" s="403">
        <v>43853.833333333336</v>
      </c>
      <c r="G5">
        <v>1.1050899999999999</v>
      </c>
      <c r="H5" s="403">
        <v>43853.915277777778</v>
      </c>
      <c r="I5">
        <v>1.1055900000000001</v>
      </c>
      <c r="J5" s="403">
        <v>43854.099305555559</v>
      </c>
      <c r="K5">
        <v>1.1051200000000001</v>
      </c>
      <c r="L5">
        <v>5.000000000001819</v>
      </c>
      <c r="M5">
        <v>4.7000000000007276</v>
      </c>
      <c r="N5">
        <v>0.59</v>
      </c>
      <c r="O5" s="588">
        <v>0.26597222222335404</v>
      </c>
    </row>
    <row r="6" spans="1:15">
      <c r="A6" s="587">
        <v>5</v>
      </c>
      <c r="B6" s="587" t="s">
        <v>97</v>
      </c>
      <c r="C6" s="587">
        <v>1</v>
      </c>
      <c r="D6">
        <v>0.01</v>
      </c>
      <c r="E6">
        <v>0.01</v>
      </c>
      <c r="F6" s="403">
        <v>43854.895833333336</v>
      </c>
      <c r="G6">
        <v>1.1030599999999999</v>
      </c>
      <c r="H6" s="403">
        <v>43854.895833333336</v>
      </c>
      <c r="I6">
        <v>1.1030599999999999</v>
      </c>
      <c r="J6" s="403">
        <v>43854.929861111108</v>
      </c>
      <c r="K6">
        <v>1.10276</v>
      </c>
      <c r="L6">
        <v>0</v>
      </c>
      <c r="M6">
        <v>2.999999999998181</v>
      </c>
      <c r="N6">
        <v>0.2</v>
      </c>
      <c r="O6" s="588">
        <v>3.4027777772280388E-2</v>
      </c>
    </row>
    <row r="7" spans="1:15">
      <c r="A7" s="587">
        <v>6</v>
      </c>
      <c r="B7" s="587" t="s">
        <v>97</v>
      </c>
      <c r="C7" s="587">
        <v>2</v>
      </c>
      <c r="D7">
        <v>0.02</v>
      </c>
      <c r="E7">
        <v>0.03</v>
      </c>
      <c r="F7" s="403">
        <v>43857.9375</v>
      </c>
      <c r="G7">
        <v>1.10181</v>
      </c>
      <c r="H7" s="403">
        <v>43858.137499999997</v>
      </c>
      <c r="I7">
        <v>1.10232</v>
      </c>
      <c r="J7" s="403">
        <v>43858.168749999997</v>
      </c>
      <c r="K7">
        <v>1.10185</v>
      </c>
      <c r="L7">
        <v>5.0999999999985448</v>
      </c>
      <c r="M7">
        <v>4.6999999999989086</v>
      </c>
      <c r="N7">
        <v>0.59</v>
      </c>
      <c r="O7" s="588">
        <v>0.23124999999708962</v>
      </c>
    </row>
    <row r="8" spans="1:15">
      <c r="A8" s="587">
        <v>7</v>
      </c>
      <c r="B8" s="587" t="s">
        <v>97</v>
      </c>
      <c r="C8" s="587">
        <v>3</v>
      </c>
      <c r="D8">
        <v>0.03</v>
      </c>
      <c r="E8">
        <v>0.06</v>
      </c>
      <c r="F8" s="403">
        <v>43858.854166666664</v>
      </c>
      <c r="G8">
        <v>1.10124</v>
      </c>
      <c r="H8" s="403">
        <v>43859.104861111111</v>
      </c>
      <c r="I8">
        <v>1.10267</v>
      </c>
      <c r="J8" s="403">
        <v>43859.152777777781</v>
      </c>
      <c r="K8">
        <v>1.1018300000000001</v>
      </c>
      <c r="L8">
        <v>14.300000000001091</v>
      </c>
      <c r="M8">
        <v>8.3999999999996362</v>
      </c>
      <c r="N8">
        <v>1.1700000000000004</v>
      </c>
      <c r="O8" s="588">
        <v>0.29861111111677019</v>
      </c>
    </row>
    <row r="9" spans="1:15">
      <c r="A9" s="587">
        <v>8</v>
      </c>
      <c r="B9" s="587" t="s">
        <v>97</v>
      </c>
      <c r="C9" s="587">
        <v>1</v>
      </c>
      <c r="D9">
        <v>0.01</v>
      </c>
      <c r="E9">
        <v>0.01</v>
      </c>
      <c r="F9" s="403">
        <v>43859.916666666664</v>
      </c>
      <c r="G9">
        <v>1.1020399999999999</v>
      </c>
      <c r="H9" s="403">
        <v>43859.916666666664</v>
      </c>
      <c r="I9">
        <v>1.1020399999999999</v>
      </c>
      <c r="J9" s="403">
        <v>43859.916666666664</v>
      </c>
      <c r="K9">
        <v>1.1017399999999999</v>
      </c>
      <c r="L9">
        <v>0</v>
      </c>
      <c r="M9">
        <v>3</v>
      </c>
      <c r="N9">
        <v>0.2</v>
      </c>
      <c r="O9" s="588">
        <v>0</v>
      </c>
    </row>
    <row r="10" spans="1:15">
      <c r="A10" s="587">
        <v>9</v>
      </c>
      <c r="B10" s="587" t="s">
        <v>97</v>
      </c>
      <c r="C10" s="587">
        <v>1</v>
      </c>
      <c r="D10">
        <v>0.01</v>
      </c>
      <c r="E10">
        <v>0.01</v>
      </c>
      <c r="F10" s="403">
        <v>43859.916666666664</v>
      </c>
      <c r="G10">
        <v>1.10172</v>
      </c>
      <c r="H10" s="403">
        <v>43859.916666666664</v>
      </c>
      <c r="I10">
        <v>1.10172</v>
      </c>
      <c r="J10" s="403">
        <v>43859.923611111109</v>
      </c>
      <c r="K10">
        <v>1.1014200000000001</v>
      </c>
      <c r="L10">
        <v>0</v>
      </c>
      <c r="M10">
        <v>3</v>
      </c>
      <c r="N10">
        <v>0.2</v>
      </c>
      <c r="O10" s="588">
        <v>6.9444444452528842E-3</v>
      </c>
    </row>
    <row r="11" spans="1:15">
      <c r="A11" s="587">
        <v>10</v>
      </c>
      <c r="B11" s="587" t="s">
        <v>97</v>
      </c>
      <c r="C11" s="587">
        <v>1</v>
      </c>
      <c r="D11">
        <v>0.01</v>
      </c>
      <c r="E11">
        <v>0.01</v>
      </c>
      <c r="F11" s="403">
        <v>43859.923611111109</v>
      </c>
      <c r="G11">
        <v>1.1013900000000001</v>
      </c>
      <c r="H11" s="403">
        <v>43859.923611111109</v>
      </c>
      <c r="I11">
        <v>1.1013900000000001</v>
      </c>
      <c r="J11" s="403">
        <v>43859.923611111109</v>
      </c>
      <c r="K11">
        <v>1.1010899999999999</v>
      </c>
      <c r="L11">
        <v>0</v>
      </c>
      <c r="M11">
        <v>3.000000000001819</v>
      </c>
      <c r="N11">
        <v>0.2</v>
      </c>
      <c r="O11" s="588">
        <v>0</v>
      </c>
    </row>
    <row r="12" spans="1:15">
      <c r="A12" s="587">
        <v>11</v>
      </c>
      <c r="B12" s="587" t="s">
        <v>97</v>
      </c>
      <c r="C12" s="587">
        <v>1</v>
      </c>
      <c r="D12">
        <v>0.01</v>
      </c>
      <c r="E12">
        <v>0.01</v>
      </c>
      <c r="F12" s="403">
        <v>43859.923611111109</v>
      </c>
      <c r="G12">
        <v>1.10107</v>
      </c>
      <c r="H12" s="403">
        <v>43859.923611111109</v>
      </c>
      <c r="I12">
        <v>1.10107</v>
      </c>
      <c r="J12" s="403">
        <v>43859.9375</v>
      </c>
      <c r="K12">
        <v>1.10077</v>
      </c>
      <c r="L12">
        <v>0</v>
      </c>
      <c r="M12">
        <v>3</v>
      </c>
      <c r="N12">
        <v>0.2</v>
      </c>
      <c r="O12" s="588">
        <v>1.3888888890505768E-2</v>
      </c>
    </row>
    <row r="13" spans="1:15">
      <c r="A13" s="587">
        <v>12</v>
      </c>
      <c r="B13" s="587" t="s">
        <v>97</v>
      </c>
      <c r="C13" s="587">
        <v>2</v>
      </c>
      <c r="D13">
        <v>0.02</v>
      </c>
      <c r="E13">
        <v>0.03</v>
      </c>
      <c r="F13" s="403">
        <v>43860.03125</v>
      </c>
      <c r="G13">
        <v>1.1010599999999999</v>
      </c>
      <c r="H13" s="403">
        <v>43860.058333333334</v>
      </c>
      <c r="I13">
        <v>1.1015600000000001</v>
      </c>
      <c r="J13" s="403">
        <v>43860.356249999997</v>
      </c>
      <c r="K13">
        <v>1.1010899999999999</v>
      </c>
      <c r="L13">
        <v>5.000000000001819</v>
      </c>
      <c r="M13">
        <v>4.7000000000007276</v>
      </c>
      <c r="N13">
        <v>0.61</v>
      </c>
      <c r="O13" s="588">
        <v>0.32499999999708962</v>
      </c>
    </row>
    <row r="14" spans="1:15">
      <c r="A14" s="587">
        <v>13</v>
      </c>
      <c r="B14" s="587" t="s">
        <v>97</v>
      </c>
      <c r="C14" s="587">
        <v>1</v>
      </c>
      <c r="D14">
        <v>0.01</v>
      </c>
      <c r="E14">
        <v>0.01</v>
      </c>
      <c r="F14" s="403">
        <v>43860.833333333336</v>
      </c>
      <c r="G14">
        <v>1.1037600000000001</v>
      </c>
      <c r="H14" s="403">
        <v>43860.833333333336</v>
      </c>
      <c r="I14">
        <v>1.1037600000000001</v>
      </c>
      <c r="J14" s="403">
        <v>43860.854166666664</v>
      </c>
      <c r="K14">
        <v>1.1034600000000001</v>
      </c>
      <c r="L14">
        <v>0</v>
      </c>
      <c r="M14">
        <v>3</v>
      </c>
      <c r="N14">
        <v>0.2</v>
      </c>
      <c r="O14" s="588">
        <v>2.0833333328482695E-2</v>
      </c>
    </row>
    <row r="15" spans="1:15">
      <c r="A15" s="587">
        <v>14</v>
      </c>
      <c r="B15" s="587" t="s">
        <v>97</v>
      </c>
      <c r="C15" s="587">
        <v>1</v>
      </c>
      <c r="D15">
        <v>0.01</v>
      </c>
      <c r="E15">
        <v>0.01</v>
      </c>
      <c r="F15" s="403">
        <v>43860.947916666664</v>
      </c>
      <c r="G15">
        <v>1.1035299999999999</v>
      </c>
      <c r="H15" s="403">
        <v>43860.947916666664</v>
      </c>
      <c r="I15">
        <v>1.1035299999999999</v>
      </c>
      <c r="J15" s="403">
        <v>43860.957638888889</v>
      </c>
      <c r="K15">
        <v>1.1032299999999999</v>
      </c>
      <c r="L15">
        <v>0</v>
      </c>
      <c r="M15">
        <v>3</v>
      </c>
      <c r="N15">
        <v>0.2</v>
      </c>
      <c r="O15" s="588">
        <v>9.7222222248092294E-3</v>
      </c>
    </row>
    <row r="16" spans="1:15">
      <c r="A16" s="587">
        <v>15</v>
      </c>
      <c r="B16" s="587" t="s">
        <v>97</v>
      </c>
      <c r="C16" s="587">
        <v>1</v>
      </c>
      <c r="D16">
        <v>0.01</v>
      </c>
      <c r="E16">
        <v>0.01</v>
      </c>
      <c r="F16" s="403">
        <v>43860.957638888889</v>
      </c>
      <c r="G16">
        <v>1.10321</v>
      </c>
      <c r="H16" s="403">
        <v>43860.957638888889</v>
      </c>
      <c r="I16">
        <v>1.10321</v>
      </c>
      <c r="J16" s="403">
        <v>43861.080555555556</v>
      </c>
      <c r="K16">
        <v>1.1029100000000001</v>
      </c>
      <c r="L16">
        <v>0</v>
      </c>
      <c r="M16">
        <v>3</v>
      </c>
      <c r="N16">
        <v>0.19</v>
      </c>
      <c r="O16" s="588">
        <v>0.12291666666715173</v>
      </c>
    </row>
    <row r="17" spans="1:15">
      <c r="A17" s="587">
        <v>16</v>
      </c>
      <c r="B17" s="587" t="s">
        <v>97</v>
      </c>
      <c r="C17" s="587">
        <v>2</v>
      </c>
      <c r="D17">
        <v>0.02</v>
      </c>
      <c r="E17">
        <v>0.03</v>
      </c>
      <c r="F17" s="403">
        <v>43861.895833333336</v>
      </c>
      <c r="G17">
        <v>1.1085199999999999</v>
      </c>
      <c r="H17" s="403">
        <v>43861.944444444445</v>
      </c>
      <c r="I17">
        <v>1.10903</v>
      </c>
      <c r="J17" s="403">
        <v>43864.024305555555</v>
      </c>
      <c r="K17">
        <v>1.10856</v>
      </c>
      <c r="L17">
        <v>5.1000000000003638</v>
      </c>
      <c r="M17">
        <v>4.6999999999989086</v>
      </c>
      <c r="N17">
        <v>0.57999999999999996</v>
      </c>
      <c r="O17" s="588">
        <v>0.12847222221898846</v>
      </c>
    </row>
    <row r="18" spans="1:15">
      <c r="A18" s="587">
        <v>17</v>
      </c>
      <c r="B18" s="587" t="s">
        <v>97</v>
      </c>
      <c r="C18" s="587">
        <v>1</v>
      </c>
      <c r="D18">
        <v>0.01</v>
      </c>
      <c r="E18">
        <v>0.01</v>
      </c>
      <c r="F18" s="403">
        <v>43867.927083333336</v>
      </c>
      <c r="G18">
        <v>1.0980700000000001</v>
      </c>
      <c r="H18" s="403">
        <v>43867.927083333336</v>
      </c>
      <c r="I18">
        <v>1.0980700000000001</v>
      </c>
      <c r="J18" s="403">
        <v>43867.955555555556</v>
      </c>
      <c r="K18">
        <v>1.0977699999999999</v>
      </c>
      <c r="L18">
        <v>0</v>
      </c>
      <c r="M18">
        <v>3.000000000001819</v>
      </c>
      <c r="N18">
        <v>0.2</v>
      </c>
      <c r="O18" s="588">
        <v>2.8472222220443655E-2</v>
      </c>
    </row>
    <row r="19" spans="1:15">
      <c r="A19" s="587">
        <v>18</v>
      </c>
      <c r="B19" s="587" t="s">
        <v>97</v>
      </c>
      <c r="C19" s="587">
        <v>2</v>
      </c>
      <c r="D19">
        <v>0.02</v>
      </c>
      <c r="E19">
        <v>0.03</v>
      </c>
      <c r="F19" s="403">
        <v>43867.955555555556</v>
      </c>
      <c r="G19">
        <v>1.09775</v>
      </c>
      <c r="H19" s="403">
        <v>43867.999305555553</v>
      </c>
      <c r="I19">
        <v>1.0982700000000001</v>
      </c>
      <c r="J19" s="403">
        <v>43868.086111111108</v>
      </c>
      <c r="K19">
        <v>1.0978000000000001</v>
      </c>
      <c r="L19">
        <v>5.2000000000007276</v>
      </c>
      <c r="M19">
        <v>4.6999999999989086</v>
      </c>
      <c r="N19">
        <v>0.56999999999999995</v>
      </c>
      <c r="O19" s="588">
        <v>0.13055555555183673</v>
      </c>
    </row>
    <row r="20" spans="1:15">
      <c r="A20" s="587">
        <v>19</v>
      </c>
      <c r="B20" s="587" t="s">
        <v>97</v>
      </c>
      <c r="C20" s="587">
        <v>1</v>
      </c>
      <c r="D20">
        <v>0.01</v>
      </c>
      <c r="E20">
        <v>0.01</v>
      </c>
      <c r="F20" s="403">
        <v>43872.833333333336</v>
      </c>
      <c r="G20">
        <v>1.09216</v>
      </c>
      <c r="H20" s="403">
        <v>43872.833333333336</v>
      </c>
      <c r="I20">
        <v>1.09216</v>
      </c>
      <c r="J20" s="403">
        <v>43872.838194444441</v>
      </c>
      <c r="K20">
        <v>1.0918600000000001</v>
      </c>
      <c r="L20">
        <v>0</v>
      </c>
      <c r="M20">
        <v>3</v>
      </c>
      <c r="N20">
        <v>0.2</v>
      </c>
      <c r="O20" s="588">
        <v>4.8611111051286571E-3</v>
      </c>
    </row>
    <row r="21" spans="1:15">
      <c r="A21" s="587">
        <v>20</v>
      </c>
      <c r="B21" s="587" t="s">
        <v>97</v>
      </c>
      <c r="C21" s="587">
        <v>1</v>
      </c>
      <c r="D21">
        <v>0.01</v>
      </c>
      <c r="E21">
        <v>0.01</v>
      </c>
      <c r="F21" s="403">
        <v>43872.838194444441</v>
      </c>
      <c r="G21">
        <v>1.09182</v>
      </c>
      <c r="H21" s="403">
        <v>43872.838194444441</v>
      </c>
      <c r="I21">
        <v>1.09182</v>
      </c>
      <c r="J21" s="403">
        <v>43873.090277777781</v>
      </c>
      <c r="K21">
        <v>1.09152</v>
      </c>
      <c r="L21">
        <v>0</v>
      </c>
      <c r="M21">
        <v>3</v>
      </c>
      <c r="N21">
        <v>0.19</v>
      </c>
      <c r="O21" s="588">
        <v>0.25208333334012423</v>
      </c>
    </row>
    <row r="22" spans="1:15">
      <c r="A22" s="587">
        <v>21</v>
      </c>
      <c r="B22" s="587" t="s">
        <v>97</v>
      </c>
      <c r="C22" s="587">
        <v>1</v>
      </c>
      <c r="D22">
        <v>0.01</v>
      </c>
      <c r="E22">
        <v>0.01</v>
      </c>
      <c r="F22" s="403">
        <v>43873.958333333336</v>
      </c>
      <c r="G22">
        <v>1.08754</v>
      </c>
      <c r="H22" s="403">
        <v>43873.958333333336</v>
      </c>
      <c r="I22">
        <v>1.08754</v>
      </c>
      <c r="J22" s="403">
        <v>43873.987500000003</v>
      </c>
      <c r="K22">
        <v>1.08724</v>
      </c>
      <c r="L22">
        <v>0</v>
      </c>
      <c r="M22">
        <v>3</v>
      </c>
      <c r="N22">
        <v>0.2</v>
      </c>
      <c r="O22" s="588">
        <v>2.9166666667151731E-2</v>
      </c>
    </row>
    <row r="23" spans="1:15">
      <c r="A23" s="587">
        <v>22</v>
      </c>
      <c r="B23" s="587" t="s">
        <v>97</v>
      </c>
      <c r="C23" s="587">
        <v>1</v>
      </c>
      <c r="D23">
        <v>0.01</v>
      </c>
      <c r="E23">
        <v>0.01</v>
      </c>
      <c r="F23" s="403">
        <v>43875.84375</v>
      </c>
      <c r="G23">
        <v>1.08453</v>
      </c>
      <c r="H23" s="403">
        <v>43875.84375</v>
      </c>
      <c r="I23">
        <v>1.08453</v>
      </c>
      <c r="J23" s="403">
        <v>43875.854166666664</v>
      </c>
      <c r="K23">
        <v>1.08423</v>
      </c>
      <c r="L23">
        <v>0</v>
      </c>
      <c r="M23">
        <v>2.999999999998181</v>
      </c>
      <c r="N23">
        <v>0.2</v>
      </c>
      <c r="O23" s="588">
        <v>1.0416666664241347E-2</v>
      </c>
    </row>
    <row r="24" spans="1:15">
      <c r="A24" s="587">
        <v>23</v>
      </c>
      <c r="B24" s="587" t="s">
        <v>97</v>
      </c>
      <c r="C24" s="587">
        <v>1</v>
      </c>
      <c r="D24">
        <v>0.01</v>
      </c>
      <c r="E24">
        <v>0.01</v>
      </c>
      <c r="F24" s="403">
        <v>43875.885416666664</v>
      </c>
      <c r="G24">
        <v>1.0845100000000001</v>
      </c>
      <c r="H24" s="403">
        <v>43875.885416666664</v>
      </c>
      <c r="I24">
        <v>1.0845100000000001</v>
      </c>
      <c r="J24" s="403">
        <v>43875.896527777775</v>
      </c>
      <c r="K24">
        <v>1.0842099999999999</v>
      </c>
      <c r="L24">
        <v>0</v>
      </c>
      <c r="M24">
        <v>3.000000000001819</v>
      </c>
      <c r="N24">
        <v>0.2</v>
      </c>
      <c r="O24" s="588">
        <v>1.1111111110949423E-2</v>
      </c>
    </row>
    <row r="25" spans="1:15">
      <c r="A25" s="587">
        <v>24</v>
      </c>
      <c r="B25" s="587" t="s">
        <v>97</v>
      </c>
      <c r="C25" s="587">
        <v>1</v>
      </c>
      <c r="D25">
        <v>0.01</v>
      </c>
      <c r="E25">
        <v>0.01</v>
      </c>
      <c r="F25" s="403">
        <v>43880.90625</v>
      </c>
      <c r="G25">
        <v>1.0800700000000001</v>
      </c>
      <c r="H25" s="403">
        <v>43880.90625</v>
      </c>
      <c r="I25">
        <v>1.0800700000000001</v>
      </c>
      <c r="J25" s="403">
        <v>43880.912499999999</v>
      </c>
      <c r="K25">
        <v>1.0797699999999999</v>
      </c>
      <c r="L25">
        <v>0</v>
      </c>
      <c r="M25">
        <v>3.000000000001819</v>
      </c>
      <c r="N25">
        <v>0.2</v>
      </c>
      <c r="O25" s="588">
        <v>6.2499999985448085E-3</v>
      </c>
    </row>
    <row r="26" spans="1:15">
      <c r="A26" s="587">
        <v>25</v>
      </c>
      <c r="B26" s="587" t="s">
        <v>97</v>
      </c>
      <c r="C26" s="587">
        <v>3</v>
      </c>
      <c r="D26">
        <v>0.03</v>
      </c>
      <c r="E26">
        <v>0.06</v>
      </c>
      <c r="F26" s="403">
        <v>43880.912499999999</v>
      </c>
      <c r="G26">
        <v>1.07975</v>
      </c>
      <c r="H26" s="403">
        <v>43881.092361111114</v>
      </c>
      <c r="I26">
        <v>1.08121</v>
      </c>
      <c r="J26" s="403">
        <v>43881.147916666669</v>
      </c>
      <c r="K26">
        <v>1.0803499999999999</v>
      </c>
      <c r="L26">
        <v>14.600000000000364</v>
      </c>
      <c r="M26">
        <v>8.6000000000003638</v>
      </c>
      <c r="N26">
        <v>1.1599999999999997</v>
      </c>
      <c r="O26" s="588">
        <v>0.23541666667006211</v>
      </c>
    </row>
    <row r="27" spans="1:15">
      <c r="A27" s="587">
        <v>26</v>
      </c>
      <c r="B27" s="587" t="s">
        <v>97</v>
      </c>
      <c r="C27" s="587">
        <v>1</v>
      </c>
      <c r="D27">
        <v>0.01</v>
      </c>
      <c r="E27">
        <v>0.01</v>
      </c>
      <c r="F27" s="403">
        <v>43885.833333333336</v>
      </c>
      <c r="G27">
        <v>1.08708</v>
      </c>
      <c r="H27" s="403">
        <v>43885.833333333336</v>
      </c>
      <c r="I27">
        <v>1.08708</v>
      </c>
      <c r="J27" s="403">
        <v>43885.85</v>
      </c>
      <c r="K27">
        <v>1.0867800000000001</v>
      </c>
      <c r="L27">
        <v>0</v>
      </c>
      <c r="M27">
        <v>3</v>
      </c>
      <c r="N27">
        <v>0.2</v>
      </c>
      <c r="O27" s="588">
        <v>1.6666666662786156E-2</v>
      </c>
    </row>
    <row r="28" spans="1:15">
      <c r="A28" s="587">
        <v>27</v>
      </c>
      <c r="B28" s="587" t="s">
        <v>97</v>
      </c>
      <c r="C28" s="587">
        <v>1</v>
      </c>
      <c r="D28">
        <v>0.01</v>
      </c>
      <c r="E28">
        <v>0.01</v>
      </c>
      <c r="F28" s="403">
        <v>43885.85</v>
      </c>
      <c r="G28">
        <v>1.08677</v>
      </c>
      <c r="H28" s="403">
        <v>43885.85</v>
      </c>
      <c r="I28">
        <v>1.08677</v>
      </c>
      <c r="J28" s="403">
        <v>43885.864583333336</v>
      </c>
      <c r="K28">
        <v>1.08647</v>
      </c>
      <c r="L28">
        <v>0</v>
      </c>
      <c r="M28">
        <v>3</v>
      </c>
      <c r="N28">
        <v>0.2</v>
      </c>
      <c r="O28" s="588">
        <v>1.4583333337213844E-2</v>
      </c>
    </row>
    <row r="29" spans="1:15">
      <c r="A29" s="587">
        <v>28</v>
      </c>
      <c r="B29" s="587" t="s">
        <v>97</v>
      </c>
      <c r="C29" s="587">
        <v>1</v>
      </c>
      <c r="D29">
        <v>0.01</v>
      </c>
      <c r="E29">
        <v>0.01</v>
      </c>
      <c r="F29" s="403">
        <v>43886.833333333336</v>
      </c>
      <c r="G29">
        <v>1.0882700000000001</v>
      </c>
      <c r="H29" s="403">
        <v>43886.833333333336</v>
      </c>
      <c r="I29">
        <v>1.0882700000000001</v>
      </c>
      <c r="J29" s="403">
        <v>43886.838888888888</v>
      </c>
      <c r="K29">
        <v>1.0879700000000001</v>
      </c>
      <c r="L29">
        <v>0</v>
      </c>
      <c r="M29">
        <v>3</v>
      </c>
      <c r="N29">
        <v>0.2</v>
      </c>
      <c r="O29" s="588">
        <v>5.5555555518367328E-3</v>
      </c>
    </row>
    <row r="30" spans="1:15">
      <c r="A30" s="587">
        <v>29</v>
      </c>
      <c r="B30" s="587" t="s">
        <v>97</v>
      </c>
      <c r="C30" s="587">
        <v>1</v>
      </c>
      <c r="D30">
        <v>0.01</v>
      </c>
      <c r="E30">
        <v>0.01</v>
      </c>
      <c r="F30" s="403">
        <v>43886.838888888888</v>
      </c>
      <c r="G30">
        <v>1.08795</v>
      </c>
      <c r="H30" s="403">
        <v>43886.838888888888</v>
      </c>
      <c r="I30">
        <v>1.08795</v>
      </c>
      <c r="J30" s="403">
        <v>43886.842361111114</v>
      </c>
      <c r="K30">
        <v>1.08765</v>
      </c>
      <c r="L30">
        <v>0</v>
      </c>
      <c r="M30">
        <v>3</v>
      </c>
      <c r="N30">
        <v>0.2</v>
      </c>
      <c r="O30" s="588">
        <v>3.4722222262644209E-3</v>
      </c>
    </row>
    <row r="31" spans="1:15">
      <c r="A31" s="587">
        <v>30</v>
      </c>
      <c r="B31" s="587" t="s">
        <v>97</v>
      </c>
      <c r="C31" s="587">
        <v>1</v>
      </c>
      <c r="D31">
        <v>0.01</v>
      </c>
      <c r="E31">
        <v>0.01</v>
      </c>
      <c r="F31" s="403">
        <v>43886.842361111114</v>
      </c>
      <c r="G31">
        <v>1.0876300000000001</v>
      </c>
      <c r="H31" s="403">
        <v>43886.842361111114</v>
      </c>
      <c r="I31">
        <v>1.0876300000000001</v>
      </c>
      <c r="J31" s="403">
        <v>43886.856944444444</v>
      </c>
      <c r="K31">
        <v>1.0873299999999999</v>
      </c>
      <c r="L31">
        <v>0</v>
      </c>
      <c r="M31">
        <v>3.000000000001819</v>
      </c>
      <c r="N31">
        <v>0.2</v>
      </c>
      <c r="O31" s="588">
        <v>1.4583333329937886E-2</v>
      </c>
    </row>
    <row r="32" spans="1:15">
      <c r="A32" s="587">
        <v>31</v>
      </c>
      <c r="B32" s="587" t="s">
        <v>97</v>
      </c>
      <c r="C32" s="587">
        <v>2</v>
      </c>
      <c r="D32">
        <v>0.02</v>
      </c>
      <c r="E32">
        <v>0.03</v>
      </c>
      <c r="F32" s="403">
        <v>43888.84375</v>
      </c>
      <c r="G32">
        <v>1.0980399999999999</v>
      </c>
      <c r="H32" s="403">
        <v>43888.84652777778</v>
      </c>
      <c r="I32">
        <v>1.0985499999999999</v>
      </c>
      <c r="J32" s="403">
        <v>43888.87222222222</v>
      </c>
      <c r="K32">
        <v>1.0980799999999999</v>
      </c>
      <c r="L32">
        <v>5.1000000000003638</v>
      </c>
      <c r="M32">
        <v>4.7000000000007276</v>
      </c>
      <c r="N32">
        <v>0.6</v>
      </c>
      <c r="O32" s="588">
        <v>2.8472222220443655E-2</v>
      </c>
    </row>
    <row r="33" spans="1:15">
      <c r="A33" s="587">
        <v>32</v>
      </c>
      <c r="B33" s="587" t="s">
        <v>97</v>
      </c>
      <c r="C33" s="587">
        <v>1</v>
      </c>
      <c r="D33">
        <v>0.01</v>
      </c>
      <c r="E33">
        <v>0.01</v>
      </c>
      <c r="F33" s="403">
        <v>43888.96875</v>
      </c>
      <c r="G33">
        <v>1.0997300000000001</v>
      </c>
      <c r="H33" s="403">
        <v>43888.96875</v>
      </c>
      <c r="I33">
        <v>1.0997300000000001</v>
      </c>
      <c r="J33" s="403">
        <v>43888.96875</v>
      </c>
      <c r="K33">
        <v>1.0994299999999999</v>
      </c>
      <c r="L33">
        <v>0</v>
      </c>
      <c r="M33">
        <v>3.000000000001819</v>
      </c>
      <c r="N33">
        <v>0.2</v>
      </c>
      <c r="O33" s="588">
        <v>0</v>
      </c>
    </row>
    <row r="34" spans="1:15">
      <c r="A34" s="587">
        <v>33</v>
      </c>
      <c r="B34" s="587" t="s">
        <v>97</v>
      </c>
      <c r="C34" s="587">
        <v>2</v>
      </c>
      <c r="D34">
        <v>0.02</v>
      </c>
      <c r="E34">
        <v>0.03</v>
      </c>
      <c r="F34" s="403">
        <v>43888.96875</v>
      </c>
      <c r="G34">
        <v>1.0994200000000001</v>
      </c>
      <c r="H34" s="403">
        <v>43888.995138888888</v>
      </c>
      <c r="I34">
        <v>1.09996</v>
      </c>
      <c r="J34" s="403">
        <v>43889.125</v>
      </c>
      <c r="K34">
        <v>1.09948</v>
      </c>
      <c r="L34">
        <v>5.3999999999996362</v>
      </c>
      <c r="M34">
        <v>4.8000000000010914</v>
      </c>
      <c r="N34">
        <v>0.57999999999999996</v>
      </c>
      <c r="O34" s="588">
        <v>0.15625</v>
      </c>
    </row>
    <row r="35" spans="1:15">
      <c r="A35" s="587">
        <v>34</v>
      </c>
      <c r="B35" s="587" t="s">
        <v>97</v>
      </c>
      <c r="C35" s="587">
        <v>3</v>
      </c>
      <c r="D35">
        <v>0.03</v>
      </c>
      <c r="E35">
        <v>0.06</v>
      </c>
      <c r="F35" s="403">
        <v>43892.03125</v>
      </c>
      <c r="G35">
        <v>1.1044499999999999</v>
      </c>
      <c r="H35" s="403">
        <v>43892.043749999997</v>
      </c>
      <c r="I35">
        <v>1.1061300000000001</v>
      </c>
      <c r="J35" s="403">
        <v>43892.072916666664</v>
      </c>
      <c r="K35">
        <v>1.1052500000000001</v>
      </c>
      <c r="L35">
        <v>16.800000000001091</v>
      </c>
      <c r="M35">
        <v>8.8000000000010914</v>
      </c>
      <c r="N35">
        <v>1.1799999999999997</v>
      </c>
      <c r="O35" s="588">
        <v>4.1666666664241347E-2</v>
      </c>
    </row>
    <row r="36" spans="1:15">
      <c r="A36" s="587">
        <v>35</v>
      </c>
      <c r="B36" s="587" t="s">
        <v>97</v>
      </c>
      <c r="C36" s="587">
        <v>1</v>
      </c>
      <c r="D36">
        <v>0.01</v>
      </c>
      <c r="E36">
        <v>0.01</v>
      </c>
      <c r="F36" s="403">
        <v>43892.833333333336</v>
      </c>
      <c r="G36">
        <v>1.1179699999999999</v>
      </c>
      <c r="H36" s="403">
        <v>43892.833333333336</v>
      </c>
      <c r="I36">
        <v>1.1179699999999999</v>
      </c>
      <c r="J36" s="403">
        <v>43892.836111111108</v>
      </c>
      <c r="K36">
        <v>1.1176699999999999</v>
      </c>
      <c r="L36">
        <v>0</v>
      </c>
      <c r="M36">
        <v>3</v>
      </c>
      <c r="N36">
        <v>0.2</v>
      </c>
      <c r="O36" s="588">
        <v>2.7777777722803876E-3</v>
      </c>
    </row>
    <row r="37" spans="1:15">
      <c r="A37" s="587">
        <v>36</v>
      </c>
      <c r="B37" s="587" t="s">
        <v>97</v>
      </c>
      <c r="C37" s="587">
        <v>1</v>
      </c>
      <c r="D37">
        <v>0.01</v>
      </c>
      <c r="E37">
        <v>0.01</v>
      </c>
      <c r="F37" s="403">
        <v>43892.836111111108</v>
      </c>
      <c r="G37">
        <v>1.1176200000000001</v>
      </c>
      <c r="H37" s="403">
        <v>43892.836111111108</v>
      </c>
      <c r="I37">
        <v>1.1176200000000001</v>
      </c>
      <c r="J37" s="403">
        <v>43892.837500000001</v>
      </c>
      <c r="K37">
        <v>1.1173200000000001</v>
      </c>
      <c r="L37">
        <v>0</v>
      </c>
      <c r="M37">
        <v>3</v>
      </c>
      <c r="N37">
        <v>0.2</v>
      </c>
      <c r="O37" s="588">
        <v>1.3888888934161514E-3</v>
      </c>
    </row>
    <row r="38" spans="1:15">
      <c r="A38" s="587">
        <v>37</v>
      </c>
      <c r="B38" s="587" t="s">
        <v>97</v>
      </c>
      <c r="C38" s="587">
        <v>1</v>
      </c>
      <c r="D38">
        <v>0.01</v>
      </c>
      <c r="E38">
        <v>0.01</v>
      </c>
      <c r="F38" s="403">
        <v>43892.837500000001</v>
      </c>
      <c r="G38">
        <v>1.1172899999999999</v>
      </c>
      <c r="H38" s="403">
        <v>43892.837500000001</v>
      </c>
      <c r="I38">
        <v>1.1172899999999999</v>
      </c>
      <c r="J38" s="403">
        <v>43892.859722222223</v>
      </c>
      <c r="K38">
        <v>1.1169899999999999</v>
      </c>
      <c r="L38">
        <v>0</v>
      </c>
      <c r="M38">
        <v>3</v>
      </c>
      <c r="N38">
        <v>0.2</v>
      </c>
      <c r="O38" s="588">
        <v>2.2222222221898846E-2</v>
      </c>
    </row>
    <row r="39" spans="1:15">
      <c r="A39" s="587">
        <v>38</v>
      </c>
      <c r="B39" s="587" t="s">
        <v>97</v>
      </c>
      <c r="C39" s="587">
        <v>1</v>
      </c>
      <c r="D39">
        <v>0.01</v>
      </c>
      <c r="E39">
        <v>0.01</v>
      </c>
      <c r="F39" s="403">
        <v>43893.875</v>
      </c>
      <c r="G39">
        <v>1.11849</v>
      </c>
      <c r="H39" s="403">
        <v>43893.875</v>
      </c>
      <c r="I39">
        <v>1.11849</v>
      </c>
      <c r="J39" s="403">
        <v>43893.875</v>
      </c>
      <c r="K39">
        <v>1.11819</v>
      </c>
      <c r="L39">
        <v>0</v>
      </c>
      <c r="M39">
        <v>3</v>
      </c>
      <c r="N39">
        <v>0.2</v>
      </c>
      <c r="O39" s="588">
        <v>0</v>
      </c>
    </row>
    <row r="40" spans="1:15">
      <c r="A40" s="587">
        <v>39</v>
      </c>
      <c r="B40" s="587" t="s">
        <v>97</v>
      </c>
      <c r="C40" s="587">
        <v>2</v>
      </c>
      <c r="D40">
        <v>0.02</v>
      </c>
      <c r="E40">
        <v>0.03</v>
      </c>
      <c r="F40" s="403">
        <v>43893.875</v>
      </c>
      <c r="G40">
        <v>1.11815</v>
      </c>
      <c r="H40" s="403">
        <v>43893.878472222219</v>
      </c>
      <c r="I40">
        <v>1.11866</v>
      </c>
      <c r="J40" s="403">
        <v>43893.882638888892</v>
      </c>
      <c r="K40">
        <v>1.11819</v>
      </c>
      <c r="L40">
        <v>5.1000000000003638</v>
      </c>
      <c r="M40">
        <v>4.7000000000007276</v>
      </c>
      <c r="N40">
        <v>0.6</v>
      </c>
      <c r="O40" s="588">
        <v>7.6388888919609599E-3</v>
      </c>
    </row>
    <row r="41" spans="1:15">
      <c r="A41" s="587">
        <v>40</v>
      </c>
      <c r="B41" s="587" t="s">
        <v>97</v>
      </c>
      <c r="C41" s="587">
        <v>1</v>
      </c>
      <c r="D41">
        <v>0.01</v>
      </c>
      <c r="E41">
        <v>0.01</v>
      </c>
      <c r="F41" s="403">
        <v>43895.833333333336</v>
      </c>
      <c r="G41">
        <v>1.12141</v>
      </c>
      <c r="H41" s="403">
        <v>43895.833333333336</v>
      </c>
      <c r="I41">
        <v>1.12141</v>
      </c>
      <c r="J41" s="403">
        <v>43895.834722222222</v>
      </c>
      <c r="K41">
        <v>1.1211100000000001</v>
      </c>
      <c r="L41">
        <v>0</v>
      </c>
      <c r="M41">
        <v>3</v>
      </c>
      <c r="N41">
        <v>0.2</v>
      </c>
      <c r="O41" s="588">
        <v>1.3888888861401938E-3</v>
      </c>
    </row>
    <row r="42" spans="1:15">
      <c r="A42" s="587">
        <v>41</v>
      </c>
      <c r="B42" s="587" t="s">
        <v>97</v>
      </c>
      <c r="C42" s="587">
        <v>1</v>
      </c>
      <c r="D42">
        <v>0.01</v>
      </c>
      <c r="E42">
        <v>0.01</v>
      </c>
      <c r="F42" s="403">
        <v>43895.834722222222</v>
      </c>
      <c r="G42">
        <v>1.1210800000000001</v>
      </c>
      <c r="H42" s="403">
        <v>43895.834722222222</v>
      </c>
      <c r="I42">
        <v>1.1210800000000001</v>
      </c>
      <c r="J42" s="403">
        <v>43895.836111111108</v>
      </c>
      <c r="K42">
        <v>1.1207800000000001</v>
      </c>
      <c r="L42">
        <v>0</v>
      </c>
      <c r="M42">
        <v>3</v>
      </c>
      <c r="N42">
        <v>0.2</v>
      </c>
      <c r="O42" s="588">
        <v>1.3888888861401938E-3</v>
      </c>
    </row>
    <row r="43" spans="1:15">
      <c r="A43" s="587">
        <v>42</v>
      </c>
      <c r="B43" s="587" t="s">
        <v>97</v>
      </c>
      <c r="C43" s="587">
        <v>2</v>
      </c>
      <c r="D43">
        <v>0.02</v>
      </c>
      <c r="E43">
        <v>0.03</v>
      </c>
      <c r="F43" s="403">
        <v>43895.836111111108</v>
      </c>
      <c r="G43">
        <v>1.12076</v>
      </c>
      <c r="H43" s="403">
        <v>43895.837500000001</v>
      </c>
      <c r="I43">
        <v>1.12127</v>
      </c>
      <c r="J43" s="403">
        <v>43895.857638888891</v>
      </c>
      <c r="K43">
        <v>1.1208</v>
      </c>
      <c r="L43">
        <v>5.1000000000003638</v>
      </c>
      <c r="M43">
        <v>4.7000000000007276</v>
      </c>
      <c r="N43">
        <v>0.6</v>
      </c>
      <c r="O43" s="588">
        <v>2.1527777782466728E-2</v>
      </c>
    </row>
    <row r="44" spans="1:15">
      <c r="A44" s="587">
        <v>43</v>
      </c>
      <c r="B44" s="587" t="s">
        <v>97</v>
      </c>
      <c r="C44" s="587">
        <v>1</v>
      </c>
      <c r="D44">
        <v>0.01</v>
      </c>
      <c r="E44">
        <v>0.01</v>
      </c>
      <c r="F44" s="403">
        <v>43895.857638888891</v>
      </c>
      <c r="G44">
        <v>1.1207800000000001</v>
      </c>
      <c r="H44" s="403">
        <v>43895.857638888891</v>
      </c>
      <c r="I44">
        <v>1.1207800000000001</v>
      </c>
      <c r="J44" s="403">
        <v>43895.866666666669</v>
      </c>
      <c r="K44">
        <v>1.1204799999999999</v>
      </c>
      <c r="L44">
        <v>0</v>
      </c>
      <c r="M44">
        <v>3.000000000001819</v>
      </c>
      <c r="N44">
        <v>0.2</v>
      </c>
      <c r="O44" s="588">
        <v>9.0277777781011537E-3</v>
      </c>
    </row>
    <row r="45" spans="1:15">
      <c r="A45" s="587">
        <v>44</v>
      </c>
      <c r="B45" s="587" t="s">
        <v>97</v>
      </c>
      <c r="C45" s="587">
        <v>1</v>
      </c>
      <c r="D45">
        <v>0.01</v>
      </c>
      <c r="E45">
        <v>0.01</v>
      </c>
      <c r="F45" s="403">
        <v>43899.833333333336</v>
      </c>
      <c r="G45">
        <v>1.14707</v>
      </c>
      <c r="H45" s="403">
        <v>43899.833333333336</v>
      </c>
      <c r="I45">
        <v>1.14707</v>
      </c>
      <c r="J45" s="403">
        <v>43899.834027777775</v>
      </c>
      <c r="K45">
        <v>1.1467700000000001</v>
      </c>
      <c r="L45">
        <v>0</v>
      </c>
      <c r="M45">
        <v>3</v>
      </c>
      <c r="N45">
        <v>0.2</v>
      </c>
      <c r="O45" s="588">
        <v>6.9444443943211809E-4</v>
      </c>
    </row>
    <row r="46" spans="1:15">
      <c r="A46" s="587">
        <v>45</v>
      </c>
      <c r="B46" s="587" t="s">
        <v>97</v>
      </c>
      <c r="C46" s="587">
        <v>1</v>
      </c>
      <c r="D46">
        <v>0.01</v>
      </c>
      <c r="E46">
        <v>0.01</v>
      </c>
      <c r="F46" s="403">
        <v>43899.834027777775</v>
      </c>
      <c r="G46">
        <v>1.1467400000000001</v>
      </c>
      <c r="H46" s="403">
        <v>43899.834027777775</v>
      </c>
      <c r="I46">
        <v>1.1467400000000001</v>
      </c>
      <c r="J46" s="403">
        <v>43899.834027777775</v>
      </c>
      <c r="K46">
        <v>1.1464399999999999</v>
      </c>
      <c r="L46">
        <v>0</v>
      </c>
      <c r="M46">
        <v>3.000000000001819</v>
      </c>
      <c r="N46">
        <v>0.2</v>
      </c>
      <c r="O46" s="588">
        <v>0</v>
      </c>
    </row>
    <row r="47" spans="1:15">
      <c r="A47" s="587">
        <v>46</v>
      </c>
      <c r="B47" s="587" t="s">
        <v>97</v>
      </c>
      <c r="C47" s="587">
        <v>1</v>
      </c>
      <c r="D47">
        <v>0.01</v>
      </c>
      <c r="E47">
        <v>0.01</v>
      </c>
      <c r="F47" s="403">
        <v>43899.834027777775</v>
      </c>
      <c r="G47">
        <v>1.1464000000000001</v>
      </c>
      <c r="H47" s="403">
        <v>43899.834027777775</v>
      </c>
      <c r="I47">
        <v>1.1464000000000001</v>
      </c>
      <c r="J47" s="403">
        <v>43899.834722222222</v>
      </c>
      <c r="K47">
        <v>1.1460999999999999</v>
      </c>
      <c r="L47">
        <v>0</v>
      </c>
      <c r="M47">
        <v>3.000000000001819</v>
      </c>
      <c r="N47">
        <v>0.2</v>
      </c>
      <c r="O47" s="588">
        <v>6.944444467080757E-4</v>
      </c>
    </row>
    <row r="48" spans="1:15">
      <c r="A48" s="587">
        <v>47</v>
      </c>
      <c r="B48" s="587" t="s">
        <v>97</v>
      </c>
      <c r="C48" s="587">
        <v>1</v>
      </c>
      <c r="D48">
        <v>0.01</v>
      </c>
      <c r="E48">
        <v>0.01</v>
      </c>
      <c r="F48" s="403">
        <v>43899.834722222222</v>
      </c>
      <c r="G48">
        <v>1.1460699999999999</v>
      </c>
      <c r="H48" s="403">
        <v>43899.834722222222</v>
      </c>
      <c r="I48">
        <v>1.1460699999999999</v>
      </c>
      <c r="J48" s="403">
        <v>43899.834722222222</v>
      </c>
      <c r="K48">
        <v>1.14577</v>
      </c>
      <c r="L48">
        <v>0</v>
      </c>
      <c r="M48">
        <v>3</v>
      </c>
      <c r="N48">
        <v>0.2</v>
      </c>
      <c r="O48" s="588">
        <v>0</v>
      </c>
    </row>
    <row r="49" spans="1:15">
      <c r="A49" s="587">
        <v>48</v>
      </c>
      <c r="B49" s="587" t="s">
        <v>97</v>
      </c>
      <c r="C49" s="587">
        <v>1</v>
      </c>
      <c r="D49">
        <v>0.01</v>
      </c>
      <c r="E49">
        <v>0.01</v>
      </c>
      <c r="F49" s="403">
        <v>43899.834722222222</v>
      </c>
      <c r="G49">
        <v>1.14574</v>
      </c>
      <c r="H49" s="403">
        <v>43899.834722222222</v>
      </c>
      <c r="I49">
        <v>1.14574</v>
      </c>
      <c r="J49" s="403">
        <v>43899.834722222222</v>
      </c>
      <c r="K49">
        <v>1.14544</v>
      </c>
      <c r="L49">
        <v>0</v>
      </c>
      <c r="M49">
        <v>3</v>
      </c>
      <c r="N49">
        <v>0.2</v>
      </c>
      <c r="O49" s="588">
        <v>0</v>
      </c>
    </row>
    <row r="50" spans="1:15">
      <c r="A50" s="587">
        <v>49</v>
      </c>
      <c r="B50" s="587" t="s">
        <v>97</v>
      </c>
      <c r="C50" s="587">
        <v>1</v>
      </c>
      <c r="D50">
        <v>0.01</v>
      </c>
      <c r="E50">
        <v>0.01</v>
      </c>
      <c r="F50" s="403">
        <v>43908.916666666664</v>
      </c>
      <c r="G50">
        <v>1.08721</v>
      </c>
      <c r="H50" s="403">
        <v>43908.916666666664</v>
      </c>
      <c r="I50">
        <v>1.08721</v>
      </c>
      <c r="J50" s="403">
        <v>43908.916666666664</v>
      </c>
      <c r="K50">
        <v>1.08691</v>
      </c>
      <c r="L50">
        <v>0</v>
      </c>
      <c r="M50">
        <v>3</v>
      </c>
      <c r="N50">
        <v>0.2</v>
      </c>
      <c r="O50" s="588">
        <v>0</v>
      </c>
    </row>
    <row r="51" spans="1:15">
      <c r="A51" s="587">
        <v>50</v>
      </c>
      <c r="B51" s="587" t="s">
        <v>97</v>
      </c>
      <c r="C51" s="587">
        <v>1</v>
      </c>
      <c r="D51">
        <v>0.01</v>
      </c>
      <c r="E51">
        <v>0.01</v>
      </c>
      <c r="F51" s="403">
        <v>43908.916666666664</v>
      </c>
      <c r="G51">
        <v>1.08687</v>
      </c>
      <c r="H51" s="403">
        <v>43908.916666666664</v>
      </c>
      <c r="I51">
        <v>1.08687</v>
      </c>
      <c r="J51" s="403">
        <v>43908.917361111111</v>
      </c>
      <c r="K51">
        <v>1.08657</v>
      </c>
      <c r="L51">
        <v>0</v>
      </c>
      <c r="M51">
        <v>3</v>
      </c>
      <c r="N51">
        <v>0.2</v>
      </c>
      <c r="O51" s="588">
        <v>6.944444467080757E-4</v>
      </c>
    </row>
    <row r="52" spans="1:15">
      <c r="A52" s="587">
        <v>51</v>
      </c>
      <c r="B52" s="587" t="s">
        <v>97</v>
      </c>
      <c r="C52" s="587">
        <v>1</v>
      </c>
      <c r="D52">
        <v>0.01</v>
      </c>
      <c r="E52">
        <v>0.01</v>
      </c>
      <c r="F52" s="403">
        <v>43908.917361111111</v>
      </c>
      <c r="G52">
        <v>1.08649</v>
      </c>
      <c r="H52" s="403">
        <v>43908.917361111111</v>
      </c>
      <c r="I52">
        <v>1.08649</v>
      </c>
      <c r="J52" s="403">
        <v>43908.917361111111</v>
      </c>
      <c r="K52">
        <v>1.08619</v>
      </c>
      <c r="L52">
        <v>0</v>
      </c>
      <c r="M52">
        <v>3</v>
      </c>
      <c r="N52">
        <v>0.2</v>
      </c>
      <c r="O52" s="588">
        <v>0</v>
      </c>
    </row>
    <row r="53" spans="1:15">
      <c r="A53" s="587">
        <v>52</v>
      </c>
      <c r="B53" s="587" t="s">
        <v>97</v>
      </c>
      <c r="C53" s="587">
        <v>1</v>
      </c>
      <c r="D53">
        <v>0.01</v>
      </c>
      <c r="E53">
        <v>0.01</v>
      </c>
      <c r="F53" s="403">
        <v>43908.96597222222</v>
      </c>
      <c r="G53">
        <v>1.0908599999999999</v>
      </c>
      <c r="H53" s="403">
        <v>43908.96597222222</v>
      </c>
      <c r="I53">
        <v>1.0908599999999999</v>
      </c>
      <c r="J53" s="403">
        <v>43908.970833333333</v>
      </c>
      <c r="K53">
        <v>1.09056</v>
      </c>
      <c r="L53">
        <v>0</v>
      </c>
      <c r="M53">
        <v>2.999999999998181</v>
      </c>
      <c r="N53">
        <v>0.2</v>
      </c>
      <c r="O53" s="588">
        <v>4.8611111124046147E-3</v>
      </c>
    </row>
    <row r="54" spans="1:15">
      <c r="A54" s="587">
        <v>53</v>
      </c>
      <c r="B54" s="587" t="s">
        <v>97</v>
      </c>
      <c r="C54" s="587">
        <v>2</v>
      </c>
      <c r="D54">
        <v>0.02</v>
      </c>
      <c r="E54">
        <v>0.03</v>
      </c>
      <c r="F54" s="403">
        <v>43908.970833333333</v>
      </c>
      <c r="G54">
        <v>1.0905400000000001</v>
      </c>
      <c r="H54" s="403">
        <v>43908.974305555559</v>
      </c>
      <c r="I54">
        <v>1.0910599999999999</v>
      </c>
      <c r="J54" s="403">
        <v>43908.975694444445</v>
      </c>
      <c r="K54">
        <v>1.0905899999999999</v>
      </c>
      <c r="L54">
        <v>5.1999999999970896</v>
      </c>
      <c r="M54">
        <v>4.6999999999989086</v>
      </c>
      <c r="N54">
        <v>0.59</v>
      </c>
      <c r="O54" s="588">
        <v>4.8611111124046147E-3</v>
      </c>
    </row>
    <row r="55" spans="1:15">
      <c r="A55" s="587">
        <v>54</v>
      </c>
      <c r="B55" s="587" t="s">
        <v>97</v>
      </c>
      <c r="C55" s="587">
        <v>2</v>
      </c>
      <c r="D55">
        <v>0.02</v>
      </c>
      <c r="E55">
        <v>0.03</v>
      </c>
      <c r="F55" s="403">
        <v>43908.975694444445</v>
      </c>
      <c r="G55">
        <v>1.09049</v>
      </c>
      <c r="H55" s="403">
        <v>43908.981249999997</v>
      </c>
      <c r="I55">
        <v>1.091</v>
      </c>
      <c r="J55" s="403">
        <v>43908.98541666667</v>
      </c>
      <c r="K55">
        <v>1.09053</v>
      </c>
      <c r="L55">
        <v>5.1000000000003638</v>
      </c>
      <c r="M55">
        <v>4.7000000000007276</v>
      </c>
      <c r="N55">
        <v>0.6</v>
      </c>
      <c r="O55" s="588">
        <v>9.7222222248092294E-3</v>
      </c>
    </row>
    <row r="56" spans="1:15">
      <c r="A56" s="587">
        <v>55</v>
      </c>
      <c r="B56" s="587" t="s">
        <v>97</v>
      </c>
      <c r="C56" s="587">
        <v>1</v>
      </c>
      <c r="D56">
        <v>0.01</v>
      </c>
      <c r="E56">
        <v>0.01</v>
      </c>
      <c r="F56" s="403">
        <v>43913.008333333331</v>
      </c>
      <c r="G56">
        <v>1.07012</v>
      </c>
      <c r="H56" s="403">
        <v>43913.008333333331</v>
      </c>
      <c r="I56">
        <v>1.07012</v>
      </c>
      <c r="J56" s="403">
        <v>43913.030555555553</v>
      </c>
      <c r="K56">
        <v>1.06982</v>
      </c>
      <c r="L56">
        <v>0</v>
      </c>
      <c r="M56">
        <v>2.999999999998181</v>
      </c>
      <c r="N56">
        <v>0.2</v>
      </c>
      <c r="O56" s="588">
        <v>2.2222222221898846E-2</v>
      </c>
    </row>
    <row r="57" spans="1:15">
      <c r="A57" s="587">
        <v>56</v>
      </c>
      <c r="B57" s="587" t="s">
        <v>97</v>
      </c>
      <c r="C57" s="587">
        <v>1</v>
      </c>
      <c r="D57">
        <v>0.01</v>
      </c>
      <c r="E57">
        <v>0.01</v>
      </c>
      <c r="F57" s="403">
        <v>43915.833333333336</v>
      </c>
      <c r="G57">
        <v>1.0849899999999999</v>
      </c>
      <c r="H57" s="403">
        <v>43915.833333333336</v>
      </c>
      <c r="I57">
        <v>1.0849899999999999</v>
      </c>
      <c r="J57" s="403">
        <v>43915.834027777775</v>
      </c>
      <c r="K57">
        <v>1.0846899999999999</v>
      </c>
      <c r="L57">
        <v>0</v>
      </c>
      <c r="M57">
        <v>3</v>
      </c>
      <c r="N57">
        <v>0.2</v>
      </c>
      <c r="O57" s="588">
        <v>6.9444443943211809E-4</v>
      </c>
    </row>
    <row r="58" spans="1:15">
      <c r="A58" s="587">
        <v>57</v>
      </c>
      <c r="B58" s="587" t="s">
        <v>97</v>
      </c>
      <c r="C58" s="587">
        <v>1</v>
      </c>
      <c r="D58">
        <v>0.01</v>
      </c>
      <c r="E58">
        <v>0.01</v>
      </c>
      <c r="F58" s="403">
        <v>43915.834027777775</v>
      </c>
      <c r="G58">
        <v>1.08467</v>
      </c>
      <c r="H58" s="403">
        <v>43915.834027777775</v>
      </c>
      <c r="I58">
        <v>1.08467</v>
      </c>
      <c r="J58" s="403">
        <v>43915.834027777775</v>
      </c>
      <c r="K58">
        <v>1.0843700000000001</v>
      </c>
      <c r="L58">
        <v>0</v>
      </c>
      <c r="M58">
        <v>3</v>
      </c>
      <c r="N58">
        <v>0.2</v>
      </c>
      <c r="O58" s="588">
        <v>0</v>
      </c>
    </row>
    <row r="59" spans="1:15">
      <c r="A59" s="587"/>
      <c r="B59" s="587"/>
      <c r="C59" s="587"/>
    </row>
    <row r="60" spans="1:15">
      <c r="A60" s="587"/>
      <c r="B60" s="587"/>
      <c r="C60" s="587"/>
    </row>
    <row r="61" spans="1:15">
      <c r="A61" s="587"/>
      <c r="B61" s="587"/>
      <c r="C61" s="587"/>
    </row>
    <row r="62" spans="1:15">
      <c r="A62" s="587"/>
      <c r="B62" s="587"/>
      <c r="C62" s="587"/>
    </row>
    <row r="63" spans="1:15">
      <c r="A63" s="587"/>
      <c r="B63" s="587"/>
      <c r="C63" s="587"/>
    </row>
    <row r="64" spans="1:15">
      <c r="A64" s="587"/>
      <c r="B64" s="587"/>
      <c r="C64" s="587"/>
    </row>
    <row r="65" spans="1:3">
      <c r="A65" s="587"/>
      <c r="B65" s="587"/>
      <c r="C65" s="587"/>
    </row>
    <row r="66" spans="1:3">
      <c r="A66" s="587"/>
      <c r="B66" s="587"/>
      <c r="C66" s="587"/>
    </row>
    <row r="67" spans="1:3">
      <c r="A67" s="587"/>
      <c r="B67" s="587"/>
      <c r="C67" s="587"/>
    </row>
    <row r="68" spans="1:3">
      <c r="A68" s="587"/>
      <c r="B68" s="587"/>
      <c r="C68" s="587"/>
    </row>
    <row r="69" spans="1:3">
      <c r="A69" s="587"/>
      <c r="B69" s="587"/>
      <c r="C69" s="587"/>
    </row>
    <row r="70" spans="1:3">
      <c r="A70" s="587"/>
      <c r="B70" s="587"/>
      <c r="C70" s="587"/>
    </row>
    <row r="71" spans="1:3">
      <c r="A71" s="587"/>
      <c r="B71" s="587"/>
      <c r="C71" s="587"/>
    </row>
    <row r="72" spans="1:3">
      <c r="A72" s="587"/>
      <c r="B72" s="587"/>
      <c r="C72" s="587"/>
    </row>
    <row r="73" spans="1:3">
      <c r="A73" s="587"/>
      <c r="B73" s="587"/>
      <c r="C73" s="587"/>
    </row>
    <row r="74" spans="1:3">
      <c r="A74" s="587"/>
      <c r="B74" s="587"/>
      <c r="C74" s="587"/>
    </row>
    <row r="75" spans="1:3">
      <c r="A75" s="587"/>
      <c r="B75" s="587"/>
      <c r="C75" s="587"/>
    </row>
    <row r="76" spans="1:3">
      <c r="A76" s="587"/>
      <c r="B76" s="587"/>
      <c r="C76" s="587"/>
    </row>
    <row r="77" spans="1:3">
      <c r="A77" s="587"/>
      <c r="B77" s="587"/>
      <c r="C77" s="587"/>
    </row>
    <row r="78" spans="1:3">
      <c r="A78" s="587"/>
      <c r="B78" s="587"/>
      <c r="C78" s="587"/>
    </row>
    <row r="79" spans="1:3">
      <c r="A79" s="587"/>
      <c r="B79" s="587"/>
      <c r="C79" s="587"/>
    </row>
    <row r="80" spans="1:3">
      <c r="A80" s="587"/>
      <c r="B80" s="587"/>
      <c r="C80" s="587"/>
    </row>
    <row r="81" spans="1:3">
      <c r="A81" s="587"/>
      <c r="B81" s="587"/>
      <c r="C81" s="587"/>
    </row>
    <row r="82" spans="1:3">
      <c r="A82" s="587"/>
      <c r="B82" s="587"/>
      <c r="C82" s="587"/>
    </row>
    <row r="83" spans="1:3">
      <c r="A83" s="587"/>
      <c r="B83" s="587"/>
      <c r="C83" s="587"/>
    </row>
    <row r="84" spans="1:3">
      <c r="A84" s="587"/>
      <c r="B84" s="587"/>
      <c r="C84" s="587"/>
    </row>
    <row r="85" spans="1:3">
      <c r="A85" s="587"/>
      <c r="B85" s="587"/>
      <c r="C85" s="587"/>
    </row>
    <row r="86" spans="1:3">
      <c r="A86" s="587"/>
      <c r="B86" s="587"/>
      <c r="C86" s="587"/>
    </row>
    <row r="87" spans="1:3">
      <c r="A87" s="587"/>
      <c r="B87" s="587"/>
      <c r="C87" s="587"/>
    </row>
    <row r="88" spans="1:3">
      <c r="A88" s="587"/>
      <c r="B88" s="587"/>
      <c r="C88" s="587"/>
    </row>
    <row r="89" spans="1:3">
      <c r="A89" s="587"/>
      <c r="B89" s="587"/>
      <c r="C89" s="587"/>
    </row>
    <row r="90" spans="1:3">
      <c r="A90" s="587"/>
      <c r="B90" s="587"/>
      <c r="C90" s="587"/>
    </row>
    <row r="91" spans="1:3">
      <c r="A91" s="587"/>
      <c r="B91" s="587"/>
      <c r="C91" s="587"/>
    </row>
    <row r="92" spans="1:3">
      <c r="A92" s="587"/>
      <c r="B92" s="587"/>
      <c r="C92" s="587"/>
    </row>
    <row r="93" spans="1:3">
      <c r="A93" s="587"/>
      <c r="B93" s="587"/>
      <c r="C93" s="587"/>
    </row>
    <row r="94" spans="1:3">
      <c r="A94" s="587"/>
      <c r="B94" s="587"/>
      <c r="C94" s="587"/>
    </row>
    <row r="95" spans="1:3">
      <c r="A95" s="587"/>
      <c r="B95" s="587"/>
      <c r="C95" s="587"/>
    </row>
    <row r="96" spans="1:3">
      <c r="A96" s="587"/>
      <c r="B96" s="587"/>
      <c r="C96" s="587"/>
    </row>
    <row r="97" spans="1:3">
      <c r="A97" s="587"/>
      <c r="B97" s="587"/>
      <c r="C97" s="587"/>
    </row>
    <row r="98" spans="1:3">
      <c r="A98" s="587"/>
      <c r="B98" s="587"/>
      <c r="C98" s="587"/>
    </row>
    <row r="99" spans="1:3">
      <c r="A99" s="587"/>
      <c r="B99" s="587"/>
      <c r="C99" s="587"/>
    </row>
    <row r="100" spans="1:3">
      <c r="A100" s="587"/>
      <c r="B100" s="587"/>
      <c r="C100" s="587"/>
    </row>
    <row r="101" spans="1:3">
      <c r="A101" s="587"/>
      <c r="B101" s="587"/>
      <c r="C101" s="587"/>
    </row>
    <row r="102" spans="1:3">
      <c r="A102" s="587"/>
      <c r="B102" s="587"/>
      <c r="C102" s="587"/>
    </row>
    <row r="103" spans="1:3">
      <c r="A103" s="587"/>
      <c r="B103" s="587"/>
      <c r="C103" s="587"/>
    </row>
    <row r="104" spans="1:3">
      <c r="A104" s="587"/>
      <c r="B104" s="587"/>
      <c r="C104" s="587"/>
    </row>
    <row r="105" spans="1:3">
      <c r="A105" s="587"/>
      <c r="B105" s="587"/>
      <c r="C105" s="587"/>
    </row>
    <row r="106" spans="1:3">
      <c r="A106" s="587"/>
      <c r="B106" s="587"/>
      <c r="C106" s="587"/>
    </row>
    <row r="107" spans="1:3">
      <c r="A107" s="587"/>
      <c r="B107" s="587"/>
      <c r="C107" s="587"/>
    </row>
    <row r="108" spans="1:3">
      <c r="A108" s="587"/>
      <c r="B108" s="587"/>
      <c r="C108" s="587"/>
    </row>
    <row r="109" spans="1:3">
      <c r="A109" s="587"/>
      <c r="B109" s="587"/>
      <c r="C109" s="587"/>
    </row>
    <row r="110" spans="1:3">
      <c r="A110" s="587"/>
      <c r="B110" s="587"/>
      <c r="C110" s="587"/>
    </row>
    <row r="111" spans="1:3">
      <c r="A111" s="587"/>
      <c r="B111" s="587"/>
      <c r="C111" s="587"/>
    </row>
    <row r="112" spans="1:3">
      <c r="A112" s="587"/>
      <c r="B112" s="587"/>
      <c r="C112" s="587"/>
    </row>
    <row r="113" spans="1:3">
      <c r="A113" s="587"/>
      <c r="B113" s="587"/>
      <c r="C113" s="587"/>
    </row>
    <row r="114" spans="1:3">
      <c r="A114" s="587"/>
      <c r="B114" s="587"/>
      <c r="C114" s="587"/>
    </row>
    <row r="115" spans="1:3">
      <c r="A115" s="587"/>
      <c r="B115" s="587"/>
      <c r="C115" s="587"/>
    </row>
    <row r="116" spans="1:3">
      <c r="A116" s="587"/>
      <c r="B116" s="587"/>
      <c r="C116" s="587"/>
    </row>
    <row r="117" spans="1:3">
      <c r="A117" s="587"/>
      <c r="B117" s="587"/>
      <c r="C117" s="587"/>
    </row>
    <row r="118" spans="1:3">
      <c r="A118" s="587"/>
      <c r="B118" s="587"/>
      <c r="C118" s="587"/>
    </row>
    <row r="119" spans="1:3">
      <c r="A119" s="587"/>
      <c r="B119" s="587"/>
      <c r="C119" s="587"/>
    </row>
    <row r="120" spans="1:3">
      <c r="A120" s="587"/>
      <c r="B120" s="587"/>
      <c r="C120" s="587"/>
    </row>
    <row r="121" spans="1:3">
      <c r="A121" s="587"/>
      <c r="B121" s="587"/>
      <c r="C121" s="587"/>
    </row>
    <row r="122" spans="1:3">
      <c r="A122" s="587"/>
      <c r="B122" s="587"/>
      <c r="C122" s="587"/>
    </row>
    <row r="123" spans="1:3">
      <c r="A123" s="587"/>
      <c r="B123" s="587"/>
      <c r="C123" s="587"/>
    </row>
    <row r="124" spans="1:3">
      <c r="A124" s="587"/>
      <c r="B124" s="587"/>
      <c r="C124" s="587"/>
    </row>
    <row r="125" spans="1:3">
      <c r="A125" s="587"/>
      <c r="B125" s="587"/>
      <c r="C125" s="587"/>
    </row>
    <row r="126" spans="1:3">
      <c r="A126" s="587"/>
      <c r="B126" s="587"/>
      <c r="C126" s="587"/>
    </row>
    <row r="127" spans="1:3">
      <c r="A127" s="587"/>
      <c r="B127" s="587"/>
      <c r="C127" s="587"/>
    </row>
    <row r="128" spans="1:3">
      <c r="A128" s="587"/>
      <c r="B128" s="587"/>
      <c r="C128" s="587"/>
    </row>
    <row r="129" spans="1:3">
      <c r="A129" s="587"/>
      <c r="B129" s="587"/>
      <c r="C129" s="587"/>
    </row>
    <row r="130" spans="1:3">
      <c r="A130" s="587"/>
      <c r="B130" s="587"/>
      <c r="C130" s="587"/>
    </row>
    <row r="131" spans="1:3">
      <c r="A131" s="587"/>
      <c r="B131" s="587"/>
      <c r="C131" s="587"/>
    </row>
    <row r="132" spans="1:3">
      <c r="A132" s="587"/>
      <c r="B132" s="587"/>
      <c r="C132" s="587"/>
    </row>
    <row r="133" spans="1:3">
      <c r="A133" s="587"/>
      <c r="B133" s="587"/>
      <c r="C133" s="587"/>
    </row>
    <row r="134" spans="1:3">
      <c r="A134" s="587"/>
      <c r="B134" s="587"/>
      <c r="C134" s="587"/>
    </row>
    <row r="135" spans="1:3">
      <c r="A135" s="587"/>
      <c r="B135" s="587"/>
      <c r="C135" s="587"/>
    </row>
    <row r="136" spans="1:3">
      <c r="A136" s="587"/>
      <c r="B136" s="587"/>
      <c r="C136" s="587"/>
    </row>
    <row r="137" spans="1:3">
      <c r="A137" s="587"/>
      <c r="B137" s="587"/>
      <c r="C137" s="587"/>
    </row>
    <row r="138" spans="1:3">
      <c r="A138" s="587"/>
      <c r="B138" s="587"/>
      <c r="C138" s="587"/>
    </row>
    <row r="139" spans="1:3">
      <c r="A139" s="587"/>
      <c r="B139" s="587"/>
      <c r="C139" s="587"/>
    </row>
    <row r="140" spans="1:3">
      <c r="A140" s="587"/>
      <c r="B140" s="587"/>
      <c r="C140" s="587"/>
    </row>
    <row r="141" spans="1:3">
      <c r="A141" s="587"/>
      <c r="B141" s="587"/>
      <c r="C141" s="587"/>
    </row>
    <row r="142" spans="1:3">
      <c r="A142" s="587"/>
      <c r="B142" s="587"/>
      <c r="C142" s="587"/>
    </row>
    <row r="143" spans="1:3">
      <c r="A143" s="587"/>
      <c r="B143" s="587"/>
      <c r="C143" s="587"/>
    </row>
    <row r="144" spans="1:3">
      <c r="A144" s="587"/>
      <c r="B144" s="587"/>
      <c r="C144" s="587"/>
    </row>
    <row r="145" spans="1:3">
      <c r="A145" s="587"/>
      <c r="B145" s="587"/>
      <c r="C145" s="587"/>
    </row>
    <row r="146" spans="1:3">
      <c r="A146" s="587"/>
      <c r="B146" s="587"/>
      <c r="C146" s="587"/>
    </row>
    <row r="147" spans="1:3">
      <c r="A147" s="587"/>
      <c r="B147" s="587"/>
      <c r="C147" s="587"/>
    </row>
    <row r="148" spans="1:3">
      <c r="A148" s="587"/>
      <c r="B148" s="587"/>
      <c r="C148" s="587"/>
    </row>
    <row r="149" spans="1:3">
      <c r="A149" s="587"/>
      <c r="B149" s="587"/>
      <c r="C149" s="587"/>
    </row>
    <row r="150" spans="1:3">
      <c r="A150" s="587"/>
      <c r="B150" s="587"/>
      <c r="C150" s="587"/>
    </row>
    <row r="151" spans="1:3">
      <c r="A151" s="587"/>
      <c r="B151" s="587"/>
      <c r="C151" s="587"/>
    </row>
    <row r="152" spans="1:3">
      <c r="A152" s="587"/>
      <c r="B152" s="587"/>
      <c r="C152" s="587"/>
    </row>
    <row r="153" spans="1:3">
      <c r="A153" s="587"/>
      <c r="B153" s="587"/>
      <c r="C153" s="587"/>
    </row>
    <row r="154" spans="1:3">
      <c r="A154" s="587"/>
      <c r="B154" s="587"/>
      <c r="C154" s="587"/>
    </row>
    <row r="155" spans="1:3">
      <c r="A155" s="587"/>
      <c r="B155" s="587"/>
      <c r="C155" s="587"/>
    </row>
    <row r="156" spans="1:3">
      <c r="A156" s="587"/>
      <c r="B156" s="587"/>
      <c r="C156" s="587"/>
    </row>
    <row r="157" spans="1:3">
      <c r="A157" s="587"/>
      <c r="B157" s="587"/>
      <c r="C157" s="587"/>
    </row>
    <row r="158" spans="1:3">
      <c r="A158" s="587"/>
      <c r="B158" s="587"/>
      <c r="C158" s="587"/>
    </row>
    <row r="159" spans="1:3">
      <c r="A159" s="587"/>
      <c r="B159" s="587"/>
      <c r="C159" s="587"/>
    </row>
    <row r="160" spans="1:3">
      <c r="A160" s="587"/>
      <c r="B160" s="587"/>
      <c r="C160" s="587"/>
    </row>
    <row r="161" spans="1:3">
      <c r="A161" s="587"/>
      <c r="B161" s="587"/>
      <c r="C161" s="587"/>
    </row>
    <row r="162" spans="1:3">
      <c r="A162" s="587"/>
      <c r="B162" s="587"/>
      <c r="C162" s="587"/>
    </row>
    <row r="163" spans="1:3">
      <c r="A163" s="587"/>
      <c r="B163" s="587"/>
      <c r="C163" s="587"/>
    </row>
    <row r="164" spans="1:3">
      <c r="A164" s="587"/>
      <c r="B164" s="587"/>
      <c r="C164" s="587"/>
    </row>
    <row r="165" spans="1:3">
      <c r="A165" s="587"/>
      <c r="B165" s="587"/>
      <c r="C165" s="587"/>
    </row>
    <row r="166" spans="1:3">
      <c r="A166" s="587"/>
      <c r="B166" s="587"/>
      <c r="C166" s="587"/>
    </row>
    <row r="167" spans="1:3">
      <c r="A167" s="587"/>
      <c r="B167" s="587"/>
      <c r="C167" s="587"/>
    </row>
    <row r="168" spans="1:3">
      <c r="A168" s="587"/>
      <c r="B168" s="587"/>
      <c r="C168" s="587"/>
    </row>
    <row r="169" spans="1:3">
      <c r="A169" s="587"/>
      <c r="B169" s="587"/>
      <c r="C169" s="587"/>
    </row>
    <row r="170" spans="1:3">
      <c r="A170" s="587"/>
      <c r="B170" s="587"/>
      <c r="C170" s="587"/>
    </row>
    <row r="171" spans="1:3">
      <c r="A171" s="587"/>
      <c r="B171" s="587"/>
      <c r="C171" s="587"/>
    </row>
    <row r="172" spans="1:3">
      <c r="A172" s="587"/>
      <c r="B172" s="587"/>
      <c r="C172" s="587"/>
    </row>
    <row r="173" spans="1:3">
      <c r="A173" s="587"/>
      <c r="B173" s="587"/>
      <c r="C173" s="587"/>
    </row>
    <row r="174" spans="1:3">
      <c r="A174" s="587"/>
      <c r="B174" s="587"/>
      <c r="C174" s="587"/>
    </row>
    <row r="175" spans="1:3">
      <c r="A175" s="587"/>
      <c r="B175" s="587"/>
      <c r="C175" s="587"/>
    </row>
    <row r="176" spans="1:3">
      <c r="A176" s="587"/>
      <c r="B176" s="587"/>
      <c r="C176" s="587"/>
    </row>
    <row r="177" spans="1:3">
      <c r="A177" s="587"/>
      <c r="B177" s="587"/>
      <c r="C177" s="587"/>
    </row>
    <row r="178" spans="1:3">
      <c r="A178" s="587"/>
      <c r="B178" s="587"/>
      <c r="C178" s="587"/>
    </row>
    <row r="179" spans="1:3">
      <c r="A179" s="587"/>
      <c r="B179" s="587"/>
      <c r="C179" s="587"/>
    </row>
    <row r="180" spans="1:3">
      <c r="A180" s="587"/>
      <c r="B180" s="587"/>
      <c r="C180" s="587"/>
    </row>
    <row r="181" spans="1:3">
      <c r="A181" s="587"/>
      <c r="B181" s="587"/>
      <c r="C181" s="587"/>
    </row>
    <row r="182" spans="1:3">
      <c r="A182" s="587"/>
      <c r="B182" s="587"/>
      <c r="C182" s="587"/>
    </row>
    <row r="183" spans="1:3">
      <c r="A183" s="587"/>
      <c r="B183" s="587"/>
      <c r="C183" s="587"/>
    </row>
    <row r="184" spans="1:3">
      <c r="A184" s="587"/>
      <c r="B184" s="587"/>
      <c r="C184" s="587"/>
    </row>
    <row r="185" spans="1:3">
      <c r="A185" s="587"/>
      <c r="B185" s="587"/>
      <c r="C185" s="587"/>
    </row>
    <row r="186" spans="1:3">
      <c r="A186" s="587"/>
      <c r="B186" s="587"/>
      <c r="C186" s="587"/>
    </row>
    <row r="187" spans="1:3">
      <c r="A187" s="587"/>
      <c r="B187" s="587"/>
      <c r="C187" s="587"/>
    </row>
    <row r="188" spans="1:3">
      <c r="A188" s="587"/>
      <c r="B188" s="587"/>
      <c r="C188" s="587"/>
    </row>
    <row r="189" spans="1:3">
      <c r="A189" s="587"/>
      <c r="B189" s="587"/>
      <c r="C189" s="587"/>
    </row>
    <row r="190" spans="1:3">
      <c r="A190" s="587"/>
      <c r="B190" s="587"/>
      <c r="C190" s="587"/>
    </row>
    <row r="191" spans="1:3">
      <c r="A191" s="587"/>
      <c r="B191" s="587"/>
      <c r="C191" s="587"/>
    </row>
    <row r="192" spans="1:3">
      <c r="A192" s="587"/>
      <c r="B192" s="587"/>
      <c r="C192" s="587"/>
    </row>
    <row r="193" spans="1:3">
      <c r="A193" s="587"/>
      <c r="B193" s="587"/>
      <c r="C193" s="587"/>
    </row>
    <row r="194" spans="1:3">
      <c r="A194" s="587"/>
      <c r="B194" s="587"/>
      <c r="C194" s="587"/>
    </row>
    <row r="195" spans="1:3">
      <c r="A195" s="587"/>
      <c r="B195" s="587"/>
      <c r="C195" s="587"/>
    </row>
    <row r="196" spans="1:3">
      <c r="A196" s="587"/>
      <c r="B196" s="587"/>
      <c r="C196" s="587"/>
    </row>
    <row r="197" spans="1:3">
      <c r="A197" s="587"/>
      <c r="B197" s="587"/>
      <c r="C197" s="587"/>
    </row>
    <row r="198" spans="1:3">
      <c r="A198" s="587"/>
      <c r="B198" s="587"/>
      <c r="C198" s="587"/>
    </row>
    <row r="199" spans="1:3">
      <c r="A199" s="587"/>
      <c r="B199" s="587"/>
      <c r="C199" s="587"/>
    </row>
    <row r="200" spans="1:3">
      <c r="A200" s="587"/>
      <c r="B200" s="587"/>
      <c r="C200" s="587"/>
    </row>
    <row r="201" spans="1:3">
      <c r="A201" s="587"/>
      <c r="B201" s="587"/>
      <c r="C201" s="587"/>
    </row>
    <row r="202" spans="1:3">
      <c r="A202" s="587"/>
      <c r="B202" s="587"/>
      <c r="C202" s="587"/>
    </row>
    <row r="203" spans="1:3">
      <c r="A203" s="587"/>
      <c r="B203" s="587"/>
      <c r="C203" s="587"/>
    </row>
    <row r="204" spans="1:3">
      <c r="A204" s="587"/>
      <c r="B204" s="587"/>
      <c r="C204" s="587"/>
    </row>
    <row r="205" spans="1:3">
      <c r="A205" s="587"/>
      <c r="B205" s="587"/>
      <c r="C205" s="587"/>
    </row>
    <row r="206" spans="1:3">
      <c r="A206" s="587"/>
      <c r="B206" s="587"/>
      <c r="C206" s="587"/>
    </row>
    <row r="207" spans="1:3">
      <c r="A207" s="587"/>
      <c r="B207" s="587"/>
      <c r="C207" s="587"/>
    </row>
    <row r="208" spans="1:3">
      <c r="A208" s="587"/>
      <c r="B208" s="587"/>
      <c r="C208" s="587"/>
    </row>
    <row r="209" spans="1:3">
      <c r="A209" s="587"/>
      <c r="B209" s="587"/>
      <c r="C209" s="587"/>
    </row>
    <row r="210" spans="1:3">
      <c r="A210" s="587"/>
      <c r="B210" s="587"/>
      <c r="C210" s="587"/>
    </row>
    <row r="211" spans="1:3">
      <c r="A211" s="587"/>
      <c r="B211" s="587"/>
      <c r="C211" s="587"/>
    </row>
    <row r="212" spans="1:3">
      <c r="A212" s="587"/>
      <c r="B212" s="587"/>
      <c r="C212" s="587"/>
    </row>
    <row r="213" spans="1:3">
      <c r="A213" s="587"/>
      <c r="B213" s="587"/>
      <c r="C213" s="587"/>
    </row>
    <row r="214" spans="1:3">
      <c r="A214" s="587"/>
      <c r="B214" s="587"/>
      <c r="C214" s="587"/>
    </row>
    <row r="215" spans="1:3">
      <c r="A215" s="587"/>
      <c r="B215" s="587"/>
      <c r="C215" s="587"/>
    </row>
    <row r="216" spans="1:3">
      <c r="A216" s="587"/>
      <c r="B216" s="587"/>
      <c r="C216" s="587"/>
    </row>
    <row r="217" spans="1:3">
      <c r="A217" s="587"/>
      <c r="B217" s="587"/>
      <c r="C217" s="587"/>
    </row>
    <row r="218" spans="1:3">
      <c r="A218" s="587"/>
      <c r="B218" s="587"/>
      <c r="C218" s="587"/>
    </row>
    <row r="219" spans="1:3">
      <c r="A219" s="587"/>
      <c r="B219" s="587"/>
      <c r="C219" s="587"/>
    </row>
    <row r="220" spans="1:3">
      <c r="A220" s="587"/>
      <c r="B220" s="587"/>
      <c r="C220" s="587"/>
    </row>
    <row r="221" spans="1:3">
      <c r="A221" s="587"/>
      <c r="B221" s="587"/>
      <c r="C221" s="587"/>
    </row>
    <row r="222" spans="1:3">
      <c r="A222" s="587"/>
      <c r="B222" s="587"/>
      <c r="C222" s="587"/>
    </row>
    <row r="223" spans="1:3">
      <c r="A223" s="587"/>
      <c r="B223" s="587"/>
      <c r="C223" s="587"/>
    </row>
    <row r="224" spans="1:3">
      <c r="A224" s="587"/>
      <c r="B224" s="587"/>
      <c r="C224" s="587"/>
    </row>
    <row r="225" spans="1:3">
      <c r="A225" s="587"/>
      <c r="B225" s="587"/>
      <c r="C225" s="587"/>
    </row>
    <row r="226" spans="1:3">
      <c r="A226" s="587"/>
      <c r="B226" s="587"/>
      <c r="C226" s="587"/>
    </row>
    <row r="227" spans="1:3">
      <c r="A227" s="587"/>
      <c r="B227" s="587"/>
      <c r="C227" s="587"/>
    </row>
    <row r="228" spans="1:3">
      <c r="A228" s="587"/>
      <c r="B228" s="587"/>
      <c r="C228" s="587"/>
    </row>
    <row r="229" spans="1:3">
      <c r="A229" s="587"/>
      <c r="B229" s="587"/>
      <c r="C229" s="587"/>
    </row>
    <row r="230" spans="1:3">
      <c r="A230" s="587"/>
      <c r="B230" s="587"/>
      <c r="C230" s="587"/>
    </row>
    <row r="231" spans="1:3">
      <c r="A231" s="587"/>
      <c r="B231" s="587"/>
      <c r="C231" s="587"/>
    </row>
    <row r="232" spans="1:3">
      <c r="A232" s="587"/>
      <c r="B232" s="587"/>
      <c r="C232" s="587"/>
    </row>
    <row r="233" spans="1:3">
      <c r="A233" s="587"/>
      <c r="B233" s="587"/>
      <c r="C233" s="587"/>
    </row>
    <row r="234" spans="1:3">
      <c r="A234" s="587"/>
      <c r="B234" s="587"/>
      <c r="C234" s="587"/>
    </row>
    <row r="235" spans="1:3">
      <c r="A235" s="587"/>
      <c r="B235" s="587"/>
      <c r="C235" s="587"/>
    </row>
    <row r="236" spans="1:3">
      <c r="A236" s="587"/>
      <c r="B236" s="587"/>
      <c r="C236" s="587"/>
    </row>
    <row r="237" spans="1:3">
      <c r="A237" s="587"/>
      <c r="B237" s="587"/>
      <c r="C237" s="587"/>
    </row>
    <row r="238" spans="1:3">
      <c r="A238" s="587"/>
      <c r="B238" s="587"/>
      <c r="C238" s="587"/>
    </row>
    <row r="239" spans="1:3">
      <c r="A239" s="587"/>
      <c r="B239" s="587"/>
      <c r="C239" s="587"/>
    </row>
    <row r="240" spans="1:3">
      <c r="A240" s="587"/>
      <c r="B240" s="587"/>
      <c r="C240" s="587"/>
    </row>
    <row r="241" spans="1:3">
      <c r="A241" s="587"/>
      <c r="B241" s="587"/>
      <c r="C241" s="587"/>
    </row>
    <row r="242" spans="1:3">
      <c r="A242" s="587"/>
      <c r="B242" s="587"/>
      <c r="C242" s="587"/>
    </row>
    <row r="243" spans="1:3">
      <c r="A243" s="587"/>
      <c r="B243" s="587"/>
      <c r="C243" s="587"/>
    </row>
    <row r="244" spans="1:3">
      <c r="A244" s="587"/>
      <c r="B244" s="587"/>
      <c r="C244" s="587"/>
    </row>
    <row r="245" spans="1:3">
      <c r="A245" s="587"/>
      <c r="B245" s="587"/>
      <c r="C245" s="587"/>
    </row>
    <row r="246" spans="1:3">
      <c r="A246" s="587"/>
      <c r="B246" s="587"/>
      <c r="C246" s="587"/>
    </row>
    <row r="247" spans="1:3">
      <c r="A247" s="587"/>
      <c r="B247" s="587"/>
      <c r="C247" s="587"/>
    </row>
    <row r="248" spans="1:3">
      <c r="A248" s="587"/>
      <c r="B248" s="587"/>
      <c r="C248" s="587"/>
    </row>
    <row r="249" spans="1:3">
      <c r="A249" s="587"/>
      <c r="B249" s="587"/>
      <c r="C249" s="587"/>
    </row>
    <row r="250" spans="1:3">
      <c r="A250" s="587"/>
      <c r="B250" s="587"/>
      <c r="C250" s="587"/>
    </row>
    <row r="251" spans="1:3">
      <c r="A251" s="587"/>
      <c r="B251" s="587"/>
      <c r="C251" s="587"/>
    </row>
    <row r="252" spans="1:3">
      <c r="A252" s="587"/>
      <c r="B252" s="587"/>
      <c r="C252" s="587"/>
    </row>
    <row r="253" spans="1:3">
      <c r="A253" s="587"/>
      <c r="B253" s="587"/>
      <c r="C253" s="587"/>
    </row>
    <row r="254" spans="1:3">
      <c r="A254" s="587"/>
      <c r="B254" s="587"/>
      <c r="C254" s="587"/>
    </row>
    <row r="255" spans="1:3">
      <c r="A255" s="587"/>
      <c r="B255" s="587"/>
      <c r="C255" s="587"/>
    </row>
    <row r="256" spans="1:3">
      <c r="A256" s="587"/>
      <c r="B256" s="587"/>
      <c r="C256" s="587"/>
    </row>
    <row r="257" spans="1:3">
      <c r="A257" s="587"/>
      <c r="B257" s="587"/>
      <c r="C257" s="587"/>
    </row>
    <row r="258" spans="1:3">
      <c r="A258" s="587"/>
      <c r="B258" s="587"/>
      <c r="C258" s="587"/>
    </row>
    <row r="259" spans="1:3">
      <c r="A259" s="587"/>
      <c r="B259" s="587"/>
      <c r="C259" s="587"/>
    </row>
    <row r="260" spans="1:3">
      <c r="A260" s="587"/>
      <c r="B260" s="587"/>
      <c r="C260" s="587"/>
    </row>
    <row r="261" spans="1:3">
      <c r="A261" s="587"/>
      <c r="B261" s="587"/>
      <c r="C261" s="587"/>
    </row>
    <row r="262" spans="1:3">
      <c r="A262" s="587"/>
      <c r="B262" s="587"/>
      <c r="C262" s="587"/>
    </row>
    <row r="263" spans="1:3">
      <c r="A263" s="587"/>
      <c r="B263" s="587"/>
      <c r="C263" s="587"/>
    </row>
    <row r="264" spans="1:3">
      <c r="A264" s="587"/>
      <c r="B264" s="587"/>
      <c r="C264" s="587"/>
    </row>
    <row r="265" spans="1:3">
      <c r="A265" s="587"/>
      <c r="B265" s="587"/>
      <c r="C265" s="587"/>
    </row>
    <row r="266" spans="1:3">
      <c r="A266" s="587"/>
      <c r="B266" s="587"/>
      <c r="C266" s="587"/>
    </row>
    <row r="267" spans="1:3">
      <c r="A267" s="587"/>
      <c r="B267" s="587"/>
      <c r="C267" s="587"/>
    </row>
    <row r="268" spans="1:3">
      <c r="A268" s="587"/>
      <c r="B268" s="587"/>
      <c r="C268" s="587"/>
    </row>
    <row r="269" spans="1:3">
      <c r="A269" s="587"/>
      <c r="B269" s="587"/>
      <c r="C269" s="587"/>
    </row>
    <row r="270" spans="1:3">
      <c r="A270" s="587"/>
      <c r="B270" s="587"/>
      <c r="C270" s="587"/>
    </row>
    <row r="271" spans="1:3">
      <c r="A271" s="587"/>
      <c r="B271" s="587"/>
      <c r="C271" s="587"/>
    </row>
    <row r="272" spans="1:3">
      <c r="A272" s="587"/>
      <c r="B272" s="587"/>
      <c r="C272" s="587"/>
    </row>
    <row r="273" spans="1:3">
      <c r="A273" s="587"/>
      <c r="B273" s="587"/>
      <c r="C273" s="587"/>
    </row>
    <row r="274" spans="1:3">
      <c r="A274" s="587"/>
      <c r="B274" s="587"/>
      <c r="C274" s="587"/>
    </row>
    <row r="275" spans="1:3">
      <c r="A275" s="587"/>
      <c r="B275" s="587"/>
      <c r="C275" s="587"/>
    </row>
    <row r="276" spans="1:3">
      <c r="A276" s="587"/>
      <c r="B276" s="587"/>
      <c r="C276" s="587"/>
    </row>
    <row r="277" spans="1:3">
      <c r="A277" s="587"/>
      <c r="B277" s="587"/>
      <c r="C277" s="587"/>
    </row>
    <row r="278" spans="1:3">
      <c r="A278" s="587"/>
      <c r="B278" s="587"/>
      <c r="C278" s="587"/>
    </row>
    <row r="279" spans="1:3">
      <c r="A279" s="587"/>
      <c r="B279" s="587"/>
      <c r="C279" s="587"/>
    </row>
    <row r="280" spans="1:3">
      <c r="A280" s="587"/>
      <c r="B280" s="587"/>
      <c r="C280" s="587"/>
    </row>
    <row r="281" spans="1:3">
      <c r="A281" s="587"/>
      <c r="B281" s="587"/>
      <c r="C281" s="587"/>
    </row>
    <row r="282" spans="1:3">
      <c r="A282" s="587"/>
      <c r="B282" s="587"/>
      <c r="C282" s="587"/>
    </row>
    <row r="283" spans="1:3">
      <c r="A283" s="587"/>
      <c r="B283" s="587"/>
      <c r="C283" s="587"/>
    </row>
    <row r="284" spans="1:3">
      <c r="A284" s="587"/>
      <c r="B284" s="587"/>
      <c r="C284" s="587"/>
    </row>
    <row r="285" spans="1:3">
      <c r="A285" s="587"/>
      <c r="B285" s="587"/>
      <c r="C285" s="587"/>
    </row>
    <row r="286" spans="1:3">
      <c r="A286" s="587"/>
      <c r="B286" s="587"/>
      <c r="C286" s="587"/>
    </row>
    <row r="287" spans="1:3">
      <c r="A287" s="587"/>
      <c r="B287" s="587"/>
      <c r="C287" s="587"/>
    </row>
    <row r="288" spans="1:3">
      <c r="A288" s="587"/>
      <c r="B288" s="587"/>
      <c r="C288" s="587"/>
    </row>
    <row r="289" spans="1:3">
      <c r="A289" s="587"/>
      <c r="B289" s="587"/>
      <c r="C289" s="587"/>
    </row>
    <row r="290" spans="1:3">
      <c r="A290" s="587"/>
      <c r="B290" s="587"/>
      <c r="C290" s="587"/>
    </row>
    <row r="291" spans="1:3">
      <c r="A291" s="587"/>
      <c r="B291" s="587"/>
      <c r="C291" s="587"/>
    </row>
    <row r="292" spans="1:3">
      <c r="A292" s="587"/>
      <c r="B292" s="587"/>
      <c r="C292" s="587"/>
    </row>
    <row r="293" spans="1:3">
      <c r="A293" s="587"/>
      <c r="B293" s="587"/>
      <c r="C293" s="587"/>
    </row>
    <row r="294" spans="1:3">
      <c r="A294" s="587"/>
      <c r="B294" s="587"/>
      <c r="C294" s="587"/>
    </row>
    <row r="295" spans="1:3">
      <c r="A295" s="587"/>
      <c r="B295" s="587"/>
      <c r="C295" s="587"/>
    </row>
    <row r="296" spans="1:3">
      <c r="A296" s="587"/>
      <c r="B296" s="587"/>
      <c r="C296" s="587"/>
    </row>
    <row r="297" spans="1:3">
      <c r="A297" s="587"/>
      <c r="B297" s="587"/>
      <c r="C297" s="587"/>
    </row>
    <row r="298" spans="1:3">
      <c r="A298" s="587"/>
      <c r="B298" s="587"/>
      <c r="C298" s="587"/>
    </row>
    <row r="299" spans="1:3">
      <c r="A299" s="587"/>
      <c r="B299" s="587"/>
      <c r="C299" s="587"/>
    </row>
    <row r="300" spans="1:3">
      <c r="A300" s="587"/>
      <c r="B300" s="587"/>
      <c r="C300" s="587"/>
    </row>
    <row r="301" spans="1:3">
      <c r="A301" s="587"/>
      <c r="B301" s="587"/>
      <c r="C301" s="587"/>
    </row>
    <row r="302" spans="1:3">
      <c r="A302" s="587"/>
      <c r="B302" s="587"/>
      <c r="C302" s="587"/>
    </row>
    <row r="303" spans="1:3">
      <c r="A303" s="587"/>
      <c r="B303" s="587"/>
      <c r="C303" s="587"/>
    </row>
    <row r="304" spans="1:3">
      <c r="A304" s="587"/>
      <c r="B304" s="587"/>
      <c r="C304" s="587"/>
    </row>
    <row r="305" spans="1:3">
      <c r="A305" s="587"/>
      <c r="B305" s="587"/>
      <c r="C305" s="587"/>
    </row>
    <row r="306" spans="1:3">
      <c r="A306" s="587"/>
      <c r="B306" s="587"/>
      <c r="C306" s="587"/>
    </row>
    <row r="307" spans="1:3">
      <c r="A307" s="587"/>
      <c r="B307" s="587"/>
      <c r="C307" s="587"/>
    </row>
    <row r="308" spans="1:3">
      <c r="A308" s="587"/>
      <c r="B308" s="587"/>
      <c r="C308" s="587"/>
    </row>
    <row r="309" spans="1:3">
      <c r="A309" s="587"/>
      <c r="B309" s="587"/>
      <c r="C309" s="587"/>
    </row>
    <row r="310" spans="1:3">
      <c r="A310" s="587"/>
      <c r="B310" s="587"/>
      <c r="C310" s="587"/>
    </row>
    <row r="311" spans="1:3">
      <c r="A311" s="587"/>
      <c r="B311" s="587"/>
      <c r="C311" s="587"/>
    </row>
    <row r="312" spans="1:3">
      <c r="A312" s="587"/>
      <c r="B312" s="587"/>
      <c r="C312" s="587"/>
    </row>
    <row r="313" spans="1:3">
      <c r="A313" s="587"/>
      <c r="B313" s="587"/>
      <c r="C313" s="587"/>
    </row>
    <row r="314" spans="1:3">
      <c r="A314" s="587"/>
      <c r="B314" s="587"/>
      <c r="C314" s="587"/>
    </row>
    <row r="315" spans="1:3">
      <c r="A315" s="587"/>
      <c r="B315" s="587"/>
      <c r="C315" s="587"/>
    </row>
    <row r="316" spans="1:3">
      <c r="A316" s="587"/>
      <c r="B316" s="587"/>
      <c r="C316" s="587"/>
    </row>
    <row r="317" spans="1:3">
      <c r="A317" s="587"/>
      <c r="B317" s="587"/>
      <c r="C317" s="587"/>
    </row>
    <row r="318" spans="1:3">
      <c r="A318" s="587"/>
      <c r="B318" s="587"/>
      <c r="C318" s="587"/>
    </row>
    <row r="319" spans="1:3">
      <c r="A319" s="587"/>
      <c r="B319" s="587"/>
      <c r="C319" s="587"/>
    </row>
    <row r="320" spans="1:3">
      <c r="A320" s="587"/>
      <c r="B320" s="587"/>
      <c r="C320" s="587"/>
    </row>
    <row r="321" spans="1:3">
      <c r="A321" s="587"/>
      <c r="B321" s="587"/>
      <c r="C321" s="587"/>
    </row>
    <row r="322" spans="1:3">
      <c r="A322" s="587"/>
      <c r="B322" s="587"/>
      <c r="C322" s="587"/>
    </row>
    <row r="323" spans="1:3">
      <c r="A323" s="587"/>
      <c r="B323" s="587"/>
      <c r="C323" s="587"/>
    </row>
    <row r="324" spans="1:3">
      <c r="A324" s="587"/>
      <c r="B324" s="587"/>
      <c r="C324" s="587"/>
    </row>
    <row r="325" spans="1:3">
      <c r="A325" s="587"/>
      <c r="B325" s="587"/>
      <c r="C325" s="587"/>
    </row>
    <row r="326" spans="1:3">
      <c r="A326" s="587"/>
      <c r="B326" s="587"/>
      <c r="C326" s="587"/>
    </row>
    <row r="327" spans="1:3">
      <c r="A327" s="587"/>
      <c r="B327" s="587"/>
      <c r="C327" s="587"/>
    </row>
    <row r="328" spans="1:3">
      <c r="A328" s="587"/>
      <c r="B328" s="587"/>
      <c r="C328" s="587"/>
    </row>
    <row r="329" spans="1:3">
      <c r="A329" s="587"/>
      <c r="B329" s="587"/>
      <c r="C329" s="587"/>
    </row>
    <row r="330" spans="1:3">
      <c r="A330" s="587"/>
      <c r="B330" s="587"/>
      <c r="C330" s="587"/>
    </row>
    <row r="331" spans="1:3">
      <c r="A331" s="587"/>
      <c r="B331" s="587"/>
      <c r="C331" s="587"/>
    </row>
    <row r="332" spans="1:3">
      <c r="A332" s="587"/>
      <c r="B332" s="587"/>
      <c r="C332" s="587"/>
    </row>
    <row r="333" spans="1:3">
      <c r="A333" s="587"/>
      <c r="B333" s="587"/>
      <c r="C333" s="587"/>
    </row>
    <row r="334" spans="1:3">
      <c r="A334" s="587"/>
      <c r="B334" s="587"/>
      <c r="C334" s="587"/>
    </row>
    <row r="335" spans="1:3">
      <c r="A335" s="587"/>
      <c r="B335" s="587"/>
      <c r="C335" s="587"/>
    </row>
    <row r="336" spans="1:3">
      <c r="A336" s="587"/>
      <c r="B336" s="587"/>
      <c r="C336" s="587"/>
    </row>
    <row r="337" spans="1:3">
      <c r="A337" s="587"/>
      <c r="B337" s="587"/>
      <c r="C337" s="587"/>
    </row>
    <row r="338" spans="1:3">
      <c r="A338" s="587"/>
      <c r="B338" s="587"/>
      <c r="C338" s="587"/>
    </row>
    <row r="339" spans="1:3">
      <c r="A339" s="587"/>
      <c r="B339" s="587"/>
      <c r="C339" s="587"/>
    </row>
    <row r="340" spans="1:3">
      <c r="A340" s="587"/>
      <c r="B340" s="587"/>
      <c r="C340" s="587"/>
    </row>
    <row r="341" spans="1:3">
      <c r="A341" s="587"/>
      <c r="B341" s="587"/>
      <c r="C341" s="587"/>
    </row>
    <row r="342" spans="1:3">
      <c r="A342" s="587"/>
      <c r="B342" s="587"/>
      <c r="C342" s="587"/>
    </row>
    <row r="343" spans="1:3">
      <c r="A343" s="587"/>
      <c r="B343" s="587"/>
      <c r="C343" s="587"/>
    </row>
    <row r="344" spans="1:3">
      <c r="A344" s="587"/>
      <c r="B344" s="587"/>
      <c r="C344" s="587"/>
    </row>
    <row r="345" spans="1:3">
      <c r="A345" s="587"/>
      <c r="B345" s="587"/>
      <c r="C345" s="587"/>
    </row>
    <row r="346" spans="1:3">
      <c r="A346" s="587"/>
      <c r="B346" s="587"/>
      <c r="C346" s="587"/>
    </row>
    <row r="347" spans="1:3">
      <c r="A347" s="587"/>
      <c r="B347" s="587"/>
      <c r="C347" s="587"/>
    </row>
    <row r="348" spans="1:3">
      <c r="A348" s="587"/>
      <c r="B348" s="587"/>
      <c r="C348" s="587"/>
    </row>
    <row r="349" spans="1:3">
      <c r="A349" s="587"/>
      <c r="B349" s="587"/>
      <c r="C349" s="587"/>
    </row>
    <row r="350" spans="1:3">
      <c r="A350" s="587"/>
      <c r="B350" s="587"/>
      <c r="C350" s="587"/>
    </row>
    <row r="351" spans="1:3">
      <c r="A351" s="587"/>
      <c r="B351" s="587"/>
      <c r="C351" s="587"/>
    </row>
    <row r="352" spans="1:3">
      <c r="A352" s="587"/>
      <c r="B352" s="587"/>
      <c r="C352" s="587"/>
    </row>
    <row r="353" spans="1:3">
      <c r="A353" s="587"/>
      <c r="B353" s="587"/>
      <c r="C353" s="587"/>
    </row>
    <row r="354" spans="1:3">
      <c r="A354" s="587"/>
      <c r="B354" s="587"/>
      <c r="C354" s="587"/>
    </row>
    <row r="355" spans="1:3">
      <c r="A355" s="587"/>
      <c r="B355" s="587"/>
      <c r="C355" s="587"/>
    </row>
    <row r="356" spans="1:3">
      <c r="A356" s="587"/>
      <c r="B356" s="587"/>
      <c r="C356" s="587"/>
    </row>
    <row r="357" spans="1:3">
      <c r="A357" s="587"/>
      <c r="B357" s="587"/>
      <c r="C357" s="587"/>
    </row>
    <row r="358" spans="1:3">
      <c r="A358" s="587"/>
      <c r="B358" s="587"/>
      <c r="C358" s="587"/>
    </row>
    <row r="359" spans="1:3">
      <c r="A359" s="587"/>
      <c r="B359" s="587"/>
      <c r="C359" s="587"/>
    </row>
    <row r="360" spans="1:3">
      <c r="A360" s="587"/>
      <c r="B360" s="587"/>
      <c r="C360" s="587"/>
    </row>
    <row r="361" spans="1:3">
      <c r="A361" s="587"/>
      <c r="B361" s="587"/>
      <c r="C361" s="587"/>
    </row>
    <row r="362" spans="1:3">
      <c r="A362" s="587"/>
      <c r="B362" s="587"/>
      <c r="C362" s="587"/>
    </row>
    <row r="363" spans="1:3">
      <c r="A363" s="587"/>
      <c r="B363" s="587"/>
      <c r="C363" s="587"/>
    </row>
    <row r="364" spans="1:3">
      <c r="A364" s="587"/>
      <c r="B364" s="587"/>
      <c r="C364" s="587"/>
    </row>
    <row r="365" spans="1:3">
      <c r="A365" s="587"/>
      <c r="B365" s="587"/>
      <c r="C365" s="587"/>
    </row>
    <row r="366" spans="1:3">
      <c r="A366" s="587"/>
      <c r="B366" s="587"/>
      <c r="C366" s="587"/>
    </row>
    <row r="367" spans="1:3">
      <c r="A367" s="587"/>
      <c r="B367" s="587"/>
      <c r="C367" s="587"/>
    </row>
    <row r="368" spans="1:3">
      <c r="A368" s="587"/>
      <c r="B368" s="587"/>
      <c r="C368" s="587"/>
    </row>
    <row r="369" spans="1:3">
      <c r="A369" s="587"/>
      <c r="B369" s="587"/>
      <c r="C369" s="587"/>
    </row>
    <row r="370" spans="1:3">
      <c r="A370" s="587"/>
      <c r="B370" s="587"/>
      <c r="C370" s="587"/>
    </row>
    <row r="371" spans="1:3">
      <c r="A371" s="587"/>
      <c r="B371" s="587"/>
      <c r="C371" s="587"/>
    </row>
    <row r="372" spans="1:3">
      <c r="A372" s="587"/>
      <c r="B372" s="587"/>
      <c r="C372" s="587"/>
    </row>
    <row r="373" spans="1:3">
      <c r="A373" s="587"/>
      <c r="B373" s="587"/>
      <c r="C373" s="587"/>
    </row>
    <row r="374" spans="1:3">
      <c r="A374" s="587"/>
      <c r="B374" s="587"/>
      <c r="C374" s="587"/>
    </row>
    <row r="375" spans="1:3">
      <c r="A375" s="587"/>
      <c r="B375" s="587"/>
      <c r="C375" s="587"/>
    </row>
    <row r="376" spans="1:3">
      <c r="A376" s="587"/>
      <c r="B376" s="587"/>
      <c r="C376" s="587"/>
    </row>
    <row r="377" spans="1:3">
      <c r="A377" s="587"/>
      <c r="B377" s="587"/>
      <c r="C377" s="587"/>
    </row>
    <row r="378" spans="1:3">
      <c r="A378" s="587"/>
      <c r="B378" s="587"/>
      <c r="C378" s="587"/>
    </row>
    <row r="379" spans="1:3">
      <c r="A379" s="587"/>
      <c r="B379" s="587"/>
      <c r="C379" s="587"/>
    </row>
    <row r="380" spans="1:3">
      <c r="A380" s="587"/>
      <c r="B380" s="587"/>
      <c r="C380" s="587"/>
    </row>
    <row r="381" spans="1:3">
      <c r="A381" s="587"/>
      <c r="B381" s="587"/>
      <c r="C381" s="587"/>
    </row>
    <row r="382" spans="1:3">
      <c r="A382" s="587"/>
      <c r="B382" s="587"/>
      <c r="C382" s="587"/>
    </row>
    <row r="383" spans="1:3">
      <c r="A383" s="587"/>
      <c r="B383" s="587"/>
      <c r="C383" s="587"/>
    </row>
    <row r="384" spans="1:3">
      <c r="A384" s="587"/>
      <c r="B384" s="587"/>
      <c r="C384" s="587"/>
    </row>
    <row r="385" spans="1:3">
      <c r="A385" s="587"/>
      <c r="B385" s="587"/>
      <c r="C385" s="587"/>
    </row>
    <row r="386" spans="1:3">
      <c r="A386" s="587"/>
      <c r="B386" s="587"/>
      <c r="C386" s="587"/>
    </row>
    <row r="387" spans="1:3">
      <c r="A387" s="587"/>
      <c r="B387" s="587"/>
      <c r="C387" s="587"/>
    </row>
    <row r="388" spans="1:3">
      <c r="A388" s="587"/>
      <c r="B388" s="587"/>
      <c r="C388" s="587"/>
    </row>
    <row r="389" spans="1:3">
      <c r="A389" s="587"/>
      <c r="B389" s="587"/>
      <c r="C389" s="587"/>
    </row>
    <row r="390" spans="1:3">
      <c r="A390" s="587"/>
      <c r="B390" s="587"/>
      <c r="C390" s="587"/>
    </row>
    <row r="391" spans="1:3">
      <c r="A391" s="587"/>
      <c r="B391" s="587"/>
      <c r="C391" s="587"/>
    </row>
    <row r="392" spans="1:3">
      <c r="A392" s="587"/>
      <c r="B392" s="587"/>
      <c r="C392" s="587"/>
    </row>
    <row r="393" spans="1:3">
      <c r="A393" s="587"/>
      <c r="B393" s="587"/>
      <c r="C393" s="587"/>
    </row>
    <row r="394" spans="1:3">
      <c r="A394" s="587"/>
      <c r="B394" s="587"/>
      <c r="C394" s="587"/>
    </row>
    <row r="395" spans="1:3">
      <c r="A395" s="587"/>
      <c r="B395" s="587"/>
      <c r="C395" s="587"/>
    </row>
    <row r="396" spans="1:3">
      <c r="A396" s="587"/>
      <c r="B396" s="587"/>
      <c r="C396" s="587"/>
    </row>
    <row r="397" spans="1:3">
      <c r="A397" s="587"/>
      <c r="B397" s="587"/>
      <c r="C397" s="587"/>
    </row>
    <row r="398" spans="1:3">
      <c r="A398" s="587"/>
      <c r="B398" s="587"/>
      <c r="C398" s="587"/>
    </row>
    <row r="399" spans="1:3">
      <c r="A399" s="587"/>
      <c r="B399" s="587"/>
      <c r="C399" s="587"/>
    </row>
    <row r="400" spans="1:3">
      <c r="A400" s="587"/>
      <c r="B400" s="587"/>
      <c r="C400" s="587"/>
    </row>
    <row r="401" spans="1:3">
      <c r="A401" s="587"/>
      <c r="B401" s="587"/>
      <c r="C401" s="587"/>
    </row>
    <row r="402" spans="1:3">
      <c r="A402" s="587"/>
      <c r="B402" s="587"/>
      <c r="C402" s="587"/>
    </row>
    <row r="403" spans="1:3">
      <c r="A403" s="587"/>
      <c r="B403" s="587"/>
      <c r="C403" s="587"/>
    </row>
    <row r="404" spans="1:3">
      <c r="A404" s="587"/>
      <c r="B404" s="587"/>
      <c r="C404" s="587"/>
    </row>
    <row r="405" spans="1:3">
      <c r="A405" s="587"/>
      <c r="B405" s="587"/>
      <c r="C405" s="587"/>
    </row>
    <row r="406" spans="1:3">
      <c r="A406" s="587"/>
      <c r="B406" s="587"/>
      <c r="C406" s="587"/>
    </row>
    <row r="407" spans="1:3">
      <c r="A407" s="587"/>
      <c r="B407" s="587"/>
      <c r="C407" s="587"/>
    </row>
    <row r="408" spans="1:3">
      <c r="A408" s="587"/>
      <c r="B408" s="587"/>
      <c r="C408" s="587"/>
    </row>
    <row r="409" spans="1:3">
      <c r="A409" s="587"/>
      <c r="B409" s="587"/>
      <c r="C409" s="587"/>
    </row>
    <row r="410" spans="1:3">
      <c r="A410" s="587"/>
      <c r="B410" s="587"/>
      <c r="C410" s="587"/>
    </row>
    <row r="411" spans="1:3">
      <c r="A411" s="587"/>
      <c r="B411" s="587"/>
      <c r="C411" s="587"/>
    </row>
    <row r="412" spans="1:3">
      <c r="A412" s="587"/>
      <c r="B412" s="587"/>
      <c r="C412" s="587"/>
    </row>
    <row r="413" spans="1:3">
      <c r="A413" s="587"/>
      <c r="B413" s="587"/>
      <c r="C413" s="587"/>
    </row>
    <row r="414" spans="1:3">
      <c r="A414" s="587"/>
      <c r="B414" s="587"/>
      <c r="C414" s="587"/>
    </row>
    <row r="415" spans="1:3">
      <c r="A415" s="587"/>
      <c r="B415" s="587"/>
      <c r="C415" s="587"/>
    </row>
    <row r="416" spans="1:3">
      <c r="A416" s="587"/>
      <c r="B416" s="587"/>
      <c r="C416" s="587"/>
    </row>
    <row r="417" spans="1:3">
      <c r="A417" s="587"/>
      <c r="B417" s="587"/>
      <c r="C417" s="587"/>
    </row>
    <row r="418" spans="1:3">
      <c r="A418" s="587"/>
      <c r="B418" s="587"/>
      <c r="C418" s="587"/>
    </row>
    <row r="419" spans="1:3">
      <c r="A419" s="587"/>
      <c r="B419" s="587"/>
      <c r="C419" s="587"/>
    </row>
    <row r="420" spans="1:3">
      <c r="A420" s="587"/>
      <c r="B420" s="587"/>
      <c r="C420" s="587"/>
    </row>
    <row r="421" spans="1:3">
      <c r="A421" s="587"/>
      <c r="B421" s="587"/>
      <c r="C421" s="587"/>
    </row>
    <row r="422" spans="1:3">
      <c r="A422" s="587"/>
      <c r="B422" s="587"/>
      <c r="C422" s="587"/>
    </row>
    <row r="423" spans="1:3">
      <c r="A423" s="587"/>
      <c r="B423" s="587"/>
      <c r="C423" s="587"/>
    </row>
    <row r="424" spans="1:3">
      <c r="A424" s="587"/>
      <c r="B424" s="587"/>
      <c r="C424" s="587"/>
    </row>
    <row r="425" spans="1:3">
      <c r="A425" s="587"/>
      <c r="B425" s="587"/>
      <c r="C425" s="587"/>
    </row>
    <row r="426" spans="1:3">
      <c r="A426" s="587"/>
      <c r="B426" s="587"/>
      <c r="C426" s="587"/>
    </row>
    <row r="427" spans="1:3">
      <c r="A427" s="587"/>
      <c r="B427" s="587"/>
      <c r="C427" s="587"/>
    </row>
    <row r="428" spans="1:3">
      <c r="A428" s="587"/>
      <c r="B428" s="587"/>
      <c r="C428" s="587"/>
    </row>
    <row r="429" spans="1:3">
      <c r="A429" s="587"/>
      <c r="B429" s="587"/>
      <c r="C429" s="587"/>
    </row>
    <row r="430" spans="1:3">
      <c r="A430" s="587"/>
      <c r="B430" s="587"/>
      <c r="C430" s="587"/>
    </row>
    <row r="431" spans="1:3">
      <c r="A431" s="587"/>
      <c r="B431" s="587"/>
      <c r="C431" s="587"/>
    </row>
    <row r="432" spans="1:3">
      <c r="A432" s="587"/>
      <c r="B432" s="587"/>
      <c r="C432" s="587"/>
    </row>
    <row r="433" spans="1:3">
      <c r="A433" s="587"/>
      <c r="B433" s="587"/>
      <c r="C433" s="587"/>
    </row>
    <row r="434" spans="1:3">
      <c r="A434" s="587"/>
      <c r="B434" s="587"/>
      <c r="C434" s="587"/>
    </row>
    <row r="435" spans="1:3">
      <c r="A435" s="587"/>
      <c r="B435" s="587"/>
      <c r="C435" s="587"/>
    </row>
    <row r="436" spans="1:3">
      <c r="A436" s="587"/>
      <c r="B436" s="587"/>
      <c r="C436" s="587"/>
    </row>
    <row r="437" spans="1:3">
      <c r="A437" s="587"/>
      <c r="B437" s="587"/>
      <c r="C437" s="587"/>
    </row>
    <row r="438" spans="1:3">
      <c r="A438" s="587"/>
      <c r="B438" s="587"/>
      <c r="C438" s="587"/>
    </row>
    <row r="439" spans="1:3">
      <c r="A439" s="587"/>
      <c r="B439" s="587"/>
      <c r="C439" s="587"/>
    </row>
    <row r="440" spans="1:3">
      <c r="A440" s="587"/>
      <c r="B440" s="587"/>
      <c r="C440" s="587"/>
    </row>
    <row r="441" spans="1:3">
      <c r="A441" s="587"/>
      <c r="B441" s="587"/>
      <c r="C441" s="587"/>
    </row>
    <row r="442" spans="1:3">
      <c r="A442" s="587"/>
      <c r="B442" s="587"/>
      <c r="C442" s="587"/>
    </row>
    <row r="443" spans="1:3">
      <c r="A443" s="587"/>
      <c r="B443" s="587"/>
      <c r="C443" s="587"/>
    </row>
    <row r="444" spans="1:3">
      <c r="A444" s="587"/>
      <c r="B444" s="587"/>
      <c r="C444" s="587"/>
    </row>
    <row r="445" spans="1:3">
      <c r="A445" s="587"/>
      <c r="B445" s="587"/>
      <c r="C445" s="587"/>
    </row>
    <row r="446" spans="1:3">
      <c r="A446" s="587"/>
      <c r="B446" s="587"/>
      <c r="C446" s="587"/>
    </row>
    <row r="447" spans="1:3">
      <c r="A447" s="587"/>
      <c r="B447" s="587"/>
      <c r="C447" s="587"/>
    </row>
    <row r="448" spans="1:3">
      <c r="A448" s="587"/>
      <c r="B448" s="587"/>
      <c r="C448" s="587"/>
    </row>
    <row r="449" spans="1:3">
      <c r="A449" s="587"/>
      <c r="B449" s="587"/>
      <c r="C449" s="587"/>
    </row>
    <row r="450" spans="1:3">
      <c r="A450" s="587"/>
      <c r="B450" s="587"/>
      <c r="C450" s="587"/>
    </row>
    <row r="451" spans="1:3">
      <c r="A451" s="587"/>
      <c r="B451" s="587"/>
      <c r="C451" s="587"/>
    </row>
    <row r="452" spans="1:3">
      <c r="A452" s="587"/>
      <c r="B452" s="587"/>
      <c r="C452" s="587"/>
    </row>
    <row r="453" spans="1:3">
      <c r="A453" s="587"/>
      <c r="B453" s="587"/>
      <c r="C453" s="587"/>
    </row>
    <row r="454" spans="1:3">
      <c r="A454" s="587"/>
      <c r="B454" s="587"/>
      <c r="C454" s="587"/>
    </row>
    <row r="455" spans="1:3">
      <c r="A455" s="587"/>
      <c r="B455" s="587"/>
      <c r="C455" s="587"/>
    </row>
    <row r="456" spans="1:3">
      <c r="A456" s="587"/>
      <c r="B456" s="587"/>
      <c r="C456" s="587"/>
    </row>
    <row r="457" spans="1:3">
      <c r="A457" s="587"/>
      <c r="B457" s="587"/>
      <c r="C457" s="587"/>
    </row>
    <row r="458" spans="1:3">
      <c r="A458" s="587"/>
      <c r="B458" s="587"/>
      <c r="C458" s="587"/>
    </row>
    <row r="459" spans="1:3">
      <c r="A459" s="587"/>
      <c r="B459" s="587"/>
      <c r="C459" s="587"/>
    </row>
    <row r="460" spans="1:3">
      <c r="A460" s="587"/>
      <c r="B460" s="587"/>
      <c r="C460" s="587"/>
    </row>
    <row r="461" spans="1:3">
      <c r="A461" s="587"/>
      <c r="B461" s="587"/>
      <c r="C461" s="587"/>
    </row>
    <row r="462" spans="1:3">
      <c r="A462" s="587"/>
      <c r="B462" s="587"/>
      <c r="C462" s="587"/>
    </row>
    <row r="463" spans="1:3">
      <c r="A463" s="587"/>
      <c r="B463" s="587"/>
      <c r="C463" s="587"/>
    </row>
    <row r="464" spans="1:3">
      <c r="A464" s="587"/>
      <c r="B464" s="587"/>
      <c r="C464" s="587"/>
    </row>
    <row r="465" spans="1:3">
      <c r="A465" s="587"/>
      <c r="B465" s="587"/>
      <c r="C465" s="587"/>
    </row>
    <row r="466" spans="1:3">
      <c r="A466" s="587"/>
      <c r="B466" s="587"/>
      <c r="C466" s="587"/>
    </row>
    <row r="467" spans="1:3">
      <c r="A467" s="587"/>
      <c r="B467" s="587"/>
      <c r="C467" s="587"/>
    </row>
    <row r="468" spans="1:3">
      <c r="A468" s="587"/>
      <c r="B468" s="587"/>
      <c r="C468" s="587"/>
    </row>
    <row r="469" spans="1:3">
      <c r="A469" s="587"/>
      <c r="B469" s="587"/>
      <c r="C469" s="587"/>
    </row>
    <row r="470" spans="1:3">
      <c r="A470" s="587"/>
      <c r="B470" s="587"/>
      <c r="C470" s="587"/>
    </row>
    <row r="471" spans="1:3">
      <c r="A471" s="587"/>
      <c r="B471" s="587"/>
      <c r="C471" s="587"/>
    </row>
    <row r="472" spans="1:3">
      <c r="A472" s="587"/>
      <c r="B472" s="587"/>
      <c r="C472" s="587"/>
    </row>
    <row r="473" spans="1:3">
      <c r="A473" s="587"/>
      <c r="B473" s="587"/>
      <c r="C473" s="587"/>
    </row>
    <row r="474" spans="1:3">
      <c r="A474" s="587"/>
      <c r="B474" s="587"/>
      <c r="C474" s="587"/>
    </row>
    <row r="475" spans="1:3">
      <c r="A475" s="587"/>
      <c r="B475" s="587"/>
      <c r="C475" s="587"/>
    </row>
    <row r="476" spans="1:3">
      <c r="A476" s="587"/>
      <c r="B476" s="587"/>
      <c r="C476" s="587"/>
    </row>
    <row r="477" spans="1:3">
      <c r="A477" s="587"/>
      <c r="B477" s="587"/>
      <c r="C477" s="587"/>
    </row>
    <row r="478" spans="1:3">
      <c r="A478" s="587"/>
      <c r="B478" s="587"/>
      <c r="C478" s="587"/>
    </row>
    <row r="479" spans="1:3">
      <c r="A479" s="587"/>
      <c r="B479" s="587"/>
      <c r="C479" s="587"/>
    </row>
    <row r="480" spans="1:3">
      <c r="A480" s="587"/>
      <c r="B480" s="587"/>
      <c r="C480" s="587"/>
    </row>
    <row r="481" spans="1:3">
      <c r="A481" s="587"/>
      <c r="B481" s="587"/>
      <c r="C481" s="587"/>
    </row>
    <row r="482" spans="1:3">
      <c r="A482" s="587"/>
      <c r="B482" s="587"/>
      <c r="C482" s="587"/>
    </row>
    <row r="483" spans="1:3">
      <c r="A483" s="587"/>
      <c r="B483" s="587"/>
      <c r="C483" s="587"/>
    </row>
    <row r="484" spans="1:3">
      <c r="A484" s="587"/>
      <c r="B484" s="587"/>
      <c r="C484" s="587"/>
    </row>
    <row r="485" spans="1:3">
      <c r="A485" s="587"/>
      <c r="B485" s="587"/>
      <c r="C485" s="587"/>
    </row>
    <row r="486" spans="1:3">
      <c r="A486" s="587"/>
      <c r="B486" s="587"/>
      <c r="C486" s="587"/>
    </row>
    <row r="487" spans="1:3">
      <c r="A487" s="587"/>
      <c r="B487" s="587"/>
      <c r="C487" s="587"/>
    </row>
    <row r="488" spans="1:3">
      <c r="A488" s="587"/>
      <c r="B488" s="587"/>
      <c r="C488" s="587"/>
    </row>
    <row r="489" spans="1:3">
      <c r="A489" s="587"/>
      <c r="B489" s="587"/>
      <c r="C489" s="587"/>
    </row>
    <row r="490" spans="1:3">
      <c r="A490" s="587"/>
      <c r="B490" s="587"/>
      <c r="C490" s="587"/>
    </row>
    <row r="491" spans="1:3">
      <c r="A491" s="587"/>
      <c r="B491" s="587"/>
      <c r="C491" s="587"/>
    </row>
    <row r="492" spans="1:3">
      <c r="A492" s="587"/>
      <c r="B492" s="587"/>
      <c r="C492" s="587"/>
    </row>
    <row r="493" spans="1:3">
      <c r="A493" s="587"/>
      <c r="B493" s="587"/>
      <c r="C493" s="587"/>
    </row>
    <row r="494" spans="1:3">
      <c r="A494" s="587"/>
      <c r="B494" s="587"/>
      <c r="C494" s="587"/>
    </row>
    <row r="495" spans="1:3">
      <c r="A495" s="587"/>
      <c r="B495" s="587"/>
      <c r="C495" s="587"/>
    </row>
    <row r="496" spans="1:3">
      <c r="A496" s="587"/>
      <c r="B496" s="587"/>
      <c r="C496" s="587"/>
    </row>
    <row r="497" spans="1:3">
      <c r="A497" s="587"/>
      <c r="B497" s="587"/>
      <c r="C497" s="587"/>
    </row>
    <row r="498" spans="1:3">
      <c r="A498" s="587"/>
      <c r="B498" s="587"/>
      <c r="C498" s="587"/>
    </row>
    <row r="499" spans="1:3">
      <c r="A499" s="587"/>
      <c r="B499" s="587"/>
      <c r="C499" s="587"/>
    </row>
    <row r="500" spans="1:3">
      <c r="A500" s="587"/>
      <c r="B500" s="587"/>
      <c r="C500" s="587"/>
    </row>
    <row r="501" spans="1:3">
      <c r="A501" s="587"/>
      <c r="B501" s="587"/>
      <c r="C501" s="587"/>
    </row>
    <row r="502" spans="1:3">
      <c r="A502" s="587"/>
      <c r="B502" s="587"/>
      <c r="C502" s="587"/>
    </row>
    <row r="503" spans="1:3">
      <c r="A503" s="587"/>
      <c r="B503" s="587"/>
      <c r="C503" s="587"/>
    </row>
    <row r="504" spans="1:3">
      <c r="A504" s="587"/>
      <c r="B504" s="587"/>
      <c r="C504" s="587"/>
    </row>
    <row r="505" spans="1:3">
      <c r="A505" s="587"/>
      <c r="B505" s="587"/>
      <c r="C505" s="587"/>
    </row>
    <row r="506" spans="1:3">
      <c r="A506" s="587"/>
      <c r="B506" s="587"/>
      <c r="C506" s="587"/>
    </row>
    <row r="507" spans="1:3">
      <c r="A507" s="587"/>
      <c r="B507" s="587"/>
      <c r="C507" s="587"/>
    </row>
    <row r="508" spans="1:3">
      <c r="A508" s="587"/>
      <c r="B508" s="587"/>
      <c r="C508" s="587"/>
    </row>
    <row r="509" spans="1:3">
      <c r="A509" s="587"/>
      <c r="B509" s="587"/>
      <c r="C509" s="587"/>
    </row>
    <row r="510" spans="1:3">
      <c r="A510" s="587"/>
      <c r="B510" s="587"/>
      <c r="C510" s="587"/>
    </row>
    <row r="511" spans="1:3">
      <c r="A511" s="587"/>
      <c r="B511" s="587"/>
      <c r="C511" s="587"/>
    </row>
    <row r="512" spans="1:3">
      <c r="A512" s="587"/>
      <c r="B512" s="587"/>
      <c r="C512" s="587"/>
    </row>
    <row r="513" spans="1:3">
      <c r="A513" s="587"/>
      <c r="B513" s="587"/>
      <c r="C513" s="587"/>
    </row>
    <row r="514" spans="1:3">
      <c r="A514" s="587"/>
      <c r="B514" s="587"/>
      <c r="C514" s="587"/>
    </row>
    <row r="515" spans="1:3">
      <c r="A515" s="587"/>
      <c r="B515" s="587"/>
      <c r="C515" s="587"/>
    </row>
    <row r="516" spans="1:3">
      <c r="A516" s="587"/>
      <c r="B516" s="587"/>
      <c r="C516" s="587"/>
    </row>
    <row r="517" spans="1:3">
      <c r="A517" s="587"/>
      <c r="B517" s="587"/>
      <c r="C517" s="587"/>
    </row>
    <row r="518" spans="1:3">
      <c r="A518" s="587"/>
      <c r="B518" s="587"/>
      <c r="C518" s="587"/>
    </row>
    <row r="519" spans="1:3">
      <c r="A519" s="587"/>
      <c r="B519" s="587"/>
      <c r="C519" s="587"/>
    </row>
    <row r="520" spans="1:3">
      <c r="A520" s="587"/>
      <c r="B520" s="587"/>
      <c r="C520" s="587"/>
    </row>
    <row r="521" spans="1:3">
      <c r="A521" s="587"/>
      <c r="B521" s="587"/>
      <c r="C521" s="587"/>
    </row>
    <row r="522" spans="1:3">
      <c r="A522" s="587"/>
      <c r="B522" s="587"/>
      <c r="C522" s="587"/>
    </row>
    <row r="523" spans="1:3">
      <c r="A523" s="587"/>
      <c r="B523" s="587"/>
      <c r="C523" s="587"/>
    </row>
    <row r="524" spans="1:3">
      <c r="A524" s="587"/>
      <c r="B524" s="587"/>
      <c r="C524" s="587"/>
    </row>
    <row r="525" spans="1:3">
      <c r="A525" s="587"/>
      <c r="B525" s="587"/>
      <c r="C525" s="587"/>
    </row>
    <row r="526" spans="1:3">
      <c r="A526" s="587"/>
      <c r="B526" s="587"/>
      <c r="C526" s="587"/>
    </row>
    <row r="527" spans="1:3">
      <c r="A527" s="587"/>
      <c r="B527" s="587"/>
      <c r="C527" s="587"/>
    </row>
    <row r="528" spans="1:3">
      <c r="A528" s="587"/>
      <c r="B528" s="587"/>
      <c r="C528" s="587"/>
    </row>
    <row r="529" spans="1:3">
      <c r="A529" s="587"/>
      <c r="B529" s="587"/>
      <c r="C529" s="587"/>
    </row>
    <row r="530" spans="1:3">
      <c r="A530" s="587"/>
      <c r="B530" s="587"/>
      <c r="C530" s="587"/>
    </row>
    <row r="531" spans="1:3">
      <c r="A531" s="587"/>
      <c r="B531" s="587"/>
      <c r="C531" s="587"/>
    </row>
    <row r="532" spans="1:3">
      <c r="A532" s="587"/>
      <c r="B532" s="587"/>
      <c r="C532" s="587"/>
    </row>
    <row r="533" spans="1:3">
      <c r="A533" s="587"/>
      <c r="B533" s="587"/>
      <c r="C533" s="587"/>
    </row>
    <row r="534" spans="1:3">
      <c r="A534" s="587"/>
      <c r="B534" s="587"/>
      <c r="C534" s="587"/>
    </row>
    <row r="535" spans="1:3">
      <c r="A535" s="587"/>
      <c r="B535" s="587"/>
      <c r="C535" s="587"/>
    </row>
    <row r="536" spans="1:3">
      <c r="A536" s="587"/>
      <c r="B536" s="587"/>
      <c r="C536" s="587"/>
    </row>
    <row r="537" spans="1:3">
      <c r="A537" s="587"/>
      <c r="B537" s="587"/>
      <c r="C537" s="587"/>
    </row>
    <row r="538" spans="1:3">
      <c r="A538" s="587"/>
      <c r="B538" s="587"/>
      <c r="C538" s="587"/>
    </row>
    <row r="539" spans="1:3">
      <c r="A539" s="587"/>
      <c r="B539" s="587"/>
      <c r="C539" s="587"/>
    </row>
    <row r="540" spans="1:3">
      <c r="A540" s="587"/>
      <c r="B540" s="587"/>
      <c r="C540" s="587"/>
    </row>
    <row r="541" spans="1:3">
      <c r="A541" s="587"/>
      <c r="B541" s="587"/>
      <c r="C541" s="587"/>
    </row>
    <row r="542" spans="1:3">
      <c r="A542" s="587"/>
      <c r="B542" s="587"/>
      <c r="C542" s="587"/>
    </row>
    <row r="543" spans="1:3">
      <c r="A543" s="587"/>
      <c r="B543" s="587"/>
      <c r="C543" s="587"/>
    </row>
    <row r="544" spans="1:3">
      <c r="A544" s="587"/>
      <c r="B544" s="587"/>
      <c r="C544" s="587"/>
    </row>
    <row r="545" spans="1:3">
      <c r="A545" s="587"/>
      <c r="B545" s="587"/>
      <c r="C545" s="587"/>
    </row>
    <row r="546" spans="1:3">
      <c r="A546" s="587"/>
      <c r="B546" s="587"/>
      <c r="C546" s="587"/>
    </row>
    <row r="547" spans="1:3">
      <c r="A547" s="587"/>
      <c r="B547" s="587"/>
      <c r="C547" s="587"/>
    </row>
    <row r="548" spans="1:3">
      <c r="A548" s="587"/>
      <c r="B548" s="587"/>
      <c r="C548" s="587"/>
    </row>
    <row r="549" spans="1:3">
      <c r="A549" s="587"/>
      <c r="B549" s="587"/>
      <c r="C549" s="587"/>
    </row>
    <row r="550" spans="1:3">
      <c r="A550" s="587"/>
      <c r="B550" s="587"/>
      <c r="C550" s="587"/>
    </row>
    <row r="551" spans="1:3">
      <c r="A551" s="587"/>
      <c r="B551" s="587"/>
      <c r="C551" s="587"/>
    </row>
    <row r="552" spans="1:3">
      <c r="A552" s="587"/>
      <c r="B552" s="587"/>
      <c r="C552" s="587"/>
    </row>
    <row r="553" spans="1:3">
      <c r="A553" s="587"/>
      <c r="B553" s="587"/>
      <c r="C553" s="587"/>
    </row>
    <row r="554" spans="1:3">
      <c r="A554" s="587"/>
      <c r="B554" s="587"/>
      <c r="C554" s="587"/>
    </row>
    <row r="555" spans="1:3">
      <c r="A555" s="587"/>
      <c r="B555" s="587"/>
      <c r="C555" s="587"/>
    </row>
    <row r="556" spans="1:3">
      <c r="A556" s="587"/>
      <c r="B556" s="587"/>
      <c r="C556" s="587"/>
    </row>
    <row r="557" spans="1:3">
      <c r="A557" s="587"/>
      <c r="B557" s="587"/>
      <c r="C557" s="587"/>
    </row>
    <row r="558" spans="1:3">
      <c r="A558" s="587"/>
      <c r="B558" s="587"/>
      <c r="C558" s="587"/>
    </row>
    <row r="559" spans="1:3">
      <c r="A559" s="587"/>
      <c r="B559" s="587"/>
      <c r="C559" s="587"/>
    </row>
    <row r="560" spans="1:3">
      <c r="A560" s="587"/>
      <c r="B560" s="587"/>
      <c r="C560" s="587"/>
    </row>
    <row r="561" spans="1:3">
      <c r="A561" s="587"/>
      <c r="B561" s="587"/>
      <c r="C561" s="587"/>
    </row>
    <row r="562" spans="1:3">
      <c r="A562" s="587"/>
      <c r="B562" s="587"/>
      <c r="C562" s="587"/>
    </row>
    <row r="563" spans="1:3">
      <c r="A563" s="587"/>
      <c r="B563" s="587"/>
      <c r="C563" s="587"/>
    </row>
    <row r="564" spans="1:3">
      <c r="A564" s="587"/>
      <c r="B564" s="587"/>
      <c r="C564" s="587"/>
    </row>
    <row r="565" spans="1:3">
      <c r="A565" s="587"/>
      <c r="B565" s="587"/>
      <c r="C565" s="587"/>
    </row>
    <row r="566" spans="1:3">
      <c r="A566" s="587"/>
      <c r="B566" s="587"/>
      <c r="C566" s="587"/>
    </row>
    <row r="567" spans="1:3">
      <c r="A567" s="587"/>
      <c r="B567" s="587"/>
      <c r="C567" s="587"/>
    </row>
    <row r="568" spans="1:3">
      <c r="A568" s="587"/>
      <c r="B568" s="587"/>
      <c r="C568" s="587"/>
    </row>
    <row r="569" spans="1:3">
      <c r="A569" s="587"/>
      <c r="B569" s="587"/>
      <c r="C569" s="587"/>
    </row>
    <row r="570" spans="1:3">
      <c r="A570" s="587"/>
      <c r="B570" s="587"/>
      <c r="C570" s="587"/>
    </row>
    <row r="571" spans="1:3">
      <c r="A571" s="587"/>
      <c r="B571" s="587"/>
      <c r="C571" s="587"/>
    </row>
    <row r="572" spans="1:3">
      <c r="A572" s="587"/>
      <c r="B572" s="587"/>
      <c r="C572" s="587"/>
    </row>
    <row r="573" spans="1:3">
      <c r="A573" s="587"/>
      <c r="B573" s="587"/>
      <c r="C573" s="587"/>
    </row>
    <row r="574" spans="1:3">
      <c r="A574" s="587"/>
      <c r="B574" s="587"/>
      <c r="C574" s="587"/>
    </row>
    <row r="575" spans="1:3">
      <c r="A575" s="587"/>
      <c r="B575" s="587"/>
      <c r="C575" s="587"/>
    </row>
    <row r="576" spans="1:3">
      <c r="A576" s="587"/>
      <c r="B576" s="587"/>
      <c r="C576" s="587"/>
    </row>
    <row r="577" spans="1:3">
      <c r="A577" s="587"/>
      <c r="B577" s="587"/>
      <c r="C577" s="587"/>
    </row>
    <row r="578" spans="1:3">
      <c r="A578" s="587"/>
      <c r="B578" s="587"/>
      <c r="C578" s="587"/>
    </row>
    <row r="579" spans="1:3">
      <c r="A579" s="587"/>
      <c r="B579" s="587"/>
      <c r="C579" s="587"/>
    </row>
    <row r="580" spans="1:3">
      <c r="A580" s="587"/>
      <c r="B580" s="587"/>
      <c r="C580" s="587"/>
    </row>
    <row r="581" spans="1:3">
      <c r="A581" s="587"/>
      <c r="B581" s="587"/>
      <c r="C581" s="587"/>
    </row>
    <row r="582" spans="1:3">
      <c r="A582" s="587"/>
      <c r="B582" s="587"/>
      <c r="C582" s="587"/>
    </row>
    <row r="583" spans="1:3">
      <c r="A583" s="587"/>
      <c r="B583" s="587"/>
      <c r="C583" s="587"/>
    </row>
    <row r="584" spans="1:3">
      <c r="A584" s="587"/>
      <c r="B584" s="587"/>
      <c r="C584" s="587"/>
    </row>
    <row r="585" spans="1:3">
      <c r="A585" s="587"/>
      <c r="B585" s="587"/>
      <c r="C585" s="587"/>
    </row>
    <row r="586" spans="1:3">
      <c r="A586" s="587"/>
      <c r="B586" s="587"/>
      <c r="C586" s="587"/>
    </row>
    <row r="587" spans="1:3">
      <c r="A587" s="587"/>
      <c r="B587" s="587"/>
      <c r="C587" s="587"/>
    </row>
    <row r="588" spans="1:3">
      <c r="A588" s="587"/>
      <c r="B588" s="587"/>
      <c r="C588" s="587"/>
    </row>
    <row r="589" spans="1:3">
      <c r="A589" s="587"/>
      <c r="B589" s="587"/>
      <c r="C589" s="587"/>
    </row>
    <row r="590" spans="1:3">
      <c r="A590" s="587"/>
      <c r="B590" s="587"/>
      <c r="C590" s="587"/>
    </row>
    <row r="591" spans="1:3">
      <c r="A591" s="587"/>
      <c r="B591" s="587"/>
      <c r="C591" s="587"/>
    </row>
    <row r="592" spans="1:3">
      <c r="A592" s="587"/>
      <c r="B592" s="587"/>
      <c r="C592" s="587"/>
    </row>
    <row r="593" spans="1:3">
      <c r="A593" s="587"/>
      <c r="B593" s="587"/>
      <c r="C593" s="587"/>
    </row>
    <row r="594" spans="1:3">
      <c r="A594" s="587"/>
      <c r="B594" s="587"/>
      <c r="C594" s="587"/>
    </row>
    <row r="595" spans="1:3">
      <c r="A595" s="587"/>
      <c r="B595" s="587"/>
      <c r="C595" s="587"/>
    </row>
    <row r="596" spans="1:3">
      <c r="A596" s="587"/>
      <c r="B596" s="587"/>
      <c r="C596" s="587"/>
    </row>
    <row r="597" spans="1:3">
      <c r="A597" s="587"/>
      <c r="B597" s="587"/>
      <c r="C597" s="587"/>
    </row>
    <row r="598" spans="1:3">
      <c r="A598" s="587"/>
      <c r="B598" s="587"/>
      <c r="C598" s="587"/>
    </row>
    <row r="599" spans="1:3">
      <c r="A599" s="587"/>
      <c r="B599" s="587"/>
      <c r="C599" s="587"/>
    </row>
    <row r="600" spans="1:3">
      <c r="A600" s="587"/>
      <c r="B600" s="587"/>
      <c r="C600" s="587"/>
    </row>
    <row r="601" spans="1:3">
      <c r="A601" s="587"/>
      <c r="B601" s="587"/>
      <c r="C601" s="587"/>
    </row>
    <row r="602" spans="1:3">
      <c r="A602" s="587"/>
      <c r="B602" s="587"/>
      <c r="C602" s="587"/>
    </row>
    <row r="603" spans="1:3">
      <c r="A603" s="587"/>
      <c r="B603" s="587"/>
      <c r="C603" s="587"/>
    </row>
    <row r="604" spans="1:3">
      <c r="A604" s="587"/>
      <c r="B604" s="587"/>
      <c r="C604" s="587"/>
    </row>
    <row r="605" spans="1:3">
      <c r="A605" s="587"/>
      <c r="B605" s="587"/>
      <c r="C605" s="587"/>
    </row>
    <row r="606" spans="1:3">
      <c r="A606" s="587"/>
      <c r="B606" s="587"/>
      <c r="C606" s="587"/>
    </row>
    <row r="607" spans="1:3">
      <c r="A607" s="587"/>
      <c r="B607" s="587"/>
      <c r="C607" s="587"/>
    </row>
    <row r="608" spans="1:3">
      <c r="A608" s="587"/>
      <c r="B608" s="587"/>
      <c r="C608" s="587"/>
    </row>
    <row r="609" spans="1:3">
      <c r="A609" s="587"/>
      <c r="B609" s="587"/>
      <c r="C609" s="587"/>
    </row>
    <row r="610" spans="1:3">
      <c r="A610" s="587"/>
      <c r="B610" s="587"/>
      <c r="C610" s="587"/>
    </row>
    <row r="611" spans="1:3">
      <c r="A611" s="587"/>
      <c r="B611" s="587"/>
      <c r="C611" s="587"/>
    </row>
    <row r="612" spans="1:3">
      <c r="A612" s="587"/>
      <c r="B612" s="587"/>
      <c r="C612" s="587"/>
    </row>
    <row r="613" spans="1:3">
      <c r="A613" s="587"/>
      <c r="B613" s="587"/>
      <c r="C613" s="587"/>
    </row>
    <row r="614" spans="1:3">
      <c r="A614" s="587"/>
      <c r="B614" s="587"/>
      <c r="C614" s="587"/>
    </row>
    <row r="615" spans="1:3">
      <c r="A615" s="587"/>
      <c r="B615" s="587"/>
      <c r="C615" s="587"/>
    </row>
    <row r="616" spans="1:3">
      <c r="A616" s="587"/>
      <c r="B616" s="587"/>
      <c r="C616" s="587"/>
    </row>
    <row r="617" spans="1:3">
      <c r="A617" s="587"/>
      <c r="B617" s="587"/>
      <c r="C617" s="587"/>
    </row>
    <row r="618" spans="1:3">
      <c r="A618" s="587"/>
      <c r="B618" s="587"/>
      <c r="C618" s="587"/>
    </row>
    <row r="619" spans="1:3">
      <c r="A619" s="587"/>
      <c r="B619" s="587"/>
      <c r="C619" s="587"/>
    </row>
    <row r="620" spans="1:3">
      <c r="A620" s="587"/>
      <c r="B620" s="587"/>
      <c r="C620" s="587"/>
    </row>
    <row r="621" spans="1:3">
      <c r="A621" s="587"/>
      <c r="B621" s="587"/>
      <c r="C621" s="587"/>
    </row>
    <row r="622" spans="1:3">
      <c r="A622" s="587"/>
      <c r="B622" s="587"/>
      <c r="C622" s="587"/>
    </row>
    <row r="623" spans="1:3">
      <c r="A623" s="587"/>
      <c r="B623" s="587"/>
      <c r="C623" s="587"/>
    </row>
    <row r="624" spans="1:3">
      <c r="A624" s="587"/>
      <c r="B624" s="587"/>
      <c r="C624" s="587"/>
    </row>
    <row r="625" spans="1:3">
      <c r="A625" s="587"/>
      <c r="B625" s="587"/>
      <c r="C625" s="587"/>
    </row>
    <row r="626" spans="1:3">
      <c r="A626" s="587"/>
      <c r="B626" s="587"/>
      <c r="C626" s="587"/>
    </row>
    <row r="627" spans="1:3">
      <c r="A627" s="587"/>
      <c r="B627" s="587"/>
      <c r="C627" s="587"/>
    </row>
    <row r="628" spans="1:3">
      <c r="A628" s="587"/>
      <c r="B628" s="587"/>
      <c r="C628" s="587"/>
    </row>
    <row r="629" spans="1:3">
      <c r="A629" s="587"/>
      <c r="B629" s="587"/>
      <c r="C629" s="587"/>
    </row>
    <row r="630" spans="1:3">
      <c r="A630" s="587"/>
      <c r="B630" s="587"/>
      <c r="C630" s="587"/>
    </row>
    <row r="631" spans="1:3">
      <c r="A631" s="587"/>
      <c r="B631" s="587"/>
      <c r="C631" s="587"/>
    </row>
    <row r="632" spans="1:3">
      <c r="A632" s="587"/>
      <c r="B632" s="587"/>
      <c r="C632" s="587"/>
    </row>
    <row r="633" spans="1:3">
      <c r="A633" s="587"/>
      <c r="B633" s="587"/>
      <c r="C633" s="587"/>
    </row>
    <row r="634" spans="1:3">
      <c r="A634" s="587"/>
      <c r="B634" s="587"/>
      <c r="C634" s="587"/>
    </row>
    <row r="635" spans="1:3">
      <c r="A635" s="587"/>
      <c r="B635" s="587"/>
      <c r="C635" s="587"/>
    </row>
    <row r="636" spans="1:3">
      <c r="A636" s="587"/>
      <c r="B636" s="587"/>
      <c r="C636" s="587"/>
    </row>
    <row r="637" spans="1:3">
      <c r="A637" s="587"/>
      <c r="B637" s="587"/>
      <c r="C637" s="587"/>
    </row>
    <row r="638" spans="1:3">
      <c r="A638" s="587"/>
      <c r="B638" s="587"/>
      <c r="C638" s="587"/>
    </row>
    <row r="639" spans="1:3">
      <c r="A639" s="587"/>
      <c r="B639" s="587"/>
      <c r="C639" s="587"/>
    </row>
    <row r="640" spans="1:3">
      <c r="A640" s="587"/>
      <c r="B640" s="587"/>
      <c r="C640" s="587"/>
    </row>
    <row r="641" spans="1:3">
      <c r="A641" s="587"/>
      <c r="B641" s="587"/>
      <c r="C641" s="587"/>
    </row>
    <row r="642" spans="1:3">
      <c r="A642" s="587"/>
      <c r="B642" s="587"/>
      <c r="C642" s="587"/>
    </row>
    <row r="643" spans="1:3">
      <c r="A643" s="587"/>
      <c r="B643" s="587"/>
      <c r="C643" s="587"/>
    </row>
    <row r="644" spans="1:3">
      <c r="A644" s="587"/>
      <c r="B644" s="587"/>
      <c r="C644" s="587"/>
    </row>
    <row r="645" spans="1:3">
      <c r="A645" s="587"/>
      <c r="B645" s="587"/>
      <c r="C645" s="587"/>
    </row>
    <row r="646" spans="1:3">
      <c r="A646" s="587"/>
      <c r="B646" s="587"/>
      <c r="C646" s="587"/>
    </row>
    <row r="647" spans="1:3">
      <c r="A647" s="587"/>
      <c r="B647" s="587"/>
      <c r="C647" s="587"/>
    </row>
    <row r="648" spans="1:3">
      <c r="A648" s="587"/>
      <c r="B648" s="587"/>
      <c r="C648" s="587"/>
    </row>
    <row r="649" spans="1:3">
      <c r="A649" s="587"/>
      <c r="B649" s="587"/>
      <c r="C649" s="587"/>
    </row>
    <row r="650" spans="1:3">
      <c r="A650" s="587"/>
      <c r="B650" s="587"/>
      <c r="C650" s="587"/>
    </row>
    <row r="651" spans="1:3">
      <c r="A651" s="587"/>
      <c r="B651" s="587"/>
      <c r="C651" s="587"/>
    </row>
    <row r="652" spans="1:3">
      <c r="A652" s="587"/>
      <c r="B652" s="587"/>
      <c r="C652" s="587"/>
    </row>
    <row r="653" spans="1:3">
      <c r="A653" s="587"/>
      <c r="B653" s="587"/>
      <c r="C653" s="587"/>
    </row>
    <row r="654" spans="1:3">
      <c r="A654" s="587"/>
      <c r="B654" s="587"/>
      <c r="C654" s="587"/>
    </row>
    <row r="655" spans="1:3">
      <c r="A655" s="587"/>
      <c r="B655" s="587"/>
      <c r="C655" s="587"/>
    </row>
    <row r="656" spans="1:3">
      <c r="A656" s="587"/>
      <c r="B656" s="587"/>
      <c r="C656" s="587"/>
    </row>
    <row r="657" spans="1:3">
      <c r="A657" s="587"/>
      <c r="B657" s="587"/>
      <c r="C657" s="587"/>
    </row>
    <row r="658" spans="1:3">
      <c r="A658" s="587"/>
      <c r="B658" s="587"/>
      <c r="C658" s="587"/>
    </row>
    <row r="659" spans="1:3">
      <c r="A659" s="587"/>
      <c r="B659" s="587"/>
      <c r="C659" s="587"/>
    </row>
    <row r="660" spans="1:3">
      <c r="A660" s="587"/>
      <c r="B660" s="587"/>
      <c r="C660" s="587"/>
    </row>
    <row r="661" spans="1:3">
      <c r="A661" s="587"/>
      <c r="B661" s="587"/>
      <c r="C661" s="587"/>
    </row>
    <row r="662" spans="1:3">
      <c r="A662" s="587"/>
      <c r="B662" s="587"/>
      <c r="C662" s="587"/>
    </row>
    <row r="663" spans="1:3">
      <c r="A663" s="587"/>
      <c r="B663" s="587"/>
      <c r="C663" s="587"/>
    </row>
    <row r="664" spans="1:3">
      <c r="A664" s="587"/>
      <c r="B664" s="587"/>
      <c r="C664" s="587"/>
    </row>
    <row r="665" spans="1:3">
      <c r="A665" s="587"/>
      <c r="B665" s="587"/>
      <c r="C665" s="587"/>
    </row>
    <row r="666" spans="1:3">
      <c r="A666" s="587"/>
      <c r="B666" s="587"/>
      <c r="C666" s="587"/>
    </row>
    <row r="667" spans="1:3">
      <c r="A667" s="587"/>
      <c r="B667" s="587"/>
      <c r="C667" s="587"/>
    </row>
    <row r="668" spans="1:3">
      <c r="A668" s="587"/>
      <c r="B668" s="587"/>
      <c r="C668" s="587"/>
    </row>
    <row r="669" spans="1:3">
      <c r="A669" s="587"/>
      <c r="B669" s="587"/>
      <c r="C669" s="587"/>
    </row>
    <row r="670" spans="1:3">
      <c r="A670" s="587"/>
      <c r="B670" s="587"/>
      <c r="C670" s="587"/>
    </row>
    <row r="671" spans="1:3">
      <c r="A671" s="587"/>
      <c r="B671" s="587"/>
      <c r="C671" s="587"/>
    </row>
    <row r="672" spans="1:3">
      <c r="A672" s="587"/>
      <c r="B672" s="587"/>
      <c r="C672" s="587"/>
    </row>
    <row r="673" spans="1:3">
      <c r="A673" s="587"/>
      <c r="B673" s="587"/>
      <c r="C673" s="587"/>
    </row>
    <row r="674" spans="1:3">
      <c r="A674" s="587"/>
      <c r="B674" s="587"/>
      <c r="C674" s="587"/>
    </row>
    <row r="675" spans="1:3">
      <c r="A675" s="587"/>
      <c r="B675" s="587"/>
      <c r="C675" s="587"/>
    </row>
    <row r="676" spans="1:3">
      <c r="A676" s="587"/>
      <c r="B676" s="587"/>
      <c r="C676" s="587"/>
    </row>
    <row r="677" spans="1:3">
      <c r="A677" s="587"/>
      <c r="B677" s="587"/>
      <c r="C677" s="587"/>
    </row>
    <row r="678" spans="1:3">
      <c r="A678" s="587"/>
      <c r="B678" s="587"/>
      <c r="C678" s="587"/>
    </row>
    <row r="679" spans="1:3">
      <c r="A679" s="587"/>
      <c r="B679" s="587"/>
      <c r="C679" s="587"/>
    </row>
    <row r="680" spans="1:3">
      <c r="A680" s="587"/>
      <c r="B680" s="587"/>
      <c r="C680" s="587"/>
    </row>
    <row r="681" spans="1:3">
      <c r="A681" s="587"/>
      <c r="B681" s="587"/>
      <c r="C681" s="587"/>
    </row>
    <row r="682" spans="1:3">
      <c r="A682" s="587"/>
      <c r="B682" s="587"/>
      <c r="C682" s="587"/>
    </row>
    <row r="683" spans="1:3">
      <c r="A683" s="587"/>
      <c r="B683" s="587"/>
      <c r="C683" s="587"/>
    </row>
    <row r="684" spans="1:3">
      <c r="A684" s="587"/>
      <c r="B684" s="587"/>
      <c r="C684" s="587"/>
    </row>
    <row r="685" spans="1:3">
      <c r="A685" s="587"/>
      <c r="B685" s="587"/>
      <c r="C685" s="587"/>
    </row>
    <row r="686" spans="1:3">
      <c r="A686" s="587"/>
      <c r="B686" s="587"/>
      <c r="C686" s="587"/>
    </row>
    <row r="687" spans="1:3">
      <c r="A687" s="587"/>
      <c r="B687" s="587"/>
      <c r="C687" s="587"/>
    </row>
    <row r="688" spans="1:3">
      <c r="A688" s="587"/>
      <c r="B688" s="587"/>
      <c r="C688" s="587"/>
    </row>
    <row r="689" spans="1:3">
      <c r="A689" s="587"/>
      <c r="B689" s="587"/>
      <c r="C689" s="587"/>
    </row>
    <row r="690" spans="1:3">
      <c r="A690" s="587"/>
      <c r="B690" s="587"/>
      <c r="C690" s="587"/>
    </row>
    <row r="691" spans="1:3">
      <c r="A691" s="587"/>
      <c r="B691" s="587"/>
      <c r="C691" s="587"/>
    </row>
    <row r="692" spans="1:3">
      <c r="A692" s="587"/>
      <c r="B692" s="587"/>
      <c r="C692" s="587"/>
    </row>
    <row r="693" spans="1:3">
      <c r="A693" s="587"/>
      <c r="B693" s="587"/>
      <c r="C693" s="587"/>
    </row>
    <row r="694" spans="1:3">
      <c r="A694" s="587"/>
      <c r="B694" s="587"/>
      <c r="C694" s="587"/>
    </row>
    <row r="695" spans="1:3">
      <c r="A695" s="587"/>
      <c r="B695" s="587"/>
      <c r="C695" s="587"/>
    </row>
    <row r="696" spans="1:3">
      <c r="A696" s="587"/>
      <c r="B696" s="587"/>
      <c r="C696" s="587"/>
    </row>
    <row r="697" spans="1:3">
      <c r="A697" s="587"/>
      <c r="B697" s="587"/>
      <c r="C697" s="587"/>
    </row>
    <row r="698" spans="1:3">
      <c r="A698" s="587"/>
      <c r="B698" s="587"/>
      <c r="C698" s="587"/>
    </row>
    <row r="699" spans="1:3">
      <c r="A699" s="587"/>
      <c r="B699" s="587"/>
      <c r="C699" s="587"/>
    </row>
    <row r="700" spans="1:3">
      <c r="A700" s="587"/>
      <c r="B700" s="587"/>
      <c r="C700" s="587"/>
    </row>
    <row r="701" spans="1:3">
      <c r="A701" s="587"/>
      <c r="B701" s="587"/>
      <c r="C701" s="587"/>
    </row>
    <row r="702" spans="1:3">
      <c r="A702" s="587"/>
      <c r="B702" s="587"/>
      <c r="C702" s="587"/>
    </row>
    <row r="703" spans="1:3">
      <c r="A703" s="587"/>
      <c r="B703" s="587"/>
      <c r="C703" s="587"/>
    </row>
    <row r="704" spans="1:3">
      <c r="A704" s="587"/>
      <c r="B704" s="587"/>
      <c r="C704" s="587"/>
    </row>
    <row r="705" spans="1:3">
      <c r="A705" s="587"/>
      <c r="B705" s="587"/>
      <c r="C705" s="587"/>
    </row>
    <row r="706" spans="1:3">
      <c r="A706" s="587"/>
      <c r="B706" s="587"/>
      <c r="C706" s="587"/>
    </row>
    <row r="707" spans="1:3">
      <c r="A707" s="587"/>
      <c r="B707" s="587"/>
      <c r="C707" s="587"/>
    </row>
    <row r="708" spans="1:3">
      <c r="A708" s="587"/>
      <c r="B708" s="587"/>
      <c r="C708" s="587"/>
    </row>
    <row r="709" spans="1:3">
      <c r="A709" s="587"/>
      <c r="B709" s="587"/>
      <c r="C709" s="587"/>
    </row>
    <row r="710" spans="1:3">
      <c r="A710" s="587"/>
      <c r="B710" s="587"/>
      <c r="C710" s="587"/>
    </row>
    <row r="711" spans="1:3">
      <c r="A711" s="587"/>
      <c r="B711" s="587"/>
      <c r="C711" s="587"/>
    </row>
    <row r="712" spans="1:3">
      <c r="A712" s="587"/>
      <c r="B712" s="587"/>
      <c r="C712" s="587"/>
    </row>
    <row r="713" spans="1:3">
      <c r="A713" s="587"/>
      <c r="B713" s="587"/>
      <c r="C713" s="587"/>
    </row>
    <row r="714" spans="1:3">
      <c r="A714" s="587"/>
      <c r="B714" s="587"/>
      <c r="C714" s="587"/>
    </row>
    <row r="715" spans="1:3">
      <c r="A715" s="587"/>
      <c r="B715" s="587"/>
      <c r="C715" s="587"/>
    </row>
    <row r="716" spans="1:3">
      <c r="A716" s="587"/>
      <c r="B716" s="587"/>
      <c r="C716" s="587"/>
    </row>
    <row r="717" spans="1:3">
      <c r="A717" s="587"/>
      <c r="B717" s="587"/>
      <c r="C717" s="587"/>
    </row>
    <row r="718" spans="1:3">
      <c r="A718" s="587"/>
      <c r="B718" s="587"/>
      <c r="C718" s="587"/>
    </row>
    <row r="719" spans="1:3">
      <c r="A719" s="587"/>
      <c r="B719" s="587"/>
      <c r="C719" s="587"/>
    </row>
    <row r="720" spans="1:3">
      <c r="A720" s="587"/>
      <c r="B720" s="587"/>
      <c r="C720" s="587"/>
    </row>
    <row r="721" spans="1:3">
      <c r="A721" s="587"/>
      <c r="B721" s="587"/>
      <c r="C721" s="587"/>
    </row>
    <row r="722" spans="1:3">
      <c r="A722" s="587"/>
      <c r="B722" s="587"/>
      <c r="C722" s="587"/>
    </row>
    <row r="723" spans="1:3">
      <c r="A723" s="587"/>
      <c r="B723" s="587"/>
      <c r="C723" s="587"/>
    </row>
    <row r="724" spans="1:3">
      <c r="A724" s="587"/>
      <c r="B724" s="587"/>
      <c r="C724" s="587"/>
    </row>
    <row r="725" spans="1:3">
      <c r="A725" s="587"/>
      <c r="B725" s="587"/>
      <c r="C725" s="587"/>
    </row>
    <row r="726" spans="1:3">
      <c r="A726" s="587"/>
      <c r="B726" s="587"/>
      <c r="C726" s="587"/>
    </row>
    <row r="727" spans="1:3">
      <c r="A727" s="587"/>
      <c r="B727" s="587"/>
      <c r="C727" s="587"/>
    </row>
    <row r="728" spans="1:3">
      <c r="A728" s="587"/>
      <c r="B728" s="587"/>
      <c r="C728" s="587"/>
    </row>
    <row r="729" spans="1:3">
      <c r="A729" s="587"/>
      <c r="B729" s="587"/>
      <c r="C729" s="587"/>
    </row>
    <row r="730" spans="1:3">
      <c r="A730" s="587"/>
      <c r="B730" s="587"/>
      <c r="C730" s="587"/>
    </row>
    <row r="731" spans="1:3">
      <c r="A731" s="587"/>
      <c r="B731" s="587"/>
      <c r="C731" s="587"/>
    </row>
    <row r="732" spans="1:3">
      <c r="A732" s="587"/>
      <c r="B732" s="587"/>
      <c r="C732" s="587"/>
    </row>
    <row r="733" spans="1:3">
      <c r="A733" s="587"/>
      <c r="B733" s="587"/>
      <c r="C733" s="587"/>
    </row>
    <row r="734" spans="1:3">
      <c r="A734" s="587"/>
      <c r="B734" s="587"/>
      <c r="C734" s="587"/>
    </row>
    <row r="735" spans="1:3">
      <c r="A735" s="587"/>
      <c r="B735" s="587"/>
      <c r="C735" s="587"/>
    </row>
    <row r="736" spans="1:3">
      <c r="A736" s="587"/>
      <c r="B736" s="587"/>
      <c r="C736" s="587"/>
    </row>
    <row r="737" spans="1:3">
      <c r="A737" s="587"/>
      <c r="B737" s="587"/>
      <c r="C737" s="587"/>
    </row>
    <row r="738" spans="1:3">
      <c r="A738" s="587"/>
      <c r="B738" s="587"/>
      <c r="C738" s="587"/>
    </row>
    <row r="739" spans="1:3">
      <c r="A739" s="587"/>
      <c r="B739" s="587"/>
      <c r="C739" s="587"/>
    </row>
    <row r="740" spans="1:3">
      <c r="A740" s="587"/>
      <c r="B740" s="587"/>
      <c r="C740" s="587"/>
    </row>
    <row r="741" spans="1:3">
      <c r="A741" s="587"/>
      <c r="B741" s="587"/>
      <c r="C741" s="587"/>
    </row>
    <row r="742" spans="1:3">
      <c r="A742" s="587"/>
      <c r="B742" s="587"/>
      <c r="C742" s="587"/>
    </row>
    <row r="743" spans="1:3">
      <c r="A743" s="587"/>
      <c r="B743" s="587"/>
      <c r="C743" s="587"/>
    </row>
    <row r="744" spans="1:3">
      <c r="A744" s="587"/>
      <c r="B744" s="587"/>
      <c r="C744" s="587"/>
    </row>
    <row r="745" spans="1:3">
      <c r="A745" s="587"/>
      <c r="B745" s="587"/>
      <c r="C745" s="587"/>
    </row>
    <row r="746" spans="1:3">
      <c r="A746" s="587"/>
      <c r="B746" s="587"/>
      <c r="C746" s="587"/>
    </row>
    <row r="747" spans="1:3">
      <c r="A747" s="587"/>
      <c r="B747" s="587"/>
      <c r="C747" s="587"/>
    </row>
    <row r="748" spans="1:3">
      <c r="A748" s="587"/>
      <c r="B748" s="587"/>
      <c r="C748" s="587"/>
    </row>
    <row r="749" spans="1:3">
      <c r="A749" s="587"/>
      <c r="B749" s="587"/>
      <c r="C749" s="587"/>
    </row>
    <row r="750" spans="1:3">
      <c r="A750" s="587"/>
      <c r="B750" s="587"/>
      <c r="C750" s="587"/>
    </row>
    <row r="751" spans="1:3">
      <c r="A751" s="587"/>
      <c r="B751" s="587"/>
      <c r="C751" s="587"/>
    </row>
    <row r="752" spans="1:3">
      <c r="A752" s="587"/>
      <c r="B752" s="587"/>
      <c r="C752" s="587"/>
    </row>
    <row r="753" spans="1:3">
      <c r="A753" s="587"/>
      <c r="B753" s="587"/>
      <c r="C753" s="587"/>
    </row>
    <row r="754" spans="1:3">
      <c r="A754" s="587"/>
      <c r="B754" s="587"/>
      <c r="C754" s="587"/>
    </row>
    <row r="755" spans="1:3">
      <c r="A755" s="587"/>
      <c r="B755" s="587"/>
      <c r="C755" s="587"/>
    </row>
    <row r="756" spans="1:3">
      <c r="A756" s="587"/>
      <c r="B756" s="587"/>
      <c r="C756" s="587"/>
    </row>
    <row r="757" spans="1:3">
      <c r="A757" s="587"/>
      <c r="B757" s="587"/>
      <c r="C757" s="587"/>
    </row>
    <row r="758" spans="1:3">
      <c r="A758" s="587"/>
      <c r="B758" s="587"/>
      <c r="C758" s="587"/>
    </row>
    <row r="759" spans="1:3">
      <c r="A759" s="587"/>
      <c r="B759" s="587"/>
      <c r="C759" s="587"/>
    </row>
    <row r="760" spans="1:3">
      <c r="A760" s="587"/>
      <c r="B760" s="587"/>
      <c r="C760" s="587"/>
    </row>
    <row r="761" spans="1:3">
      <c r="A761" s="587"/>
      <c r="B761" s="587"/>
      <c r="C761" s="587"/>
    </row>
    <row r="762" spans="1:3">
      <c r="A762" s="587"/>
      <c r="B762" s="587"/>
      <c r="C762" s="587"/>
    </row>
    <row r="763" spans="1:3">
      <c r="A763" s="587"/>
      <c r="B763" s="587"/>
      <c r="C763" s="587"/>
    </row>
    <row r="764" spans="1:3">
      <c r="A764" s="587"/>
      <c r="B764" s="587"/>
      <c r="C764" s="587"/>
    </row>
    <row r="765" spans="1:3">
      <c r="A765" s="587"/>
      <c r="B765" s="587"/>
      <c r="C765" s="587"/>
    </row>
    <row r="766" spans="1:3">
      <c r="A766" s="587"/>
      <c r="B766" s="587"/>
      <c r="C766" s="587"/>
    </row>
    <row r="767" spans="1:3">
      <c r="A767" s="587"/>
      <c r="B767" s="587"/>
      <c r="C767" s="587"/>
    </row>
    <row r="768" spans="1:3">
      <c r="A768" s="587"/>
      <c r="B768" s="587"/>
      <c r="C768" s="587"/>
    </row>
    <row r="769" spans="1:3">
      <c r="A769" s="587"/>
      <c r="B769" s="587"/>
      <c r="C769" s="587"/>
    </row>
    <row r="770" spans="1:3">
      <c r="A770" s="587"/>
      <c r="B770" s="587"/>
      <c r="C770" s="587"/>
    </row>
    <row r="771" spans="1:3">
      <c r="A771" s="587"/>
      <c r="B771" s="587"/>
      <c r="C771" s="587"/>
    </row>
    <row r="772" spans="1:3">
      <c r="A772" s="587"/>
      <c r="B772" s="587"/>
      <c r="C772" s="587"/>
    </row>
    <row r="773" spans="1:3">
      <c r="A773" s="587"/>
      <c r="B773" s="587"/>
      <c r="C773" s="587"/>
    </row>
    <row r="774" spans="1:3">
      <c r="A774" s="587"/>
      <c r="B774" s="587"/>
      <c r="C774" s="587"/>
    </row>
    <row r="775" spans="1:3">
      <c r="A775" s="587"/>
      <c r="B775" s="587"/>
      <c r="C775" s="587"/>
    </row>
    <row r="776" spans="1:3">
      <c r="A776" s="587"/>
      <c r="B776" s="587"/>
      <c r="C776" s="587"/>
    </row>
    <row r="777" spans="1:3">
      <c r="A777" s="587"/>
      <c r="B777" s="587"/>
      <c r="C777" s="587"/>
    </row>
    <row r="778" spans="1:3">
      <c r="A778" s="587"/>
      <c r="B778" s="587"/>
      <c r="C778" s="587"/>
    </row>
    <row r="779" spans="1:3">
      <c r="A779" s="587"/>
      <c r="B779" s="587"/>
      <c r="C779" s="587"/>
    </row>
    <row r="780" spans="1:3">
      <c r="A780" s="587"/>
      <c r="B780" s="587"/>
      <c r="C780" s="587"/>
    </row>
    <row r="781" spans="1:3">
      <c r="A781" s="587"/>
      <c r="B781" s="587"/>
      <c r="C781" s="587"/>
    </row>
    <row r="782" spans="1:3">
      <c r="A782" s="587"/>
      <c r="B782" s="587"/>
      <c r="C782" s="587"/>
    </row>
    <row r="783" spans="1:3">
      <c r="A783" s="587"/>
      <c r="B783" s="587"/>
      <c r="C783" s="587"/>
    </row>
    <row r="784" spans="1:3">
      <c r="A784" s="587"/>
      <c r="B784" s="587"/>
      <c r="C784" s="587"/>
    </row>
    <row r="785" spans="1:3">
      <c r="A785" s="587"/>
      <c r="B785" s="587"/>
      <c r="C785" s="587"/>
    </row>
    <row r="786" spans="1:3">
      <c r="A786" s="587"/>
      <c r="B786" s="587"/>
      <c r="C786" s="587"/>
    </row>
    <row r="787" spans="1:3">
      <c r="A787" s="587"/>
      <c r="B787" s="587"/>
      <c r="C787" s="587"/>
    </row>
    <row r="788" spans="1:3">
      <c r="A788" s="587"/>
      <c r="B788" s="587"/>
      <c r="C788" s="587"/>
    </row>
    <row r="789" spans="1:3">
      <c r="A789" s="587"/>
      <c r="B789" s="587"/>
      <c r="C789" s="587"/>
    </row>
    <row r="790" spans="1:3">
      <c r="A790" s="587"/>
      <c r="B790" s="587"/>
      <c r="C790" s="587"/>
    </row>
    <row r="791" spans="1:3">
      <c r="A791" s="587"/>
      <c r="B791" s="587"/>
      <c r="C791" s="587"/>
    </row>
    <row r="792" spans="1:3">
      <c r="A792" s="587"/>
      <c r="B792" s="587"/>
      <c r="C792" s="587"/>
    </row>
    <row r="793" spans="1:3">
      <c r="A793" s="587"/>
      <c r="B793" s="587"/>
      <c r="C793" s="587"/>
    </row>
    <row r="794" spans="1:3">
      <c r="A794" s="587"/>
      <c r="B794" s="587"/>
      <c r="C794" s="587"/>
    </row>
    <row r="795" spans="1:3">
      <c r="A795" s="587"/>
      <c r="B795" s="587"/>
      <c r="C795" s="587"/>
    </row>
    <row r="796" spans="1:3">
      <c r="A796" s="587"/>
      <c r="B796" s="587"/>
      <c r="C796" s="587"/>
    </row>
    <row r="797" spans="1:3">
      <c r="A797" s="587"/>
      <c r="B797" s="587"/>
      <c r="C797" s="587"/>
    </row>
    <row r="798" spans="1:3">
      <c r="A798" s="587"/>
      <c r="B798" s="587"/>
      <c r="C798" s="587"/>
    </row>
    <row r="799" spans="1:3">
      <c r="A799" s="587"/>
      <c r="B799" s="587"/>
      <c r="C799" s="587"/>
    </row>
    <row r="800" spans="1:3">
      <c r="A800" s="587"/>
      <c r="B800" s="587"/>
      <c r="C800" s="587"/>
    </row>
    <row r="801" spans="1:3">
      <c r="A801" s="587"/>
      <c r="B801" s="587"/>
      <c r="C801" s="587"/>
    </row>
    <row r="802" spans="1:3">
      <c r="A802" s="587"/>
      <c r="B802" s="587"/>
      <c r="C802" s="587"/>
    </row>
    <row r="803" spans="1:3">
      <c r="A803" s="587"/>
      <c r="B803" s="587"/>
      <c r="C803" s="587"/>
    </row>
    <row r="804" spans="1:3">
      <c r="A804" s="587"/>
      <c r="B804" s="587"/>
      <c r="C804" s="587"/>
    </row>
    <row r="805" spans="1:3">
      <c r="A805" s="587"/>
      <c r="B805" s="587"/>
      <c r="C805" s="587"/>
    </row>
    <row r="806" spans="1:3">
      <c r="A806" s="587"/>
      <c r="B806" s="587"/>
      <c r="C806" s="587"/>
    </row>
    <row r="807" spans="1:3">
      <c r="A807" s="587"/>
      <c r="B807" s="587"/>
      <c r="C807" s="587"/>
    </row>
    <row r="808" spans="1:3">
      <c r="A808" s="587"/>
      <c r="B808" s="587"/>
      <c r="C808" s="587"/>
    </row>
    <row r="809" spans="1:3">
      <c r="A809" s="587"/>
      <c r="B809" s="587"/>
      <c r="C809" s="587"/>
    </row>
    <row r="810" spans="1:3">
      <c r="A810" s="587"/>
      <c r="B810" s="587"/>
      <c r="C810" s="587"/>
    </row>
    <row r="811" spans="1:3">
      <c r="A811" s="587"/>
      <c r="B811" s="587"/>
      <c r="C811" s="587"/>
    </row>
    <row r="812" spans="1:3">
      <c r="A812" s="587"/>
      <c r="B812" s="587"/>
      <c r="C812" s="587"/>
    </row>
    <row r="813" spans="1:3">
      <c r="A813" s="587"/>
      <c r="B813" s="587"/>
      <c r="C813" s="587"/>
    </row>
    <row r="814" spans="1:3">
      <c r="A814" s="587"/>
      <c r="B814" s="587"/>
      <c r="C814" s="587"/>
    </row>
    <row r="815" spans="1:3">
      <c r="A815" s="587"/>
      <c r="B815" s="587"/>
      <c r="C815" s="587"/>
    </row>
    <row r="816" spans="1:3">
      <c r="A816" s="587"/>
      <c r="B816" s="587"/>
      <c r="C816" s="587"/>
    </row>
    <row r="817" spans="1:3">
      <c r="A817" s="587"/>
      <c r="B817" s="587"/>
      <c r="C817" s="587"/>
    </row>
    <row r="818" spans="1:3">
      <c r="A818" s="587"/>
      <c r="B818" s="587"/>
      <c r="C818" s="587"/>
    </row>
    <row r="819" spans="1:3">
      <c r="A819" s="587"/>
      <c r="B819" s="587"/>
      <c r="C819" s="587"/>
    </row>
    <row r="820" spans="1:3">
      <c r="A820" s="587"/>
      <c r="B820" s="587"/>
      <c r="C820" s="587"/>
    </row>
    <row r="821" spans="1:3">
      <c r="A821" s="587"/>
      <c r="B821" s="587"/>
      <c r="C821" s="587"/>
    </row>
    <row r="822" spans="1:3">
      <c r="A822" s="587"/>
      <c r="B822" s="587"/>
      <c r="C822" s="587"/>
    </row>
    <row r="823" spans="1:3">
      <c r="A823" s="587"/>
      <c r="B823" s="587"/>
      <c r="C823" s="587"/>
    </row>
    <row r="824" spans="1:3">
      <c r="A824" s="587"/>
      <c r="B824" s="587"/>
      <c r="C824" s="587"/>
    </row>
    <row r="825" spans="1:3">
      <c r="A825" s="587"/>
      <c r="B825" s="587"/>
      <c r="C825" s="587"/>
    </row>
    <row r="826" spans="1:3">
      <c r="A826" s="587"/>
      <c r="B826" s="587"/>
      <c r="C826" s="587"/>
    </row>
    <row r="827" spans="1:3">
      <c r="A827" s="587"/>
      <c r="B827" s="587"/>
      <c r="C827" s="587"/>
    </row>
    <row r="828" spans="1:3">
      <c r="A828" s="587"/>
      <c r="B828" s="587"/>
      <c r="C828" s="587"/>
    </row>
    <row r="829" spans="1:3">
      <c r="A829" s="587"/>
      <c r="B829" s="587"/>
      <c r="C829" s="587"/>
    </row>
    <row r="830" spans="1:3">
      <c r="A830" s="587"/>
      <c r="B830" s="587"/>
      <c r="C830" s="587"/>
    </row>
    <row r="831" spans="1:3">
      <c r="A831" s="587"/>
      <c r="B831" s="587"/>
      <c r="C831" s="587"/>
    </row>
    <row r="832" spans="1:3">
      <c r="A832" s="587"/>
      <c r="B832" s="587"/>
      <c r="C832" s="587"/>
    </row>
    <row r="833" spans="1:3">
      <c r="A833" s="587"/>
      <c r="B833" s="587"/>
      <c r="C833" s="587"/>
    </row>
    <row r="834" spans="1:3">
      <c r="A834" s="587"/>
      <c r="B834" s="587"/>
      <c r="C834" s="587"/>
    </row>
    <row r="835" spans="1:3">
      <c r="A835" s="587"/>
      <c r="B835" s="587"/>
      <c r="C835" s="587"/>
    </row>
    <row r="836" spans="1:3">
      <c r="A836" s="587"/>
      <c r="B836" s="587"/>
      <c r="C836" s="587"/>
    </row>
    <row r="837" spans="1:3">
      <c r="A837" s="587"/>
      <c r="B837" s="587"/>
      <c r="C837" s="587"/>
    </row>
    <row r="838" spans="1:3">
      <c r="A838" s="587"/>
      <c r="B838" s="587"/>
      <c r="C838" s="587"/>
    </row>
    <row r="839" spans="1:3">
      <c r="A839" s="587"/>
      <c r="B839" s="587"/>
      <c r="C839" s="587"/>
    </row>
    <row r="840" spans="1:3">
      <c r="A840" s="587"/>
      <c r="B840" s="587"/>
      <c r="C840" s="587"/>
    </row>
    <row r="841" spans="1:3">
      <c r="A841" s="587"/>
      <c r="B841" s="587"/>
      <c r="C841" s="587"/>
    </row>
    <row r="842" spans="1:3">
      <c r="A842" s="587"/>
      <c r="B842" s="587"/>
      <c r="C842" s="587"/>
    </row>
    <row r="843" spans="1:3">
      <c r="A843" s="587"/>
      <c r="B843" s="587"/>
      <c r="C843" s="587"/>
    </row>
    <row r="844" spans="1:3">
      <c r="A844" s="587"/>
      <c r="B844" s="587"/>
      <c r="C844" s="587"/>
    </row>
    <row r="845" spans="1:3">
      <c r="A845" s="587"/>
      <c r="B845" s="587"/>
      <c r="C845" s="587"/>
    </row>
    <row r="846" spans="1:3">
      <c r="A846" s="587"/>
      <c r="B846" s="587"/>
      <c r="C846" s="587"/>
    </row>
    <row r="847" spans="1:3">
      <c r="A847" s="587"/>
      <c r="B847" s="587"/>
      <c r="C847" s="587"/>
    </row>
    <row r="848" spans="1:3">
      <c r="A848" s="587"/>
      <c r="B848" s="587"/>
      <c r="C848" s="587"/>
    </row>
    <row r="849" spans="1:3">
      <c r="A849" s="587"/>
      <c r="B849" s="587"/>
      <c r="C849" s="587"/>
    </row>
    <row r="850" spans="1:3">
      <c r="A850" s="587"/>
      <c r="B850" s="587"/>
      <c r="C850" s="587"/>
    </row>
    <row r="851" spans="1:3">
      <c r="A851" s="587"/>
      <c r="B851" s="587"/>
      <c r="C851" s="587"/>
    </row>
    <row r="852" spans="1:3">
      <c r="A852" s="587"/>
      <c r="B852" s="587"/>
      <c r="C852" s="587"/>
    </row>
    <row r="853" spans="1:3">
      <c r="A853" s="587"/>
      <c r="B853" s="587"/>
      <c r="C853" s="587"/>
    </row>
    <row r="854" spans="1:3">
      <c r="A854" s="587"/>
      <c r="B854" s="587"/>
      <c r="C854" s="587"/>
    </row>
    <row r="855" spans="1:3">
      <c r="A855" s="587"/>
      <c r="B855" s="587"/>
      <c r="C855" s="587"/>
    </row>
    <row r="856" spans="1:3">
      <c r="A856" s="587"/>
      <c r="B856" s="587"/>
      <c r="C856" s="587"/>
    </row>
    <row r="857" spans="1:3">
      <c r="A857" s="587"/>
      <c r="B857" s="587"/>
      <c r="C857" s="587"/>
    </row>
    <row r="858" spans="1:3">
      <c r="A858" s="587"/>
      <c r="B858" s="587"/>
      <c r="C858" s="587"/>
    </row>
    <row r="859" spans="1:3">
      <c r="A859" s="587"/>
      <c r="B859" s="587"/>
      <c r="C859" s="587"/>
    </row>
    <row r="860" spans="1:3">
      <c r="A860" s="587"/>
      <c r="B860" s="587"/>
      <c r="C860" s="587"/>
    </row>
    <row r="861" spans="1:3">
      <c r="A861" s="587"/>
      <c r="B861" s="587"/>
      <c r="C861" s="587"/>
    </row>
    <row r="862" spans="1:3">
      <c r="A862" s="587"/>
      <c r="B862" s="587"/>
      <c r="C862" s="587"/>
    </row>
    <row r="863" spans="1:3">
      <c r="A863" s="587"/>
      <c r="B863" s="587"/>
      <c r="C863" s="587"/>
    </row>
    <row r="864" spans="1:3">
      <c r="A864" s="587"/>
      <c r="B864" s="587"/>
      <c r="C864" s="587"/>
    </row>
    <row r="865" spans="1:3">
      <c r="A865" s="587"/>
      <c r="B865" s="587"/>
      <c r="C865" s="587"/>
    </row>
    <row r="866" spans="1:3">
      <c r="A866" s="587"/>
      <c r="B866" s="587"/>
      <c r="C866" s="587"/>
    </row>
    <row r="867" spans="1:3">
      <c r="A867" s="587"/>
      <c r="B867" s="587"/>
      <c r="C867" s="587"/>
    </row>
    <row r="868" spans="1:3">
      <c r="A868" s="587"/>
      <c r="B868" s="587"/>
      <c r="C868" s="587"/>
    </row>
    <row r="869" spans="1:3">
      <c r="A869" s="587"/>
      <c r="B869" s="587"/>
      <c r="C869" s="587"/>
    </row>
    <row r="870" spans="1:3">
      <c r="A870" s="587"/>
      <c r="B870" s="587"/>
      <c r="C870" s="587"/>
    </row>
    <row r="871" spans="1:3">
      <c r="A871" s="587"/>
      <c r="B871" s="587"/>
      <c r="C871" s="587"/>
    </row>
    <row r="872" spans="1:3">
      <c r="A872" s="587"/>
      <c r="B872" s="587"/>
      <c r="C872" s="587"/>
    </row>
    <row r="873" spans="1:3">
      <c r="A873" s="587"/>
      <c r="B873" s="587"/>
      <c r="C873" s="587"/>
    </row>
    <row r="874" spans="1:3">
      <c r="A874" s="587"/>
      <c r="B874" s="587"/>
      <c r="C874" s="587"/>
    </row>
    <row r="875" spans="1:3">
      <c r="A875" s="587"/>
      <c r="B875" s="587"/>
      <c r="C875" s="587"/>
    </row>
    <row r="876" spans="1:3">
      <c r="A876" s="587"/>
      <c r="B876" s="587"/>
      <c r="C876" s="587"/>
    </row>
    <row r="877" spans="1:3">
      <c r="A877" s="587"/>
      <c r="B877" s="587"/>
      <c r="C877" s="587"/>
    </row>
    <row r="878" spans="1:3">
      <c r="A878" s="587"/>
      <c r="B878" s="587"/>
      <c r="C878" s="587"/>
    </row>
    <row r="879" spans="1:3">
      <c r="A879" s="587"/>
      <c r="B879" s="587"/>
      <c r="C879" s="587"/>
    </row>
    <row r="880" spans="1:3">
      <c r="A880" s="587"/>
      <c r="B880" s="587"/>
      <c r="C880" s="587"/>
    </row>
    <row r="881" spans="1:3">
      <c r="A881" s="587"/>
      <c r="B881" s="587"/>
      <c r="C881" s="587"/>
    </row>
    <row r="882" spans="1:3">
      <c r="A882" s="587"/>
      <c r="B882" s="587"/>
      <c r="C882" s="587"/>
    </row>
    <row r="883" spans="1:3">
      <c r="A883" s="587"/>
      <c r="B883" s="587"/>
      <c r="C883" s="587"/>
    </row>
    <row r="884" spans="1:3">
      <c r="A884" s="587"/>
      <c r="B884" s="587"/>
      <c r="C884" s="587"/>
    </row>
    <row r="885" spans="1:3">
      <c r="A885" s="587"/>
      <c r="B885" s="587"/>
      <c r="C885" s="587"/>
    </row>
    <row r="886" spans="1:3">
      <c r="A886" s="587"/>
      <c r="B886" s="587"/>
      <c r="C886" s="587"/>
    </row>
    <row r="887" spans="1:3">
      <c r="A887" s="587"/>
      <c r="B887" s="587"/>
      <c r="C887" s="587"/>
    </row>
    <row r="888" spans="1:3">
      <c r="A888" s="587"/>
      <c r="B888" s="587"/>
      <c r="C888" s="587"/>
    </row>
    <row r="889" spans="1:3">
      <c r="A889" s="587"/>
      <c r="B889" s="587"/>
      <c r="C889" s="587"/>
    </row>
    <row r="890" spans="1:3">
      <c r="A890" s="587"/>
      <c r="B890" s="587"/>
      <c r="C890" s="587"/>
    </row>
    <row r="891" spans="1:3">
      <c r="A891" s="587"/>
      <c r="B891" s="587"/>
      <c r="C891" s="587"/>
    </row>
    <row r="892" spans="1:3">
      <c r="A892" s="587"/>
      <c r="B892" s="587"/>
      <c r="C892" s="587"/>
    </row>
    <row r="893" spans="1:3">
      <c r="A893" s="587"/>
      <c r="B893" s="587"/>
      <c r="C893" s="587"/>
    </row>
    <row r="894" spans="1:3">
      <c r="A894" s="587"/>
      <c r="B894" s="587"/>
      <c r="C894" s="587"/>
    </row>
    <row r="895" spans="1:3">
      <c r="A895" s="587"/>
      <c r="B895" s="587"/>
      <c r="C895" s="587"/>
    </row>
    <row r="896" spans="1:3">
      <c r="A896" s="587"/>
      <c r="B896" s="587"/>
      <c r="C896" s="587"/>
    </row>
    <row r="897" spans="1:3">
      <c r="A897" s="587"/>
      <c r="B897" s="587"/>
      <c r="C897" s="587"/>
    </row>
    <row r="898" spans="1:3">
      <c r="A898" s="587"/>
      <c r="B898" s="587"/>
      <c r="C898" s="587"/>
    </row>
    <row r="899" spans="1:3">
      <c r="A899" s="587"/>
      <c r="B899" s="587"/>
      <c r="C899" s="587"/>
    </row>
    <row r="900" spans="1:3">
      <c r="A900" s="587"/>
      <c r="B900" s="587"/>
      <c r="C900" s="587"/>
    </row>
    <row r="901" spans="1:3">
      <c r="A901" s="587"/>
      <c r="B901" s="587"/>
      <c r="C901" s="587"/>
    </row>
    <row r="902" spans="1:3">
      <c r="A902" s="587"/>
      <c r="B902" s="587"/>
      <c r="C902" s="587"/>
    </row>
    <row r="903" spans="1:3">
      <c r="A903" s="587"/>
      <c r="B903" s="587"/>
      <c r="C903" s="587"/>
    </row>
    <row r="904" spans="1:3">
      <c r="A904" s="587"/>
      <c r="B904" s="587"/>
      <c r="C904" s="587"/>
    </row>
    <row r="905" spans="1:3">
      <c r="A905" s="587"/>
      <c r="B905" s="587"/>
      <c r="C905" s="587"/>
    </row>
    <row r="906" spans="1:3">
      <c r="A906" s="587"/>
      <c r="B906" s="587"/>
      <c r="C906" s="587"/>
    </row>
    <row r="907" spans="1:3">
      <c r="A907" s="587"/>
      <c r="B907" s="587"/>
      <c r="C907" s="587"/>
    </row>
    <row r="908" spans="1:3">
      <c r="A908" s="587"/>
      <c r="B908" s="587"/>
      <c r="C908" s="587"/>
    </row>
    <row r="909" spans="1:3">
      <c r="A909" s="587"/>
      <c r="B909" s="587"/>
      <c r="C909" s="587"/>
    </row>
    <row r="910" spans="1:3">
      <c r="A910" s="587"/>
      <c r="B910" s="587"/>
      <c r="C910" s="587"/>
    </row>
    <row r="911" spans="1:3">
      <c r="A911" s="587"/>
      <c r="B911" s="587"/>
      <c r="C911" s="587"/>
    </row>
    <row r="912" spans="1:3">
      <c r="A912" s="587"/>
      <c r="B912" s="587"/>
      <c r="C912" s="587"/>
    </row>
    <row r="913" spans="1:3">
      <c r="A913" s="587"/>
      <c r="B913" s="587"/>
      <c r="C913" s="587"/>
    </row>
    <row r="914" spans="1:3">
      <c r="A914" s="587"/>
      <c r="B914" s="587"/>
      <c r="C914" s="587"/>
    </row>
    <row r="915" spans="1:3">
      <c r="A915" s="587"/>
      <c r="B915" s="587"/>
      <c r="C915" s="587"/>
    </row>
    <row r="916" spans="1:3">
      <c r="A916" s="587"/>
      <c r="B916" s="587"/>
      <c r="C916" s="587"/>
    </row>
    <row r="917" spans="1:3">
      <c r="A917" s="587"/>
      <c r="B917" s="587"/>
      <c r="C917" s="587"/>
    </row>
    <row r="918" spans="1:3">
      <c r="A918" s="587"/>
      <c r="B918" s="587"/>
      <c r="C918" s="587"/>
    </row>
    <row r="919" spans="1:3">
      <c r="A919" s="587"/>
      <c r="B919" s="587"/>
      <c r="C919" s="587"/>
    </row>
    <row r="920" spans="1:3">
      <c r="A920" s="587"/>
      <c r="B920" s="587"/>
      <c r="C920" s="587"/>
    </row>
    <row r="921" spans="1:3">
      <c r="A921" s="587"/>
      <c r="B921" s="587"/>
      <c r="C921" s="587"/>
    </row>
    <row r="922" spans="1:3">
      <c r="A922" s="587"/>
      <c r="B922" s="587"/>
      <c r="C922" s="587"/>
    </row>
    <row r="923" spans="1:3">
      <c r="A923" s="587"/>
      <c r="B923" s="587"/>
      <c r="C923" s="587"/>
    </row>
    <row r="924" spans="1:3">
      <c r="A924" s="587"/>
      <c r="B924" s="587"/>
      <c r="C924" s="587"/>
    </row>
    <row r="925" spans="1:3">
      <c r="A925" s="587"/>
      <c r="B925" s="587"/>
      <c r="C925" s="587"/>
    </row>
    <row r="926" spans="1:3">
      <c r="A926" s="587"/>
      <c r="B926" s="587"/>
      <c r="C926" s="587"/>
    </row>
    <row r="927" spans="1:3">
      <c r="A927" s="587"/>
      <c r="B927" s="587"/>
      <c r="C927" s="587"/>
    </row>
    <row r="928" spans="1:3">
      <c r="A928" s="587"/>
      <c r="B928" s="587"/>
      <c r="C928" s="587"/>
    </row>
    <row r="929" spans="1:3">
      <c r="A929" s="587"/>
      <c r="B929" s="587"/>
      <c r="C929" s="587"/>
    </row>
    <row r="930" spans="1:3">
      <c r="A930" s="587"/>
      <c r="B930" s="587"/>
      <c r="C930" s="587"/>
    </row>
    <row r="931" spans="1:3">
      <c r="A931" s="587"/>
      <c r="B931" s="587"/>
      <c r="C931" s="587"/>
    </row>
    <row r="932" spans="1:3">
      <c r="A932" s="587"/>
      <c r="B932" s="587"/>
      <c r="C932" s="587"/>
    </row>
    <row r="933" spans="1:3">
      <c r="A933" s="587"/>
      <c r="B933" s="587"/>
      <c r="C933" s="587"/>
    </row>
    <row r="934" spans="1:3">
      <c r="A934" s="587"/>
      <c r="B934" s="587"/>
      <c r="C934" s="587"/>
    </row>
    <row r="935" spans="1:3">
      <c r="A935" s="587"/>
      <c r="B935" s="587"/>
      <c r="C935" s="587"/>
    </row>
    <row r="936" spans="1:3">
      <c r="A936" s="587"/>
      <c r="B936" s="587"/>
      <c r="C936" s="587"/>
    </row>
    <row r="937" spans="1:3">
      <c r="A937" s="587"/>
      <c r="B937" s="587"/>
      <c r="C937" s="587"/>
    </row>
    <row r="938" spans="1:3">
      <c r="A938" s="587"/>
      <c r="B938" s="587"/>
      <c r="C938" s="587"/>
    </row>
    <row r="939" spans="1:3">
      <c r="A939" s="587"/>
      <c r="B939" s="587"/>
      <c r="C939" s="587"/>
    </row>
    <row r="940" spans="1:3">
      <c r="A940" s="587"/>
      <c r="B940" s="587"/>
      <c r="C940" s="587"/>
    </row>
    <row r="941" spans="1:3">
      <c r="A941" s="587"/>
      <c r="B941" s="587"/>
      <c r="C941" s="587"/>
    </row>
    <row r="942" spans="1:3">
      <c r="A942" s="587"/>
      <c r="B942" s="587"/>
      <c r="C942" s="587"/>
    </row>
    <row r="943" spans="1:3">
      <c r="A943" s="587"/>
      <c r="B943" s="587"/>
      <c r="C943" s="587"/>
    </row>
    <row r="944" spans="1:3">
      <c r="A944" s="587"/>
      <c r="B944" s="587"/>
      <c r="C944" s="587"/>
    </row>
    <row r="945" spans="1:3">
      <c r="A945" s="587"/>
      <c r="B945" s="587"/>
      <c r="C945" s="587"/>
    </row>
    <row r="946" spans="1:3">
      <c r="A946" s="587"/>
      <c r="B946" s="587"/>
      <c r="C946" s="587"/>
    </row>
    <row r="947" spans="1:3">
      <c r="A947" s="587"/>
      <c r="B947" s="587"/>
      <c r="C947" s="587"/>
    </row>
    <row r="948" spans="1:3">
      <c r="A948" s="587"/>
      <c r="B948" s="587"/>
      <c r="C948" s="587"/>
    </row>
    <row r="949" spans="1:3">
      <c r="A949" s="587"/>
      <c r="B949" s="587"/>
      <c r="C949" s="587"/>
    </row>
    <row r="950" spans="1:3">
      <c r="A950" s="587"/>
      <c r="B950" s="587"/>
      <c r="C950" s="587"/>
    </row>
    <row r="951" spans="1:3">
      <c r="A951" s="587"/>
      <c r="B951" s="587"/>
      <c r="C951" s="587"/>
    </row>
    <row r="952" spans="1:3">
      <c r="A952" s="587"/>
      <c r="B952" s="587"/>
      <c r="C952" s="587"/>
    </row>
    <row r="953" spans="1:3">
      <c r="A953" s="587"/>
      <c r="B953" s="587"/>
      <c r="C953" s="587"/>
    </row>
    <row r="954" spans="1:3">
      <c r="A954" s="587"/>
      <c r="B954" s="587"/>
      <c r="C954" s="587"/>
    </row>
    <row r="955" spans="1:3">
      <c r="A955" s="587"/>
      <c r="B955" s="587"/>
      <c r="C955" s="587"/>
    </row>
    <row r="956" spans="1:3">
      <c r="A956" s="587"/>
      <c r="B956" s="587"/>
      <c r="C956" s="587"/>
    </row>
    <row r="957" spans="1:3">
      <c r="A957" s="587"/>
      <c r="B957" s="587"/>
      <c r="C957" s="587"/>
    </row>
    <row r="958" spans="1:3">
      <c r="A958" s="587"/>
      <c r="B958" s="587"/>
      <c r="C958" s="587"/>
    </row>
    <row r="959" spans="1:3">
      <c r="A959" s="587"/>
      <c r="B959" s="587"/>
      <c r="C959" s="587"/>
    </row>
    <row r="960" spans="1:3">
      <c r="A960" s="587"/>
      <c r="B960" s="587"/>
      <c r="C960" s="587"/>
    </row>
    <row r="961" spans="1:3">
      <c r="A961" s="587"/>
      <c r="B961" s="587"/>
      <c r="C961" s="587"/>
    </row>
    <row r="962" spans="1:3">
      <c r="A962" s="587"/>
      <c r="B962" s="587"/>
      <c r="C962" s="587"/>
    </row>
    <row r="963" spans="1:3">
      <c r="A963" s="587"/>
      <c r="B963" s="587"/>
      <c r="C963" s="587"/>
    </row>
    <row r="964" spans="1:3">
      <c r="A964" s="587"/>
      <c r="B964" s="587"/>
      <c r="C964" s="587"/>
    </row>
    <row r="965" spans="1:3">
      <c r="A965" s="587"/>
      <c r="B965" s="587"/>
      <c r="C965" s="587"/>
    </row>
    <row r="966" spans="1:3">
      <c r="A966" s="587"/>
      <c r="B966" s="587"/>
      <c r="C966" s="587"/>
    </row>
    <row r="967" spans="1:3">
      <c r="A967" s="587"/>
      <c r="B967" s="587"/>
      <c r="C967" s="587"/>
    </row>
    <row r="968" spans="1:3">
      <c r="A968" s="587"/>
      <c r="B968" s="587"/>
      <c r="C968" s="587"/>
    </row>
    <row r="969" spans="1:3">
      <c r="A969" s="587"/>
      <c r="B969" s="587"/>
      <c r="C969" s="587"/>
    </row>
    <row r="970" spans="1:3">
      <c r="A970" s="587"/>
      <c r="B970" s="587"/>
      <c r="C970" s="587"/>
    </row>
    <row r="971" spans="1:3">
      <c r="A971" s="587"/>
      <c r="B971" s="587"/>
      <c r="C971" s="587"/>
    </row>
    <row r="972" spans="1:3">
      <c r="A972" s="587"/>
      <c r="B972" s="587"/>
      <c r="C972" s="587"/>
    </row>
    <row r="973" spans="1:3">
      <c r="A973" s="587"/>
      <c r="B973" s="587"/>
      <c r="C973" s="587"/>
    </row>
    <row r="974" spans="1:3">
      <c r="A974" s="587"/>
      <c r="B974" s="587"/>
      <c r="C974" s="587"/>
    </row>
    <row r="975" spans="1:3">
      <c r="A975" s="587"/>
      <c r="B975" s="587"/>
      <c r="C975" s="587"/>
    </row>
    <row r="976" spans="1:3">
      <c r="A976" s="587"/>
      <c r="B976" s="587"/>
      <c r="C976" s="587"/>
    </row>
    <row r="977" spans="1:3">
      <c r="A977" s="587"/>
      <c r="B977" s="587"/>
      <c r="C977" s="587"/>
    </row>
    <row r="978" spans="1:3">
      <c r="A978" s="587"/>
      <c r="B978" s="587"/>
      <c r="C978" s="587"/>
    </row>
    <row r="979" spans="1:3">
      <c r="A979" s="587"/>
      <c r="B979" s="587"/>
      <c r="C979" s="587"/>
    </row>
    <row r="980" spans="1:3">
      <c r="A980" s="587"/>
      <c r="B980" s="587"/>
      <c r="C980" s="587"/>
    </row>
    <row r="981" spans="1:3">
      <c r="A981" s="587"/>
      <c r="B981" s="587"/>
      <c r="C981" s="587"/>
    </row>
    <row r="982" spans="1:3">
      <c r="A982" s="587"/>
      <c r="B982" s="587"/>
      <c r="C982" s="587"/>
    </row>
    <row r="983" spans="1:3">
      <c r="A983" s="587"/>
      <c r="B983" s="587"/>
      <c r="C983" s="587"/>
    </row>
    <row r="984" spans="1:3">
      <c r="A984" s="587"/>
      <c r="B984" s="587"/>
      <c r="C984" s="587"/>
    </row>
    <row r="985" spans="1:3">
      <c r="A985" s="587"/>
      <c r="B985" s="587"/>
      <c r="C985" s="587"/>
    </row>
    <row r="986" spans="1:3">
      <c r="A986" s="587"/>
      <c r="B986" s="587"/>
      <c r="C986" s="587"/>
    </row>
    <row r="987" spans="1:3">
      <c r="A987" s="587"/>
      <c r="B987" s="587"/>
      <c r="C987" s="587"/>
    </row>
    <row r="988" spans="1:3">
      <c r="A988" s="587"/>
      <c r="B988" s="587"/>
      <c r="C988" s="587"/>
    </row>
    <row r="989" spans="1:3">
      <c r="A989" s="587"/>
      <c r="B989" s="587"/>
      <c r="C989" s="587"/>
    </row>
    <row r="990" spans="1:3">
      <c r="A990" s="587"/>
      <c r="B990" s="587"/>
      <c r="C990" s="587"/>
    </row>
    <row r="991" spans="1:3">
      <c r="A991" s="587"/>
      <c r="B991" s="587"/>
      <c r="C991" s="587"/>
    </row>
    <row r="992" spans="1:3">
      <c r="A992" s="587"/>
      <c r="B992" s="587"/>
      <c r="C992" s="587"/>
    </row>
    <row r="993" spans="1:3">
      <c r="A993" s="587"/>
      <c r="B993" s="587"/>
      <c r="C993" s="587"/>
    </row>
    <row r="994" spans="1:3">
      <c r="A994" s="587"/>
      <c r="B994" s="587"/>
      <c r="C994" s="587"/>
    </row>
    <row r="995" spans="1:3">
      <c r="A995" s="587"/>
      <c r="B995" s="587"/>
      <c r="C995" s="587"/>
    </row>
    <row r="996" spans="1:3">
      <c r="A996" s="587"/>
      <c r="B996" s="587"/>
      <c r="C996" s="587"/>
    </row>
    <row r="997" spans="1:3">
      <c r="A997" s="587"/>
      <c r="B997" s="587"/>
      <c r="C997" s="587"/>
    </row>
    <row r="998" spans="1:3">
      <c r="A998" s="587"/>
      <c r="B998" s="587"/>
      <c r="C998" s="587"/>
    </row>
    <row r="999" spans="1:3">
      <c r="A999" s="587"/>
      <c r="B999" s="587"/>
      <c r="C999" s="587"/>
    </row>
    <row r="1000" spans="1:3">
      <c r="A1000" s="587"/>
      <c r="B1000" s="587"/>
      <c r="C1000" s="587"/>
    </row>
    <row r="1001" spans="1:3">
      <c r="A1001" s="587"/>
      <c r="B1001" s="587"/>
      <c r="C1001" s="587"/>
    </row>
    <row r="1002" spans="1:3">
      <c r="A1002" s="587"/>
      <c r="B1002" s="587"/>
      <c r="C1002" s="587"/>
    </row>
    <row r="1003" spans="1:3">
      <c r="A1003" s="587"/>
      <c r="B1003" s="587"/>
      <c r="C1003" s="587"/>
    </row>
    <row r="1004" spans="1:3">
      <c r="A1004" s="587"/>
      <c r="B1004" s="587"/>
      <c r="C1004" s="587"/>
    </row>
    <row r="1005" spans="1:3">
      <c r="A1005" s="587"/>
      <c r="B1005" s="587"/>
      <c r="C1005" s="587"/>
    </row>
    <row r="1006" spans="1:3">
      <c r="A1006" s="587"/>
      <c r="B1006" s="587"/>
      <c r="C1006" s="587"/>
    </row>
    <row r="1007" spans="1:3">
      <c r="A1007" s="587"/>
      <c r="B1007" s="587"/>
      <c r="C1007" s="587"/>
    </row>
    <row r="1008" spans="1:3">
      <c r="A1008" s="587"/>
      <c r="B1008" s="587"/>
      <c r="C1008" s="587"/>
    </row>
    <row r="1009" spans="1:3">
      <c r="A1009" s="587"/>
      <c r="B1009" s="587"/>
      <c r="C1009" s="587"/>
    </row>
    <row r="1010" spans="1:3">
      <c r="A1010" s="587"/>
      <c r="B1010" s="587"/>
      <c r="C1010" s="587"/>
    </row>
    <row r="1011" spans="1:3">
      <c r="A1011" s="587"/>
      <c r="B1011" s="587"/>
      <c r="C1011" s="587"/>
    </row>
    <row r="1012" spans="1:3">
      <c r="A1012" s="587"/>
      <c r="B1012" s="587"/>
      <c r="C1012" s="587"/>
    </row>
    <row r="1013" spans="1:3">
      <c r="A1013" s="587"/>
      <c r="B1013" s="587"/>
      <c r="C1013" s="587"/>
    </row>
    <row r="1014" spans="1:3">
      <c r="A1014" s="587"/>
      <c r="B1014" s="587"/>
      <c r="C1014" s="587"/>
    </row>
    <row r="1015" spans="1:3">
      <c r="A1015" s="587"/>
      <c r="B1015" s="587"/>
      <c r="C1015" s="587"/>
    </row>
    <row r="1016" spans="1:3">
      <c r="A1016" s="587"/>
      <c r="B1016" s="587"/>
      <c r="C1016" s="587"/>
    </row>
    <row r="1017" spans="1:3">
      <c r="A1017" s="587"/>
      <c r="B1017" s="587"/>
      <c r="C1017" s="587"/>
    </row>
    <row r="1018" spans="1:3">
      <c r="A1018" s="587"/>
      <c r="B1018" s="587"/>
      <c r="C1018" s="587"/>
    </row>
    <row r="1019" spans="1:3">
      <c r="A1019" s="587"/>
      <c r="B1019" s="587"/>
      <c r="C1019" s="587"/>
    </row>
    <row r="1020" spans="1:3">
      <c r="A1020" s="587"/>
      <c r="B1020" s="587"/>
      <c r="C1020" s="587"/>
    </row>
    <row r="1021" spans="1:3">
      <c r="A1021" s="587"/>
      <c r="B1021" s="587"/>
      <c r="C1021" s="587"/>
    </row>
    <row r="1022" spans="1:3">
      <c r="A1022" s="587"/>
      <c r="B1022" s="587"/>
      <c r="C1022" s="587"/>
    </row>
    <row r="1023" spans="1:3">
      <c r="A1023" s="587"/>
      <c r="B1023" s="587"/>
      <c r="C1023" s="587"/>
    </row>
    <row r="1024" spans="1:3">
      <c r="A1024" s="587"/>
      <c r="B1024" s="587"/>
      <c r="C1024" s="587"/>
    </row>
    <row r="1025" spans="1:3">
      <c r="A1025" s="587"/>
      <c r="B1025" s="587"/>
      <c r="C1025" s="587"/>
    </row>
    <row r="1026" spans="1:3">
      <c r="A1026" s="587"/>
      <c r="B1026" s="587"/>
      <c r="C1026" s="587"/>
    </row>
    <row r="1027" spans="1:3">
      <c r="A1027" s="587"/>
      <c r="B1027" s="587"/>
      <c r="C1027" s="587"/>
    </row>
    <row r="1028" spans="1:3">
      <c r="A1028" s="587"/>
      <c r="B1028" s="587"/>
      <c r="C1028" s="587"/>
    </row>
    <row r="1029" spans="1:3">
      <c r="A1029" s="587"/>
      <c r="B1029" s="587"/>
      <c r="C1029" s="587"/>
    </row>
    <row r="1030" spans="1:3">
      <c r="A1030" s="587"/>
      <c r="B1030" s="587"/>
      <c r="C1030" s="587"/>
    </row>
    <row r="1031" spans="1:3">
      <c r="A1031" s="587"/>
      <c r="B1031" s="587"/>
      <c r="C1031" s="587"/>
    </row>
    <row r="1032" spans="1:3">
      <c r="A1032" s="587"/>
      <c r="B1032" s="587"/>
      <c r="C1032" s="587"/>
    </row>
    <row r="1033" spans="1:3">
      <c r="A1033" s="587"/>
      <c r="B1033" s="587"/>
      <c r="C1033" s="587"/>
    </row>
    <row r="1034" spans="1:3">
      <c r="A1034" s="587"/>
      <c r="B1034" s="587"/>
      <c r="C1034" s="587"/>
    </row>
    <row r="1035" spans="1:3">
      <c r="A1035" s="587"/>
      <c r="B1035" s="587"/>
      <c r="C1035" s="587"/>
    </row>
    <row r="1036" spans="1:3">
      <c r="A1036" s="587"/>
      <c r="B1036" s="587"/>
      <c r="C1036" s="587"/>
    </row>
    <row r="1037" spans="1:3">
      <c r="A1037" s="587"/>
      <c r="B1037" s="587"/>
      <c r="C1037" s="587"/>
    </row>
    <row r="1038" spans="1:3">
      <c r="A1038" s="587"/>
      <c r="B1038" s="587"/>
      <c r="C1038" s="587"/>
    </row>
    <row r="1039" spans="1:3">
      <c r="A1039" s="587"/>
      <c r="B1039" s="587"/>
      <c r="C1039" s="587"/>
    </row>
    <row r="1040" spans="1:3">
      <c r="A1040" s="587"/>
      <c r="B1040" s="587"/>
      <c r="C1040" s="587"/>
    </row>
    <row r="1041" spans="1:3">
      <c r="A1041" s="587"/>
      <c r="B1041" s="587"/>
      <c r="C1041" s="587"/>
    </row>
    <row r="1042" spans="1:3">
      <c r="A1042" s="587"/>
      <c r="B1042" s="587"/>
      <c r="C1042" s="587"/>
    </row>
    <row r="1043" spans="1:3">
      <c r="A1043" s="587"/>
      <c r="B1043" s="587"/>
      <c r="C1043" s="587"/>
    </row>
    <row r="1044" spans="1:3">
      <c r="A1044" s="587"/>
      <c r="B1044" s="587"/>
      <c r="C1044" s="587"/>
    </row>
    <row r="1045" spans="1:3">
      <c r="A1045" s="587"/>
      <c r="B1045" s="587"/>
      <c r="C1045" s="587"/>
    </row>
    <row r="1046" spans="1:3">
      <c r="A1046" s="587"/>
      <c r="B1046" s="587"/>
      <c r="C1046" s="587"/>
    </row>
    <row r="1047" spans="1:3">
      <c r="A1047" s="587"/>
      <c r="B1047" s="587"/>
      <c r="C1047" s="587"/>
    </row>
    <row r="1048" spans="1:3">
      <c r="A1048" s="587"/>
      <c r="B1048" s="587"/>
      <c r="C1048" s="587"/>
    </row>
    <row r="1049" spans="1:3">
      <c r="A1049" s="587"/>
      <c r="B1049" s="587"/>
      <c r="C1049" s="587"/>
    </row>
    <row r="1050" spans="1:3">
      <c r="A1050" s="587"/>
      <c r="B1050" s="587"/>
      <c r="C1050" s="587"/>
    </row>
    <row r="1051" spans="1:3">
      <c r="A1051" s="587"/>
      <c r="B1051" s="587"/>
      <c r="C1051" s="587"/>
    </row>
    <row r="1052" spans="1:3">
      <c r="A1052" s="587"/>
      <c r="B1052" s="587"/>
      <c r="C1052" s="587"/>
    </row>
    <row r="1053" spans="1:3">
      <c r="A1053" s="587"/>
      <c r="B1053" s="587"/>
      <c r="C1053" s="587"/>
    </row>
    <row r="1054" spans="1:3">
      <c r="A1054" s="587"/>
      <c r="B1054" s="587"/>
      <c r="C1054" s="587"/>
    </row>
    <row r="1055" spans="1:3">
      <c r="A1055" s="587"/>
      <c r="B1055" s="587"/>
      <c r="C1055" s="587"/>
    </row>
    <row r="1056" spans="1:3">
      <c r="A1056" s="587"/>
      <c r="B1056" s="587"/>
      <c r="C1056" s="587"/>
    </row>
    <row r="1057" spans="1:3">
      <c r="A1057" s="587"/>
      <c r="B1057" s="587"/>
      <c r="C1057" s="587"/>
    </row>
    <row r="1058" spans="1:3">
      <c r="A1058" s="587"/>
      <c r="B1058" s="587"/>
      <c r="C1058" s="587"/>
    </row>
    <row r="1059" spans="1:3">
      <c r="A1059" s="587"/>
      <c r="B1059" s="587"/>
      <c r="C1059" s="587"/>
    </row>
    <row r="1060" spans="1:3">
      <c r="A1060" s="587"/>
      <c r="B1060" s="587"/>
      <c r="C1060" s="587"/>
    </row>
    <row r="1061" spans="1:3">
      <c r="A1061" s="587"/>
      <c r="B1061" s="587"/>
      <c r="C1061" s="587"/>
    </row>
    <row r="1062" spans="1:3">
      <c r="A1062" s="587"/>
      <c r="B1062" s="587"/>
      <c r="C1062" s="587"/>
    </row>
    <row r="1063" spans="1:3">
      <c r="A1063" s="587"/>
      <c r="B1063" s="587"/>
      <c r="C1063" s="587"/>
    </row>
    <row r="1064" spans="1:3">
      <c r="A1064" s="587"/>
      <c r="B1064" s="587"/>
      <c r="C1064" s="587"/>
    </row>
    <row r="1065" spans="1:3">
      <c r="A1065" s="587"/>
      <c r="B1065" s="587"/>
      <c r="C1065" s="587"/>
    </row>
    <row r="1066" spans="1:3">
      <c r="A1066" s="587"/>
      <c r="B1066" s="587"/>
      <c r="C1066" s="587"/>
    </row>
    <row r="1067" spans="1:3">
      <c r="A1067" s="587"/>
      <c r="B1067" s="587"/>
      <c r="C1067" s="587"/>
    </row>
    <row r="1068" spans="1:3">
      <c r="A1068" s="587"/>
      <c r="B1068" s="587"/>
      <c r="C1068" s="587"/>
    </row>
    <row r="1069" spans="1:3">
      <c r="A1069" s="587"/>
      <c r="B1069" s="587"/>
      <c r="C1069" s="587"/>
    </row>
    <row r="1070" spans="1:3">
      <c r="A1070" s="587"/>
      <c r="B1070" s="587"/>
      <c r="C1070" s="587"/>
    </row>
    <row r="1071" spans="1:3">
      <c r="A1071" s="587"/>
      <c r="B1071" s="587"/>
      <c r="C1071" s="587"/>
    </row>
    <row r="1072" spans="1:3">
      <c r="A1072" s="587"/>
      <c r="B1072" s="587"/>
      <c r="C1072" s="587"/>
    </row>
    <row r="1073" spans="1:3">
      <c r="A1073" s="587"/>
      <c r="B1073" s="587"/>
      <c r="C1073" s="587"/>
    </row>
    <row r="1074" spans="1:3">
      <c r="A1074" s="587"/>
      <c r="B1074" s="587"/>
      <c r="C1074" s="587"/>
    </row>
    <row r="1075" spans="1:3">
      <c r="A1075" s="587"/>
      <c r="B1075" s="587"/>
      <c r="C1075" s="587"/>
    </row>
    <row r="1076" spans="1:3">
      <c r="A1076" s="587"/>
      <c r="B1076" s="587"/>
      <c r="C1076" s="587"/>
    </row>
    <row r="1077" spans="1:3">
      <c r="A1077" s="587"/>
      <c r="B1077" s="587"/>
      <c r="C1077" s="587"/>
    </row>
    <row r="1078" spans="1:3">
      <c r="A1078" s="587"/>
      <c r="B1078" s="587"/>
      <c r="C1078" s="587"/>
    </row>
    <row r="1079" spans="1:3">
      <c r="A1079" s="587"/>
      <c r="B1079" s="587"/>
      <c r="C1079" s="587"/>
    </row>
    <row r="1080" spans="1:3">
      <c r="A1080" s="587"/>
      <c r="B1080" s="587"/>
      <c r="C1080" s="587"/>
    </row>
    <row r="1081" spans="1:3">
      <c r="A1081" s="587"/>
      <c r="B1081" s="587"/>
      <c r="C1081" s="587"/>
    </row>
    <row r="1082" spans="1:3">
      <c r="A1082" s="587"/>
      <c r="B1082" s="587"/>
      <c r="C1082" s="587"/>
    </row>
    <row r="1083" spans="1:3">
      <c r="A1083" s="587"/>
      <c r="B1083" s="587"/>
      <c r="C1083" s="587"/>
    </row>
    <row r="1084" spans="1:3">
      <c r="A1084" s="587"/>
      <c r="B1084" s="587"/>
      <c r="C1084" s="587"/>
    </row>
    <row r="1085" spans="1:3">
      <c r="A1085" s="587"/>
      <c r="B1085" s="587"/>
      <c r="C1085" s="587"/>
    </row>
    <row r="1086" spans="1:3">
      <c r="A1086" s="587"/>
      <c r="B1086" s="587"/>
      <c r="C1086" s="587"/>
    </row>
    <row r="1087" spans="1:3">
      <c r="A1087" s="587"/>
      <c r="B1087" s="587"/>
      <c r="C1087" s="587"/>
    </row>
    <row r="1088" spans="1:3">
      <c r="A1088" s="587"/>
      <c r="B1088" s="587"/>
      <c r="C1088" s="587"/>
    </row>
    <row r="1089" spans="1:3">
      <c r="A1089" s="587"/>
      <c r="B1089" s="587"/>
      <c r="C1089" s="587"/>
    </row>
    <row r="1090" spans="1:3">
      <c r="A1090" s="587"/>
      <c r="B1090" s="587"/>
      <c r="C1090" s="587"/>
    </row>
    <row r="1091" spans="1:3">
      <c r="A1091" s="587"/>
      <c r="B1091" s="587"/>
      <c r="C1091" s="587"/>
    </row>
    <row r="1092" spans="1:3">
      <c r="A1092" s="587"/>
      <c r="B1092" s="587"/>
      <c r="C1092" s="587"/>
    </row>
    <row r="1093" spans="1:3">
      <c r="A1093" s="587"/>
      <c r="B1093" s="587"/>
      <c r="C1093" s="587"/>
    </row>
    <row r="1094" spans="1:3">
      <c r="A1094" s="587"/>
      <c r="B1094" s="587"/>
      <c r="C1094" s="587"/>
    </row>
    <row r="1095" spans="1:3">
      <c r="A1095" s="587"/>
      <c r="B1095" s="587"/>
      <c r="C1095" s="587"/>
    </row>
    <row r="1096" spans="1:3">
      <c r="A1096" s="587"/>
      <c r="B1096" s="587"/>
      <c r="C1096" s="587"/>
    </row>
    <row r="1097" spans="1:3">
      <c r="A1097" s="587"/>
      <c r="B1097" s="587"/>
      <c r="C1097" s="587"/>
    </row>
    <row r="1098" spans="1:3">
      <c r="A1098" s="587"/>
      <c r="B1098" s="587"/>
      <c r="C1098" s="587"/>
    </row>
    <row r="1099" spans="1:3">
      <c r="A1099" s="587"/>
      <c r="B1099" s="587"/>
      <c r="C1099" s="587"/>
    </row>
    <row r="1100" spans="1:3">
      <c r="A1100" s="587"/>
      <c r="B1100" s="587"/>
      <c r="C1100" s="587"/>
    </row>
    <row r="1101" spans="1:3">
      <c r="A1101" s="587"/>
      <c r="B1101" s="587"/>
      <c r="C1101" s="587"/>
    </row>
    <row r="1102" spans="1:3">
      <c r="A1102" s="587"/>
      <c r="B1102" s="587"/>
      <c r="C1102" s="587"/>
    </row>
    <row r="1103" spans="1:3">
      <c r="A1103" s="587"/>
      <c r="B1103" s="587"/>
      <c r="C1103" s="587"/>
    </row>
    <row r="1104" spans="1:3">
      <c r="A1104" s="587"/>
      <c r="B1104" s="587"/>
      <c r="C1104" s="587"/>
    </row>
    <row r="1105" spans="1:3">
      <c r="A1105" s="587"/>
      <c r="B1105" s="587"/>
      <c r="C1105" s="587"/>
    </row>
    <row r="1106" spans="1:3">
      <c r="A1106" s="587"/>
      <c r="B1106" s="587"/>
      <c r="C1106" s="587"/>
    </row>
    <row r="1107" spans="1:3">
      <c r="A1107" s="587"/>
      <c r="B1107" s="587"/>
      <c r="C1107" s="587"/>
    </row>
    <row r="1108" spans="1:3">
      <c r="A1108" s="587"/>
      <c r="B1108" s="587"/>
      <c r="C1108" s="587"/>
    </row>
    <row r="1109" spans="1:3">
      <c r="A1109" s="587"/>
      <c r="B1109" s="587"/>
      <c r="C1109" s="587"/>
    </row>
    <row r="1110" spans="1:3">
      <c r="A1110" s="587"/>
      <c r="B1110" s="587"/>
      <c r="C1110" s="587"/>
    </row>
    <row r="1111" spans="1:3">
      <c r="A1111" s="587"/>
      <c r="B1111" s="587"/>
      <c r="C1111" s="587"/>
    </row>
    <row r="1112" spans="1:3">
      <c r="A1112" s="587"/>
      <c r="B1112" s="587"/>
      <c r="C1112" s="587"/>
    </row>
    <row r="1113" spans="1:3">
      <c r="A1113" s="587"/>
      <c r="B1113" s="587"/>
      <c r="C1113" s="587"/>
    </row>
    <row r="1114" spans="1:3">
      <c r="A1114" s="587"/>
      <c r="B1114" s="587"/>
      <c r="C1114" s="587"/>
    </row>
    <row r="1115" spans="1:3">
      <c r="A1115" s="587"/>
      <c r="B1115" s="587"/>
      <c r="C1115" s="587"/>
    </row>
    <row r="1116" spans="1:3">
      <c r="A1116" s="587"/>
      <c r="B1116" s="587"/>
      <c r="C1116" s="587"/>
    </row>
    <row r="1117" spans="1:3">
      <c r="A1117" s="587"/>
      <c r="B1117" s="587"/>
      <c r="C1117" s="587"/>
    </row>
    <row r="1118" spans="1:3">
      <c r="A1118" s="587"/>
      <c r="B1118" s="587"/>
      <c r="C1118" s="587"/>
    </row>
    <row r="1119" spans="1:3">
      <c r="A1119" s="587"/>
      <c r="B1119" s="587"/>
      <c r="C1119" s="587"/>
    </row>
    <row r="1120" spans="1:3">
      <c r="A1120" s="587"/>
      <c r="B1120" s="587"/>
      <c r="C1120" s="587"/>
    </row>
    <row r="1121" spans="1:3">
      <c r="A1121" s="587"/>
      <c r="B1121" s="587"/>
      <c r="C1121" s="587"/>
    </row>
    <row r="1122" spans="1:3">
      <c r="A1122" s="587"/>
      <c r="B1122" s="587"/>
      <c r="C1122" s="587"/>
    </row>
    <row r="1123" spans="1:3">
      <c r="A1123" s="587"/>
      <c r="B1123" s="587"/>
      <c r="C1123" s="587"/>
    </row>
    <row r="1124" spans="1:3">
      <c r="A1124" s="587"/>
      <c r="B1124" s="587"/>
      <c r="C1124" s="587"/>
    </row>
    <row r="1125" spans="1:3">
      <c r="A1125" s="587"/>
      <c r="B1125" s="587"/>
      <c r="C1125" s="587"/>
    </row>
    <row r="1126" spans="1:3">
      <c r="A1126" s="587"/>
      <c r="B1126" s="587"/>
      <c r="C1126" s="587"/>
    </row>
    <row r="1127" spans="1:3">
      <c r="A1127" s="587"/>
      <c r="B1127" s="587"/>
      <c r="C1127" s="587"/>
    </row>
    <row r="1128" spans="1:3">
      <c r="A1128" s="587"/>
      <c r="B1128" s="587"/>
      <c r="C1128" s="587"/>
    </row>
    <row r="1129" spans="1:3">
      <c r="A1129" s="587"/>
      <c r="B1129" s="587"/>
      <c r="C1129" s="587"/>
    </row>
    <row r="1130" spans="1:3">
      <c r="A1130" s="587"/>
      <c r="B1130" s="587"/>
      <c r="C1130" s="587"/>
    </row>
    <row r="1131" spans="1:3">
      <c r="A1131" s="587"/>
      <c r="B1131" s="587"/>
      <c r="C1131" s="587"/>
    </row>
    <row r="1132" spans="1:3">
      <c r="A1132" s="587"/>
      <c r="B1132" s="587"/>
      <c r="C1132" s="587"/>
    </row>
    <row r="1133" spans="1:3">
      <c r="A1133" s="587"/>
      <c r="B1133" s="587"/>
      <c r="C1133" s="587"/>
    </row>
    <row r="1134" spans="1:3">
      <c r="A1134" s="587"/>
      <c r="B1134" s="587"/>
      <c r="C1134" s="587"/>
    </row>
    <row r="1135" spans="1:3">
      <c r="A1135" s="587"/>
      <c r="B1135" s="587"/>
      <c r="C1135" s="587"/>
    </row>
    <row r="1136" spans="1:3">
      <c r="A1136" s="587"/>
      <c r="B1136" s="587"/>
      <c r="C1136" s="587"/>
    </row>
    <row r="1137" spans="1:3">
      <c r="A1137" s="587"/>
      <c r="B1137" s="587"/>
      <c r="C1137" s="587"/>
    </row>
    <row r="1138" spans="1:3">
      <c r="A1138" s="587"/>
      <c r="B1138" s="587"/>
      <c r="C1138" s="587"/>
    </row>
    <row r="1139" spans="1:3">
      <c r="A1139" s="587"/>
      <c r="B1139" s="587"/>
      <c r="C1139" s="587"/>
    </row>
    <row r="1140" spans="1:3">
      <c r="A1140" s="587"/>
      <c r="B1140" s="587"/>
      <c r="C1140" s="587"/>
    </row>
    <row r="1141" spans="1:3">
      <c r="A1141" s="587"/>
      <c r="B1141" s="587"/>
      <c r="C1141" s="587"/>
    </row>
    <row r="1142" spans="1:3">
      <c r="A1142" s="587"/>
      <c r="B1142" s="587"/>
      <c r="C1142" s="587"/>
    </row>
    <row r="1143" spans="1:3">
      <c r="A1143" s="587"/>
      <c r="B1143" s="587"/>
      <c r="C1143" s="587"/>
    </row>
    <row r="1144" spans="1:3">
      <c r="A1144" s="587"/>
      <c r="B1144" s="587"/>
      <c r="C1144" s="587"/>
    </row>
    <row r="1145" spans="1:3">
      <c r="A1145" s="587"/>
      <c r="B1145" s="587"/>
      <c r="C1145" s="587"/>
    </row>
    <row r="1146" spans="1:3">
      <c r="A1146" s="587"/>
      <c r="B1146" s="587"/>
      <c r="C1146" s="587"/>
    </row>
    <row r="1147" spans="1:3">
      <c r="A1147" s="587"/>
      <c r="B1147" s="587"/>
      <c r="C1147" s="587"/>
    </row>
    <row r="1148" spans="1:3">
      <c r="A1148" s="587"/>
      <c r="B1148" s="587"/>
      <c r="C1148" s="587"/>
    </row>
    <row r="1149" spans="1:3">
      <c r="A1149" s="587"/>
      <c r="B1149" s="587"/>
      <c r="C1149" s="587"/>
    </row>
    <row r="1150" spans="1:3">
      <c r="A1150" s="587"/>
      <c r="B1150" s="587"/>
      <c r="C1150" s="587"/>
    </row>
    <row r="1151" spans="1:3">
      <c r="A1151" s="587"/>
      <c r="B1151" s="587"/>
      <c r="C1151" s="587"/>
    </row>
    <row r="1152" spans="1:3">
      <c r="A1152" s="587"/>
      <c r="B1152" s="587"/>
      <c r="C1152" s="587"/>
    </row>
    <row r="1153" spans="1:3">
      <c r="A1153" s="587"/>
      <c r="B1153" s="587"/>
      <c r="C1153" s="587"/>
    </row>
    <row r="1154" spans="1:3">
      <c r="A1154" s="587"/>
      <c r="B1154" s="587"/>
      <c r="C1154" s="587"/>
    </row>
    <row r="1155" spans="1:3">
      <c r="A1155" s="587"/>
      <c r="B1155" s="587"/>
      <c r="C1155" s="587"/>
    </row>
    <row r="1156" spans="1:3">
      <c r="A1156" s="587"/>
      <c r="B1156" s="587"/>
      <c r="C1156" s="587"/>
    </row>
    <row r="1157" spans="1:3">
      <c r="A1157" s="587"/>
      <c r="B1157" s="587"/>
      <c r="C1157" s="587"/>
    </row>
    <row r="1158" spans="1:3">
      <c r="A1158" s="587"/>
      <c r="B1158" s="587"/>
      <c r="C1158" s="587"/>
    </row>
    <row r="1159" spans="1:3">
      <c r="A1159" s="587"/>
      <c r="B1159" s="587"/>
      <c r="C1159" s="587"/>
    </row>
    <row r="1160" spans="1:3">
      <c r="A1160" s="587"/>
      <c r="B1160" s="587"/>
      <c r="C1160" s="587"/>
    </row>
    <row r="1161" spans="1:3">
      <c r="A1161" s="587"/>
      <c r="B1161" s="587"/>
      <c r="C1161" s="587"/>
    </row>
    <row r="1162" spans="1:3">
      <c r="A1162" s="587"/>
      <c r="B1162" s="587"/>
      <c r="C1162" s="587"/>
    </row>
    <row r="1163" spans="1:3">
      <c r="A1163" s="587"/>
      <c r="B1163" s="587"/>
      <c r="C1163" s="587"/>
    </row>
    <row r="1164" spans="1:3">
      <c r="A1164" s="587"/>
      <c r="B1164" s="587"/>
      <c r="C1164" s="587"/>
    </row>
    <row r="1165" spans="1:3">
      <c r="A1165" s="587"/>
      <c r="B1165" s="587"/>
      <c r="C1165" s="587"/>
    </row>
    <row r="1166" spans="1:3">
      <c r="A1166" s="587"/>
      <c r="B1166" s="587"/>
      <c r="C1166" s="587"/>
    </row>
    <row r="1167" spans="1:3">
      <c r="A1167" s="587"/>
      <c r="B1167" s="587"/>
      <c r="C1167" s="587"/>
    </row>
    <row r="1168" spans="1:3">
      <c r="A1168" s="587"/>
      <c r="B1168" s="587"/>
      <c r="C1168" s="587"/>
    </row>
    <row r="1169" spans="1:3">
      <c r="A1169" s="587"/>
      <c r="B1169" s="587"/>
      <c r="C1169" s="587"/>
    </row>
    <row r="1170" spans="1:3">
      <c r="A1170" s="587"/>
      <c r="B1170" s="587"/>
      <c r="C1170" s="587"/>
    </row>
    <row r="1171" spans="1:3">
      <c r="A1171" s="587"/>
      <c r="B1171" s="587"/>
      <c r="C1171" s="587"/>
    </row>
    <row r="1172" spans="1:3">
      <c r="A1172" s="587"/>
      <c r="B1172" s="587"/>
      <c r="C1172" s="587"/>
    </row>
    <row r="1173" spans="1:3">
      <c r="A1173" s="587"/>
      <c r="B1173" s="587"/>
      <c r="C1173" s="587"/>
    </row>
    <row r="1174" spans="1:3">
      <c r="A1174" s="587"/>
      <c r="B1174" s="587"/>
      <c r="C1174" s="587"/>
    </row>
    <row r="1175" spans="1:3">
      <c r="A1175" s="587"/>
      <c r="B1175" s="587"/>
      <c r="C1175" s="587"/>
    </row>
    <row r="1176" spans="1:3">
      <c r="A1176" s="587"/>
      <c r="B1176" s="587"/>
      <c r="C1176" s="587"/>
    </row>
    <row r="1177" spans="1:3">
      <c r="A1177" s="587"/>
      <c r="B1177" s="587"/>
      <c r="C1177" s="587"/>
    </row>
    <row r="1178" spans="1:3">
      <c r="A1178" s="587"/>
      <c r="B1178" s="587"/>
      <c r="C1178" s="587"/>
    </row>
    <row r="1179" spans="1:3">
      <c r="A1179" s="587"/>
      <c r="B1179" s="587"/>
      <c r="C1179" s="587"/>
    </row>
    <row r="1180" spans="1:3">
      <c r="A1180" s="587"/>
      <c r="B1180" s="587"/>
      <c r="C1180" s="587"/>
    </row>
    <row r="1181" spans="1:3">
      <c r="A1181" s="587"/>
      <c r="B1181" s="587"/>
      <c r="C1181" s="587"/>
    </row>
    <row r="1182" spans="1:3">
      <c r="A1182" s="587"/>
      <c r="B1182" s="587"/>
      <c r="C1182" s="587"/>
    </row>
    <row r="1183" spans="1:3">
      <c r="A1183" s="587"/>
      <c r="B1183" s="587"/>
      <c r="C1183" s="587"/>
    </row>
    <row r="1184" spans="1:3">
      <c r="A1184" s="587"/>
      <c r="B1184" s="587"/>
      <c r="C1184" s="587"/>
    </row>
    <row r="1185" spans="1:3">
      <c r="A1185" s="587"/>
      <c r="B1185" s="587"/>
      <c r="C1185" s="587"/>
    </row>
    <row r="1186" spans="1:3">
      <c r="A1186" s="587"/>
      <c r="B1186" s="587"/>
      <c r="C1186" s="587"/>
    </row>
    <row r="1187" spans="1:3">
      <c r="A1187" s="587"/>
      <c r="B1187" s="587"/>
      <c r="C1187" s="587"/>
    </row>
    <row r="1188" spans="1:3">
      <c r="A1188" s="587"/>
      <c r="B1188" s="587"/>
      <c r="C1188" s="587"/>
    </row>
    <row r="1189" spans="1:3">
      <c r="A1189" s="587"/>
      <c r="B1189" s="587"/>
      <c r="C1189" s="587"/>
    </row>
    <row r="1190" spans="1:3">
      <c r="A1190" s="587"/>
      <c r="B1190" s="587"/>
      <c r="C1190" s="587"/>
    </row>
    <row r="1191" spans="1:3">
      <c r="A1191" s="587"/>
      <c r="B1191" s="587"/>
      <c r="C1191" s="587"/>
    </row>
    <row r="1192" spans="1:3">
      <c r="A1192" s="587"/>
      <c r="B1192" s="587"/>
      <c r="C1192" s="587"/>
    </row>
    <row r="1193" spans="1:3">
      <c r="A1193" s="587"/>
      <c r="B1193" s="587"/>
      <c r="C1193" s="587"/>
    </row>
    <row r="1194" spans="1:3">
      <c r="A1194" s="587"/>
      <c r="B1194" s="587"/>
      <c r="C1194" s="587"/>
    </row>
    <row r="1195" spans="1:3">
      <c r="A1195" s="587"/>
      <c r="B1195" s="587"/>
      <c r="C1195" s="587"/>
    </row>
    <row r="1196" spans="1:3">
      <c r="A1196" s="587"/>
      <c r="B1196" s="587"/>
      <c r="C1196" s="587"/>
    </row>
    <row r="1197" spans="1:3">
      <c r="A1197" s="587"/>
      <c r="B1197" s="587"/>
      <c r="C1197" s="587"/>
    </row>
    <row r="1198" spans="1:3">
      <c r="A1198" s="587"/>
      <c r="B1198" s="587"/>
      <c r="C1198" s="587"/>
    </row>
    <row r="1199" spans="1:3">
      <c r="A1199" s="587"/>
      <c r="B1199" s="587"/>
      <c r="C1199" s="587"/>
    </row>
    <row r="1200" spans="1:3">
      <c r="A1200" s="587"/>
      <c r="B1200" s="587"/>
      <c r="C1200" s="587"/>
    </row>
    <row r="1201" spans="1:3">
      <c r="A1201" s="587"/>
      <c r="B1201" s="587"/>
      <c r="C1201" s="587"/>
    </row>
    <row r="1202" spans="1:3">
      <c r="A1202" s="587"/>
      <c r="B1202" s="587"/>
      <c r="C1202" s="587"/>
    </row>
    <row r="1203" spans="1:3">
      <c r="A1203" s="587"/>
      <c r="B1203" s="587"/>
      <c r="C1203" s="587"/>
    </row>
    <row r="1204" spans="1:3">
      <c r="A1204" s="587"/>
      <c r="B1204" s="587"/>
      <c r="C1204" s="587"/>
    </row>
    <row r="1205" spans="1:3">
      <c r="A1205" s="587"/>
      <c r="B1205" s="587"/>
      <c r="C1205" s="587"/>
    </row>
    <row r="1206" spans="1:3">
      <c r="A1206" s="587"/>
      <c r="B1206" s="587"/>
      <c r="C1206" s="587"/>
    </row>
    <row r="1207" spans="1:3">
      <c r="A1207" s="587"/>
      <c r="B1207" s="587"/>
      <c r="C1207" s="587"/>
    </row>
    <row r="1208" spans="1:3">
      <c r="A1208" s="587"/>
      <c r="B1208" s="587"/>
      <c r="C1208" s="587"/>
    </row>
    <row r="1209" spans="1:3">
      <c r="A1209" s="587"/>
      <c r="B1209" s="587"/>
      <c r="C1209" s="587"/>
    </row>
    <row r="1210" spans="1:3">
      <c r="A1210" s="587"/>
      <c r="B1210" s="587"/>
      <c r="C1210" s="587"/>
    </row>
    <row r="1211" spans="1:3">
      <c r="A1211" s="587"/>
      <c r="B1211" s="587"/>
      <c r="C1211" s="587"/>
    </row>
    <row r="1212" spans="1:3">
      <c r="A1212" s="587"/>
      <c r="B1212" s="587"/>
      <c r="C1212" s="587"/>
    </row>
    <row r="1213" spans="1:3">
      <c r="A1213" s="587"/>
      <c r="B1213" s="587"/>
      <c r="C1213" s="587"/>
    </row>
    <row r="1214" spans="1:3">
      <c r="A1214" s="587"/>
      <c r="B1214" s="587"/>
      <c r="C1214" s="587"/>
    </row>
    <row r="1215" spans="1:3">
      <c r="A1215" s="587"/>
      <c r="B1215" s="587"/>
      <c r="C1215" s="587"/>
    </row>
    <row r="1216" spans="1:3">
      <c r="A1216" s="587"/>
      <c r="B1216" s="587"/>
      <c r="C1216" s="587"/>
    </row>
    <row r="1217" spans="1:3">
      <c r="A1217" s="587"/>
      <c r="B1217" s="587"/>
      <c r="C1217" s="587"/>
    </row>
    <row r="1218" spans="1:3">
      <c r="A1218" s="587"/>
      <c r="B1218" s="587"/>
      <c r="C1218" s="587"/>
    </row>
    <row r="1219" spans="1:3">
      <c r="A1219" s="587"/>
      <c r="B1219" s="587"/>
      <c r="C1219" s="587"/>
    </row>
    <row r="1220" spans="1:3">
      <c r="A1220" s="587"/>
      <c r="B1220" s="587"/>
      <c r="C1220" s="587"/>
    </row>
    <row r="1221" spans="1:3">
      <c r="A1221" s="587"/>
      <c r="B1221" s="587"/>
      <c r="C1221" s="587"/>
    </row>
    <row r="1222" spans="1:3">
      <c r="A1222" s="587"/>
      <c r="B1222" s="587"/>
      <c r="C1222" s="587"/>
    </row>
    <row r="1223" spans="1:3">
      <c r="A1223" s="587"/>
      <c r="B1223" s="587"/>
      <c r="C1223" s="587"/>
    </row>
    <row r="1224" spans="1:3">
      <c r="A1224" s="587"/>
      <c r="B1224" s="587"/>
      <c r="C1224" s="587"/>
    </row>
    <row r="1225" spans="1:3">
      <c r="A1225" s="587"/>
      <c r="B1225" s="587"/>
      <c r="C1225" s="587"/>
    </row>
    <row r="1226" spans="1:3">
      <c r="A1226" s="587"/>
      <c r="B1226" s="587"/>
      <c r="C1226" s="587"/>
    </row>
    <row r="1227" spans="1:3">
      <c r="A1227" s="587"/>
      <c r="B1227" s="587"/>
      <c r="C1227" s="587"/>
    </row>
    <row r="1228" spans="1:3">
      <c r="A1228" s="587"/>
      <c r="B1228" s="587"/>
      <c r="C1228" s="587"/>
    </row>
    <row r="1229" spans="1:3">
      <c r="A1229" s="587"/>
      <c r="B1229" s="587"/>
      <c r="C1229" s="587"/>
    </row>
    <row r="1230" spans="1:3">
      <c r="A1230" s="587"/>
      <c r="B1230" s="587"/>
      <c r="C1230" s="587"/>
    </row>
    <row r="1231" spans="1:3">
      <c r="A1231" s="587"/>
      <c r="B1231" s="587"/>
      <c r="C1231" s="587"/>
    </row>
    <row r="1232" spans="1:3">
      <c r="A1232" s="587"/>
      <c r="B1232" s="587"/>
      <c r="C1232" s="587"/>
    </row>
    <row r="1233" spans="1:3">
      <c r="A1233" s="587"/>
      <c r="B1233" s="587"/>
      <c r="C1233" s="587"/>
    </row>
    <row r="1234" spans="1:3">
      <c r="A1234" s="587"/>
      <c r="B1234" s="587"/>
      <c r="C1234" s="587"/>
    </row>
    <row r="1235" spans="1:3">
      <c r="A1235" s="587"/>
      <c r="B1235" s="587"/>
      <c r="C1235" s="587"/>
    </row>
    <row r="1236" spans="1:3">
      <c r="A1236" s="587"/>
      <c r="B1236" s="587"/>
      <c r="C1236" s="587"/>
    </row>
    <row r="1237" spans="1:3">
      <c r="A1237" s="587"/>
      <c r="B1237" s="587"/>
      <c r="C1237" s="587"/>
    </row>
    <row r="1238" spans="1:3">
      <c r="A1238" s="587"/>
      <c r="B1238" s="587"/>
      <c r="C1238" s="587"/>
    </row>
    <row r="1239" spans="1:3">
      <c r="A1239" s="587"/>
      <c r="B1239" s="587"/>
      <c r="C1239" s="587"/>
    </row>
    <row r="1240" spans="1:3">
      <c r="A1240" s="587"/>
      <c r="B1240" s="587"/>
      <c r="C1240" s="587"/>
    </row>
    <row r="1241" spans="1:3">
      <c r="A1241" s="587"/>
      <c r="B1241" s="587"/>
      <c r="C1241" s="587"/>
    </row>
    <row r="1242" spans="1:3">
      <c r="A1242" s="587"/>
      <c r="B1242" s="587"/>
      <c r="C1242" s="587"/>
    </row>
    <row r="1243" spans="1:3">
      <c r="A1243" s="587"/>
      <c r="B1243" s="587"/>
      <c r="C1243" s="587"/>
    </row>
    <row r="1244" spans="1:3">
      <c r="A1244" s="587"/>
      <c r="B1244" s="587"/>
      <c r="C1244" s="587"/>
    </row>
    <row r="1245" spans="1:3">
      <c r="A1245" s="587"/>
      <c r="B1245" s="587"/>
      <c r="C1245" s="587"/>
    </row>
    <row r="1246" spans="1:3">
      <c r="A1246" s="587"/>
      <c r="B1246" s="587"/>
      <c r="C1246" s="587"/>
    </row>
    <row r="1247" spans="1:3">
      <c r="A1247" s="587"/>
      <c r="B1247" s="587"/>
      <c r="C1247" s="587"/>
    </row>
    <row r="1248" spans="1:3">
      <c r="A1248" s="587"/>
      <c r="B1248" s="587"/>
      <c r="C1248" s="587"/>
    </row>
    <row r="1249" spans="1:3">
      <c r="A1249" s="587"/>
      <c r="B1249" s="587"/>
      <c r="C1249" s="587"/>
    </row>
    <row r="1250" spans="1:3">
      <c r="A1250" s="587"/>
      <c r="B1250" s="587"/>
      <c r="C1250" s="587"/>
    </row>
    <row r="1251" spans="1:3">
      <c r="A1251" s="587"/>
      <c r="B1251" s="587"/>
      <c r="C1251" s="587"/>
    </row>
    <row r="1252" spans="1:3">
      <c r="A1252" s="587"/>
      <c r="B1252" s="587"/>
      <c r="C1252" s="587"/>
    </row>
    <row r="1253" spans="1:3">
      <c r="A1253" s="587"/>
      <c r="B1253" s="587"/>
      <c r="C1253" s="587"/>
    </row>
    <row r="1254" spans="1:3">
      <c r="A1254" s="587"/>
      <c r="B1254" s="587"/>
      <c r="C1254" s="587"/>
    </row>
    <row r="1255" spans="1:3">
      <c r="A1255" s="587"/>
      <c r="B1255" s="587"/>
      <c r="C1255" s="587"/>
    </row>
    <row r="1256" spans="1:3">
      <c r="A1256" s="587"/>
      <c r="B1256" s="587"/>
      <c r="C1256" s="587"/>
    </row>
    <row r="1257" spans="1:3">
      <c r="A1257" s="587"/>
      <c r="B1257" s="587"/>
      <c r="C1257" s="587"/>
    </row>
    <row r="1258" spans="1:3">
      <c r="A1258" s="587"/>
      <c r="B1258" s="587"/>
      <c r="C1258" s="587"/>
    </row>
    <row r="1259" spans="1:3">
      <c r="A1259" s="587"/>
      <c r="B1259" s="587"/>
      <c r="C1259" s="587"/>
    </row>
    <row r="1260" spans="1:3">
      <c r="A1260" s="587"/>
      <c r="B1260" s="587"/>
      <c r="C1260" s="587"/>
    </row>
    <row r="1261" spans="1:3">
      <c r="A1261" s="587"/>
      <c r="B1261" s="587"/>
      <c r="C1261" s="587"/>
    </row>
    <row r="1262" spans="1:3">
      <c r="A1262" s="587"/>
      <c r="B1262" s="587"/>
      <c r="C1262" s="587"/>
    </row>
    <row r="1263" spans="1:3">
      <c r="A1263" s="587"/>
      <c r="B1263" s="587"/>
      <c r="C1263" s="587"/>
    </row>
    <row r="1264" spans="1:3">
      <c r="A1264" s="587"/>
      <c r="B1264" s="587"/>
      <c r="C1264" s="587"/>
    </row>
    <row r="1265" spans="1:3">
      <c r="A1265" s="587"/>
      <c r="B1265" s="587"/>
      <c r="C1265" s="587"/>
    </row>
    <row r="1266" spans="1:3">
      <c r="A1266" s="587"/>
      <c r="B1266" s="587"/>
      <c r="C1266" s="587"/>
    </row>
    <row r="1267" spans="1:3">
      <c r="A1267" s="587"/>
      <c r="B1267" s="587"/>
      <c r="C1267" s="587"/>
    </row>
    <row r="1268" spans="1:3">
      <c r="A1268" s="587"/>
      <c r="B1268" s="587"/>
      <c r="C1268" s="587"/>
    </row>
    <row r="1269" spans="1:3">
      <c r="A1269" s="587"/>
      <c r="B1269" s="587"/>
      <c r="C1269" s="587"/>
    </row>
    <row r="1270" spans="1:3">
      <c r="A1270" s="587"/>
      <c r="B1270" s="587"/>
      <c r="C1270" s="587"/>
    </row>
    <row r="1271" spans="1:3">
      <c r="A1271" s="587"/>
      <c r="B1271" s="587"/>
      <c r="C1271" s="587"/>
    </row>
    <row r="1272" spans="1:3">
      <c r="A1272" s="587"/>
      <c r="B1272" s="587"/>
      <c r="C1272" s="587"/>
    </row>
    <row r="1273" spans="1:3">
      <c r="A1273" s="587"/>
      <c r="B1273" s="587"/>
      <c r="C1273" s="587"/>
    </row>
    <row r="1274" spans="1:3">
      <c r="A1274" s="587"/>
      <c r="B1274" s="587"/>
      <c r="C1274" s="587"/>
    </row>
    <row r="1275" spans="1:3">
      <c r="A1275" s="587"/>
      <c r="B1275" s="587"/>
      <c r="C1275" s="587"/>
    </row>
    <row r="1276" spans="1:3">
      <c r="A1276" s="587"/>
      <c r="B1276" s="587"/>
      <c r="C1276" s="587"/>
    </row>
    <row r="1277" spans="1:3">
      <c r="A1277" s="587"/>
      <c r="B1277" s="587"/>
      <c r="C1277" s="587"/>
    </row>
    <row r="1278" spans="1:3">
      <c r="A1278" s="587"/>
      <c r="B1278" s="587"/>
      <c r="C1278" s="587"/>
    </row>
    <row r="1279" spans="1:3">
      <c r="A1279" s="587"/>
      <c r="B1279" s="587"/>
      <c r="C1279" s="587"/>
    </row>
    <row r="1280" spans="1:3">
      <c r="A1280" s="587"/>
      <c r="B1280" s="587"/>
      <c r="C1280" s="587"/>
    </row>
    <row r="1281" spans="1:3">
      <c r="A1281" s="587"/>
      <c r="B1281" s="587"/>
      <c r="C1281" s="587"/>
    </row>
    <row r="1282" spans="1:3">
      <c r="A1282" s="587"/>
      <c r="B1282" s="587"/>
      <c r="C1282" s="587"/>
    </row>
    <row r="1283" spans="1:3">
      <c r="A1283" s="587"/>
      <c r="B1283" s="587"/>
      <c r="C1283" s="587"/>
    </row>
    <row r="1284" spans="1:3">
      <c r="A1284" s="587"/>
      <c r="B1284" s="587"/>
      <c r="C1284" s="587"/>
    </row>
    <row r="1285" spans="1:3">
      <c r="A1285" s="587"/>
      <c r="B1285" s="587"/>
      <c r="C1285" s="587"/>
    </row>
    <row r="1286" spans="1:3">
      <c r="A1286" s="587"/>
      <c r="B1286" s="587"/>
      <c r="C1286" s="587"/>
    </row>
    <row r="1287" spans="1:3">
      <c r="A1287" s="587"/>
      <c r="B1287" s="587"/>
      <c r="C1287" s="587"/>
    </row>
    <row r="1288" spans="1:3">
      <c r="A1288" s="587"/>
      <c r="B1288" s="587"/>
      <c r="C1288" s="587"/>
    </row>
    <row r="1289" spans="1:3">
      <c r="A1289" s="587"/>
      <c r="B1289" s="587"/>
      <c r="C1289" s="587"/>
    </row>
    <row r="1290" spans="1:3">
      <c r="A1290" s="587"/>
      <c r="B1290" s="587"/>
      <c r="C1290" s="587"/>
    </row>
    <row r="1291" spans="1:3">
      <c r="A1291" s="587"/>
      <c r="B1291" s="587"/>
      <c r="C1291" s="587"/>
    </row>
    <row r="1292" spans="1:3">
      <c r="A1292" s="587"/>
      <c r="B1292" s="587"/>
      <c r="C1292" s="587"/>
    </row>
    <row r="1293" spans="1:3">
      <c r="A1293" s="587"/>
      <c r="B1293" s="587"/>
      <c r="C1293" s="587"/>
    </row>
    <row r="1294" spans="1:3">
      <c r="A1294" s="587"/>
      <c r="B1294" s="587"/>
      <c r="C1294" s="587"/>
    </row>
    <row r="1295" spans="1:3">
      <c r="A1295" s="587"/>
      <c r="B1295" s="587"/>
      <c r="C1295" s="587"/>
    </row>
    <row r="1296" spans="1:3">
      <c r="A1296" s="587"/>
      <c r="B1296" s="587"/>
      <c r="C1296" s="587"/>
    </row>
    <row r="1297" spans="1:3">
      <c r="A1297" s="587"/>
      <c r="B1297" s="587"/>
      <c r="C1297" s="587"/>
    </row>
    <row r="1298" spans="1:3">
      <c r="A1298" s="587"/>
      <c r="B1298" s="587"/>
      <c r="C1298" s="587"/>
    </row>
    <row r="1299" spans="1:3">
      <c r="A1299" s="587"/>
      <c r="B1299" s="587"/>
      <c r="C1299" s="587"/>
    </row>
    <row r="1300" spans="1:3">
      <c r="A1300" s="587"/>
      <c r="B1300" s="587"/>
      <c r="C1300" s="587"/>
    </row>
    <row r="1301" spans="1:3">
      <c r="A1301" s="587"/>
      <c r="B1301" s="587"/>
      <c r="C1301" s="587"/>
    </row>
    <row r="1302" spans="1:3">
      <c r="A1302" s="587"/>
      <c r="B1302" s="587"/>
      <c r="C1302" s="587"/>
    </row>
    <row r="1303" spans="1:3">
      <c r="A1303" s="587"/>
      <c r="B1303" s="587"/>
      <c r="C1303" s="587"/>
    </row>
    <row r="1304" spans="1:3">
      <c r="A1304" s="587"/>
      <c r="B1304" s="587"/>
      <c r="C1304" s="587"/>
    </row>
    <row r="1305" spans="1:3">
      <c r="A1305" s="587"/>
      <c r="B1305" s="587"/>
      <c r="C1305" s="587"/>
    </row>
    <row r="1306" spans="1:3">
      <c r="A1306" s="587"/>
      <c r="B1306" s="587"/>
      <c r="C1306" s="587"/>
    </row>
    <row r="1307" spans="1:3">
      <c r="A1307" s="587"/>
      <c r="B1307" s="587"/>
      <c r="C1307" s="587"/>
    </row>
    <row r="1308" spans="1:3">
      <c r="A1308" s="587"/>
      <c r="B1308" s="587"/>
      <c r="C1308" s="587"/>
    </row>
    <row r="1309" spans="1:3">
      <c r="A1309" s="587"/>
      <c r="B1309" s="587"/>
      <c r="C1309" s="587"/>
    </row>
    <row r="1310" spans="1:3">
      <c r="A1310" s="587"/>
      <c r="B1310" s="587"/>
      <c r="C1310" s="587"/>
    </row>
    <row r="1311" spans="1:3">
      <c r="A1311" s="587"/>
      <c r="B1311" s="587"/>
      <c r="C1311" s="587"/>
    </row>
    <row r="1312" spans="1:3">
      <c r="A1312" s="587"/>
      <c r="B1312" s="587"/>
      <c r="C1312" s="587"/>
    </row>
    <row r="1313" spans="1:3">
      <c r="A1313" s="587"/>
      <c r="B1313" s="587"/>
      <c r="C1313" s="587"/>
    </row>
    <row r="1314" spans="1:3">
      <c r="A1314" s="587"/>
      <c r="B1314" s="587"/>
      <c r="C1314" s="587"/>
    </row>
    <row r="1315" spans="1:3">
      <c r="A1315" s="587"/>
      <c r="B1315" s="587"/>
      <c r="C1315" s="587"/>
    </row>
    <row r="1316" spans="1:3">
      <c r="A1316" s="587"/>
      <c r="B1316" s="587"/>
      <c r="C1316" s="587"/>
    </row>
    <row r="1317" spans="1:3">
      <c r="A1317" s="587"/>
      <c r="B1317" s="587"/>
      <c r="C1317" s="587"/>
    </row>
    <row r="1318" spans="1:3">
      <c r="A1318" s="587"/>
      <c r="B1318" s="587"/>
      <c r="C1318" s="587"/>
    </row>
    <row r="1319" spans="1:3">
      <c r="A1319" s="587"/>
      <c r="B1319" s="587"/>
      <c r="C1319" s="587"/>
    </row>
    <row r="1320" spans="1:3">
      <c r="A1320" s="587"/>
      <c r="B1320" s="587"/>
      <c r="C1320" s="587"/>
    </row>
    <row r="1321" spans="1:3">
      <c r="A1321" s="587"/>
      <c r="B1321" s="587"/>
      <c r="C1321" s="587"/>
    </row>
    <row r="1322" spans="1:3">
      <c r="A1322" s="587"/>
      <c r="B1322" s="587"/>
      <c r="C1322" s="587"/>
    </row>
    <row r="1323" spans="1:3">
      <c r="A1323" s="587"/>
      <c r="B1323" s="587"/>
      <c r="C1323" s="587"/>
    </row>
    <row r="1324" spans="1:3">
      <c r="A1324" s="587"/>
      <c r="B1324" s="587"/>
      <c r="C1324" s="587"/>
    </row>
    <row r="1325" spans="1:3">
      <c r="A1325" s="587"/>
      <c r="B1325" s="587"/>
      <c r="C1325" s="587"/>
    </row>
    <row r="1326" spans="1:3">
      <c r="A1326" s="587"/>
      <c r="B1326" s="587"/>
      <c r="C1326" s="587"/>
    </row>
    <row r="1327" spans="1:3">
      <c r="A1327" s="587"/>
      <c r="B1327" s="587"/>
      <c r="C1327" s="587"/>
    </row>
    <row r="1328" spans="1:3">
      <c r="A1328" s="587"/>
      <c r="B1328" s="587"/>
      <c r="C1328" s="587"/>
    </row>
    <row r="1329" spans="1:3">
      <c r="A1329" s="587"/>
      <c r="B1329" s="587"/>
      <c r="C1329" s="587"/>
    </row>
    <row r="1330" spans="1:3">
      <c r="A1330" s="587"/>
      <c r="B1330" s="587"/>
      <c r="C1330" s="587"/>
    </row>
    <row r="1331" spans="1:3">
      <c r="A1331" s="587"/>
      <c r="B1331" s="587"/>
      <c r="C1331" s="587"/>
    </row>
    <row r="1332" spans="1:3">
      <c r="A1332" s="587"/>
      <c r="B1332" s="587"/>
      <c r="C1332" s="587"/>
    </row>
    <row r="1333" spans="1:3">
      <c r="A1333" s="587"/>
      <c r="B1333" s="587"/>
      <c r="C1333" s="587"/>
    </row>
    <row r="1334" spans="1:3">
      <c r="A1334" s="587"/>
      <c r="B1334" s="587"/>
      <c r="C1334" s="587"/>
    </row>
    <row r="1335" spans="1:3">
      <c r="A1335" s="587"/>
      <c r="B1335" s="587"/>
      <c r="C1335" s="587"/>
    </row>
    <row r="1336" spans="1:3">
      <c r="A1336" s="587"/>
      <c r="B1336" s="587"/>
      <c r="C1336" s="587"/>
    </row>
    <row r="1337" spans="1:3">
      <c r="A1337" s="587"/>
      <c r="B1337" s="587"/>
      <c r="C1337" s="587"/>
    </row>
    <row r="1338" spans="1:3">
      <c r="A1338" s="587"/>
      <c r="B1338" s="587"/>
      <c r="C1338" s="587"/>
    </row>
    <row r="1339" spans="1:3">
      <c r="A1339" s="587"/>
      <c r="B1339" s="587"/>
      <c r="C1339" s="587"/>
    </row>
    <row r="1340" spans="1:3">
      <c r="A1340" s="587"/>
      <c r="B1340" s="587"/>
      <c r="C1340" s="587"/>
    </row>
    <row r="1341" spans="1:3">
      <c r="A1341" s="587"/>
      <c r="B1341" s="587"/>
      <c r="C1341" s="587"/>
    </row>
    <row r="1342" spans="1:3">
      <c r="A1342" s="587"/>
      <c r="B1342" s="587"/>
      <c r="C1342" s="587"/>
    </row>
    <row r="1343" spans="1:3">
      <c r="A1343" s="587"/>
      <c r="B1343" s="587"/>
      <c r="C1343" s="587"/>
    </row>
    <row r="1344" spans="1:3">
      <c r="A1344" s="587"/>
      <c r="B1344" s="587"/>
      <c r="C1344" s="587"/>
    </row>
    <row r="1345" spans="1:3">
      <c r="A1345" s="587"/>
      <c r="B1345" s="587"/>
      <c r="C1345" s="587"/>
    </row>
    <row r="1346" spans="1:3">
      <c r="A1346" s="587"/>
      <c r="B1346" s="587"/>
      <c r="C1346" s="587"/>
    </row>
    <row r="1347" spans="1:3">
      <c r="A1347" s="587"/>
      <c r="B1347" s="587"/>
      <c r="C1347" s="587"/>
    </row>
    <row r="1348" spans="1:3">
      <c r="A1348" s="587"/>
      <c r="B1348" s="587"/>
      <c r="C1348" s="587"/>
    </row>
    <row r="1349" spans="1:3">
      <c r="A1349" s="587"/>
      <c r="B1349" s="587"/>
      <c r="C1349" s="587"/>
    </row>
    <row r="1350" spans="1:3">
      <c r="A1350" s="587"/>
      <c r="B1350" s="587"/>
      <c r="C1350" s="587"/>
    </row>
    <row r="1351" spans="1:3">
      <c r="A1351" s="587"/>
      <c r="B1351" s="587"/>
      <c r="C1351" s="587"/>
    </row>
    <row r="1352" spans="1:3">
      <c r="A1352" s="587"/>
      <c r="B1352" s="587"/>
      <c r="C1352" s="587"/>
    </row>
    <row r="1353" spans="1:3">
      <c r="A1353" s="587"/>
      <c r="B1353" s="587"/>
      <c r="C1353" s="587"/>
    </row>
    <row r="1354" spans="1:3">
      <c r="A1354" s="587"/>
      <c r="B1354" s="587"/>
      <c r="C1354" s="587"/>
    </row>
    <row r="1355" spans="1:3">
      <c r="A1355" s="587"/>
      <c r="B1355" s="587"/>
      <c r="C1355" s="587"/>
    </row>
    <row r="1356" spans="1:3">
      <c r="A1356" s="587"/>
      <c r="B1356" s="587"/>
      <c r="C1356" s="587"/>
    </row>
    <row r="1357" spans="1:3">
      <c r="A1357" s="587"/>
      <c r="B1357" s="587"/>
      <c r="C1357" s="587"/>
    </row>
    <row r="1358" spans="1:3">
      <c r="A1358" s="587"/>
      <c r="B1358" s="587"/>
      <c r="C1358" s="587"/>
    </row>
    <row r="1359" spans="1:3">
      <c r="A1359" s="587"/>
      <c r="B1359" s="587"/>
      <c r="C1359" s="587"/>
    </row>
    <row r="1360" spans="1:3">
      <c r="A1360" s="587"/>
      <c r="B1360" s="587"/>
      <c r="C1360" s="587"/>
    </row>
    <row r="1361" spans="1:3">
      <c r="A1361" s="587"/>
      <c r="B1361" s="587"/>
      <c r="C1361" s="587"/>
    </row>
    <row r="1362" spans="1:3">
      <c r="A1362" s="587"/>
      <c r="B1362" s="587"/>
      <c r="C1362" s="587"/>
    </row>
    <row r="1363" spans="1:3">
      <c r="A1363" s="587"/>
      <c r="B1363" s="587"/>
      <c r="C1363" s="587"/>
    </row>
    <row r="1364" spans="1:3">
      <c r="A1364" s="587"/>
      <c r="B1364" s="587"/>
      <c r="C1364" s="587"/>
    </row>
    <row r="1365" spans="1:3">
      <c r="A1365" s="587"/>
      <c r="B1365" s="587"/>
      <c r="C1365" s="587"/>
    </row>
    <row r="1366" spans="1:3">
      <c r="A1366" s="587"/>
      <c r="B1366" s="587"/>
      <c r="C1366" s="587"/>
    </row>
    <row r="1367" spans="1:3">
      <c r="A1367" s="587"/>
      <c r="B1367" s="587"/>
      <c r="C1367" s="587"/>
    </row>
    <row r="1368" spans="1:3">
      <c r="A1368" s="587"/>
      <c r="B1368" s="587"/>
      <c r="C1368" s="587"/>
    </row>
    <row r="1369" spans="1:3">
      <c r="A1369" s="587"/>
      <c r="B1369" s="587"/>
      <c r="C1369" s="587"/>
    </row>
    <row r="1370" spans="1:3">
      <c r="A1370" s="587"/>
      <c r="B1370" s="587"/>
      <c r="C1370" s="587"/>
    </row>
    <row r="1371" spans="1:3">
      <c r="A1371" s="587"/>
      <c r="B1371" s="587"/>
      <c r="C1371" s="587"/>
    </row>
    <row r="1372" spans="1:3">
      <c r="A1372" s="587"/>
      <c r="B1372" s="587"/>
      <c r="C1372" s="587"/>
    </row>
    <row r="1373" spans="1:3">
      <c r="A1373" s="587"/>
      <c r="B1373" s="587"/>
      <c r="C1373" s="587"/>
    </row>
    <row r="1374" spans="1:3">
      <c r="A1374" s="587"/>
      <c r="B1374" s="587"/>
      <c r="C1374" s="587"/>
    </row>
    <row r="1375" spans="1:3">
      <c r="A1375" s="587"/>
      <c r="B1375" s="587"/>
      <c r="C1375" s="587"/>
    </row>
    <row r="1376" spans="1:3">
      <c r="A1376" s="587"/>
      <c r="B1376" s="587"/>
      <c r="C1376" s="587"/>
    </row>
    <row r="1377" spans="1:3">
      <c r="A1377" s="587"/>
      <c r="B1377" s="587"/>
      <c r="C1377" s="587"/>
    </row>
    <row r="1378" spans="1:3">
      <c r="A1378" s="587"/>
      <c r="B1378" s="587"/>
      <c r="C1378" s="587"/>
    </row>
    <row r="1379" spans="1:3">
      <c r="A1379" s="587"/>
      <c r="B1379" s="587"/>
      <c r="C1379" s="587"/>
    </row>
    <row r="1380" spans="1:3">
      <c r="A1380" s="587"/>
      <c r="B1380" s="587"/>
      <c r="C1380" s="587"/>
    </row>
    <row r="1381" spans="1:3">
      <c r="A1381" s="587"/>
      <c r="B1381" s="587"/>
      <c r="C1381" s="587"/>
    </row>
    <row r="1382" spans="1:3">
      <c r="A1382" s="587"/>
      <c r="B1382" s="587"/>
      <c r="C1382" s="587"/>
    </row>
    <row r="1383" spans="1:3">
      <c r="A1383" s="587"/>
      <c r="B1383" s="587"/>
      <c r="C1383" s="587"/>
    </row>
    <row r="1384" spans="1:3">
      <c r="A1384" s="587"/>
      <c r="B1384" s="587"/>
      <c r="C1384" s="587"/>
    </row>
    <row r="1385" spans="1:3">
      <c r="A1385" s="587"/>
      <c r="B1385" s="587"/>
      <c r="C1385" s="587"/>
    </row>
    <row r="1386" spans="1:3">
      <c r="A1386" s="587"/>
      <c r="B1386" s="587"/>
      <c r="C1386" s="587"/>
    </row>
    <row r="1387" spans="1:3">
      <c r="A1387" s="587"/>
      <c r="B1387" s="587"/>
      <c r="C1387" s="587"/>
    </row>
    <row r="1388" spans="1:3">
      <c r="A1388" s="587"/>
      <c r="B1388" s="587"/>
      <c r="C1388" s="587"/>
    </row>
    <row r="1389" spans="1:3">
      <c r="A1389" s="587"/>
      <c r="B1389" s="587"/>
      <c r="C1389" s="587"/>
    </row>
    <row r="1390" spans="1:3">
      <c r="A1390" s="587"/>
      <c r="B1390" s="587"/>
      <c r="C1390" s="587"/>
    </row>
    <row r="1391" spans="1:3">
      <c r="A1391" s="587"/>
      <c r="B1391" s="587"/>
      <c r="C1391" s="587"/>
    </row>
    <row r="1392" spans="1:3">
      <c r="A1392" s="587"/>
      <c r="B1392" s="587"/>
      <c r="C1392" s="587"/>
    </row>
    <row r="1393" spans="1:3">
      <c r="A1393" s="587"/>
      <c r="B1393" s="587"/>
      <c r="C1393" s="587"/>
    </row>
    <row r="1394" spans="1:3">
      <c r="A1394" s="587"/>
      <c r="B1394" s="587"/>
      <c r="C1394" s="587"/>
    </row>
    <row r="1395" spans="1:3">
      <c r="A1395" s="587"/>
      <c r="B1395" s="587"/>
      <c r="C1395" s="587"/>
    </row>
    <row r="1396" spans="1:3">
      <c r="A1396" s="587"/>
      <c r="B1396" s="587"/>
      <c r="C1396" s="587"/>
    </row>
    <row r="1397" spans="1:3">
      <c r="A1397" s="587"/>
      <c r="B1397" s="587"/>
      <c r="C1397" s="587"/>
    </row>
    <row r="1398" spans="1:3">
      <c r="A1398" s="587"/>
      <c r="B1398" s="587"/>
      <c r="C1398" s="587"/>
    </row>
    <row r="1399" spans="1:3">
      <c r="A1399" s="587"/>
      <c r="B1399" s="587"/>
      <c r="C1399" s="587"/>
    </row>
    <row r="1400" spans="1:3">
      <c r="A1400" s="587"/>
      <c r="B1400" s="587"/>
      <c r="C1400" s="587"/>
    </row>
    <row r="1401" spans="1:3">
      <c r="A1401" s="587"/>
      <c r="B1401" s="587"/>
      <c r="C1401" s="587"/>
    </row>
    <row r="1402" spans="1:3">
      <c r="A1402" s="587"/>
      <c r="B1402" s="587"/>
      <c r="C1402" s="587"/>
    </row>
    <row r="1403" spans="1:3">
      <c r="A1403" s="587"/>
      <c r="B1403" s="587"/>
      <c r="C1403" s="587"/>
    </row>
    <row r="1404" spans="1:3">
      <c r="A1404" s="587"/>
      <c r="B1404" s="587"/>
      <c r="C1404" s="587"/>
    </row>
    <row r="1405" spans="1:3">
      <c r="A1405" s="587"/>
      <c r="B1405" s="587"/>
      <c r="C1405" s="587"/>
    </row>
    <row r="1406" spans="1:3">
      <c r="A1406" s="587"/>
      <c r="B1406" s="587"/>
      <c r="C1406" s="587"/>
    </row>
    <row r="1407" spans="1:3">
      <c r="A1407" s="587"/>
      <c r="B1407" s="587"/>
      <c r="C1407" s="587"/>
    </row>
    <row r="1408" spans="1:3">
      <c r="A1408" s="587"/>
      <c r="B1408" s="587"/>
      <c r="C1408" s="587"/>
    </row>
    <row r="1409" spans="1:3">
      <c r="A1409" s="587"/>
      <c r="B1409" s="587"/>
      <c r="C1409" s="587"/>
    </row>
    <row r="1410" spans="1:3">
      <c r="A1410" s="587"/>
      <c r="B1410" s="587"/>
      <c r="C1410" s="587"/>
    </row>
    <row r="1411" spans="1:3">
      <c r="A1411" s="587"/>
      <c r="B1411" s="587"/>
      <c r="C1411" s="587"/>
    </row>
    <row r="1412" spans="1:3">
      <c r="A1412" s="587"/>
      <c r="B1412" s="587"/>
      <c r="C1412" s="587"/>
    </row>
    <row r="1413" spans="1:3">
      <c r="A1413" s="587"/>
      <c r="B1413" s="587"/>
      <c r="C1413" s="587"/>
    </row>
    <row r="1414" spans="1:3">
      <c r="A1414" s="587"/>
      <c r="B1414" s="587"/>
      <c r="C1414" s="587"/>
    </row>
    <row r="1415" spans="1:3">
      <c r="A1415" s="587"/>
      <c r="B1415" s="587"/>
      <c r="C1415" s="587"/>
    </row>
    <row r="1416" spans="1:3">
      <c r="A1416" s="587"/>
      <c r="B1416" s="587"/>
      <c r="C1416" s="587"/>
    </row>
    <row r="1417" spans="1:3">
      <c r="A1417" s="587"/>
      <c r="B1417" s="587"/>
      <c r="C1417" s="587"/>
    </row>
    <row r="1418" spans="1:3">
      <c r="A1418" s="587"/>
      <c r="B1418" s="587"/>
      <c r="C1418" s="587"/>
    </row>
    <row r="1419" spans="1:3">
      <c r="A1419" s="587"/>
      <c r="B1419" s="587"/>
      <c r="C1419" s="587"/>
    </row>
    <row r="1420" spans="1:3">
      <c r="A1420" s="587"/>
      <c r="B1420" s="587"/>
      <c r="C1420" s="587"/>
    </row>
    <row r="1421" spans="1:3">
      <c r="A1421" s="587"/>
      <c r="B1421" s="587"/>
      <c r="C1421" s="587"/>
    </row>
    <row r="1422" spans="1:3">
      <c r="A1422" s="587"/>
      <c r="B1422" s="587"/>
      <c r="C1422" s="587"/>
    </row>
    <row r="1423" spans="1:3">
      <c r="A1423" s="587"/>
      <c r="B1423" s="587"/>
      <c r="C1423" s="587"/>
    </row>
    <row r="1424" spans="1:3">
      <c r="A1424" s="587"/>
      <c r="B1424" s="587"/>
      <c r="C1424" s="587"/>
    </row>
    <row r="1425" spans="1:3">
      <c r="A1425" s="587"/>
      <c r="B1425" s="587"/>
      <c r="C1425" s="587"/>
    </row>
    <row r="1426" spans="1:3">
      <c r="A1426" s="587"/>
      <c r="B1426" s="587"/>
      <c r="C1426" s="587"/>
    </row>
    <row r="1427" spans="1:3">
      <c r="A1427" s="587"/>
      <c r="B1427" s="587"/>
      <c r="C1427" s="587"/>
    </row>
    <row r="1428" spans="1:3">
      <c r="A1428" s="587"/>
      <c r="B1428" s="587"/>
      <c r="C1428" s="587"/>
    </row>
    <row r="1429" spans="1:3">
      <c r="A1429" s="587"/>
      <c r="B1429" s="587"/>
      <c r="C1429" s="587"/>
    </row>
    <row r="1430" spans="1:3">
      <c r="A1430" s="587"/>
      <c r="B1430" s="587"/>
      <c r="C1430" s="587"/>
    </row>
    <row r="1431" spans="1:3">
      <c r="A1431" s="587"/>
      <c r="B1431" s="587"/>
      <c r="C1431" s="587"/>
    </row>
    <row r="1432" spans="1:3">
      <c r="A1432" s="587"/>
      <c r="B1432" s="587"/>
      <c r="C1432" s="587"/>
    </row>
    <row r="1433" spans="1:3">
      <c r="A1433" s="587"/>
      <c r="B1433" s="587"/>
      <c r="C1433" s="587"/>
    </row>
    <row r="1434" spans="1:3">
      <c r="A1434" s="587"/>
      <c r="B1434" s="587"/>
      <c r="C1434" s="587"/>
    </row>
    <row r="1435" spans="1:3">
      <c r="A1435" s="587"/>
      <c r="B1435" s="587"/>
      <c r="C1435" s="587"/>
    </row>
    <row r="1436" spans="1:3">
      <c r="A1436" s="587"/>
      <c r="B1436" s="587"/>
      <c r="C1436" s="587"/>
    </row>
    <row r="1437" spans="1:3">
      <c r="A1437" s="587"/>
      <c r="B1437" s="587"/>
      <c r="C1437" s="587"/>
    </row>
    <row r="1438" spans="1:3">
      <c r="A1438" s="587"/>
      <c r="B1438" s="587"/>
      <c r="C1438" s="587"/>
    </row>
    <row r="1439" spans="1:3">
      <c r="A1439" s="587"/>
      <c r="B1439" s="587"/>
      <c r="C1439" s="587"/>
    </row>
    <row r="1440" spans="1:3">
      <c r="A1440" s="587"/>
      <c r="B1440" s="587"/>
      <c r="C1440" s="587"/>
    </row>
    <row r="1441" spans="1:3">
      <c r="A1441" s="587"/>
      <c r="B1441" s="587"/>
      <c r="C1441" s="587"/>
    </row>
    <row r="1442" spans="1:3">
      <c r="A1442" s="587"/>
      <c r="B1442" s="587"/>
      <c r="C1442" s="587"/>
    </row>
    <row r="1443" spans="1:3">
      <c r="A1443" s="587"/>
      <c r="B1443" s="587"/>
      <c r="C1443" s="587"/>
    </row>
    <row r="1444" spans="1:3">
      <c r="A1444" s="587"/>
      <c r="B1444" s="587"/>
      <c r="C1444" s="587"/>
    </row>
    <row r="1445" spans="1:3">
      <c r="A1445" s="587"/>
      <c r="B1445" s="587"/>
      <c r="C1445" s="587"/>
    </row>
    <row r="1446" spans="1:3">
      <c r="A1446" s="587"/>
      <c r="B1446" s="587"/>
      <c r="C1446" s="587"/>
    </row>
    <row r="1447" spans="1:3">
      <c r="A1447" s="587"/>
      <c r="B1447" s="587"/>
      <c r="C1447" s="587"/>
    </row>
    <row r="1448" spans="1:3">
      <c r="A1448" s="587"/>
      <c r="B1448" s="587"/>
      <c r="C1448" s="587"/>
    </row>
    <row r="1449" spans="1:3">
      <c r="A1449" s="587"/>
      <c r="B1449" s="587"/>
      <c r="C1449" s="587"/>
    </row>
    <row r="1450" spans="1:3">
      <c r="A1450" s="587"/>
      <c r="B1450" s="587"/>
      <c r="C1450" s="587"/>
    </row>
    <row r="1451" spans="1:3">
      <c r="A1451" s="587"/>
      <c r="B1451" s="587"/>
      <c r="C1451" s="587"/>
    </row>
    <row r="1452" spans="1:3">
      <c r="A1452" s="587"/>
      <c r="B1452" s="587"/>
      <c r="C1452" s="587"/>
    </row>
    <row r="1453" spans="1:3">
      <c r="A1453" s="587"/>
      <c r="B1453" s="587"/>
      <c r="C1453" s="587"/>
    </row>
    <row r="1454" spans="1:3">
      <c r="A1454" s="587"/>
      <c r="B1454" s="587"/>
      <c r="C1454" s="587"/>
    </row>
    <row r="1455" spans="1:3">
      <c r="A1455" s="587"/>
      <c r="B1455" s="587"/>
      <c r="C1455" s="587"/>
    </row>
    <row r="1456" spans="1:3">
      <c r="A1456" s="587"/>
      <c r="B1456" s="587"/>
      <c r="C1456" s="587"/>
    </row>
    <row r="1457" spans="1:3">
      <c r="A1457" s="587"/>
      <c r="B1457" s="587"/>
      <c r="C1457" s="587"/>
    </row>
    <row r="1458" spans="1:3">
      <c r="A1458" s="587"/>
      <c r="B1458" s="587"/>
      <c r="C1458" s="587"/>
    </row>
    <row r="1459" spans="1:3">
      <c r="A1459" s="587"/>
      <c r="B1459" s="587"/>
      <c r="C1459" s="587"/>
    </row>
    <row r="1460" spans="1:3">
      <c r="A1460" s="587"/>
      <c r="B1460" s="587"/>
      <c r="C1460" s="587"/>
    </row>
    <row r="1461" spans="1:3">
      <c r="A1461" s="587"/>
      <c r="B1461" s="587"/>
      <c r="C1461" s="587"/>
    </row>
    <row r="1462" spans="1:3">
      <c r="A1462" s="587"/>
      <c r="B1462" s="587"/>
      <c r="C1462" s="587"/>
    </row>
    <row r="1463" spans="1:3">
      <c r="A1463" s="587"/>
      <c r="B1463" s="587"/>
      <c r="C1463" s="587"/>
    </row>
    <row r="1464" spans="1:3">
      <c r="A1464" s="587"/>
      <c r="B1464" s="587"/>
      <c r="C1464" s="587"/>
    </row>
    <row r="1465" spans="1:3">
      <c r="A1465" s="587"/>
      <c r="B1465" s="587"/>
      <c r="C1465" s="587"/>
    </row>
    <row r="1466" spans="1:3">
      <c r="A1466" s="587"/>
      <c r="B1466" s="587"/>
      <c r="C1466" s="587"/>
    </row>
    <row r="1467" spans="1:3">
      <c r="A1467" s="587"/>
      <c r="B1467" s="587"/>
      <c r="C1467" s="587"/>
    </row>
    <row r="1468" spans="1:3">
      <c r="A1468" s="587"/>
      <c r="B1468" s="587"/>
      <c r="C1468" s="587"/>
    </row>
    <row r="1469" spans="1:3">
      <c r="A1469" s="587"/>
      <c r="B1469" s="587"/>
      <c r="C1469" s="587"/>
    </row>
    <row r="1470" spans="1:3">
      <c r="A1470" s="587"/>
      <c r="B1470" s="587"/>
      <c r="C1470" s="587"/>
    </row>
    <row r="1471" spans="1:3">
      <c r="A1471" s="587"/>
      <c r="B1471" s="587"/>
      <c r="C1471" s="587"/>
    </row>
    <row r="1472" spans="1:3">
      <c r="A1472" s="587"/>
      <c r="B1472" s="587"/>
      <c r="C1472" s="587"/>
    </row>
    <row r="1473" spans="1:3">
      <c r="A1473" s="587"/>
      <c r="B1473" s="587"/>
      <c r="C1473" s="587"/>
    </row>
    <row r="1474" spans="1:3">
      <c r="A1474" s="587"/>
      <c r="B1474" s="587"/>
      <c r="C1474" s="587"/>
    </row>
    <row r="1475" spans="1:3">
      <c r="A1475" s="587"/>
      <c r="B1475" s="587"/>
      <c r="C1475" s="587"/>
    </row>
    <row r="1476" spans="1:3">
      <c r="A1476" s="587"/>
      <c r="B1476" s="587"/>
      <c r="C1476" s="587"/>
    </row>
    <row r="1477" spans="1:3">
      <c r="A1477" s="587"/>
      <c r="B1477" s="587"/>
      <c r="C1477" s="587"/>
    </row>
    <row r="1478" spans="1:3">
      <c r="A1478" s="587"/>
      <c r="B1478" s="587"/>
      <c r="C1478" s="587"/>
    </row>
    <row r="1479" spans="1:3">
      <c r="A1479" s="587"/>
      <c r="B1479" s="587"/>
      <c r="C1479" s="587"/>
    </row>
    <row r="1480" spans="1:3">
      <c r="A1480" s="587"/>
      <c r="B1480" s="587"/>
      <c r="C1480" s="587"/>
    </row>
    <row r="1481" spans="1:3">
      <c r="A1481" s="587"/>
      <c r="B1481" s="587"/>
      <c r="C1481" s="587"/>
    </row>
    <row r="1482" spans="1:3">
      <c r="A1482" s="587"/>
      <c r="B1482" s="587"/>
      <c r="C1482" s="587"/>
    </row>
    <row r="1483" spans="1:3">
      <c r="A1483" s="587"/>
      <c r="B1483" s="587"/>
      <c r="C1483" s="587"/>
    </row>
    <row r="1484" spans="1:3">
      <c r="A1484" s="587"/>
      <c r="B1484" s="587"/>
      <c r="C1484" s="587"/>
    </row>
    <row r="1485" spans="1:3">
      <c r="A1485" s="587"/>
      <c r="B1485" s="587"/>
      <c r="C1485" s="587"/>
    </row>
    <row r="1486" spans="1:3">
      <c r="A1486" s="587"/>
      <c r="B1486" s="587"/>
      <c r="C1486" s="587"/>
    </row>
    <row r="1487" spans="1:3">
      <c r="A1487" s="587"/>
      <c r="B1487" s="587"/>
      <c r="C1487" s="587"/>
    </row>
    <row r="1488" spans="1:3">
      <c r="A1488" s="587"/>
      <c r="B1488" s="587"/>
      <c r="C1488" s="587"/>
    </row>
    <row r="1489" spans="1:3">
      <c r="A1489" s="587"/>
      <c r="B1489" s="587"/>
      <c r="C1489" s="587"/>
    </row>
    <row r="1490" spans="1:3">
      <c r="A1490" s="587"/>
      <c r="B1490" s="587"/>
      <c r="C1490" s="587"/>
    </row>
    <row r="1491" spans="1:3">
      <c r="A1491" s="587"/>
      <c r="B1491" s="587"/>
      <c r="C1491" s="587"/>
    </row>
    <row r="1492" spans="1:3">
      <c r="A1492" s="587"/>
      <c r="B1492" s="587"/>
      <c r="C1492" s="587"/>
    </row>
    <row r="1493" spans="1:3">
      <c r="A1493" s="587"/>
      <c r="B1493" s="587"/>
      <c r="C1493" s="587"/>
    </row>
    <row r="1494" spans="1:3">
      <c r="A1494" s="587"/>
      <c r="B1494" s="587"/>
      <c r="C1494" s="587"/>
    </row>
    <row r="1495" spans="1:3">
      <c r="A1495" s="587"/>
      <c r="B1495" s="587"/>
      <c r="C1495" s="587"/>
    </row>
    <row r="1496" spans="1:3">
      <c r="A1496" s="587"/>
      <c r="B1496" s="587"/>
      <c r="C1496" s="587"/>
    </row>
    <row r="1497" spans="1:3">
      <c r="A1497" s="587"/>
      <c r="B1497" s="587"/>
      <c r="C1497" s="587"/>
    </row>
    <row r="1498" spans="1:3">
      <c r="A1498" s="587"/>
      <c r="B1498" s="587"/>
      <c r="C1498" s="587"/>
    </row>
    <row r="1499" spans="1:3">
      <c r="A1499" s="587"/>
      <c r="B1499" s="587"/>
      <c r="C1499" s="587"/>
    </row>
    <row r="1500" spans="1:3">
      <c r="A1500" s="587"/>
      <c r="B1500" s="587"/>
      <c r="C1500" s="587"/>
    </row>
    <row r="1501" spans="1:3">
      <c r="A1501" s="587"/>
      <c r="B1501" s="587"/>
      <c r="C1501" s="587"/>
    </row>
    <row r="1502" spans="1:3">
      <c r="A1502" s="587"/>
      <c r="B1502" s="587"/>
      <c r="C1502" s="587"/>
    </row>
    <row r="1503" spans="1:3">
      <c r="A1503" s="587"/>
      <c r="B1503" s="587"/>
      <c r="C1503" s="587"/>
    </row>
    <row r="1504" spans="1:3">
      <c r="A1504" s="587"/>
      <c r="B1504" s="587"/>
      <c r="C1504" s="587"/>
    </row>
    <row r="1505" spans="1:3">
      <c r="A1505" s="587"/>
      <c r="B1505" s="587"/>
      <c r="C1505" s="587"/>
    </row>
    <row r="1506" spans="1:3">
      <c r="A1506" s="587"/>
      <c r="B1506" s="587"/>
      <c r="C1506" s="587"/>
    </row>
    <row r="1507" spans="1:3">
      <c r="A1507" s="587"/>
      <c r="B1507" s="587"/>
      <c r="C1507" s="587"/>
    </row>
    <row r="1508" spans="1:3">
      <c r="A1508" s="587"/>
      <c r="B1508" s="587"/>
      <c r="C1508" s="587"/>
    </row>
    <row r="1509" spans="1:3">
      <c r="A1509" s="587"/>
      <c r="B1509" s="587"/>
      <c r="C1509" s="587"/>
    </row>
    <row r="1510" spans="1:3">
      <c r="A1510" s="587"/>
      <c r="B1510" s="587"/>
      <c r="C1510" s="587"/>
    </row>
    <row r="1511" spans="1:3">
      <c r="A1511" s="587"/>
      <c r="B1511" s="587"/>
      <c r="C1511" s="587"/>
    </row>
    <row r="1512" spans="1:3">
      <c r="A1512" s="587"/>
      <c r="B1512" s="587"/>
      <c r="C1512" s="587"/>
    </row>
    <row r="1513" spans="1:3">
      <c r="A1513" s="587"/>
      <c r="B1513" s="587"/>
      <c r="C1513" s="587"/>
    </row>
    <row r="1514" spans="1:3">
      <c r="A1514" s="587"/>
      <c r="B1514" s="587"/>
      <c r="C1514" s="587"/>
    </row>
    <row r="1515" spans="1:3">
      <c r="A1515" s="587"/>
      <c r="B1515" s="587"/>
      <c r="C1515" s="587"/>
    </row>
    <row r="1516" spans="1:3">
      <c r="A1516" s="587"/>
      <c r="B1516" s="587"/>
      <c r="C1516" s="587"/>
    </row>
    <row r="1517" spans="1:3">
      <c r="A1517" s="587"/>
      <c r="B1517" s="587"/>
      <c r="C1517" s="587"/>
    </row>
    <row r="1518" spans="1:3">
      <c r="A1518" s="587"/>
      <c r="B1518" s="587"/>
      <c r="C1518" s="587"/>
    </row>
    <row r="1519" spans="1:3">
      <c r="A1519" s="587"/>
      <c r="B1519" s="587"/>
      <c r="C1519" s="587"/>
    </row>
    <row r="1520" spans="1:3">
      <c r="A1520" s="587"/>
      <c r="B1520" s="587"/>
      <c r="C1520" s="587"/>
    </row>
    <row r="1521" spans="1:3">
      <c r="A1521" s="587"/>
      <c r="B1521" s="587"/>
      <c r="C1521" s="587"/>
    </row>
    <row r="1522" spans="1:3">
      <c r="A1522" s="587"/>
      <c r="B1522" s="587"/>
      <c r="C1522" s="587"/>
    </row>
    <row r="1523" spans="1:3">
      <c r="A1523" s="587"/>
      <c r="B1523" s="587"/>
      <c r="C1523" s="587"/>
    </row>
    <row r="1524" spans="1:3">
      <c r="A1524" s="587"/>
      <c r="B1524" s="587"/>
      <c r="C1524" s="587"/>
    </row>
    <row r="1525" spans="1:3">
      <c r="A1525" s="587"/>
      <c r="B1525" s="587"/>
      <c r="C1525" s="587"/>
    </row>
    <row r="1526" spans="1:3">
      <c r="A1526" s="587"/>
      <c r="B1526" s="587"/>
      <c r="C1526" s="587"/>
    </row>
    <row r="1527" spans="1:3">
      <c r="A1527" s="587"/>
      <c r="B1527" s="587"/>
      <c r="C1527" s="587"/>
    </row>
    <row r="1528" spans="1:3">
      <c r="A1528" s="587"/>
      <c r="B1528" s="587"/>
      <c r="C1528" s="587"/>
    </row>
    <row r="1529" spans="1:3">
      <c r="A1529" s="587"/>
      <c r="B1529" s="587"/>
      <c r="C1529" s="587"/>
    </row>
    <row r="1530" spans="1:3">
      <c r="A1530" s="587"/>
      <c r="B1530" s="587"/>
      <c r="C1530" s="587"/>
    </row>
    <row r="1531" spans="1:3">
      <c r="A1531" s="587"/>
      <c r="B1531" s="587"/>
      <c r="C1531" s="587"/>
    </row>
    <row r="1532" spans="1:3">
      <c r="A1532" s="587"/>
      <c r="B1532" s="587"/>
      <c r="C1532" s="587"/>
    </row>
    <row r="1533" spans="1:3">
      <c r="A1533" s="587"/>
      <c r="B1533" s="587"/>
      <c r="C1533" s="587"/>
    </row>
    <row r="1534" spans="1:3">
      <c r="A1534" s="587"/>
      <c r="B1534" s="587"/>
      <c r="C1534" s="587"/>
    </row>
    <row r="1535" spans="1:3">
      <c r="A1535" s="587"/>
      <c r="B1535" s="587"/>
      <c r="C1535" s="587"/>
    </row>
    <row r="1536" spans="1:3">
      <c r="A1536" s="587"/>
      <c r="B1536" s="587"/>
      <c r="C1536" s="587"/>
    </row>
    <row r="1537" spans="1:3">
      <c r="A1537" s="587"/>
      <c r="B1537" s="587"/>
      <c r="C1537" s="587"/>
    </row>
    <row r="1538" spans="1:3">
      <c r="A1538" s="587"/>
      <c r="B1538" s="587"/>
      <c r="C1538" s="587"/>
    </row>
    <row r="1539" spans="1:3">
      <c r="A1539" s="587"/>
      <c r="B1539" s="587"/>
      <c r="C1539" s="587"/>
    </row>
    <row r="1540" spans="1:3">
      <c r="A1540" s="587"/>
      <c r="B1540" s="587"/>
      <c r="C1540" s="587"/>
    </row>
    <row r="1541" spans="1:3">
      <c r="A1541" s="587"/>
      <c r="B1541" s="587"/>
      <c r="C1541" s="587"/>
    </row>
    <row r="1542" spans="1:3">
      <c r="A1542" s="587"/>
      <c r="B1542" s="587"/>
      <c r="C1542" s="587"/>
    </row>
    <row r="1543" spans="1:3">
      <c r="A1543" s="587"/>
      <c r="B1543" s="587"/>
      <c r="C1543" s="587"/>
    </row>
    <row r="1544" spans="1:3">
      <c r="A1544" s="587"/>
      <c r="B1544" s="587"/>
      <c r="C1544" s="587"/>
    </row>
    <row r="1545" spans="1:3">
      <c r="A1545" s="587"/>
      <c r="B1545" s="587"/>
      <c r="C1545" s="587"/>
    </row>
    <row r="1546" spans="1:3">
      <c r="A1546" s="587"/>
      <c r="B1546" s="587"/>
      <c r="C1546" s="587"/>
    </row>
    <row r="1547" spans="1:3">
      <c r="A1547" s="587"/>
      <c r="B1547" s="587"/>
      <c r="C1547" s="587"/>
    </row>
    <row r="1548" spans="1:3">
      <c r="A1548" s="587"/>
      <c r="B1548" s="587"/>
      <c r="C1548" s="587"/>
    </row>
    <row r="1549" spans="1:3">
      <c r="A1549" s="587"/>
      <c r="B1549" s="587"/>
      <c r="C1549" s="587"/>
    </row>
    <row r="1550" spans="1:3">
      <c r="A1550" s="587"/>
      <c r="B1550" s="587"/>
      <c r="C1550" s="587"/>
    </row>
    <row r="1551" spans="1:3">
      <c r="A1551" s="587"/>
      <c r="B1551" s="587"/>
      <c r="C1551" s="587"/>
    </row>
    <row r="1552" spans="1:3">
      <c r="A1552" s="587"/>
      <c r="B1552" s="587"/>
      <c r="C1552" s="587"/>
    </row>
    <row r="1553" spans="1:3">
      <c r="A1553" s="587"/>
      <c r="B1553" s="587"/>
      <c r="C1553" s="587"/>
    </row>
    <row r="1554" spans="1:3">
      <c r="A1554" s="587"/>
      <c r="B1554" s="587"/>
      <c r="C1554" s="587"/>
    </row>
    <row r="1555" spans="1:3">
      <c r="A1555" s="587"/>
      <c r="B1555" s="587"/>
      <c r="C1555" s="587"/>
    </row>
    <row r="1556" spans="1:3">
      <c r="A1556" s="587"/>
      <c r="B1556" s="587"/>
      <c r="C1556" s="587"/>
    </row>
    <row r="1557" spans="1:3">
      <c r="A1557" s="587"/>
      <c r="B1557" s="587"/>
      <c r="C1557" s="587"/>
    </row>
    <row r="1558" spans="1:3">
      <c r="A1558" s="587"/>
      <c r="B1558" s="587"/>
      <c r="C1558" s="587"/>
    </row>
    <row r="1559" spans="1:3">
      <c r="A1559" s="587"/>
      <c r="B1559" s="587"/>
      <c r="C1559" s="587"/>
    </row>
    <row r="1560" spans="1:3">
      <c r="A1560" s="587"/>
      <c r="B1560" s="587"/>
      <c r="C1560" s="587"/>
    </row>
    <row r="1561" spans="1:3">
      <c r="A1561" s="587"/>
      <c r="B1561" s="587"/>
      <c r="C1561" s="587"/>
    </row>
    <row r="1562" spans="1:3">
      <c r="A1562" s="587"/>
      <c r="B1562" s="587"/>
      <c r="C1562" s="587"/>
    </row>
    <row r="1563" spans="1:3">
      <c r="A1563" s="587"/>
      <c r="B1563" s="587"/>
      <c r="C1563" s="587"/>
    </row>
    <row r="1564" spans="1:3">
      <c r="A1564" s="587"/>
      <c r="B1564" s="587"/>
      <c r="C1564" s="587"/>
    </row>
    <row r="1565" spans="1:3">
      <c r="A1565" s="587"/>
      <c r="B1565" s="587"/>
      <c r="C1565" s="587"/>
    </row>
    <row r="1566" spans="1:3">
      <c r="A1566" s="587"/>
      <c r="B1566" s="587"/>
      <c r="C1566" s="587"/>
    </row>
    <row r="1567" spans="1:3">
      <c r="A1567" s="587"/>
      <c r="B1567" s="587"/>
      <c r="C1567" s="587"/>
    </row>
    <row r="1568" spans="1:3">
      <c r="A1568" s="587"/>
      <c r="B1568" s="587"/>
      <c r="C1568" s="587"/>
    </row>
    <row r="1569" spans="1:3">
      <c r="A1569" s="587"/>
      <c r="B1569" s="587"/>
      <c r="C1569" s="587"/>
    </row>
    <row r="1570" spans="1:3">
      <c r="A1570" s="587"/>
      <c r="B1570" s="587"/>
      <c r="C1570" s="587"/>
    </row>
    <row r="1571" spans="1:3">
      <c r="A1571" s="587"/>
      <c r="B1571" s="587"/>
      <c r="C1571" s="587"/>
    </row>
    <row r="1572" spans="1:3">
      <c r="A1572" s="587"/>
      <c r="B1572" s="587"/>
      <c r="C1572" s="587"/>
    </row>
    <row r="1573" spans="1:3">
      <c r="A1573" s="587"/>
      <c r="B1573" s="587"/>
      <c r="C1573" s="587"/>
    </row>
    <row r="1574" spans="1:3">
      <c r="A1574" s="587"/>
      <c r="B1574" s="587"/>
      <c r="C1574" s="587"/>
    </row>
    <row r="1575" spans="1:3">
      <c r="A1575" s="587"/>
      <c r="B1575" s="587"/>
      <c r="C1575" s="587"/>
    </row>
    <row r="1576" spans="1:3">
      <c r="A1576" s="587"/>
      <c r="B1576" s="587"/>
      <c r="C1576" s="587"/>
    </row>
    <row r="1577" spans="1:3">
      <c r="A1577" s="587"/>
      <c r="B1577" s="587"/>
      <c r="C1577" s="587"/>
    </row>
    <row r="1578" spans="1:3">
      <c r="A1578" s="587"/>
      <c r="B1578" s="587"/>
      <c r="C1578" s="587"/>
    </row>
    <row r="1579" spans="1:3">
      <c r="A1579" s="587"/>
      <c r="B1579" s="587"/>
      <c r="C1579" s="587"/>
    </row>
    <row r="1580" spans="1:3">
      <c r="A1580" s="587"/>
      <c r="B1580" s="587"/>
      <c r="C1580" s="587"/>
    </row>
    <row r="1581" spans="1:3">
      <c r="A1581" s="587"/>
      <c r="B1581" s="587"/>
      <c r="C1581" s="587"/>
    </row>
    <row r="1582" spans="1:3">
      <c r="A1582" s="587"/>
      <c r="B1582" s="587"/>
      <c r="C1582" s="587"/>
    </row>
    <row r="1583" spans="1:3">
      <c r="A1583" s="587"/>
      <c r="B1583" s="587"/>
      <c r="C1583" s="587"/>
    </row>
    <row r="1584" spans="1:3">
      <c r="A1584" s="587"/>
      <c r="B1584" s="587"/>
      <c r="C1584" s="587"/>
    </row>
    <row r="1585" spans="1:3">
      <c r="A1585" s="587"/>
      <c r="B1585" s="587"/>
      <c r="C1585" s="587"/>
    </row>
    <row r="1586" spans="1:3">
      <c r="A1586" s="587"/>
      <c r="B1586" s="587"/>
      <c r="C1586" s="587"/>
    </row>
    <row r="1587" spans="1:3">
      <c r="A1587" s="587"/>
      <c r="B1587" s="587"/>
      <c r="C1587" s="587"/>
    </row>
    <row r="1588" spans="1:3">
      <c r="A1588" s="587"/>
      <c r="B1588" s="587"/>
      <c r="C1588" s="587"/>
    </row>
    <row r="1589" spans="1:3">
      <c r="A1589" s="587"/>
      <c r="B1589" s="587"/>
      <c r="C1589" s="587"/>
    </row>
    <row r="1590" spans="1:3">
      <c r="A1590" s="587"/>
      <c r="B1590" s="587"/>
      <c r="C1590" s="587"/>
    </row>
    <row r="1591" spans="1:3">
      <c r="A1591" s="587"/>
      <c r="B1591" s="587"/>
      <c r="C1591" s="587"/>
    </row>
    <row r="1592" spans="1:3">
      <c r="A1592" s="587"/>
      <c r="B1592" s="587"/>
      <c r="C1592" s="587"/>
    </row>
    <row r="1593" spans="1:3">
      <c r="A1593" s="587"/>
      <c r="B1593" s="587"/>
      <c r="C1593" s="587"/>
    </row>
    <row r="1594" spans="1:3">
      <c r="A1594" s="587"/>
      <c r="B1594" s="587"/>
      <c r="C1594" s="587"/>
    </row>
    <row r="1595" spans="1:3">
      <c r="A1595" s="587"/>
      <c r="B1595" s="587"/>
      <c r="C1595" s="587"/>
    </row>
    <row r="1596" spans="1:3">
      <c r="A1596" s="587"/>
      <c r="B1596" s="587"/>
      <c r="C1596" s="587"/>
    </row>
    <row r="1597" spans="1:3">
      <c r="A1597" s="587"/>
      <c r="B1597" s="587"/>
      <c r="C1597" s="587"/>
    </row>
    <row r="1598" spans="1:3">
      <c r="A1598" s="587"/>
      <c r="B1598" s="587"/>
      <c r="C1598" s="587"/>
    </row>
    <row r="1599" spans="1:3">
      <c r="A1599" s="587"/>
      <c r="B1599" s="587"/>
      <c r="C1599" s="587"/>
    </row>
    <row r="1600" spans="1:3">
      <c r="A1600" s="587"/>
      <c r="B1600" s="587"/>
      <c r="C1600" s="587"/>
    </row>
    <row r="1601" spans="1:3">
      <c r="A1601" s="587"/>
      <c r="B1601" s="587"/>
      <c r="C1601" s="587"/>
    </row>
    <row r="1602" spans="1:3">
      <c r="A1602" s="587"/>
      <c r="B1602" s="587"/>
      <c r="C1602" s="587"/>
    </row>
    <row r="1603" spans="1:3">
      <c r="A1603" s="587"/>
      <c r="B1603" s="587"/>
      <c r="C1603" s="587"/>
    </row>
    <row r="1604" spans="1:3">
      <c r="A1604" s="587"/>
      <c r="B1604" s="587"/>
      <c r="C1604" s="587"/>
    </row>
    <row r="1605" spans="1:3">
      <c r="A1605" s="587"/>
      <c r="B1605" s="587"/>
      <c r="C1605" s="587"/>
    </row>
    <row r="1606" spans="1:3">
      <c r="A1606" s="587"/>
      <c r="B1606" s="587"/>
      <c r="C1606" s="587"/>
    </row>
    <row r="1607" spans="1:3">
      <c r="A1607" s="587"/>
      <c r="B1607" s="587"/>
      <c r="C1607" s="587"/>
    </row>
    <row r="1608" spans="1:3">
      <c r="A1608" s="587"/>
      <c r="B1608" s="587"/>
      <c r="C1608" s="587"/>
    </row>
    <row r="1609" spans="1:3">
      <c r="A1609" s="587"/>
      <c r="B1609" s="587"/>
      <c r="C1609" s="587"/>
    </row>
    <row r="1610" spans="1:3">
      <c r="A1610" s="587"/>
      <c r="B1610" s="587"/>
      <c r="C1610" s="587"/>
    </row>
    <row r="1611" spans="1:3">
      <c r="A1611" s="587"/>
      <c r="B1611" s="587"/>
      <c r="C1611" s="587"/>
    </row>
    <row r="1612" spans="1:3">
      <c r="A1612" s="587"/>
      <c r="B1612" s="587"/>
      <c r="C1612" s="587"/>
    </row>
    <row r="1613" spans="1:3">
      <c r="A1613" s="587"/>
      <c r="B1613" s="587"/>
      <c r="C1613" s="587"/>
    </row>
    <row r="1614" spans="1:3">
      <c r="A1614" s="587"/>
      <c r="B1614" s="587"/>
      <c r="C1614" s="587"/>
    </row>
    <row r="1615" spans="1:3">
      <c r="A1615" s="587"/>
      <c r="B1615" s="587"/>
      <c r="C1615" s="587"/>
    </row>
    <row r="1616" spans="1:3">
      <c r="A1616" s="587"/>
      <c r="B1616" s="587"/>
      <c r="C1616" s="587"/>
    </row>
    <row r="1617" spans="1:3">
      <c r="A1617" s="587"/>
      <c r="B1617" s="587"/>
      <c r="C1617" s="587"/>
    </row>
    <row r="1618" spans="1:3">
      <c r="A1618" s="587"/>
      <c r="B1618" s="587"/>
      <c r="C1618" s="587"/>
    </row>
    <row r="1619" spans="1:3">
      <c r="A1619" s="587"/>
      <c r="B1619" s="587"/>
      <c r="C1619" s="587"/>
    </row>
    <row r="1620" spans="1:3">
      <c r="A1620" s="587"/>
      <c r="B1620" s="587"/>
      <c r="C1620" s="587"/>
    </row>
    <row r="1621" spans="1:3">
      <c r="A1621" s="587"/>
      <c r="B1621" s="587"/>
      <c r="C1621" s="587"/>
    </row>
    <row r="1622" spans="1:3">
      <c r="A1622" s="587"/>
      <c r="B1622" s="587"/>
      <c r="C1622" s="587"/>
    </row>
    <row r="1623" spans="1:3">
      <c r="A1623" s="587"/>
      <c r="B1623" s="587"/>
      <c r="C1623" s="587"/>
    </row>
    <row r="1624" spans="1:3">
      <c r="A1624" s="587"/>
      <c r="B1624" s="587"/>
      <c r="C1624" s="587"/>
    </row>
    <row r="1625" spans="1:3">
      <c r="A1625" s="587"/>
      <c r="B1625" s="587"/>
      <c r="C1625" s="587"/>
    </row>
    <row r="1626" spans="1:3">
      <c r="A1626" s="587"/>
      <c r="B1626" s="587"/>
      <c r="C1626" s="587"/>
    </row>
    <row r="1627" spans="1:3">
      <c r="A1627" s="587"/>
      <c r="B1627" s="587"/>
      <c r="C1627" s="587"/>
    </row>
    <row r="1628" spans="1:3">
      <c r="A1628" s="587"/>
      <c r="B1628" s="587"/>
      <c r="C1628" s="587"/>
    </row>
    <row r="1629" spans="1:3">
      <c r="A1629" s="587"/>
      <c r="B1629" s="587"/>
      <c r="C1629" s="587"/>
    </row>
    <row r="1630" spans="1:3">
      <c r="A1630" s="587"/>
      <c r="B1630" s="587"/>
      <c r="C1630" s="587"/>
    </row>
    <row r="1631" spans="1:3">
      <c r="A1631" s="587"/>
      <c r="B1631" s="587"/>
      <c r="C1631" s="587"/>
    </row>
    <row r="1632" spans="1:3">
      <c r="A1632" s="587"/>
      <c r="B1632" s="587"/>
      <c r="C1632" s="587"/>
    </row>
    <row r="1633" spans="1:3">
      <c r="A1633" s="587"/>
      <c r="B1633" s="587"/>
      <c r="C1633" s="587"/>
    </row>
    <row r="1634" spans="1:3">
      <c r="A1634" s="587"/>
      <c r="B1634" s="587"/>
      <c r="C1634" s="587"/>
    </row>
    <row r="1635" spans="1:3">
      <c r="A1635" s="587"/>
      <c r="B1635" s="587"/>
      <c r="C1635" s="587"/>
    </row>
    <row r="1636" spans="1:3">
      <c r="A1636" s="587"/>
      <c r="B1636" s="587"/>
      <c r="C1636" s="587"/>
    </row>
    <row r="1637" spans="1:3">
      <c r="A1637" s="587"/>
      <c r="B1637" s="587"/>
      <c r="C1637" s="587"/>
    </row>
    <row r="1638" spans="1:3">
      <c r="A1638" s="587"/>
      <c r="B1638" s="587"/>
      <c r="C1638" s="587"/>
    </row>
    <row r="1639" spans="1:3">
      <c r="A1639" s="587"/>
      <c r="B1639" s="587"/>
      <c r="C1639" s="587"/>
    </row>
    <row r="1640" spans="1:3">
      <c r="A1640" s="587"/>
      <c r="B1640" s="587"/>
      <c r="C1640" s="587"/>
    </row>
    <row r="1641" spans="1:3">
      <c r="A1641" s="587"/>
      <c r="B1641" s="587"/>
      <c r="C1641" s="587"/>
    </row>
    <row r="1642" spans="1:3">
      <c r="A1642" s="587"/>
      <c r="B1642" s="587"/>
      <c r="C1642" s="587"/>
    </row>
    <row r="1643" spans="1:3">
      <c r="A1643" s="587"/>
      <c r="B1643" s="587"/>
      <c r="C1643" s="587"/>
    </row>
    <row r="1644" spans="1:3">
      <c r="A1644" s="587"/>
      <c r="B1644" s="587"/>
      <c r="C1644" s="587"/>
    </row>
    <row r="1645" spans="1:3">
      <c r="A1645" s="587"/>
      <c r="B1645" s="587"/>
      <c r="C1645" s="587"/>
    </row>
    <row r="1646" spans="1:3">
      <c r="A1646" s="587"/>
      <c r="B1646" s="587"/>
      <c r="C1646" s="587"/>
    </row>
    <row r="1647" spans="1:3">
      <c r="A1647" s="587"/>
      <c r="B1647" s="587"/>
      <c r="C1647" s="587"/>
    </row>
    <row r="1648" spans="1:3">
      <c r="A1648" s="587"/>
      <c r="B1648" s="587"/>
      <c r="C1648" s="587"/>
    </row>
    <row r="1649" spans="1:3">
      <c r="A1649" s="587"/>
      <c r="B1649" s="587"/>
      <c r="C1649" s="587"/>
    </row>
    <row r="1650" spans="1:3">
      <c r="A1650" s="587"/>
      <c r="B1650" s="587"/>
      <c r="C1650" s="587"/>
    </row>
    <row r="1651" spans="1:3">
      <c r="A1651" s="587"/>
      <c r="B1651" s="587"/>
      <c r="C1651" s="587"/>
    </row>
    <row r="1652" spans="1:3">
      <c r="A1652" s="587"/>
      <c r="B1652" s="587"/>
      <c r="C1652" s="587"/>
    </row>
    <row r="1653" spans="1:3">
      <c r="A1653" s="587"/>
      <c r="B1653" s="587"/>
      <c r="C1653" s="587"/>
    </row>
    <row r="1654" spans="1:3">
      <c r="A1654" s="587"/>
      <c r="B1654" s="587"/>
      <c r="C1654" s="587"/>
    </row>
    <row r="1655" spans="1:3">
      <c r="A1655" s="587"/>
      <c r="B1655" s="587"/>
      <c r="C1655" s="587"/>
    </row>
    <row r="1656" spans="1:3">
      <c r="A1656" s="587"/>
      <c r="B1656" s="587"/>
      <c r="C1656" s="587"/>
    </row>
    <row r="1657" spans="1:3">
      <c r="A1657" s="587"/>
      <c r="B1657" s="587"/>
      <c r="C1657" s="587"/>
    </row>
    <row r="1658" spans="1:3">
      <c r="A1658" s="587"/>
      <c r="B1658" s="587"/>
      <c r="C1658" s="587"/>
    </row>
    <row r="1659" spans="1:3">
      <c r="A1659" s="587"/>
      <c r="B1659" s="587"/>
      <c r="C1659" s="587"/>
    </row>
    <row r="1660" spans="1:3">
      <c r="A1660" s="587"/>
      <c r="B1660" s="587"/>
      <c r="C1660" s="587"/>
    </row>
    <row r="1661" spans="1:3">
      <c r="A1661" s="587"/>
      <c r="B1661" s="587"/>
      <c r="C1661" s="587"/>
    </row>
    <row r="1662" spans="1:3">
      <c r="A1662" s="587"/>
      <c r="B1662" s="587"/>
      <c r="C1662" s="587"/>
    </row>
    <row r="1663" spans="1:3">
      <c r="A1663" s="587"/>
      <c r="B1663" s="587"/>
      <c r="C1663" s="587"/>
    </row>
    <row r="1664" spans="1:3">
      <c r="A1664" s="587"/>
      <c r="B1664" s="587"/>
      <c r="C1664" s="587"/>
    </row>
    <row r="1665" spans="1:3">
      <c r="A1665" s="587"/>
      <c r="B1665" s="587"/>
      <c r="C1665" s="587"/>
    </row>
    <row r="1666" spans="1:3">
      <c r="A1666" s="587"/>
      <c r="B1666" s="587"/>
      <c r="C1666" s="587"/>
    </row>
    <row r="1667" spans="1:3">
      <c r="A1667" s="587"/>
      <c r="B1667" s="587"/>
      <c r="C1667" s="587"/>
    </row>
    <row r="1668" spans="1:3">
      <c r="A1668" s="587"/>
      <c r="B1668" s="587"/>
      <c r="C1668" s="587"/>
    </row>
    <row r="1669" spans="1:3">
      <c r="A1669" s="587"/>
      <c r="B1669" s="587"/>
      <c r="C1669" s="587"/>
    </row>
    <row r="1670" spans="1:3">
      <c r="A1670" s="587"/>
      <c r="B1670" s="587"/>
      <c r="C1670" s="587"/>
    </row>
    <row r="1671" spans="1:3">
      <c r="A1671" s="587"/>
      <c r="B1671" s="587"/>
      <c r="C1671" s="587"/>
    </row>
    <row r="1672" spans="1:3">
      <c r="A1672" s="587"/>
      <c r="B1672" s="587"/>
      <c r="C1672" s="587"/>
    </row>
    <row r="1673" spans="1:3">
      <c r="A1673" s="587"/>
      <c r="B1673" s="587"/>
      <c r="C1673" s="587"/>
    </row>
    <row r="1674" spans="1:3">
      <c r="A1674" s="587"/>
      <c r="B1674" s="587"/>
      <c r="C1674" s="587"/>
    </row>
    <row r="1675" spans="1:3">
      <c r="A1675" s="587"/>
      <c r="B1675" s="587"/>
      <c r="C1675" s="587"/>
    </row>
    <row r="1676" spans="1:3">
      <c r="A1676" s="587"/>
      <c r="B1676" s="587"/>
      <c r="C1676" s="587"/>
    </row>
    <row r="1677" spans="1:3">
      <c r="A1677" s="587"/>
      <c r="B1677" s="587"/>
      <c r="C1677" s="587"/>
    </row>
    <row r="1678" spans="1:3">
      <c r="A1678" s="587"/>
      <c r="B1678" s="587"/>
      <c r="C1678" s="587"/>
    </row>
    <row r="1679" spans="1:3">
      <c r="A1679" s="587"/>
      <c r="B1679" s="587"/>
      <c r="C1679" s="587"/>
    </row>
    <row r="1680" spans="1:3">
      <c r="A1680" s="587"/>
      <c r="B1680" s="587"/>
      <c r="C1680" s="587"/>
    </row>
    <row r="1681" spans="1:3">
      <c r="A1681" s="587"/>
      <c r="B1681" s="587"/>
      <c r="C1681" s="587"/>
    </row>
    <row r="1682" spans="1:3">
      <c r="A1682" s="587"/>
      <c r="B1682" s="587"/>
      <c r="C1682" s="587"/>
    </row>
    <row r="1683" spans="1:3">
      <c r="A1683" s="587"/>
      <c r="B1683" s="587"/>
      <c r="C1683" s="587"/>
    </row>
    <row r="1684" spans="1:3">
      <c r="A1684" s="587"/>
      <c r="B1684" s="587"/>
      <c r="C1684" s="587"/>
    </row>
    <row r="1685" spans="1:3">
      <c r="A1685" s="587"/>
      <c r="B1685" s="587"/>
      <c r="C1685" s="587"/>
    </row>
    <row r="1686" spans="1:3">
      <c r="A1686" s="587"/>
      <c r="B1686" s="587"/>
      <c r="C1686" s="587"/>
    </row>
    <row r="1687" spans="1:3">
      <c r="A1687" s="587"/>
      <c r="B1687" s="587"/>
      <c r="C1687" s="587"/>
    </row>
    <row r="1688" spans="1:3">
      <c r="A1688" s="587"/>
      <c r="B1688" s="587"/>
      <c r="C1688" s="587"/>
    </row>
    <row r="1689" spans="1:3">
      <c r="A1689" s="587"/>
      <c r="B1689" s="587"/>
      <c r="C1689" s="587"/>
    </row>
    <row r="1690" spans="1:3">
      <c r="A1690" s="587"/>
      <c r="B1690" s="587"/>
      <c r="C1690" s="587"/>
    </row>
    <row r="1691" spans="1:3">
      <c r="A1691" s="587"/>
      <c r="B1691" s="587"/>
      <c r="C1691" s="587"/>
    </row>
    <row r="1692" spans="1:3">
      <c r="A1692" s="587"/>
      <c r="B1692" s="587"/>
      <c r="C1692" s="587"/>
    </row>
    <row r="1693" spans="1:3">
      <c r="A1693" s="587"/>
      <c r="B1693" s="587"/>
      <c r="C1693" s="587"/>
    </row>
    <row r="1694" spans="1:3">
      <c r="A1694" s="587"/>
      <c r="B1694" s="587"/>
      <c r="C1694" s="587"/>
    </row>
    <row r="1695" spans="1:3">
      <c r="A1695" s="587"/>
      <c r="B1695" s="587"/>
      <c r="C1695" s="587"/>
    </row>
    <row r="1696" spans="1:3">
      <c r="A1696" s="587"/>
      <c r="B1696" s="587"/>
      <c r="C1696" s="587"/>
    </row>
    <row r="1697" spans="1:3">
      <c r="A1697" s="587"/>
      <c r="B1697" s="587"/>
      <c r="C1697" s="587"/>
    </row>
    <row r="1698" spans="1:3">
      <c r="A1698" s="587"/>
      <c r="B1698" s="587"/>
      <c r="C1698" s="587"/>
    </row>
    <row r="1699" spans="1:3">
      <c r="A1699" s="587"/>
      <c r="B1699" s="587"/>
      <c r="C1699" s="587"/>
    </row>
    <row r="1700" spans="1:3">
      <c r="A1700" s="587"/>
      <c r="B1700" s="587"/>
      <c r="C1700" s="587"/>
    </row>
    <row r="1701" spans="1:3">
      <c r="A1701" s="587"/>
      <c r="B1701" s="587"/>
      <c r="C1701" s="587"/>
    </row>
    <row r="1702" spans="1:3">
      <c r="A1702" s="587"/>
      <c r="B1702" s="587"/>
      <c r="C1702" s="587"/>
    </row>
    <row r="1703" spans="1:3">
      <c r="A1703" s="587"/>
      <c r="B1703" s="587"/>
      <c r="C1703" s="587"/>
    </row>
    <row r="1704" spans="1:3">
      <c r="A1704" s="587"/>
      <c r="B1704" s="587"/>
      <c r="C1704" s="587"/>
    </row>
    <row r="1705" spans="1:3">
      <c r="A1705" s="587"/>
      <c r="B1705" s="587"/>
      <c r="C1705" s="587"/>
    </row>
    <row r="1706" spans="1:3">
      <c r="A1706" s="587"/>
      <c r="B1706" s="587"/>
      <c r="C1706" s="587"/>
    </row>
    <row r="1707" spans="1:3">
      <c r="A1707" s="587"/>
      <c r="B1707" s="587"/>
      <c r="C1707" s="587"/>
    </row>
    <row r="1708" spans="1:3">
      <c r="A1708" s="587"/>
      <c r="B1708" s="587"/>
      <c r="C1708" s="587"/>
    </row>
    <row r="1709" spans="1:3">
      <c r="A1709" s="587"/>
      <c r="B1709" s="587"/>
      <c r="C1709" s="587"/>
    </row>
    <row r="1710" spans="1:3">
      <c r="A1710" s="587"/>
      <c r="B1710" s="587"/>
      <c r="C1710" s="587"/>
    </row>
    <row r="1711" spans="1:3">
      <c r="A1711" s="587"/>
      <c r="B1711" s="587"/>
      <c r="C1711" s="587"/>
    </row>
    <row r="1712" spans="1:3">
      <c r="A1712" s="587"/>
      <c r="B1712" s="587"/>
      <c r="C1712" s="587"/>
    </row>
    <row r="1713" spans="1:3">
      <c r="A1713" s="587"/>
      <c r="B1713" s="587"/>
      <c r="C1713" s="587"/>
    </row>
    <row r="1714" spans="1:3">
      <c r="A1714" s="587"/>
      <c r="B1714" s="587"/>
      <c r="C1714" s="587"/>
    </row>
    <row r="1715" spans="1:3">
      <c r="A1715" s="587"/>
      <c r="B1715" s="587"/>
      <c r="C1715" s="587"/>
    </row>
    <row r="1716" spans="1:3">
      <c r="A1716" s="587"/>
      <c r="B1716" s="587"/>
      <c r="C1716" s="587"/>
    </row>
    <row r="1717" spans="1:3">
      <c r="A1717" s="587"/>
      <c r="B1717" s="587"/>
      <c r="C1717" s="587"/>
    </row>
    <row r="1718" spans="1:3">
      <c r="A1718" s="587"/>
      <c r="B1718" s="587"/>
      <c r="C1718" s="587"/>
    </row>
    <row r="1719" spans="1:3">
      <c r="A1719" s="587"/>
      <c r="B1719" s="587"/>
      <c r="C1719" s="587"/>
    </row>
    <row r="1720" spans="1:3">
      <c r="A1720" s="587"/>
      <c r="B1720" s="587"/>
      <c r="C1720" s="587"/>
    </row>
    <row r="1721" spans="1:3">
      <c r="A1721" s="587"/>
      <c r="B1721" s="587"/>
      <c r="C1721" s="587"/>
    </row>
    <row r="1722" spans="1:3">
      <c r="A1722" s="587"/>
      <c r="B1722" s="587"/>
      <c r="C1722" s="587"/>
    </row>
    <row r="1723" spans="1:3">
      <c r="A1723" s="587"/>
      <c r="B1723" s="587"/>
      <c r="C1723" s="587"/>
    </row>
    <row r="1724" spans="1:3">
      <c r="A1724" s="587"/>
      <c r="B1724" s="587"/>
      <c r="C1724" s="587"/>
    </row>
    <row r="1725" spans="1:3">
      <c r="A1725" s="587"/>
      <c r="B1725" s="587"/>
      <c r="C1725" s="587"/>
    </row>
    <row r="1726" spans="1:3">
      <c r="A1726" s="587"/>
      <c r="B1726" s="587"/>
      <c r="C1726" s="587"/>
    </row>
    <row r="1727" spans="1:3">
      <c r="A1727" s="587"/>
      <c r="B1727" s="587"/>
      <c r="C1727" s="587"/>
    </row>
    <row r="1728" spans="1:3">
      <c r="A1728" s="587"/>
      <c r="B1728" s="587"/>
      <c r="C1728" s="587"/>
    </row>
    <row r="1729" spans="1:3">
      <c r="A1729" s="587"/>
      <c r="B1729" s="587"/>
      <c r="C1729" s="587"/>
    </row>
    <row r="1730" spans="1:3">
      <c r="A1730" s="587"/>
      <c r="B1730" s="587"/>
      <c r="C1730" s="587"/>
    </row>
    <row r="1731" spans="1:3">
      <c r="A1731" s="587"/>
      <c r="B1731" s="587"/>
      <c r="C1731" s="587"/>
    </row>
    <row r="1732" spans="1:3">
      <c r="A1732" s="587"/>
      <c r="B1732" s="587"/>
      <c r="C1732" s="587"/>
    </row>
    <row r="1733" spans="1:3">
      <c r="A1733" s="587"/>
      <c r="B1733" s="587"/>
      <c r="C1733" s="587"/>
    </row>
    <row r="1734" spans="1:3">
      <c r="A1734" s="587"/>
      <c r="B1734" s="587"/>
      <c r="C1734" s="587"/>
    </row>
    <row r="1735" spans="1:3">
      <c r="A1735" s="587"/>
      <c r="B1735" s="587"/>
      <c r="C1735" s="587"/>
    </row>
    <row r="1736" spans="1:3">
      <c r="A1736" s="587"/>
      <c r="B1736" s="587"/>
      <c r="C1736" s="587"/>
    </row>
    <row r="1737" spans="1:3">
      <c r="A1737" s="587"/>
      <c r="B1737" s="587"/>
      <c r="C1737" s="587"/>
    </row>
    <row r="1738" spans="1:3">
      <c r="A1738" s="587"/>
      <c r="B1738" s="587"/>
      <c r="C1738" s="587"/>
    </row>
    <row r="1739" spans="1:3">
      <c r="A1739" s="587"/>
      <c r="B1739" s="587"/>
      <c r="C1739" s="587"/>
    </row>
    <row r="1740" spans="1:3">
      <c r="A1740" s="587"/>
      <c r="B1740" s="587"/>
      <c r="C1740" s="587"/>
    </row>
    <row r="1741" spans="1:3">
      <c r="A1741" s="587"/>
      <c r="B1741" s="587"/>
      <c r="C1741" s="587"/>
    </row>
    <row r="1742" spans="1:3">
      <c r="A1742" s="587"/>
      <c r="B1742" s="587"/>
      <c r="C1742" s="587"/>
    </row>
    <row r="1743" spans="1:3">
      <c r="A1743" s="587"/>
      <c r="B1743" s="587"/>
      <c r="C1743" s="587"/>
    </row>
    <row r="1744" spans="1:3">
      <c r="A1744" s="587"/>
      <c r="B1744" s="587"/>
      <c r="C1744" s="587"/>
    </row>
    <row r="1745" spans="1:3">
      <c r="A1745" s="587"/>
      <c r="B1745" s="587"/>
      <c r="C1745" s="587"/>
    </row>
    <row r="1746" spans="1:3">
      <c r="A1746" s="587"/>
      <c r="B1746" s="587"/>
      <c r="C1746" s="587"/>
    </row>
    <row r="1747" spans="1:3">
      <c r="A1747" s="587"/>
      <c r="B1747" s="587"/>
      <c r="C1747" s="587"/>
    </row>
    <row r="1748" spans="1:3">
      <c r="A1748" s="587"/>
      <c r="B1748" s="587"/>
      <c r="C1748" s="587"/>
    </row>
    <row r="1749" spans="1:3">
      <c r="A1749" s="587"/>
      <c r="B1749" s="587"/>
      <c r="C1749" s="587"/>
    </row>
    <row r="1750" spans="1:3">
      <c r="A1750" s="587"/>
      <c r="B1750" s="587"/>
      <c r="C1750" s="587"/>
    </row>
    <row r="1751" spans="1:3">
      <c r="A1751" s="587"/>
      <c r="B1751" s="587"/>
      <c r="C1751" s="587"/>
    </row>
    <row r="1752" spans="1:3">
      <c r="A1752" s="587"/>
      <c r="B1752" s="587"/>
      <c r="C1752" s="587"/>
    </row>
    <row r="1753" spans="1:3">
      <c r="A1753" s="587"/>
      <c r="B1753" s="587"/>
      <c r="C1753" s="587"/>
    </row>
    <row r="1754" spans="1:3">
      <c r="A1754" s="587"/>
      <c r="B1754" s="587"/>
      <c r="C1754" s="587"/>
    </row>
    <row r="1755" spans="1:3">
      <c r="A1755" s="587"/>
      <c r="B1755" s="587"/>
      <c r="C1755" s="587"/>
    </row>
    <row r="1756" spans="1:3">
      <c r="A1756" s="587"/>
      <c r="B1756" s="587"/>
      <c r="C1756" s="587"/>
    </row>
    <row r="1757" spans="1:3">
      <c r="A1757" s="587"/>
      <c r="B1757" s="587"/>
      <c r="C1757" s="587"/>
    </row>
    <row r="1758" spans="1:3">
      <c r="A1758" s="587"/>
      <c r="B1758" s="587"/>
      <c r="C1758" s="587"/>
    </row>
    <row r="1759" spans="1:3">
      <c r="A1759" s="587"/>
      <c r="B1759" s="587"/>
      <c r="C1759" s="587"/>
    </row>
    <row r="1760" spans="1:3">
      <c r="A1760" s="587"/>
      <c r="B1760" s="587"/>
      <c r="C1760" s="587"/>
    </row>
    <row r="1761" spans="1:3">
      <c r="A1761" s="587"/>
      <c r="B1761" s="587"/>
      <c r="C1761" s="587"/>
    </row>
    <row r="1762" spans="1:3">
      <c r="A1762" s="587"/>
      <c r="B1762" s="587"/>
      <c r="C1762" s="587"/>
    </row>
    <row r="1763" spans="1:3">
      <c r="A1763" s="587"/>
      <c r="B1763" s="587"/>
      <c r="C1763" s="587"/>
    </row>
    <row r="1764" spans="1:3">
      <c r="A1764" s="587"/>
      <c r="B1764" s="587"/>
      <c r="C1764" s="587"/>
    </row>
    <row r="1765" spans="1:3">
      <c r="A1765" s="587"/>
      <c r="B1765" s="587"/>
      <c r="C1765" s="587"/>
    </row>
    <row r="1766" spans="1:3">
      <c r="A1766" s="587"/>
      <c r="B1766" s="587"/>
      <c r="C1766" s="587"/>
    </row>
    <row r="1767" spans="1:3">
      <c r="A1767" s="587"/>
      <c r="B1767" s="587"/>
      <c r="C1767" s="587"/>
    </row>
    <row r="1768" spans="1:3">
      <c r="A1768" s="587"/>
      <c r="B1768" s="587"/>
      <c r="C1768" s="587"/>
    </row>
    <row r="1769" spans="1:3">
      <c r="A1769" s="587"/>
      <c r="B1769" s="587"/>
      <c r="C1769" s="587"/>
    </row>
    <row r="1770" spans="1:3">
      <c r="A1770" s="587"/>
      <c r="B1770" s="587"/>
      <c r="C1770" s="587"/>
    </row>
    <row r="1771" spans="1:3">
      <c r="A1771" s="587"/>
      <c r="B1771" s="587"/>
      <c r="C1771" s="587"/>
    </row>
    <row r="1772" spans="1:3">
      <c r="A1772" s="587"/>
      <c r="B1772" s="587"/>
      <c r="C1772" s="587"/>
    </row>
    <row r="1773" spans="1:3">
      <c r="A1773" s="587"/>
      <c r="B1773" s="587"/>
      <c r="C1773" s="587"/>
    </row>
    <row r="1774" spans="1:3">
      <c r="A1774" s="587"/>
      <c r="B1774" s="587"/>
      <c r="C1774" s="587"/>
    </row>
    <row r="1775" spans="1:3">
      <c r="A1775" s="587"/>
      <c r="B1775" s="587"/>
      <c r="C1775" s="587"/>
    </row>
    <row r="1776" spans="1:3">
      <c r="A1776" s="587"/>
      <c r="B1776" s="587"/>
      <c r="C1776" s="587"/>
    </row>
    <row r="1777" spans="1:3">
      <c r="A1777" s="587"/>
      <c r="B1777" s="587"/>
      <c r="C1777" s="587"/>
    </row>
    <row r="1778" spans="1:3">
      <c r="A1778" s="587"/>
      <c r="B1778" s="587"/>
      <c r="C1778" s="587"/>
    </row>
    <row r="1779" spans="1:3">
      <c r="A1779" s="587"/>
      <c r="B1779" s="587"/>
      <c r="C1779" s="587"/>
    </row>
    <row r="1780" spans="1:3">
      <c r="A1780" s="587"/>
      <c r="B1780" s="587"/>
      <c r="C1780" s="587"/>
    </row>
    <row r="1781" spans="1:3">
      <c r="A1781" s="587"/>
      <c r="B1781" s="587"/>
      <c r="C1781" s="587"/>
    </row>
    <row r="1782" spans="1:3">
      <c r="A1782" s="587"/>
      <c r="B1782" s="587"/>
      <c r="C1782" s="587"/>
    </row>
    <row r="1783" spans="1:3">
      <c r="A1783" s="587"/>
      <c r="B1783" s="587"/>
      <c r="C1783" s="587"/>
    </row>
    <row r="1784" spans="1:3">
      <c r="A1784" s="587"/>
      <c r="B1784" s="587"/>
      <c r="C1784" s="587"/>
    </row>
    <row r="1785" spans="1:3">
      <c r="A1785" s="587"/>
      <c r="B1785" s="587"/>
      <c r="C1785" s="587"/>
    </row>
    <row r="1786" spans="1:3">
      <c r="A1786" s="587"/>
      <c r="B1786" s="587"/>
      <c r="C1786" s="587"/>
    </row>
    <row r="1787" spans="1:3">
      <c r="A1787" s="587"/>
      <c r="B1787" s="587"/>
      <c r="C1787" s="587"/>
    </row>
    <row r="1788" spans="1:3">
      <c r="A1788" s="587"/>
      <c r="B1788" s="587"/>
      <c r="C1788" s="587"/>
    </row>
    <row r="1789" spans="1:3">
      <c r="A1789" s="587"/>
      <c r="B1789" s="587"/>
      <c r="C1789" s="587"/>
    </row>
    <row r="1790" spans="1:3">
      <c r="A1790" s="587"/>
      <c r="B1790" s="587"/>
      <c r="C1790" s="587"/>
    </row>
    <row r="1791" spans="1:3">
      <c r="A1791" s="587"/>
      <c r="B1791" s="587"/>
      <c r="C1791" s="587"/>
    </row>
    <row r="1792" spans="1:3">
      <c r="A1792" s="587"/>
      <c r="B1792" s="587"/>
      <c r="C1792" s="587"/>
    </row>
    <row r="1793" spans="1:3">
      <c r="A1793" s="587"/>
      <c r="B1793" s="587"/>
      <c r="C1793" s="587"/>
    </row>
    <row r="1794" spans="1:3">
      <c r="A1794" s="587"/>
      <c r="B1794" s="587"/>
      <c r="C1794" s="587"/>
    </row>
    <row r="1795" spans="1:3">
      <c r="A1795" s="587"/>
      <c r="B1795" s="587"/>
      <c r="C1795" s="587"/>
    </row>
    <row r="1796" spans="1:3">
      <c r="A1796" s="587"/>
      <c r="B1796" s="587"/>
      <c r="C1796" s="587"/>
    </row>
    <row r="1797" spans="1:3">
      <c r="A1797" s="587"/>
      <c r="B1797" s="587"/>
      <c r="C1797" s="587"/>
    </row>
    <row r="1798" spans="1:3">
      <c r="A1798" s="587"/>
      <c r="B1798" s="587"/>
      <c r="C1798" s="587"/>
    </row>
    <row r="1799" spans="1:3">
      <c r="A1799" s="587"/>
      <c r="B1799" s="587"/>
      <c r="C1799" s="587"/>
    </row>
    <row r="1800" spans="1:3">
      <c r="A1800" s="587"/>
      <c r="B1800" s="587"/>
      <c r="C1800" s="587"/>
    </row>
    <row r="1801" spans="1:3">
      <c r="A1801" s="587"/>
      <c r="B1801" s="587"/>
      <c r="C1801" s="587"/>
    </row>
    <row r="1802" spans="1:3">
      <c r="A1802" s="587"/>
      <c r="B1802" s="587"/>
      <c r="C1802" s="587"/>
    </row>
    <row r="1803" spans="1:3">
      <c r="A1803" s="587"/>
      <c r="B1803" s="587"/>
      <c r="C1803" s="587"/>
    </row>
    <row r="1804" spans="1:3">
      <c r="A1804" s="587"/>
      <c r="B1804" s="587"/>
      <c r="C1804" s="587"/>
    </row>
    <row r="1805" spans="1:3">
      <c r="A1805" s="587"/>
      <c r="B1805" s="587"/>
      <c r="C1805" s="587"/>
    </row>
    <row r="1806" spans="1:3">
      <c r="A1806" s="587"/>
      <c r="B1806" s="587"/>
      <c r="C1806" s="587"/>
    </row>
    <row r="1807" spans="1:3">
      <c r="A1807" s="587"/>
      <c r="B1807" s="587"/>
      <c r="C1807" s="587"/>
    </row>
    <row r="1808" spans="1:3">
      <c r="A1808" s="587"/>
      <c r="B1808" s="587"/>
      <c r="C1808" s="587"/>
    </row>
    <row r="1809" spans="1:3">
      <c r="A1809" s="587"/>
      <c r="B1809" s="587"/>
      <c r="C1809" s="587"/>
    </row>
    <row r="1810" spans="1:3">
      <c r="A1810" s="587"/>
      <c r="B1810" s="587"/>
      <c r="C1810" s="587"/>
    </row>
    <row r="1811" spans="1:3">
      <c r="A1811" s="587"/>
      <c r="B1811" s="587"/>
      <c r="C1811" s="587"/>
    </row>
    <row r="1812" spans="1:3">
      <c r="A1812" s="587"/>
      <c r="B1812" s="587"/>
      <c r="C1812" s="587"/>
    </row>
    <row r="1813" spans="1:3">
      <c r="A1813" s="587"/>
      <c r="B1813" s="587"/>
      <c r="C1813" s="587"/>
    </row>
    <row r="1814" spans="1:3">
      <c r="A1814" s="587"/>
      <c r="B1814" s="587"/>
      <c r="C1814" s="587"/>
    </row>
    <row r="1815" spans="1:3">
      <c r="A1815" s="587"/>
      <c r="B1815" s="587"/>
      <c r="C1815" s="587"/>
    </row>
    <row r="1816" spans="1:3">
      <c r="A1816" s="587"/>
      <c r="B1816" s="587"/>
      <c r="C1816" s="587"/>
    </row>
    <row r="1817" spans="1:3">
      <c r="A1817" s="587"/>
      <c r="B1817" s="587"/>
      <c r="C1817" s="587"/>
    </row>
    <row r="1818" spans="1:3">
      <c r="A1818" s="587"/>
      <c r="B1818" s="587"/>
      <c r="C1818" s="587"/>
    </row>
    <row r="1819" spans="1:3">
      <c r="A1819" s="587"/>
      <c r="B1819" s="587"/>
      <c r="C1819" s="587"/>
    </row>
    <row r="1820" spans="1:3">
      <c r="A1820" s="587"/>
      <c r="B1820" s="587"/>
      <c r="C1820" s="587"/>
    </row>
    <row r="1821" spans="1:3">
      <c r="A1821" s="587"/>
      <c r="B1821" s="587"/>
      <c r="C1821" s="587"/>
    </row>
    <row r="1822" spans="1:3">
      <c r="A1822" s="587"/>
      <c r="B1822" s="587"/>
      <c r="C1822" s="587"/>
    </row>
    <row r="1823" spans="1:3">
      <c r="A1823" s="587"/>
      <c r="B1823" s="587"/>
      <c r="C1823" s="587"/>
    </row>
    <row r="1824" spans="1:3">
      <c r="A1824" s="587"/>
      <c r="B1824" s="587"/>
      <c r="C1824" s="587"/>
    </row>
    <row r="1825" spans="1:3">
      <c r="A1825" s="587"/>
      <c r="B1825" s="587"/>
      <c r="C1825" s="587"/>
    </row>
    <row r="1826" spans="1:3">
      <c r="A1826" s="587"/>
      <c r="B1826" s="587"/>
      <c r="C1826" s="587"/>
    </row>
    <row r="1827" spans="1:3">
      <c r="A1827" s="587"/>
      <c r="B1827" s="587"/>
      <c r="C1827" s="587"/>
    </row>
    <row r="1828" spans="1:3">
      <c r="A1828" s="587"/>
      <c r="B1828" s="587"/>
      <c r="C1828" s="587"/>
    </row>
    <row r="1829" spans="1:3">
      <c r="A1829" s="587"/>
      <c r="B1829" s="587"/>
      <c r="C1829" s="587"/>
    </row>
    <row r="1830" spans="1:3">
      <c r="A1830" s="587"/>
      <c r="B1830" s="587"/>
      <c r="C1830" s="587"/>
    </row>
    <row r="1831" spans="1:3">
      <c r="A1831" s="587"/>
      <c r="B1831" s="587"/>
      <c r="C1831" s="587"/>
    </row>
    <row r="1832" spans="1:3">
      <c r="A1832" s="587"/>
      <c r="B1832" s="587"/>
      <c r="C1832" s="587"/>
    </row>
    <row r="1833" spans="1:3">
      <c r="A1833" s="587"/>
      <c r="B1833" s="587"/>
      <c r="C1833" s="587"/>
    </row>
    <row r="1834" spans="1:3">
      <c r="A1834" s="587"/>
      <c r="B1834" s="587"/>
      <c r="C1834" s="587"/>
    </row>
    <row r="1835" spans="1:3">
      <c r="A1835" s="587"/>
      <c r="B1835" s="587"/>
      <c r="C1835" s="587"/>
    </row>
    <row r="1836" spans="1:3">
      <c r="A1836" s="587"/>
      <c r="B1836" s="587"/>
      <c r="C1836" s="587"/>
    </row>
    <row r="1837" spans="1:3">
      <c r="A1837" s="587"/>
      <c r="B1837" s="587"/>
      <c r="C1837" s="587"/>
    </row>
    <row r="1838" spans="1:3">
      <c r="A1838" s="587"/>
      <c r="B1838" s="587"/>
      <c r="C1838" s="587"/>
    </row>
    <row r="1839" spans="1:3">
      <c r="A1839" s="587"/>
      <c r="B1839" s="587"/>
      <c r="C1839" s="587"/>
    </row>
    <row r="1840" spans="1:3">
      <c r="A1840" s="587"/>
      <c r="B1840" s="587"/>
      <c r="C1840" s="587"/>
    </row>
    <row r="1841" spans="1:3">
      <c r="A1841" s="587"/>
      <c r="B1841" s="587"/>
      <c r="C1841" s="587"/>
    </row>
    <row r="1842" spans="1:3">
      <c r="A1842" s="587"/>
      <c r="B1842" s="587"/>
      <c r="C1842" s="587"/>
    </row>
    <row r="1843" spans="1:3">
      <c r="A1843" s="587"/>
      <c r="B1843" s="587"/>
      <c r="C1843" s="587"/>
    </row>
    <row r="1844" spans="1:3">
      <c r="A1844" s="587"/>
      <c r="B1844" s="587"/>
      <c r="C1844" s="587"/>
    </row>
    <row r="1845" spans="1:3">
      <c r="A1845" s="587"/>
      <c r="B1845" s="587"/>
      <c r="C1845" s="587"/>
    </row>
    <row r="1846" spans="1:3">
      <c r="A1846" s="587"/>
      <c r="B1846" s="587"/>
      <c r="C1846" s="587"/>
    </row>
    <row r="1847" spans="1:3">
      <c r="A1847" s="587"/>
      <c r="B1847" s="587"/>
      <c r="C1847" s="587"/>
    </row>
    <row r="1848" spans="1:3">
      <c r="A1848" s="587"/>
      <c r="B1848" s="587"/>
      <c r="C1848" s="587"/>
    </row>
    <row r="1849" spans="1:3">
      <c r="A1849" s="587"/>
      <c r="B1849" s="587"/>
      <c r="C1849" s="587"/>
    </row>
    <row r="1850" spans="1:3">
      <c r="A1850" s="587"/>
      <c r="B1850" s="587"/>
      <c r="C1850" s="587"/>
    </row>
    <row r="1851" spans="1:3">
      <c r="A1851" s="587"/>
      <c r="B1851" s="587"/>
      <c r="C1851" s="587"/>
    </row>
    <row r="1852" spans="1:3">
      <c r="A1852" s="587"/>
      <c r="B1852" s="587"/>
      <c r="C1852" s="587"/>
    </row>
    <row r="1853" spans="1:3">
      <c r="A1853" s="587"/>
      <c r="B1853" s="587"/>
      <c r="C1853" s="587"/>
    </row>
    <row r="1854" spans="1:3">
      <c r="A1854" s="587"/>
      <c r="B1854" s="587"/>
      <c r="C1854" s="587"/>
    </row>
    <row r="1855" spans="1:3">
      <c r="A1855" s="587"/>
      <c r="B1855" s="587"/>
      <c r="C1855" s="587"/>
    </row>
    <row r="1856" spans="1:3">
      <c r="A1856" s="587"/>
      <c r="B1856" s="587"/>
      <c r="C1856" s="587"/>
    </row>
    <row r="1857" spans="1:3">
      <c r="A1857" s="587"/>
      <c r="B1857" s="587"/>
      <c r="C1857" s="587"/>
    </row>
    <row r="1858" spans="1:3">
      <c r="A1858" s="587"/>
      <c r="B1858" s="587"/>
      <c r="C1858" s="587"/>
    </row>
    <row r="1859" spans="1:3">
      <c r="A1859" s="587"/>
      <c r="B1859" s="587"/>
      <c r="C1859" s="587"/>
    </row>
    <row r="1860" spans="1:3">
      <c r="A1860" s="587"/>
      <c r="B1860" s="587"/>
      <c r="C1860" s="587"/>
    </row>
    <row r="1861" spans="1:3">
      <c r="A1861" s="587"/>
      <c r="B1861" s="587"/>
      <c r="C1861" s="587"/>
    </row>
    <row r="1862" spans="1:3">
      <c r="A1862" s="587"/>
      <c r="B1862" s="587"/>
      <c r="C1862" s="587"/>
    </row>
    <row r="1863" spans="1:3">
      <c r="A1863" s="587"/>
      <c r="B1863" s="587"/>
      <c r="C1863" s="587"/>
    </row>
    <row r="1864" spans="1:3">
      <c r="A1864" s="587"/>
      <c r="B1864" s="587"/>
      <c r="C1864" s="587"/>
    </row>
    <row r="1865" spans="1:3">
      <c r="A1865" s="587"/>
      <c r="B1865" s="587"/>
      <c r="C1865" s="587"/>
    </row>
    <row r="1866" spans="1:3">
      <c r="A1866" s="587"/>
      <c r="B1866" s="587"/>
      <c r="C1866" s="587"/>
    </row>
    <row r="1867" spans="1:3">
      <c r="A1867" s="587"/>
      <c r="B1867" s="587"/>
      <c r="C1867" s="587"/>
    </row>
    <row r="1868" spans="1:3">
      <c r="A1868" s="587"/>
      <c r="B1868" s="587"/>
      <c r="C1868" s="587"/>
    </row>
    <row r="1869" spans="1:3">
      <c r="A1869" s="587"/>
      <c r="B1869" s="587"/>
      <c r="C1869" s="587"/>
    </row>
    <row r="1870" spans="1:3">
      <c r="A1870" s="587"/>
      <c r="B1870" s="587"/>
      <c r="C1870" s="587"/>
    </row>
    <row r="1871" spans="1:3">
      <c r="A1871" s="587"/>
      <c r="B1871" s="587"/>
      <c r="C1871" s="587"/>
    </row>
    <row r="1872" spans="1:3">
      <c r="A1872" s="587"/>
      <c r="B1872" s="587"/>
      <c r="C1872" s="587"/>
    </row>
    <row r="1873" spans="1:3">
      <c r="A1873" s="587"/>
      <c r="B1873" s="587"/>
      <c r="C1873" s="587"/>
    </row>
    <row r="1874" spans="1:3">
      <c r="A1874" s="587"/>
      <c r="B1874" s="587"/>
      <c r="C1874" s="587"/>
    </row>
    <row r="1875" spans="1:3">
      <c r="A1875" s="587"/>
      <c r="B1875" s="587"/>
      <c r="C1875" s="587"/>
    </row>
    <row r="1876" spans="1:3">
      <c r="A1876" s="587"/>
      <c r="B1876" s="587"/>
      <c r="C1876" s="587"/>
    </row>
    <row r="1877" spans="1:3">
      <c r="A1877" s="587"/>
      <c r="B1877" s="587"/>
      <c r="C1877" s="587"/>
    </row>
    <row r="1878" spans="1:3">
      <c r="A1878" s="587"/>
      <c r="B1878" s="587"/>
      <c r="C1878" s="587"/>
    </row>
    <row r="1879" spans="1:3">
      <c r="A1879" s="587"/>
      <c r="B1879" s="587"/>
      <c r="C1879" s="587"/>
    </row>
    <row r="1880" spans="1:3">
      <c r="A1880" s="587"/>
      <c r="B1880" s="587"/>
      <c r="C1880" s="587"/>
    </row>
    <row r="1881" spans="1:3">
      <c r="A1881" s="587"/>
      <c r="B1881" s="587"/>
      <c r="C1881" s="587"/>
    </row>
    <row r="1882" spans="1:3">
      <c r="A1882" s="587"/>
      <c r="B1882" s="587"/>
      <c r="C1882" s="587"/>
    </row>
    <row r="1883" spans="1:3">
      <c r="A1883" s="587"/>
      <c r="B1883" s="587"/>
      <c r="C1883" s="587"/>
    </row>
    <row r="1884" spans="1:3">
      <c r="A1884" s="587"/>
      <c r="B1884" s="587"/>
      <c r="C1884" s="587"/>
    </row>
    <row r="1885" spans="1:3">
      <c r="A1885" s="587"/>
      <c r="B1885" s="587"/>
      <c r="C1885" s="587"/>
    </row>
    <row r="1886" spans="1:3">
      <c r="A1886" s="587"/>
      <c r="B1886" s="587"/>
      <c r="C1886" s="587"/>
    </row>
    <row r="1887" spans="1:3">
      <c r="A1887" s="587"/>
      <c r="B1887" s="587"/>
      <c r="C1887" s="587"/>
    </row>
    <row r="1888" spans="1:3">
      <c r="A1888" s="587"/>
      <c r="B1888" s="587"/>
      <c r="C1888" s="587"/>
    </row>
    <row r="1889" spans="1:3">
      <c r="A1889" s="587"/>
      <c r="B1889" s="587"/>
      <c r="C1889" s="587"/>
    </row>
    <row r="1890" spans="1:3">
      <c r="A1890" s="587"/>
      <c r="B1890" s="587"/>
      <c r="C1890" s="587"/>
    </row>
    <row r="1891" spans="1:3">
      <c r="A1891" s="587"/>
      <c r="B1891" s="587"/>
      <c r="C1891" s="587"/>
    </row>
    <row r="1892" spans="1:3">
      <c r="A1892" s="587"/>
      <c r="B1892" s="587"/>
      <c r="C1892" s="587"/>
    </row>
    <row r="1893" spans="1:3">
      <c r="A1893" s="587"/>
      <c r="B1893" s="587"/>
      <c r="C1893" s="587"/>
    </row>
    <row r="1894" spans="1:3">
      <c r="A1894" s="587"/>
      <c r="B1894" s="587"/>
      <c r="C1894" s="587"/>
    </row>
    <row r="1895" spans="1:3">
      <c r="A1895" s="587"/>
      <c r="B1895" s="587"/>
      <c r="C1895" s="587"/>
    </row>
    <row r="1896" spans="1:3">
      <c r="A1896" s="587"/>
      <c r="B1896" s="587"/>
      <c r="C1896" s="587"/>
    </row>
    <row r="1897" spans="1:3">
      <c r="A1897" s="587"/>
      <c r="B1897" s="587"/>
      <c r="C1897" s="587"/>
    </row>
    <row r="1898" spans="1:3">
      <c r="A1898" s="587"/>
      <c r="B1898" s="587"/>
      <c r="C1898" s="587"/>
    </row>
    <row r="1899" spans="1:3">
      <c r="A1899" s="587"/>
      <c r="B1899" s="587"/>
      <c r="C1899" s="587"/>
    </row>
    <row r="1900" spans="1:3">
      <c r="A1900" s="587"/>
      <c r="B1900" s="587"/>
      <c r="C1900" s="587"/>
    </row>
    <row r="1901" spans="1:3">
      <c r="A1901" s="587"/>
      <c r="B1901" s="587"/>
      <c r="C1901" s="587"/>
    </row>
    <row r="1902" spans="1:3">
      <c r="A1902" s="587"/>
      <c r="B1902" s="587"/>
      <c r="C1902" s="587"/>
    </row>
    <row r="1903" spans="1:3">
      <c r="A1903" s="587"/>
      <c r="B1903" s="587"/>
      <c r="C1903" s="587"/>
    </row>
    <row r="1904" spans="1:3">
      <c r="A1904" s="587"/>
      <c r="B1904" s="587"/>
      <c r="C1904" s="587"/>
    </row>
    <row r="1905" spans="1:3">
      <c r="A1905" s="587"/>
      <c r="B1905" s="587"/>
      <c r="C1905" s="587"/>
    </row>
    <row r="1906" spans="1:3">
      <c r="A1906" s="587"/>
      <c r="B1906" s="587"/>
      <c r="C1906" s="587"/>
    </row>
    <row r="1907" spans="1:3">
      <c r="A1907" s="587"/>
      <c r="B1907" s="587"/>
      <c r="C1907" s="587"/>
    </row>
    <row r="1908" spans="1:3">
      <c r="A1908" s="587"/>
      <c r="B1908" s="587"/>
      <c r="C1908" s="587"/>
    </row>
    <row r="1909" spans="1:3">
      <c r="A1909" s="587"/>
      <c r="B1909" s="587"/>
      <c r="C1909" s="587"/>
    </row>
    <row r="1910" spans="1:3">
      <c r="A1910" s="587"/>
      <c r="B1910" s="587"/>
      <c r="C1910" s="587"/>
    </row>
    <row r="1911" spans="1:3">
      <c r="A1911" s="587"/>
      <c r="B1911" s="587"/>
      <c r="C1911" s="587"/>
    </row>
    <row r="1912" spans="1:3">
      <c r="A1912" s="587"/>
      <c r="B1912" s="587"/>
      <c r="C1912" s="587"/>
    </row>
    <row r="1913" spans="1:3">
      <c r="A1913" s="587"/>
      <c r="B1913" s="587"/>
      <c r="C1913" s="587"/>
    </row>
    <row r="1914" spans="1:3">
      <c r="A1914" s="587"/>
      <c r="B1914" s="587"/>
      <c r="C1914" s="587"/>
    </row>
    <row r="1915" spans="1:3">
      <c r="A1915" s="587"/>
      <c r="B1915" s="587"/>
      <c r="C1915" s="587"/>
    </row>
    <row r="1916" spans="1:3">
      <c r="A1916" s="587"/>
      <c r="B1916" s="587"/>
      <c r="C1916" s="587"/>
    </row>
    <row r="1917" spans="1:3">
      <c r="A1917" s="587"/>
      <c r="B1917" s="587"/>
      <c r="C1917" s="587"/>
    </row>
    <row r="1918" spans="1:3">
      <c r="A1918" s="587"/>
      <c r="B1918" s="587"/>
      <c r="C1918" s="587"/>
    </row>
    <row r="1919" spans="1:3">
      <c r="A1919" s="587"/>
      <c r="B1919" s="587"/>
      <c r="C1919" s="587"/>
    </row>
    <row r="1920" spans="1:3">
      <c r="A1920" s="587"/>
      <c r="B1920" s="587"/>
      <c r="C1920" s="587"/>
    </row>
    <row r="1921" spans="1:3">
      <c r="A1921" s="587"/>
      <c r="B1921" s="587"/>
      <c r="C1921" s="587"/>
    </row>
    <row r="1922" spans="1:3">
      <c r="A1922" s="587"/>
      <c r="B1922" s="587"/>
      <c r="C1922" s="587"/>
    </row>
    <row r="1923" spans="1:3">
      <c r="A1923" s="587"/>
      <c r="B1923" s="587"/>
      <c r="C1923" s="587"/>
    </row>
    <row r="1924" spans="1:3">
      <c r="A1924" s="587"/>
      <c r="B1924" s="587"/>
      <c r="C1924" s="587"/>
    </row>
    <row r="1925" spans="1:3">
      <c r="A1925" s="587"/>
      <c r="B1925" s="587"/>
      <c r="C1925" s="587"/>
    </row>
    <row r="1926" spans="1:3">
      <c r="A1926" s="587"/>
      <c r="B1926" s="587"/>
      <c r="C1926" s="587"/>
    </row>
    <row r="1927" spans="1:3">
      <c r="A1927" s="587"/>
      <c r="B1927" s="587"/>
      <c r="C1927" s="587"/>
    </row>
    <row r="1928" spans="1:3">
      <c r="A1928" s="587"/>
      <c r="B1928" s="587"/>
      <c r="C1928" s="587"/>
    </row>
    <row r="1929" spans="1:3">
      <c r="A1929" s="587"/>
      <c r="B1929" s="587"/>
      <c r="C1929" s="587"/>
    </row>
    <row r="1930" spans="1:3">
      <c r="A1930" s="587"/>
      <c r="B1930" s="587"/>
      <c r="C1930" s="587"/>
    </row>
    <row r="1931" spans="1:3">
      <c r="A1931" s="587"/>
      <c r="B1931" s="587"/>
      <c r="C1931" s="587"/>
    </row>
    <row r="1932" spans="1:3">
      <c r="A1932" s="587"/>
      <c r="B1932" s="587"/>
      <c r="C1932" s="587"/>
    </row>
    <row r="1933" spans="1:3">
      <c r="A1933" s="587"/>
      <c r="B1933" s="587"/>
      <c r="C1933" s="587"/>
    </row>
    <row r="1934" spans="1:3">
      <c r="A1934" s="587"/>
      <c r="B1934" s="587"/>
      <c r="C1934" s="587"/>
    </row>
    <row r="1935" spans="1:3">
      <c r="A1935" s="587"/>
      <c r="B1935" s="587"/>
      <c r="C1935" s="587"/>
    </row>
    <row r="1936" spans="1:3">
      <c r="A1936" s="587"/>
      <c r="B1936" s="587"/>
      <c r="C1936" s="587"/>
    </row>
    <row r="1937" spans="1:3">
      <c r="A1937" s="587"/>
      <c r="B1937" s="587"/>
      <c r="C1937" s="587"/>
    </row>
    <row r="1938" spans="1:3">
      <c r="A1938" s="587"/>
      <c r="B1938" s="587"/>
      <c r="C1938" s="587"/>
    </row>
    <row r="1939" spans="1:3">
      <c r="A1939" s="587"/>
      <c r="B1939" s="587"/>
      <c r="C1939" s="587"/>
    </row>
    <row r="1940" spans="1:3">
      <c r="A1940" s="587"/>
      <c r="B1940" s="587"/>
      <c r="C1940" s="587"/>
    </row>
    <row r="1941" spans="1:3">
      <c r="A1941" s="587"/>
      <c r="B1941" s="587"/>
      <c r="C1941" s="587"/>
    </row>
    <row r="1942" spans="1:3">
      <c r="A1942" s="587"/>
      <c r="B1942" s="587"/>
      <c r="C1942" s="587"/>
    </row>
    <row r="1943" spans="1:3">
      <c r="A1943" s="587"/>
      <c r="B1943" s="587"/>
      <c r="C1943" s="587"/>
    </row>
    <row r="1944" spans="1:3">
      <c r="A1944" s="587"/>
      <c r="B1944" s="587"/>
      <c r="C1944" s="587"/>
    </row>
    <row r="1945" spans="1:3">
      <c r="A1945" s="587"/>
      <c r="B1945" s="587"/>
      <c r="C1945" s="587"/>
    </row>
    <row r="1946" spans="1:3">
      <c r="A1946" s="587"/>
      <c r="B1946" s="587"/>
      <c r="C1946" s="587"/>
    </row>
    <row r="1947" spans="1:3">
      <c r="A1947" s="587"/>
      <c r="B1947" s="587"/>
      <c r="C1947" s="587"/>
    </row>
    <row r="1948" spans="1:3">
      <c r="A1948" s="587"/>
      <c r="B1948" s="587"/>
      <c r="C1948" s="587"/>
    </row>
    <row r="1949" spans="1:3">
      <c r="A1949" s="587"/>
      <c r="B1949" s="587"/>
      <c r="C1949" s="587"/>
    </row>
    <row r="1950" spans="1:3">
      <c r="A1950" s="587"/>
      <c r="B1950" s="587"/>
      <c r="C1950" s="587"/>
    </row>
    <row r="1951" spans="1:3">
      <c r="A1951" s="587"/>
      <c r="B1951" s="587"/>
      <c r="C1951" s="587"/>
    </row>
    <row r="1952" spans="1:3">
      <c r="A1952" s="587"/>
      <c r="B1952" s="587"/>
      <c r="C1952" s="587"/>
    </row>
    <row r="1953" spans="1:3">
      <c r="A1953" s="587"/>
      <c r="B1953" s="587"/>
      <c r="C1953" s="587"/>
    </row>
    <row r="1954" spans="1:3">
      <c r="A1954" s="587"/>
      <c r="B1954" s="587"/>
      <c r="C1954" s="587"/>
    </row>
    <row r="1955" spans="1:3">
      <c r="A1955" s="587"/>
      <c r="B1955" s="587"/>
      <c r="C1955" s="587"/>
    </row>
    <row r="1956" spans="1:3">
      <c r="A1956" s="587"/>
      <c r="B1956" s="587"/>
      <c r="C1956" s="587"/>
    </row>
    <row r="1957" spans="1:3">
      <c r="A1957" s="587"/>
      <c r="B1957" s="587"/>
      <c r="C1957" s="587"/>
    </row>
    <row r="1958" spans="1:3">
      <c r="A1958" s="587"/>
      <c r="B1958" s="587"/>
      <c r="C1958" s="587"/>
    </row>
    <row r="1959" spans="1:3">
      <c r="A1959" s="587"/>
      <c r="B1959" s="587"/>
      <c r="C1959" s="587"/>
    </row>
    <row r="1960" spans="1:3">
      <c r="A1960" s="587"/>
      <c r="B1960" s="587"/>
      <c r="C1960" s="587"/>
    </row>
    <row r="1961" spans="1:3">
      <c r="A1961" s="587"/>
      <c r="B1961" s="587"/>
      <c r="C1961" s="587"/>
    </row>
    <row r="1962" spans="1:3">
      <c r="A1962" s="587"/>
      <c r="B1962" s="587"/>
      <c r="C1962" s="587"/>
    </row>
    <row r="1963" spans="1:3">
      <c r="A1963" s="587"/>
      <c r="B1963" s="587"/>
      <c r="C1963" s="587"/>
    </row>
    <row r="1964" spans="1:3">
      <c r="A1964" s="587"/>
      <c r="B1964" s="587"/>
      <c r="C1964" s="587"/>
    </row>
    <row r="1965" spans="1:3">
      <c r="A1965" s="587"/>
      <c r="B1965" s="587"/>
      <c r="C1965" s="587"/>
    </row>
    <row r="1966" spans="1:3">
      <c r="A1966" s="587"/>
      <c r="B1966" s="587"/>
      <c r="C1966" s="587"/>
    </row>
    <row r="1967" spans="1:3">
      <c r="A1967" s="587"/>
      <c r="B1967" s="587"/>
      <c r="C1967" s="587"/>
    </row>
    <row r="1968" spans="1:3">
      <c r="A1968" s="587"/>
      <c r="B1968" s="587"/>
      <c r="C1968" s="587"/>
    </row>
    <row r="1969" spans="1:3">
      <c r="A1969" s="587"/>
      <c r="B1969" s="587"/>
      <c r="C1969" s="587"/>
    </row>
    <row r="1970" spans="1:3">
      <c r="A1970" s="587"/>
      <c r="B1970" s="587"/>
      <c r="C1970" s="587"/>
    </row>
    <row r="1971" spans="1:3">
      <c r="A1971" s="587"/>
      <c r="B1971" s="587"/>
      <c r="C1971" s="587"/>
    </row>
    <row r="1972" spans="1:3">
      <c r="A1972" s="587"/>
      <c r="B1972" s="587"/>
      <c r="C1972" s="587"/>
    </row>
    <row r="1973" spans="1:3">
      <c r="A1973" s="587"/>
      <c r="B1973" s="587"/>
      <c r="C1973" s="587"/>
    </row>
    <row r="1974" spans="1:3">
      <c r="A1974" s="587"/>
      <c r="B1974" s="587"/>
      <c r="C1974" s="587"/>
    </row>
    <row r="1975" spans="1:3">
      <c r="A1975" s="587"/>
      <c r="B1975" s="587"/>
      <c r="C1975" s="587"/>
    </row>
    <row r="1976" spans="1:3">
      <c r="A1976" s="587"/>
      <c r="B1976" s="587"/>
      <c r="C1976" s="587"/>
    </row>
    <row r="1977" spans="1:3">
      <c r="A1977" s="587"/>
      <c r="B1977" s="587"/>
      <c r="C1977" s="587"/>
    </row>
    <row r="1978" spans="1:3">
      <c r="A1978" s="587"/>
      <c r="B1978" s="587"/>
      <c r="C1978" s="587"/>
    </row>
    <row r="1979" spans="1:3">
      <c r="A1979" s="587"/>
      <c r="B1979" s="587"/>
      <c r="C1979" s="587"/>
    </row>
    <row r="1980" spans="1:3">
      <c r="A1980" s="587"/>
      <c r="B1980" s="587"/>
      <c r="C1980" s="587"/>
    </row>
    <row r="1981" spans="1:3">
      <c r="A1981" s="587"/>
      <c r="B1981" s="587"/>
      <c r="C1981" s="587"/>
    </row>
    <row r="1982" spans="1:3">
      <c r="A1982" s="587"/>
      <c r="B1982" s="587"/>
      <c r="C1982" s="587"/>
    </row>
    <row r="1983" spans="1:3">
      <c r="A1983" s="587"/>
      <c r="B1983" s="587"/>
      <c r="C1983" s="587"/>
    </row>
    <row r="1984" spans="1:3">
      <c r="A1984" s="587"/>
      <c r="B1984" s="587"/>
      <c r="C1984" s="587"/>
    </row>
    <row r="1985" spans="1:3">
      <c r="A1985" s="587"/>
      <c r="B1985" s="587"/>
      <c r="C1985" s="587"/>
    </row>
    <row r="1986" spans="1:3">
      <c r="A1986" s="587"/>
      <c r="B1986" s="587"/>
      <c r="C1986" s="587"/>
    </row>
    <row r="1987" spans="1:3">
      <c r="A1987" s="587"/>
      <c r="B1987" s="587"/>
      <c r="C1987" s="587"/>
    </row>
    <row r="1988" spans="1:3">
      <c r="A1988" s="587"/>
      <c r="B1988" s="587"/>
      <c r="C1988" s="587"/>
    </row>
    <row r="1989" spans="1:3">
      <c r="A1989" s="587"/>
      <c r="B1989" s="587"/>
      <c r="C1989" s="587"/>
    </row>
    <row r="1990" spans="1:3">
      <c r="A1990" s="587"/>
      <c r="B1990" s="587"/>
      <c r="C1990" s="587"/>
    </row>
    <row r="1991" spans="1:3">
      <c r="A1991" s="587"/>
      <c r="B1991" s="587"/>
      <c r="C1991" s="587"/>
    </row>
    <row r="1992" spans="1:3">
      <c r="A1992" s="587"/>
      <c r="B1992" s="587"/>
      <c r="C1992" s="587"/>
    </row>
    <row r="1993" spans="1:3">
      <c r="A1993" s="587"/>
      <c r="B1993" s="587"/>
      <c r="C1993" s="587"/>
    </row>
    <row r="1994" spans="1:3">
      <c r="A1994" s="587"/>
      <c r="B1994" s="587"/>
      <c r="C1994" s="587"/>
    </row>
    <row r="1995" spans="1:3">
      <c r="A1995" s="587"/>
      <c r="B1995" s="587"/>
      <c r="C1995" s="587"/>
    </row>
    <row r="1996" spans="1:3">
      <c r="A1996" s="587"/>
      <c r="B1996" s="587"/>
      <c r="C1996" s="587"/>
    </row>
    <row r="1997" spans="1:3">
      <c r="A1997" s="587"/>
      <c r="B1997" s="587"/>
      <c r="C1997" s="587"/>
    </row>
    <row r="1998" spans="1:3">
      <c r="A1998" s="587"/>
      <c r="B1998" s="587"/>
      <c r="C1998" s="587"/>
    </row>
    <row r="1999" spans="1:3">
      <c r="A1999" s="587"/>
      <c r="B1999" s="587"/>
      <c r="C1999" s="587"/>
    </row>
    <row r="2000" spans="1:3">
      <c r="A2000" s="587"/>
      <c r="B2000" s="587"/>
      <c r="C2000" s="587"/>
    </row>
    <row r="2001" spans="1:3">
      <c r="A2001" s="587"/>
      <c r="B2001" s="587"/>
      <c r="C2001" s="587"/>
    </row>
    <row r="2002" spans="1:3">
      <c r="A2002" s="587"/>
      <c r="B2002" s="587"/>
      <c r="C2002" s="587"/>
    </row>
    <row r="2003" spans="1:3">
      <c r="A2003" s="587"/>
      <c r="B2003" s="587"/>
      <c r="C2003" s="587"/>
    </row>
    <row r="2004" spans="1:3">
      <c r="A2004" s="587"/>
      <c r="B2004" s="587"/>
      <c r="C2004" s="587"/>
    </row>
    <row r="2005" spans="1:3">
      <c r="A2005" s="587"/>
      <c r="B2005" s="587"/>
      <c r="C2005" s="587"/>
    </row>
    <row r="2006" spans="1:3">
      <c r="A2006" s="587"/>
      <c r="B2006" s="587"/>
      <c r="C2006" s="587"/>
    </row>
    <row r="2007" spans="1:3">
      <c r="A2007" s="587"/>
      <c r="B2007" s="587"/>
      <c r="C2007" s="587"/>
    </row>
    <row r="2008" spans="1:3">
      <c r="A2008" s="587"/>
      <c r="B2008" s="587"/>
      <c r="C2008" s="587"/>
    </row>
    <row r="2009" spans="1:3">
      <c r="A2009" s="587"/>
      <c r="B2009" s="587"/>
      <c r="C2009" s="587"/>
    </row>
    <row r="2010" spans="1:3">
      <c r="A2010" s="587"/>
      <c r="B2010" s="587"/>
      <c r="C2010" s="587"/>
    </row>
    <row r="2011" spans="1:3">
      <c r="A2011" s="587"/>
      <c r="B2011" s="587"/>
      <c r="C2011" s="587"/>
    </row>
    <row r="2012" spans="1:3">
      <c r="A2012" s="587"/>
      <c r="B2012" s="587"/>
      <c r="C2012" s="587"/>
    </row>
    <row r="2013" spans="1:3">
      <c r="A2013" s="587"/>
      <c r="B2013" s="587"/>
      <c r="C2013" s="587"/>
    </row>
    <row r="2014" spans="1:3">
      <c r="A2014" s="587"/>
      <c r="B2014" s="587"/>
      <c r="C2014" s="587"/>
    </row>
    <row r="2015" spans="1:3">
      <c r="A2015" s="587"/>
      <c r="B2015" s="587"/>
      <c r="C2015" s="587"/>
    </row>
    <row r="2016" spans="1:3">
      <c r="A2016" s="587"/>
      <c r="B2016" s="587"/>
      <c r="C2016" s="587"/>
    </row>
    <row r="2017" spans="1:3">
      <c r="A2017" s="587"/>
      <c r="B2017" s="587"/>
      <c r="C2017" s="587"/>
    </row>
    <row r="2018" spans="1:3">
      <c r="A2018" s="587"/>
      <c r="B2018" s="587"/>
      <c r="C2018" s="587"/>
    </row>
    <row r="2019" spans="1:3">
      <c r="A2019" s="587"/>
      <c r="B2019" s="587"/>
      <c r="C2019" s="587"/>
    </row>
    <row r="2020" spans="1:3">
      <c r="A2020" s="587"/>
      <c r="B2020" s="587"/>
      <c r="C2020" s="587"/>
    </row>
    <row r="2021" spans="1:3">
      <c r="A2021" s="587"/>
      <c r="B2021" s="587"/>
      <c r="C2021" s="587"/>
    </row>
    <row r="2022" spans="1:3">
      <c r="A2022" s="587"/>
      <c r="B2022" s="587"/>
      <c r="C2022" s="587"/>
    </row>
    <row r="2023" spans="1:3">
      <c r="A2023" s="587"/>
      <c r="B2023" s="587"/>
      <c r="C2023" s="587"/>
    </row>
    <row r="2024" spans="1:3">
      <c r="A2024" s="587"/>
      <c r="B2024" s="587"/>
      <c r="C2024" s="587"/>
    </row>
    <row r="2025" spans="1:3">
      <c r="A2025" s="587"/>
      <c r="B2025" s="587"/>
      <c r="C2025" s="587"/>
    </row>
    <row r="2026" spans="1:3">
      <c r="A2026" s="587"/>
      <c r="B2026" s="587"/>
      <c r="C2026" s="587"/>
    </row>
    <row r="2027" spans="1:3">
      <c r="A2027" s="587"/>
      <c r="B2027" s="587"/>
      <c r="C2027" s="587"/>
    </row>
    <row r="2028" spans="1:3">
      <c r="A2028" s="587"/>
      <c r="B2028" s="587"/>
      <c r="C2028" s="587"/>
    </row>
    <row r="2029" spans="1:3">
      <c r="A2029" s="587"/>
      <c r="B2029" s="587"/>
      <c r="C2029" s="587"/>
    </row>
    <row r="2030" spans="1:3">
      <c r="A2030" s="587"/>
      <c r="B2030" s="587"/>
      <c r="C2030" s="587"/>
    </row>
    <row r="2031" spans="1:3">
      <c r="A2031" s="587"/>
      <c r="B2031" s="587"/>
      <c r="C2031" s="587"/>
    </row>
    <row r="2032" spans="1:3">
      <c r="A2032" s="587"/>
      <c r="B2032" s="587"/>
      <c r="C2032" s="587"/>
    </row>
    <row r="2033" spans="1:3">
      <c r="A2033" s="587"/>
      <c r="B2033" s="587"/>
      <c r="C2033" s="587"/>
    </row>
    <row r="2034" spans="1:3">
      <c r="A2034" s="587"/>
      <c r="B2034" s="587"/>
      <c r="C2034" s="587"/>
    </row>
    <row r="2035" spans="1:3">
      <c r="A2035" s="587"/>
      <c r="B2035" s="587"/>
      <c r="C2035" s="587"/>
    </row>
    <row r="2036" spans="1:3">
      <c r="A2036" s="587"/>
      <c r="B2036" s="587"/>
      <c r="C2036" s="587"/>
    </row>
    <row r="2037" spans="1:3">
      <c r="A2037" s="587"/>
      <c r="B2037" s="587"/>
      <c r="C2037" s="587"/>
    </row>
    <row r="2038" spans="1:3">
      <c r="A2038" s="587"/>
      <c r="B2038" s="587"/>
      <c r="C2038" s="587"/>
    </row>
    <row r="2039" spans="1:3">
      <c r="A2039" s="587"/>
      <c r="B2039" s="587"/>
      <c r="C2039" s="587"/>
    </row>
    <row r="2040" spans="1:3">
      <c r="A2040" s="587"/>
      <c r="B2040" s="587"/>
      <c r="C2040" s="587"/>
    </row>
    <row r="2041" spans="1:3">
      <c r="A2041" s="587"/>
      <c r="B2041" s="587"/>
      <c r="C2041" s="587"/>
    </row>
    <row r="2042" spans="1:3">
      <c r="A2042" s="587"/>
      <c r="B2042" s="587"/>
      <c r="C2042" s="587"/>
    </row>
    <row r="2043" spans="1:3">
      <c r="A2043" s="587"/>
      <c r="B2043" s="587"/>
      <c r="C2043" s="587"/>
    </row>
    <row r="2044" spans="1:3">
      <c r="A2044" s="587"/>
      <c r="B2044" s="587"/>
      <c r="C2044" s="587"/>
    </row>
    <row r="2045" spans="1:3">
      <c r="A2045" s="587"/>
      <c r="B2045" s="587"/>
      <c r="C2045" s="587"/>
    </row>
    <row r="2046" spans="1:3">
      <c r="A2046" s="587"/>
      <c r="B2046" s="587"/>
      <c r="C2046" s="587"/>
    </row>
    <row r="2047" spans="1:3">
      <c r="A2047" s="587"/>
      <c r="B2047" s="587"/>
      <c r="C2047" s="587"/>
    </row>
    <row r="2048" spans="1:3">
      <c r="A2048" s="587"/>
      <c r="B2048" s="587"/>
      <c r="C2048" s="587"/>
    </row>
    <row r="2049" spans="1:3">
      <c r="A2049" s="587"/>
      <c r="B2049" s="587"/>
      <c r="C2049" s="587"/>
    </row>
    <row r="2050" spans="1:3">
      <c r="A2050" s="587"/>
      <c r="B2050" s="587"/>
      <c r="C2050" s="587"/>
    </row>
    <row r="2051" spans="1:3">
      <c r="A2051" s="587"/>
      <c r="B2051" s="587"/>
      <c r="C2051" s="587"/>
    </row>
    <row r="2052" spans="1:3">
      <c r="A2052" s="587"/>
      <c r="B2052" s="587"/>
      <c r="C2052" s="587"/>
    </row>
    <row r="2053" spans="1:3">
      <c r="A2053" s="587"/>
      <c r="B2053" s="587"/>
      <c r="C2053" s="587"/>
    </row>
    <row r="2054" spans="1:3">
      <c r="A2054" s="587"/>
      <c r="B2054" s="587"/>
      <c r="C2054" s="587"/>
    </row>
    <row r="2055" spans="1:3">
      <c r="A2055" s="587"/>
      <c r="B2055" s="587"/>
      <c r="C2055" s="587"/>
    </row>
    <row r="2056" spans="1:3">
      <c r="A2056" s="587"/>
      <c r="B2056" s="587"/>
      <c r="C2056" s="587"/>
    </row>
    <row r="2057" spans="1:3">
      <c r="A2057" s="587"/>
      <c r="B2057" s="587"/>
      <c r="C2057" s="587"/>
    </row>
    <row r="2058" spans="1:3">
      <c r="A2058" s="587"/>
      <c r="B2058" s="587"/>
      <c r="C2058" s="587"/>
    </row>
    <row r="2059" spans="1:3">
      <c r="A2059" s="587"/>
      <c r="B2059" s="587"/>
      <c r="C2059" s="587"/>
    </row>
    <row r="2060" spans="1:3">
      <c r="A2060" s="587"/>
      <c r="B2060" s="587"/>
      <c r="C2060" s="587"/>
    </row>
    <row r="2061" spans="1:3">
      <c r="A2061" s="587"/>
      <c r="B2061" s="587"/>
      <c r="C2061" s="587"/>
    </row>
    <row r="2062" spans="1:3">
      <c r="A2062" s="587"/>
      <c r="B2062" s="587"/>
      <c r="C2062" s="587"/>
    </row>
    <row r="2063" spans="1:3">
      <c r="A2063" s="587"/>
      <c r="B2063" s="587"/>
      <c r="C2063" s="587"/>
    </row>
    <row r="2064" spans="1:3">
      <c r="A2064" s="587"/>
      <c r="B2064" s="587"/>
      <c r="C2064" s="587"/>
    </row>
    <row r="2065" spans="1:3">
      <c r="A2065" s="587"/>
      <c r="B2065" s="587"/>
      <c r="C2065" s="587"/>
    </row>
    <row r="2066" spans="1:3">
      <c r="A2066" s="587"/>
      <c r="B2066" s="587"/>
      <c r="C2066" s="587"/>
    </row>
    <row r="2067" spans="1:3">
      <c r="A2067" s="587"/>
      <c r="B2067" s="587"/>
      <c r="C2067" s="587"/>
    </row>
    <row r="2068" spans="1:3">
      <c r="A2068" s="587"/>
      <c r="B2068" s="587"/>
      <c r="C2068" s="587"/>
    </row>
    <row r="2069" spans="1:3">
      <c r="A2069" s="587"/>
      <c r="B2069" s="587"/>
      <c r="C2069" s="587"/>
    </row>
    <row r="2070" spans="1:3">
      <c r="A2070" s="587"/>
      <c r="B2070" s="587"/>
      <c r="C2070" s="587"/>
    </row>
    <row r="2071" spans="1:3">
      <c r="A2071" s="587"/>
      <c r="B2071" s="587"/>
      <c r="C2071" s="587"/>
    </row>
    <row r="2072" spans="1:3">
      <c r="A2072" s="587"/>
      <c r="B2072" s="587"/>
      <c r="C2072" s="587"/>
    </row>
    <row r="2073" spans="1:3">
      <c r="A2073" s="587"/>
      <c r="B2073" s="587"/>
      <c r="C2073" s="587"/>
    </row>
    <row r="2074" spans="1:3">
      <c r="A2074" s="587"/>
      <c r="B2074" s="587"/>
      <c r="C2074" s="587"/>
    </row>
    <row r="2075" spans="1:3">
      <c r="A2075" s="587"/>
      <c r="B2075" s="587"/>
      <c r="C2075" s="587"/>
    </row>
    <row r="2076" spans="1:3">
      <c r="A2076" s="587"/>
      <c r="B2076" s="587"/>
      <c r="C2076" s="587"/>
    </row>
    <row r="2077" spans="1:3">
      <c r="A2077" s="587"/>
      <c r="B2077" s="587"/>
      <c r="C2077" s="587"/>
    </row>
    <row r="2078" spans="1:3">
      <c r="A2078" s="587"/>
      <c r="B2078" s="587"/>
      <c r="C2078" s="587"/>
    </row>
    <row r="2079" spans="1:3">
      <c r="A2079" s="587"/>
      <c r="B2079" s="587"/>
      <c r="C2079" s="587"/>
    </row>
    <row r="2080" spans="1:3">
      <c r="A2080" s="587"/>
      <c r="B2080" s="587"/>
      <c r="C2080" s="587"/>
    </row>
    <row r="2081" spans="1:3">
      <c r="A2081" s="587"/>
      <c r="B2081" s="587"/>
      <c r="C2081" s="587"/>
    </row>
    <row r="2082" spans="1:3">
      <c r="A2082" s="587"/>
      <c r="B2082" s="587"/>
      <c r="C2082" s="587"/>
    </row>
    <row r="2083" spans="1:3">
      <c r="A2083" s="587"/>
      <c r="B2083" s="587"/>
      <c r="C2083" s="587"/>
    </row>
    <row r="2084" spans="1:3">
      <c r="A2084" s="587"/>
      <c r="B2084" s="587"/>
      <c r="C2084" s="587"/>
    </row>
    <row r="2085" spans="1:3">
      <c r="A2085" s="587"/>
      <c r="B2085" s="587"/>
      <c r="C2085" s="587"/>
    </row>
    <row r="2086" spans="1:3">
      <c r="A2086" s="587"/>
      <c r="B2086" s="587"/>
      <c r="C2086" s="587"/>
    </row>
    <row r="2087" spans="1:3">
      <c r="A2087" s="587"/>
      <c r="B2087" s="587"/>
      <c r="C2087" s="587"/>
    </row>
    <row r="2088" spans="1:3">
      <c r="A2088" s="587"/>
      <c r="B2088" s="587"/>
      <c r="C2088" s="587"/>
    </row>
    <row r="2089" spans="1:3">
      <c r="A2089" s="587"/>
      <c r="B2089" s="587"/>
      <c r="C2089" s="587"/>
    </row>
    <row r="2090" spans="1:3">
      <c r="A2090" s="587"/>
      <c r="B2090" s="587"/>
      <c r="C2090" s="587"/>
    </row>
    <row r="2091" spans="1:3">
      <c r="A2091" s="587"/>
      <c r="B2091" s="587"/>
      <c r="C2091" s="587"/>
    </row>
    <row r="2092" spans="1:3">
      <c r="A2092" s="587"/>
      <c r="B2092" s="587"/>
      <c r="C2092" s="587"/>
    </row>
    <row r="2093" spans="1:3">
      <c r="A2093" s="587"/>
      <c r="B2093" s="587"/>
      <c r="C2093" s="587"/>
    </row>
    <row r="2094" spans="1:3">
      <c r="A2094" s="587"/>
      <c r="B2094" s="587"/>
      <c r="C2094" s="587"/>
    </row>
    <row r="2095" spans="1:3">
      <c r="A2095" s="587"/>
      <c r="B2095" s="587"/>
      <c r="C2095" s="587"/>
    </row>
    <row r="2096" spans="1:3">
      <c r="A2096" s="587"/>
      <c r="B2096" s="587"/>
      <c r="C2096" s="587"/>
    </row>
    <row r="2097" spans="1:3">
      <c r="A2097" s="587"/>
      <c r="B2097" s="587"/>
      <c r="C2097" s="587"/>
    </row>
    <row r="2098" spans="1:3">
      <c r="A2098" s="587"/>
      <c r="B2098" s="587"/>
      <c r="C2098" s="587"/>
    </row>
    <row r="2099" spans="1:3">
      <c r="A2099" s="587"/>
      <c r="B2099" s="587"/>
      <c r="C2099" s="587"/>
    </row>
    <row r="2100" spans="1:3">
      <c r="A2100" s="587"/>
      <c r="B2100" s="587"/>
      <c r="C2100" s="587"/>
    </row>
    <row r="2101" spans="1:3">
      <c r="A2101" s="587"/>
      <c r="B2101" s="587"/>
      <c r="C2101" s="587"/>
    </row>
    <row r="2102" spans="1:3">
      <c r="A2102" s="587"/>
      <c r="B2102" s="587"/>
      <c r="C2102" s="587"/>
    </row>
    <row r="2103" spans="1:3">
      <c r="A2103" s="587"/>
      <c r="B2103" s="587"/>
      <c r="C2103" s="587"/>
    </row>
    <row r="2104" spans="1:3">
      <c r="A2104" s="587"/>
      <c r="B2104" s="587"/>
      <c r="C2104" s="587"/>
    </row>
    <row r="2105" spans="1:3">
      <c r="A2105" s="587"/>
      <c r="B2105" s="587"/>
      <c r="C2105" s="587"/>
    </row>
    <row r="2106" spans="1:3">
      <c r="A2106" s="587"/>
      <c r="B2106" s="587"/>
      <c r="C2106" s="587"/>
    </row>
    <row r="2107" spans="1:3">
      <c r="A2107" s="587"/>
      <c r="B2107" s="587"/>
      <c r="C2107" s="587"/>
    </row>
    <row r="2108" spans="1:3">
      <c r="A2108" s="587"/>
      <c r="B2108" s="587"/>
      <c r="C2108" s="587"/>
    </row>
    <row r="2109" spans="1:3">
      <c r="A2109" s="587"/>
      <c r="B2109" s="587"/>
      <c r="C2109" s="587"/>
    </row>
    <row r="2110" spans="1:3">
      <c r="A2110" s="587"/>
      <c r="B2110" s="587"/>
      <c r="C2110" s="587"/>
    </row>
    <row r="2111" spans="1:3">
      <c r="A2111" s="587"/>
      <c r="B2111" s="587"/>
      <c r="C2111" s="587"/>
    </row>
    <row r="2112" spans="1:3">
      <c r="A2112" s="587"/>
      <c r="B2112" s="587"/>
      <c r="C2112" s="587"/>
    </row>
    <row r="2113" spans="1:3">
      <c r="A2113" s="587"/>
      <c r="B2113" s="587"/>
      <c r="C2113" s="587"/>
    </row>
    <row r="2114" spans="1:3">
      <c r="A2114" s="587"/>
      <c r="B2114" s="587"/>
      <c r="C2114" s="587"/>
    </row>
    <row r="2115" spans="1:3">
      <c r="A2115" s="587"/>
      <c r="B2115" s="587"/>
      <c r="C2115" s="587"/>
    </row>
    <row r="2116" spans="1:3">
      <c r="A2116" s="587"/>
      <c r="B2116" s="587"/>
      <c r="C2116" s="587"/>
    </row>
    <row r="2117" spans="1:3">
      <c r="A2117" s="587"/>
      <c r="B2117" s="587"/>
      <c r="C2117" s="587"/>
    </row>
    <row r="2118" spans="1:3">
      <c r="A2118" s="587"/>
      <c r="B2118" s="587"/>
      <c r="C2118" s="587"/>
    </row>
    <row r="2119" spans="1:3">
      <c r="A2119" s="587"/>
      <c r="B2119" s="587"/>
      <c r="C2119" s="587"/>
    </row>
    <row r="2120" spans="1:3">
      <c r="A2120" s="587"/>
      <c r="B2120" s="587"/>
      <c r="C2120" s="587"/>
    </row>
    <row r="2121" spans="1:3">
      <c r="A2121" s="587"/>
      <c r="B2121" s="587"/>
      <c r="C2121" s="587"/>
    </row>
    <row r="2122" spans="1:3">
      <c r="A2122" s="587"/>
      <c r="B2122" s="587"/>
      <c r="C2122" s="587"/>
    </row>
    <row r="2123" spans="1:3">
      <c r="A2123" s="587"/>
      <c r="B2123" s="587"/>
      <c r="C2123" s="587"/>
    </row>
    <row r="2124" spans="1:3">
      <c r="A2124" s="587"/>
      <c r="B2124" s="587"/>
      <c r="C2124" s="587"/>
    </row>
    <row r="2125" spans="1:3">
      <c r="A2125" s="587"/>
      <c r="B2125" s="587"/>
      <c r="C2125" s="587"/>
    </row>
    <row r="2126" spans="1:3">
      <c r="A2126" s="587"/>
      <c r="B2126" s="587"/>
      <c r="C2126" s="587"/>
    </row>
    <row r="2127" spans="1:3">
      <c r="A2127" s="587"/>
      <c r="B2127" s="587"/>
      <c r="C2127" s="587"/>
    </row>
    <row r="2128" spans="1:3">
      <c r="A2128" s="587"/>
      <c r="B2128" s="587"/>
      <c r="C2128" s="587"/>
    </row>
    <row r="2129" spans="1:3">
      <c r="A2129" s="587"/>
      <c r="B2129" s="587"/>
      <c r="C2129" s="587"/>
    </row>
    <row r="2130" spans="1:3">
      <c r="A2130" s="587"/>
      <c r="B2130" s="587"/>
      <c r="C2130" s="587"/>
    </row>
    <row r="2131" spans="1:3">
      <c r="A2131" s="587"/>
      <c r="B2131" s="587"/>
      <c r="C2131" s="587"/>
    </row>
    <row r="2132" spans="1:3">
      <c r="A2132" s="587"/>
      <c r="B2132" s="587"/>
      <c r="C2132" s="587"/>
    </row>
    <row r="2133" spans="1:3">
      <c r="A2133" s="587"/>
      <c r="B2133" s="587"/>
      <c r="C2133" s="587"/>
    </row>
    <row r="2134" spans="1:3">
      <c r="A2134" s="587"/>
      <c r="B2134" s="587"/>
      <c r="C2134" s="587"/>
    </row>
    <row r="2135" spans="1:3">
      <c r="A2135" s="587"/>
      <c r="B2135" s="587"/>
      <c r="C2135" s="587"/>
    </row>
    <row r="2136" spans="1:3">
      <c r="A2136" s="587"/>
      <c r="B2136" s="587"/>
      <c r="C2136" s="587"/>
    </row>
    <row r="2137" spans="1:3">
      <c r="A2137" s="587"/>
      <c r="B2137" s="587"/>
      <c r="C2137" s="587"/>
    </row>
    <row r="2138" spans="1:3">
      <c r="A2138" s="587"/>
      <c r="B2138" s="587"/>
      <c r="C2138" s="587"/>
    </row>
    <row r="2139" spans="1:3">
      <c r="A2139" s="587"/>
      <c r="B2139" s="587"/>
      <c r="C2139" s="587"/>
    </row>
    <row r="2140" spans="1:3">
      <c r="A2140" s="587"/>
      <c r="B2140" s="587"/>
      <c r="C2140" s="587"/>
    </row>
    <row r="2141" spans="1:3">
      <c r="A2141" s="587"/>
      <c r="B2141" s="587"/>
      <c r="C2141" s="587"/>
    </row>
    <row r="2142" spans="1:3">
      <c r="A2142" s="587"/>
      <c r="B2142" s="587"/>
      <c r="C2142" s="587"/>
    </row>
    <row r="2143" spans="1:3">
      <c r="A2143" s="587"/>
      <c r="B2143" s="587"/>
      <c r="C2143" s="587"/>
    </row>
    <row r="2144" spans="1:3">
      <c r="A2144" s="587"/>
      <c r="B2144" s="587"/>
      <c r="C2144" s="587"/>
    </row>
    <row r="2145" spans="1:3">
      <c r="A2145" s="587"/>
      <c r="B2145" s="587"/>
      <c r="C2145" s="587"/>
    </row>
    <row r="2146" spans="1:3">
      <c r="A2146" s="587"/>
      <c r="B2146" s="587"/>
      <c r="C2146" s="587"/>
    </row>
    <row r="2147" spans="1:3">
      <c r="A2147" s="587"/>
      <c r="B2147" s="587"/>
      <c r="C2147" s="587"/>
    </row>
    <row r="2148" spans="1:3">
      <c r="A2148" s="587"/>
      <c r="B2148" s="587"/>
      <c r="C2148" s="587"/>
    </row>
    <row r="2149" spans="1:3">
      <c r="A2149" s="587"/>
      <c r="B2149" s="587"/>
      <c r="C2149" s="587"/>
    </row>
    <row r="2150" spans="1:3">
      <c r="A2150" s="587"/>
      <c r="B2150" s="587"/>
      <c r="C2150" s="587"/>
    </row>
    <row r="2151" spans="1:3">
      <c r="A2151" s="587"/>
      <c r="B2151" s="587"/>
      <c r="C2151" s="587"/>
    </row>
    <row r="2152" spans="1:3">
      <c r="A2152" s="587"/>
      <c r="B2152" s="587"/>
      <c r="C2152" s="587"/>
    </row>
    <row r="2153" spans="1:3">
      <c r="A2153" s="587"/>
      <c r="B2153" s="587"/>
      <c r="C2153" s="587"/>
    </row>
    <row r="2154" spans="1:3">
      <c r="A2154" s="587"/>
      <c r="B2154" s="587"/>
      <c r="C2154" s="587"/>
    </row>
    <row r="2155" spans="1:3">
      <c r="A2155" s="587"/>
      <c r="B2155" s="587"/>
      <c r="C2155" s="587"/>
    </row>
    <row r="2156" spans="1:3">
      <c r="A2156" s="587"/>
      <c r="B2156" s="587"/>
      <c r="C2156" s="587"/>
    </row>
    <row r="2157" spans="1:3">
      <c r="A2157" s="587"/>
      <c r="B2157" s="587"/>
      <c r="C2157" s="587"/>
    </row>
    <row r="2158" spans="1:3">
      <c r="A2158" s="587"/>
      <c r="B2158" s="587"/>
      <c r="C2158" s="587"/>
    </row>
    <row r="2159" spans="1:3">
      <c r="A2159" s="587"/>
      <c r="B2159" s="587"/>
      <c r="C2159" s="587"/>
    </row>
    <row r="2160" spans="1:3">
      <c r="A2160" s="587"/>
      <c r="B2160" s="587"/>
      <c r="C2160" s="587"/>
    </row>
    <row r="2161" spans="1:3">
      <c r="A2161" s="587"/>
      <c r="B2161" s="587"/>
      <c r="C2161" s="587"/>
    </row>
    <row r="2162" spans="1:3">
      <c r="A2162" s="587"/>
      <c r="B2162" s="587"/>
      <c r="C2162" s="587"/>
    </row>
    <row r="2163" spans="1:3">
      <c r="A2163" s="587"/>
      <c r="B2163" s="587"/>
      <c r="C2163" s="587"/>
    </row>
    <row r="2164" spans="1:3">
      <c r="A2164" s="587"/>
      <c r="B2164" s="587"/>
      <c r="C2164" s="587"/>
    </row>
    <row r="2165" spans="1:3">
      <c r="A2165" s="587"/>
      <c r="B2165" s="587"/>
      <c r="C2165" s="587"/>
    </row>
    <row r="2166" spans="1:3">
      <c r="A2166" s="587"/>
      <c r="B2166" s="587"/>
      <c r="C2166" s="587"/>
    </row>
    <row r="2167" spans="1:3">
      <c r="A2167" s="587"/>
      <c r="B2167" s="587"/>
      <c r="C2167" s="587"/>
    </row>
    <row r="2168" spans="1:3">
      <c r="A2168" s="587"/>
      <c r="B2168" s="587"/>
      <c r="C2168" s="587"/>
    </row>
    <row r="2169" spans="1:3">
      <c r="A2169" s="587"/>
      <c r="B2169" s="587"/>
      <c r="C2169" s="587"/>
    </row>
    <row r="2170" spans="1:3">
      <c r="A2170" s="587"/>
      <c r="B2170" s="587"/>
      <c r="C2170" s="587"/>
    </row>
    <row r="2171" spans="1:3">
      <c r="A2171" s="587"/>
      <c r="B2171" s="587"/>
      <c r="C2171" s="587"/>
    </row>
    <row r="2172" spans="1:3">
      <c r="A2172" s="587"/>
      <c r="B2172" s="587"/>
      <c r="C2172" s="587"/>
    </row>
    <row r="2173" spans="1:3">
      <c r="A2173" s="587"/>
      <c r="B2173" s="587"/>
      <c r="C2173" s="587"/>
    </row>
    <row r="2174" spans="1:3">
      <c r="A2174" s="587"/>
      <c r="B2174" s="587"/>
      <c r="C2174" s="587"/>
    </row>
    <row r="2175" spans="1:3">
      <c r="A2175" s="587"/>
      <c r="B2175" s="587"/>
      <c r="C2175" s="587"/>
    </row>
    <row r="2176" spans="1:3">
      <c r="A2176" s="587"/>
      <c r="B2176" s="587"/>
      <c r="C2176" s="587"/>
    </row>
    <row r="2177" spans="1:3">
      <c r="A2177" s="587"/>
      <c r="B2177" s="587"/>
      <c r="C2177" s="587"/>
    </row>
    <row r="2178" spans="1:3">
      <c r="A2178" s="587"/>
      <c r="B2178" s="587"/>
      <c r="C2178" s="587"/>
    </row>
    <row r="2179" spans="1:3">
      <c r="A2179" s="587"/>
      <c r="B2179" s="587"/>
      <c r="C2179" s="587"/>
    </row>
    <row r="2180" spans="1:3">
      <c r="A2180" s="587"/>
      <c r="B2180" s="587"/>
      <c r="C2180" s="587"/>
    </row>
    <row r="2181" spans="1:3">
      <c r="A2181" s="587"/>
      <c r="B2181" s="587"/>
      <c r="C2181" s="587"/>
    </row>
    <row r="2182" spans="1:3">
      <c r="A2182" s="587"/>
      <c r="B2182" s="587"/>
      <c r="C2182" s="587"/>
    </row>
    <row r="2183" spans="1:3">
      <c r="A2183" s="587"/>
      <c r="B2183" s="587"/>
      <c r="C2183" s="587"/>
    </row>
    <row r="2184" spans="1:3">
      <c r="A2184" s="587"/>
      <c r="B2184" s="587"/>
      <c r="C2184" s="587"/>
    </row>
    <row r="2185" spans="1:3">
      <c r="A2185" s="587"/>
      <c r="B2185" s="587"/>
      <c r="C2185" s="587"/>
    </row>
    <row r="2186" spans="1:3">
      <c r="A2186" s="587"/>
      <c r="B2186" s="587"/>
      <c r="C2186" s="587"/>
    </row>
    <row r="2187" spans="1:3">
      <c r="A2187" s="587"/>
      <c r="B2187" s="587"/>
      <c r="C2187" s="587"/>
    </row>
    <row r="2188" spans="1:3">
      <c r="A2188" s="587"/>
      <c r="B2188" s="587"/>
      <c r="C2188" s="587"/>
    </row>
    <row r="2189" spans="1:3">
      <c r="A2189" s="587"/>
      <c r="B2189" s="587"/>
      <c r="C2189" s="587"/>
    </row>
    <row r="2190" spans="1:3">
      <c r="A2190" s="587"/>
      <c r="B2190" s="587"/>
      <c r="C2190" s="587"/>
    </row>
    <row r="2191" spans="1:3">
      <c r="A2191" s="587"/>
      <c r="B2191" s="587"/>
      <c r="C2191" s="587"/>
    </row>
    <row r="2192" spans="1:3">
      <c r="A2192" s="587"/>
      <c r="B2192" s="587"/>
      <c r="C2192" s="587"/>
    </row>
    <row r="2193" spans="1:3">
      <c r="A2193" s="587"/>
      <c r="B2193" s="587"/>
      <c r="C2193" s="587"/>
    </row>
    <row r="2194" spans="1:3">
      <c r="A2194" s="587"/>
      <c r="B2194" s="587"/>
      <c r="C2194" s="587"/>
    </row>
    <row r="2195" spans="1:3">
      <c r="A2195" s="587"/>
      <c r="B2195" s="587"/>
      <c r="C2195" s="587"/>
    </row>
    <row r="2196" spans="1:3">
      <c r="A2196" s="587"/>
      <c r="B2196" s="587"/>
      <c r="C2196" s="587"/>
    </row>
    <row r="2197" spans="1:3">
      <c r="A2197" s="587"/>
      <c r="B2197" s="587"/>
      <c r="C2197" s="587"/>
    </row>
    <row r="2198" spans="1:3">
      <c r="A2198" s="587"/>
      <c r="B2198" s="587"/>
      <c r="C2198" s="587"/>
    </row>
    <row r="2199" spans="1:3">
      <c r="A2199" s="587"/>
      <c r="B2199" s="587"/>
      <c r="C2199" s="587"/>
    </row>
    <row r="2200" spans="1:3">
      <c r="A2200" s="587"/>
      <c r="B2200" s="587"/>
      <c r="C2200" s="587"/>
    </row>
    <row r="2201" spans="1:3">
      <c r="A2201" s="587"/>
      <c r="B2201" s="587"/>
      <c r="C2201" s="587"/>
    </row>
    <row r="2202" spans="1:3">
      <c r="A2202" s="587"/>
      <c r="B2202" s="587"/>
      <c r="C2202" s="587"/>
    </row>
    <row r="2203" spans="1:3">
      <c r="A2203" s="587"/>
      <c r="B2203" s="587"/>
      <c r="C2203" s="587"/>
    </row>
    <row r="2204" spans="1:3">
      <c r="A2204" s="587"/>
      <c r="B2204" s="587"/>
      <c r="C2204" s="587"/>
    </row>
    <row r="2205" spans="1:3">
      <c r="A2205" s="587"/>
      <c r="B2205" s="587"/>
      <c r="C2205" s="587"/>
    </row>
    <row r="2206" spans="1:3">
      <c r="A2206" s="587"/>
      <c r="B2206" s="587"/>
      <c r="C2206" s="587"/>
    </row>
    <row r="2207" spans="1:3">
      <c r="A2207" s="587"/>
      <c r="B2207" s="587"/>
      <c r="C2207" s="587"/>
    </row>
    <row r="2208" spans="1:3">
      <c r="A2208" s="587"/>
      <c r="B2208" s="587"/>
      <c r="C2208" s="587"/>
    </row>
    <row r="2209" spans="1:3">
      <c r="A2209" s="587"/>
      <c r="B2209" s="587"/>
      <c r="C2209" s="587"/>
    </row>
    <row r="2210" spans="1:3">
      <c r="A2210" s="587"/>
      <c r="B2210" s="587"/>
      <c r="C2210" s="587"/>
    </row>
    <row r="2211" spans="1:3">
      <c r="A2211" s="587"/>
      <c r="B2211" s="587"/>
      <c r="C2211" s="587"/>
    </row>
    <row r="2212" spans="1:3">
      <c r="A2212" s="587"/>
      <c r="B2212" s="587"/>
      <c r="C2212" s="587"/>
    </row>
    <row r="2213" spans="1:3">
      <c r="A2213" s="587"/>
      <c r="B2213" s="587"/>
      <c r="C2213" s="587"/>
    </row>
    <row r="2214" spans="1:3">
      <c r="A2214" s="587"/>
      <c r="B2214" s="587"/>
      <c r="C2214" s="587"/>
    </row>
    <row r="2215" spans="1:3">
      <c r="A2215" s="587"/>
      <c r="B2215" s="587"/>
      <c r="C2215" s="587"/>
    </row>
    <row r="2216" spans="1:3">
      <c r="A2216" s="587"/>
      <c r="B2216" s="587"/>
      <c r="C2216" s="587"/>
    </row>
    <row r="2217" spans="1:3">
      <c r="A2217" s="587"/>
      <c r="B2217" s="587"/>
      <c r="C2217" s="587"/>
    </row>
    <row r="2218" spans="1:3">
      <c r="A2218" s="587"/>
      <c r="B2218" s="587"/>
      <c r="C2218" s="587"/>
    </row>
    <row r="2219" spans="1:3">
      <c r="A2219" s="587"/>
      <c r="B2219" s="587"/>
      <c r="C2219" s="587"/>
    </row>
    <row r="2220" spans="1:3">
      <c r="A2220" s="587"/>
      <c r="B2220" s="587"/>
      <c r="C2220" s="587"/>
    </row>
    <row r="2221" spans="1:3">
      <c r="A2221" s="587"/>
      <c r="B2221" s="587"/>
      <c r="C2221" s="587"/>
    </row>
    <row r="2222" spans="1:3">
      <c r="A2222" s="587"/>
      <c r="B2222" s="587"/>
      <c r="C2222" s="587"/>
    </row>
    <row r="2223" spans="1:3">
      <c r="A2223" s="587"/>
      <c r="B2223" s="587"/>
      <c r="C2223" s="587"/>
    </row>
    <row r="2224" spans="1:3">
      <c r="A2224" s="587"/>
      <c r="B2224" s="587"/>
      <c r="C2224" s="587"/>
    </row>
    <row r="2225" spans="1:3">
      <c r="A2225" s="587"/>
      <c r="B2225" s="587"/>
      <c r="C2225" s="587"/>
    </row>
    <row r="2226" spans="1:3">
      <c r="A2226" s="587"/>
      <c r="B2226" s="587"/>
      <c r="C2226" s="587"/>
    </row>
    <row r="2227" spans="1:3">
      <c r="A2227" s="587"/>
      <c r="B2227" s="587"/>
      <c r="C2227" s="587"/>
    </row>
    <row r="2228" spans="1:3">
      <c r="A2228" s="587"/>
      <c r="B2228" s="587"/>
      <c r="C2228" s="587"/>
    </row>
    <row r="2229" spans="1:3">
      <c r="A2229" s="587"/>
      <c r="B2229" s="587"/>
      <c r="C2229" s="587"/>
    </row>
    <row r="2230" spans="1:3">
      <c r="A2230" s="587"/>
      <c r="B2230" s="587"/>
      <c r="C2230" s="587"/>
    </row>
    <row r="2231" spans="1:3">
      <c r="A2231" s="587"/>
      <c r="B2231" s="587"/>
      <c r="C2231" s="587"/>
    </row>
    <row r="2232" spans="1:3">
      <c r="A2232" s="587"/>
      <c r="B2232" s="587"/>
      <c r="C2232" s="587"/>
    </row>
    <row r="2233" spans="1:3">
      <c r="A2233" s="587"/>
      <c r="B2233" s="587"/>
      <c r="C2233" s="587"/>
    </row>
    <row r="2234" spans="1:3">
      <c r="A2234" s="587"/>
      <c r="B2234" s="587"/>
      <c r="C2234" s="587"/>
    </row>
    <row r="2235" spans="1:3">
      <c r="A2235" s="587"/>
      <c r="B2235" s="587"/>
      <c r="C2235" s="587"/>
    </row>
    <row r="2236" spans="1:3">
      <c r="A2236" s="587"/>
      <c r="B2236" s="587"/>
      <c r="C2236" s="587"/>
    </row>
    <row r="2237" spans="1:3">
      <c r="A2237" s="587"/>
      <c r="B2237" s="587"/>
      <c r="C2237" s="587"/>
    </row>
    <row r="2238" spans="1:3">
      <c r="A2238" s="587"/>
      <c r="B2238" s="587"/>
      <c r="C2238" s="587"/>
    </row>
    <row r="2239" spans="1:3">
      <c r="A2239" s="587"/>
      <c r="B2239" s="587"/>
      <c r="C2239" s="587"/>
    </row>
    <row r="2240" spans="1:3">
      <c r="A2240" s="587"/>
      <c r="B2240" s="587"/>
      <c r="C2240" s="587"/>
    </row>
    <row r="2241" spans="1:3">
      <c r="A2241" s="587"/>
      <c r="B2241" s="587"/>
      <c r="C2241" s="587"/>
    </row>
    <row r="2242" spans="1:3">
      <c r="A2242" s="587"/>
      <c r="B2242" s="587"/>
      <c r="C2242" s="587"/>
    </row>
    <row r="2243" spans="1:3">
      <c r="A2243" s="587"/>
      <c r="B2243" s="587"/>
      <c r="C2243" s="587"/>
    </row>
    <row r="2244" spans="1:3">
      <c r="A2244" s="587"/>
      <c r="B2244" s="587"/>
      <c r="C2244" s="587"/>
    </row>
    <row r="2245" spans="1:3">
      <c r="A2245" s="587"/>
      <c r="B2245" s="587"/>
      <c r="C2245" s="587"/>
    </row>
    <row r="2246" spans="1:3">
      <c r="A2246" s="587"/>
      <c r="B2246" s="587"/>
      <c r="C2246" s="587"/>
    </row>
    <row r="2247" spans="1:3">
      <c r="A2247" s="587"/>
      <c r="B2247" s="587"/>
      <c r="C2247" s="587"/>
    </row>
    <row r="2248" spans="1:3">
      <c r="A2248" s="587"/>
      <c r="B2248" s="587"/>
      <c r="C2248" s="587"/>
    </row>
    <row r="2249" spans="1:3">
      <c r="A2249" s="587"/>
      <c r="B2249" s="587"/>
      <c r="C2249" s="587"/>
    </row>
    <row r="2250" spans="1:3">
      <c r="A2250" s="587"/>
      <c r="B2250" s="587"/>
      <c r="C2250" s="587"/>
    </row>
    <row r="2251" spans="1:3">
      <c r="A2251" s="587"/>
      <c r="B2251" s="587"/>
      <c r="C2251" s="587"/>
    </row>
    <row r="2252" spans="1:3">
      <c r="A2252" s="587"/>
      <c r="B2252" s="587"/>
      <c r="C2252" s="587"/>
    </row>
    <row r="2253" spans="1:3">
      <c r="A2253" s="587"/>
      <c r="B2253" s="587"/>
      <c r="C2253" s="587"/>
    </row>
    <row r="2254" spans="1:3">
      <c r="A2254" s="587"/>
      <c r="B2254" s="587"/>
      <c r="C2254" s="587"/>
    </row>
    <row r="2255" spans="1:3">
      <c r="A2255" s="587"/>
      <c r="B2255" s="587"/>
      <c r="C2255" s="587"/>
    </row>
    <row r="2256" spans="1:3">
      <c r="A2256" s="587"/>
      <c r="B2256" s="587"/>
      <c r="C2256" s="587"/>
    </row>
    <row r="2257" spans="1:3">
      <c r="A2257" s="587"/>
      <c r="B2257" s="587"/>
      <c r="C2257" s="587"/>
    </row>
    <row r="2258" spans="1:3">
      <c r="A2258" s="587"/>
      <c r="B2258" s="587"/>
      <c r="C2258" s="587"/>
    </row>
    <row r="2259" spans="1:3">
      <c r="A2259" s="587"/>
      <c r="B2259" s="587"/>
      <c r="C2259" s="587"/>
    </row>
    <row r="2260" spans="1:3">
      <c r="A2260" s="587"/>
      <c r="B2260" s="587"/>
      <c r="C2260" s="587"/>
    </row>
    <row r="2261" spans="1:3">
      <c r="A2261" s="587"/>
      <c r="B2261" s="587"/>
      <c r="C2261" s="587"/>
    </row>
    <row r="2262" spans="1:3">
      <c r="A2262" s="587"/>
      <c r="B2262" s="587"/>
      <c r="C2262" s="587"/>
    </row>
    <row r="2263" spans="1:3">
      <c r="A2263" s="587"/>
      <c r="B2263" s="587"/>
      <c r="C2263" s="587"/>
    </row>
    <row r="2264" spans="1:3">
      <c r="A2264" s="587"/>
      <c r="B2264" s="587"/>
      <c r="C2264" s="587"/>
    </row>
    <row r="2265" spans="1:3">
      <c r="A2265" s="587"/>
      <c r="B2265" s="587"/>
      <c r="C2265" s="587"/>
    </row>
    <row r="2266" spans="1:3">
      <c r="A2266" s="587"/>
      <c r="B2266" s="587"/>
      <c r="C2266" s="587"/>
    </row>
    <row r="2267" spans="1:3">
      <c r="A2267" s="587"/>
      <c r="B2267" s="587"/>
      <c r="C2267" s="587"/>
    </row>
    <row r="2268" spans="1:3">
      <c r="A2268" s="587"/>
      <c r="B2268" s="587"/>
      <c r="C2268" s="587"/>
    </row>
    <row r="2269" spans="1:3">
      <c r="A2269" s="587"/>
      <c r="B2269" s="587"/>
      <c r="C2269" s="587"/>
    </row>
    <row r="2270" spans="1:3">
      <c r="A2270" s="587"/>
      <c r="B2270" s="587"/>
      <c r="C2270" s="587"/>
    </row>
    <row r="2271" spans="1:3">
      <c r="A2271" s="587"/>
      <c r="B2271" s="587"/>
      <c r="C2271" s="587"/>
    </row>
    <row r="2272" spans="1:3">
      <c r="A2272" s="587"/>
      <c r="B2272" s="587"/>
      <c r="C2272" s="587"/>
    </row>
    <row r="2273" spans="1:3">
      <c r="A2273" s="587"/>
      <c r="B2273" s="587"/>
      <c r="C2273" s="587"/>
    </row>
    <row r="2274" spans="1:3">
      <c r="A2274" s="587"/>
      <c r="B2274" s="587"/>
      <c r="C2274" s="587"/>
    </row>
    <row r="2275" spans="1:3">
      <c r="A2275" s="587"/>
      <c r="B2275" s="587"/>
      <c r="C2275" s="587"/>
    </row>
    <row r="2276" spans="1:3">
      <c r="A2276" s="587"/>
      <c r="B2276" s="587"/>
      <c r="C2276" s="587"/>
    </row>
    <row r="2277" spans="1:3">
      <c r="A2277" s="587"/>
      <c r="B2277" s="587"/>
      <c r="C2277" s="587"/>
    </row>
    <row r="2278" spans="1:3">
      <c r="A2278" s="587"/>
      <c r="B2278" s="587"/>
      <c r="C2278" s="587"/>
    </row>
    <row r="2279" spans="1:3">
      <c r="A2279" s="587"/>
      <c r="B2279" s="587"/>
      <c r="C2279" s="587"/>
    </row>
    <row r="2280" spans="1:3">
      <c r="A2280" s="587"/>
      <c r="B2280" s="587"/>
      <c r="C2280" s="587"/>
    </row>
    <row r="2281" spans="1:3">
      <c r="A2281" s="587"/>
      <c r="B2281" s="587"/>
      <c r="C2281" s="587"/>
    </row>
    <row r="2282" spans="1:3">
      <c r="A2282" s="587"/>
      <c r="B2282" s="587"/>
      <c r="C2282" s="587"/>
    </row>
    <row r="2283" spans="1:3">
      <c r="A2283" s="587"/>
      <c r="B2283" s="587"/>
      <c r="C2283" s="587"/>
    </row>
    <row r="2284" spans="1:3">
      <c r="A2284" s="587"/>
      <c r="B2284" s="587"/>
      <c r="C2284" s="587"/>
    </row>
    <row r="2285" spans="1:3">
      <c r="A2285" s="587"/>
      <c r="B2285" s="587"/>
      <c r="C2285" s="587"/>
    </row>
    <row r="2286" spans="1:3">
      <c r="A2286" s="587"/>
      <c r="B2286" s="587"/>
      <c r="C2286" s="587"/>
    </row>
    <row r="2287" spans="1:3">
      <c r="A2287" s="587"/>
      <c r="B2287" s="587"/>
      <c r="C2287" s="587"/>
    </row>
    <row r="2288" spans="1:3">
      <c r="A2288" s="587"/>
      <c r="B2288" s="587"/>
      <c r="C2288" s="587"/>
    </row>
    <row r="2289" spans="1:3">
      <c r="A2289" s="587"/>
      <c r="B2289" s="587"/>
      <c r="C2289" s="587"/>
    </row>
    <row r="2290" spans="1:3">
      <c r="A2290" s="587"/>
      <c r="B2290" s="587"/>
      <c r="C2290" s="587"/>
    </row>
    <row r="2291" spans="1:3">
      <c r="A2291" s="587"/>
      <c r="B2291" s="587"/>
      <c r="C2291" s="587"/>
    </row>
    <row r="2292" spans="1:3">
      <c r="A2292" s="587"/>
      <c r="B2292" s="587"/>
      <c r="C2292" s="587"/>
    </row>
    <row r="2293" spans="1:3">
      <c r="A2293" s="587"/>
      <c r="B2293" s="587"/>
      <c r="C2293" s="587"/>
    </row>
    <row r="2294" spans="1:3">
      <c r="A2294" s="587"/>
      <c r="B2294" s="587"/>
      <c r="C2294" s="587"/>
    </row>
    <row r="2295" spans="1:3">
      <c r="A2295" s="587"/>
      <c r="B2295" s="587"/>
      <c r="C2295" s="587"/>
    </row>
    <row r="2296" spans="1:3">
      <c r="A2296" s="587"/>
      <c r="B2296" s="587"/>
      <c r="C2296" s="587"/>
    </row>
    <row r="2297" spans="1:3">
      <c r="A2297" s="587"/>
      <c r="B2297" s="587"/>
      <c r="C2297" s="587"/>
    </row>
    <row r="2298" spans="1:3">
      <c r="A2298" s="587"/>
      <c r="B2298" s="587"/>
      <c r="C2298" s="587"/>
    </row>
    <row r="2299" spans="1:3">
      <c r="A2299" s="587"/>
      <c r="B2299" s="587"/>
      <c r="C2299" s="587"/>
    </row>
    <row r="2300" spans="1:3">
      <c r="A2300" s="587"/>
      <c r="B2300" s="587"/>
      <c r="C2300" s="587"/>
    </row>
    <row r="2301" spans="1:3">
      <c r="A2301" s="587"/>
      <c r="B2301" s="587"/>
      <c r="C2301" s="587"/>
    </row>
    <row r="2302" spans="1:3">
      <c r="A2302" s="587"/>
      <c r="B2302" s="587"/>
      <c r="C2302" s="587"/>
    </row>
    <row r="2303" spans="1:3">
      <c r="A2303" s="587"/>
      <c r="B2303" s="587"/>
      <c r="C2303" s="587"/>
    </row>
    <row r="2304" spans="1:3">
      <c r="A2304" s="587"/>
      <c r="B2304" s="587"/>
      <c r="C2304" s="587"/>
    </row>
    <row r="2305" spans="1:3">
      <c r="A2305" s="587"/>
      <c r="B2305" s="587"/>
      <c r="C2305" s="587"/>
    </row>
    <row r="2306" spans="1:3">
      <c r="A2306" s="587"/>
      <c r="B2306" s="587"/>
      <c r="C2306" s="587"/>
    </row>
    <row r="2307" spans="1:3">
      <c r="A2307" s="587"/>
      <c r="B2307" s="587"/>
      <c r="C2307" s="587"/>
    </row>
    <row r="2308" spans="1:3">
      <c r="A2308" s="587"/>
      <c r="B2308" s="587"/>
      <c r="C2308" s="587"/>
    </row>
    <row r="2309" spans="1:3">
      <c r="A2309" s="587"/>
      <c r="B2309" s="587"/>
      <c r="C2309" s="587"/>
    </row>
    <row r="2310" spans="1:3">
      <c r="A2310" s="587"/>
      <c r="B2310" s="587"/>
      <c r="C2310" s="587"/>
    </row>
    <row r="2311" spans="1:3">
      <c r="A2311" s="587"/>
      <c r="B2311" s="587"/>
      <c r="C2311" s="587"/>
    </row>
    <row r="2312" spans="1:3">
      <c r="A2312" s="587"/>
      <c r="B2312" s="587"/>
      <c r="C2312" s="587"/>
    </row>
    <row r="2313" spans="1:3">
      <c r="A2313" s="587"/>
      <c r="B2313" s="587"/>
      <c r="C2313" s="587"/>
    </row>
    <row r="2314" spans="1:3">
      <c r="A2314" s="587"/>
      <c r="B2314" s="587"/>
      <c r="C2314" s="587"/>
    </row>
    <row r="2315" spans="1:3">
      <c r="A2315" s="587"/>
      <c r="B2315" s="587"/>
      <c r="C2315" s="587"/>
    </row>
    <row r="2316" spans="1:3">
      <c r="A2316" s="587"/>
      <c r="B2316" s="587"/>
      <c r="C2316" s="587"/>
    </row>
    <row r="2317" spans="1:3">
      <c r="A2317" s="587"/>
      <c r="B2317" s="587"/>
      <c r="C2317" s="587"/>
    </row>
    <row r="2318" spans="1:3">
      <c r="A2318" s="587"/>
      <c r="B2318" s="587"/>
      <c r="C2318" s="587"/>
    </row>
    <row r="2319" spans="1:3">
      <c r="A2319" s="587"/>
      <c r="B2319" s="587"/>
      <c r="C2319" s="587"/>
    </row>
    <row r="2320" spans="1:3">
      <c r="A2320" s="587"/>
      <c r="B2320" s="587"/>
      <c r="C2320" s="587"/>
    </row>
    <row r="2321" spans="1:3">
      <c r="A2321" s="587"/>
      <c r="B2321" s="587"/>
      <c r="C2321" s="587"/>
    </row>
    <row r="2322" spans="1:3">
      <c r="A2322" s="587"/>
      <c r="B2322" s="587"/>
      <c r="C2322" s="587"/>
    </row>
    <row r="2323" spans="1:3">
      <c r="A2323" s="587"/>
      <c r="B2323" s="587"/>
      <c r="C2323" s="587"/>
    </row>
    <row r="2324" spans="1:3">
      <c r="A2324" s="587"/>
      <c r="B2324" s="587"/>
      <c r="C2324" s="587"/>
    </row>
    <row r="2325" spans="1:3">
      <c r="A2325" s="587"/>
      <c r="B2325" s="587"/>
      <c r="C2325" s="587"/>
    </row>
    <row r="2326" spans="1:3">
      <c r="A2326" s="587"/>
      <c r="B2326" s="587"/>
      <c r="C2326" s="587"/>
    </row>
    <row r="2327" spans="1:3">
      <c r="A2327" s="587"/>
      <c r="B2327" s="587"/>
      <c r="C2327" s="587"/>
    </row>
    <row r="2328" spans="1:3">
      <c r="A2328" s="587"/>
      <c r="B2328" s="587"/>
      <c r="C2328" s="587"/>
    </row>
    <row r="2329" spans="1:3">
      <c r="A2329" s="587"/>
      <c r="B2329" s="587"/>
      <c r="C2329" s="587"/>
    </row>
    <row r="2330" spans="1:3">
      <c r="A2330" s="587"/>
      <c r="B2330" s="587"/>
      <c r="C2330" s="587"/>
    </row>
    <row r="2331" spans="1:3">
      <c r="A2331" s="587"/>
      <c r="B2331" s="587"/>
      <c r="C2331" s="587"/>
    </row>
    <row r="2332" spans="1:3">
      <c r="A2332" s="587"/>
      <c r="B2332" s="587"/>
      <c r="C2332" s="587"/>
    </row>
    <row r="2333" spans="1:3">
      <c r="A2333" s="587"/>
      <c r="B2333" s="587"/>
      <c r="C2333" s="587"/>
    </row>
    <row r="2334" spans="1:3">
      <c r="A2334" s="587"/>
      <c r="B2334" s="587"/>
      <c r="C2334" s="587"/>
    </row>
    <row r="2335" spans="1:3">
      <c r="A2335" s="587"/>
      <c r="B2335" s="587"/>
      <c r="C2335" s="587"/>
    </row>
    <row r="2336" spans="1:3">
      <c r="A2336" s="587"/>
      <c r="B2336" s="587"/>
      <c r="C2336" s="587"/>
    </row>
    <row r="2337" spans="1:3">
      <c r="A2337" s="587"/>
      <c r="B2337" s="587"/>
      <c r="C2337" s="587"/>
    </row>
    <row r="2338" spans="1:3">
      <c r="A2338" s="587"/>
      <c r="B2338" s="587"/>
      <c r="C2338" s="587"/>
    </row>
    <row r="2339" spans="1:3">
      <c r="A2339" s="587"/>
      <c r="B2339" s="587"/>
      <c r="C2339" s="587"/>
    </row>
    <row r="2340" spans="1:3">
      <c r="A2340" s="587"/>
      <c r="B2340" s="587"/>
      <c r="C2340" s="587"/>
    </row>
    <row r="2341" spans="1:3">
      <c r="A2341" s="587"/>
      <c r="B2341" s="587"/>
      <c r="C2341" s="587"/>
    </row>
    <row r="2342" spans="1:3">
      <c r="A2342" s="587"/>
      <c r="B2342" s="587"/>
      <c r="C2342" s="587"/>
    </row>
    <row r="2343" spans="1:3">
      <c r="A2343" s="587"/>
      <c r="B2343" s="587"/>
      <c r="C2343" s="587"/>
    </row>
    <row r="2344" spans="1:3">
      <c r="A2344" s="587"/>
      <c r="B2344" s="587"/>
      <c r="C2344" s="587"/>
    </row>
    <row r="2345" spans="1:3">
      <c r="A2345" s="587"/>
      <c r="B2345" s="587"/>
      <c r="C2345" s="587"/>
    </row>
    <row r="2346" spans="1:3">
      <c r="A2346" s="587"/>
      <c r="B2346" s="587"/>
      <c r="C2346" s="587"/>
    </row>
    <row r="2347" spans="1:3">
      <c r="A2347" s="587"/>
      <c r="B2347" s="587"/>
      <c r="C2347" s="587"/>
    </row>
    <row r="2348" spans="1:3">
      <c r="A2348" s="587"/>
      <c r="B2348" s="587"/>
      <c r="C2348" s="587"/>
    </row>
    <row r="2349" spans="1:3">
      <c r="A2349" s="587"/>
      <c r="B2349" s="587"/>
      <c r="C2349" s="587"/>
    </row>
    <row r="2350" spans="1:3">
      <c r="A2350" s="587"/>
      <c r="B2350" s="587"/>
      <c r="C2350" s="587"/>
    </row>
    <row r="2351" spans="1:3">
      <c r="A2351" s="587"/>
      <c r="B2351" s="587"/>
      <c r="C2351" s="587"/>
    </row>
    <row r="2352" spans="1:3">
      <c r="A2352" s="587"/>
      <c r="B2352" s="587"/>
      <c r="C2352" s="587"/>
    </row>
    <row r="2353" spans="1:3">
      <c r="A2353" s="587"/>
      <c r="B2353" s="587"/>
      <c r="C2353" s="587"/>
    </row>
    <row r="2354" spans="1:3">
      <c r="A2354" s="587"/>
      <c r="B2354" s="587"/>
      <c r="C2354" s="587"/>
    </row>
    <row r="2355" spans="1:3">
      <c r="A2355" s="587"/>
      <c r="B2355" s="587"/>
      <c r="C2355" s="587"/>
    </row>
    <row r="2356" spans="1:3">
      <c r="A2356" s="587"/>
      <c r="B2356" s="587"/>
      <c r="C2356" s="587"/>
    </row>
    <row r="2357" spans="1:3">
      <c r="A2357" s="587"/>
      <c r="B2357" s="587"/>
      <c r="C2357" s="587"/>
    </row>
    <row r="2358" spans="1:3">
      <c r="A2358" s="587"/>
      <c r="B2358" s="587"/>
      <c r="C2358" s="587"/>
    </row>
    <row r="2359" spans="1:3">
      <c r="A2359" s="587"/>
      <c r="B2359" s="587"/>
      <c r="C2359" s="587"/>
    </row>
    <row r="2360" spans="1:3">
      <c r="A2360" s="587"/>
      <c r="B2360" s="587"/>
      <c r="C2360" s="587"/>
    </row>
    <row r="2361" spans="1:3">
      <c r="A2361" s="587"/>
      <c r="B2361" s="587"/>
      <c r="C2361" s="587"/>
    </row>
    <row r="2362" spans="1:3">
      <c r="A2362" s="587"/>
      <c r="B2362" s="587"/>
      <c r="C2362" s="587"/>
    </row>
    <row r="2363" spans="1:3">
      <c r="A2363" s="587"/>
      <c r="B2363" s="587"/>
      <c r="C2363" s="587"/>
    </row>
    <row r="2364" spans="1:3">
      <c r="A2364" s="587"/>
      <c r="B2364" s="587"/>
      <c r="C2364" s="587"/>
    </row>
    <row r="2365" spans="1:3">
      <c r="A2365" s="587"/>
      <c r="B2365" s="587"/>
      <c r="C2365" s="587"/>
    </row>
    <row r="2366" spans="1:3">
      <c r="A2366" s="587"/>
      <c r="B2366" s="587"/>
      <c r="C2366" s="587"/>
    </row>
    <row r="2367" spans="1:3">
      <c r="A2367" s="587"/>
      <c r="B2367" s="587"/>
      <c r="C2367" s="587"/>
    </row>
    <row r="2368" spans="1:3">
      <c r="A2368" s="587"/>
      <c r="B2368" s="587"/>
      <c r="C2368" s="587"/>
    </row>
    <row r="2369" spans="1:3">
      <c r="A2369" s="587"/>
      <c r="B2369" s="587"/>
      <c r="C2369" s="587"/>
    </row>
    <row r="2370" spans="1:3">
      <c r="A2370" s="587"/>
      <c r="B2370" s="587"/>
      <c r="C2370" s="587"/>
    </row>
    <row r="2371" spans="1:3">
      <c r="A2371" s="587"/>
      <c r="B2371" s="587"/>
      <c r="C2371" s="587"/>
    </row>
    <row r="2372" spans="1:3">
      <c r="A2372" s="587"/>
      <c r="B2372" s="587"/>
      <c r="C2372" s="587"/>
    </row>
    <row r="2373" spans="1:3">
      <c r="A2373" s="587"/>
      <c r="B2373" s="587"/>
      <c r="C2373" s="587"/>
    </row>
    <row r="2374" spans="1:3">
      <c r="A2374" s="587"/>
      <c r="B2374" s="587"/>
      <c r="C2374" s="587"/>
    </row>
    <row r="2375" spans="1:3">
      <c r="A2375" s="587"/>
      <c r="B2375" s="587"/>
      <c r="C2375" s="587"/>
    </row>
    <row r="2376" spans="1:3">
      <c r="A2376" s="587"/>
      <c r="B2376" s="587"/>
      <c r="C2376" s="587"/>
    </row>
    <row r="2377" spans="1:3">
      <c r="A2377" s="587"/>
      <c r="B2377" s="587"/>
      <c r="C2377" s="587"/>
    </row>
    <row r="2378" spans="1:3">
      <c r="A2378" s="587"/>
      <c r="B2378" s="587"/>
      <c r="C2378" s="587"/>
    </row>
    <row r="2379" spans="1:3">
      <c r="A2379" s="587"/>
      <c r="B2379" s="587"/>
      <c r="C2379" s="587"/>
    </row>
    <row r="2380" spans="1:3">
      <c r="A2380" s="587"/>
      <c r="B2380" s="587"/>
      <c r="C2380" s="587"/>
    </row>
    <row r="2381" spans="1:3">
      <c r="A2381" s="587"/>
      <c r="B2381" s="587"/>
      <c r="C2381" s="587"/>
    </row>
    <row r="2382" spans="1:3">
      <c r="A2382" s="587"/>
      <c r="B2382" s="587"/>
      <c r="C2382" s="587"/>
    </row>
    <row r="2383" spans="1:3">
      <c r="A2383" s="587"/>
      <c r="B2383" s="587"/>
      <c r="C2383" s="587"/>
    </row>
    <row r="2384" spans="1:3">
      <c r="A2384" s="587"/>
      <c r="B2384" s="587"/>
      <c r="C2384" s="587"/>
    </row>
    <row r="2385" spans="1:3">
      <c r="A2385" s="587"/>
      <c r="B2385" s="587"/>
      <c r="C2385" s="587"/>
    </row>
    <row r="2386" spans="1:3">
      <c r="A2386" s="587"/>
      <c r="B2386" s="587"/>
      <c r="C2386" s="587"/>
    </row>
    <row r="2387" spans="1:3">
      <c r="A2387" s="587"/>
      <c r="B2387" s="587"/>
      <c r="C2387" s="587"/>
    </row>
    <row r="2388" spans="1:3">
      <c r="A2388" s="587"/>
      <c r="B2388" s="587"/>
      <c r="C2388" s="587"/>
    </row>
    <row r="2389" spans="1:3">
      <c r="A2389" s="587"/>
      <c r="B2389" s="587"/>
      <c r="C2389" s="587"/>
    </row>
    <row r="2390" spans="1:3">
      <c r="A2390" s="587"/>
      <c r="B2390" s="587"/>
      <c r="C2390" s="587"/>
    </row>
    <row r="2391" spans="1:3">
      <c r="A2391" s="587"/>
      <c r="B2391" s="587"/>
      <c r="C2391" s="587"/>
    </row>
    <row r="2392" spans="1:3">
      <c r="A2392" s="587"/>
      <c r="B2392" s="587"/>
      <c r="C2392" s="587"/>
    </row>
    <row r="2393" spans="1:3">
      <c r="A2393" s="587"/>
      <c r="B2393" s="587"/>
      <c r="C2393" s="587"/>
    </row>
    <row r="2394" spans="1:3">
      <c r="A2394" s="587"/>
      <c r="B2394" s="587"/>
      <c r="C2394" s="587"/>
    </row>
    <row r="2395" spans="1:3">
      <c r="A2395" s="587"/>
      <c r="B2395" s="587"/>
      <c r="C2395" s="587"/>
    </row>
    <row r="2396" spans="1:3">
      <c r="A2396" s="587"/>
      <c r="B2396" s="587"/>
      <c r="C2396" s="587"/>
    </row>
    <row r="2397" spans="1:3">
      <c r="A2397" s="587"/>
      <c r="B2397" s="587"/>
      <c r="C2397" s="587"/>
    </row>
    <row r="2398" spans="1:3">
      <c r="A2398" s="587"/>
      <c r="B2398" s="587"/>
      <c r="C2398" s="587"/>
    </row>
    <row r="2399" spans="1:3">
      <c r="A2399" s="587"/>
      <c r="B2399" s="587"/>
      <c r="C2399" s="587"/>
    </row>
    <row r="2400" spans="1:3">
      <c r="A2400" s="587"/>
      <c r="B2400" s="587"/>
      <c r="C2400" s="587"/>
    </row>
    <row r="2401" spans="1:3">
      <c r="A2401" s="587"/>
      <c r="B2401" s="587"/>
      <c r="C2401" s="587"/>
    </row>
    <row r="2402" spans="1:3">
      <c r="A2402" s="587"/>
      <c r="B2402" s="587"/>
      <c r="C2402" s="587"/>
    </row>
    <row r="2403" spans="1:3">
      <c r="A2403" s="587"/>
      <c r="B2403" s="587"/>
      <c r="C2403" s="587"/>
    </row>
    <row r="2404" spans="1:3">
      <c r="A2404" s="587"/>
      <c r="B2404" s="587"/>
      <c r="C2404" s="587"/>
    </row>
    <row r="2405" spans="1:3">
      <c r="A2405" s="587"/>
      <c r="B2405" s="587"/>
      <c r="C2405" s="587"/>
    </row>
    <row r="2406" spans="1:3">
      <c r="A2406" s="587"/>
      <c r="B2406" s="587"/>
      <c r="C2406" s="587"/>
    </row>
    <row r="2407" spans="1:3">
      <c r="A2407" s="587"/>
      <c r="B2407" s="587"/>
      <c r="C2407" s="587"/>
    </row>
    <row r="2408" spans="1:3">
      <c r="A2408" s="587"/>
      <c r="B2408" s="587"/>
      <c r="C2408" s="587"/>
    </row>
    <row r="2409" spans="1:3">
      <c r="A2409" s="587"/>
      <c r="B2409" s="587"/>
      <c r="C2409" s="587"/>
    </row>
    <row r="2410" spans="1:3">
      <c r="A2410" s="587"/>
      <c r="B2410" s="587"/>
      <c r="C2410" s="587"/>
    </row>
    <row r="2411" spans="1:3">
      <c r="A2411" s="587"/>
      <c r="B2411" s="587"/>
      <c r="C2411" s="587"/>
    </row>
    <row r="2412" spans="1:3">
      <c r="A2412" s="587"/>
      <c r="B2412" s="587"/>
      <c r="C2412" s="587"/>
    </row>
    <row r="2413" spans="1:3">
      <c r="A2413" s="587"/>
      <c r="B2413" s="587"/>
      <c r="C2413" s="587"/>
    </row>
    <row r="2414" spans="1:3">
      <c r="A2414" s="587"/>
      <c r="B2414" s="587"/>
      <c r="C2414" s="587"/>
    </row>
    <row r="2415" spans="1:3">
      <c r="A2415" s="587"/>
      <c r="B2415" s="587"/>
      <c r="C2415" s="587"/>
    </row>
    <row r="2416" spans="1:3">
      <c r="A2416" s="587"/>
      <c r="B2416" s="587"/>
      <c r="C2416" s="587"/>
    </row>
    <row r="2417" spans="1:3">
      <c r="A2417" s="587"/>
      <c r="B2417" s="587"/>
      <c r="C2417" s="587"/>
    </row>
    <row r="2418" spans="1:3">
      <c r="A2418" s="587"/>
      <c r="B2418" s="587"/>
      <c r="C2418" s="587"/>
    </row>
    <row r="2419" spans="1:3">
      <c r="A2419" s="587"/>
      <c r="B2419" s="587"/>
      <c r="C2419" s="587"/>
    </row>
    <row r="2420" spans="1:3">
      <c r="A2420" s="587"/>
      <c r="B2420" s="587"/>
      <c r="C2420" s="587"/>
    </row>
    <row r="2421" spans="1:3">
      <c r="A2421" s="587"/>
      <c r="B2421" s="587"/>
      <c r="C2421" s="587"/>
    </row>
    <row r="2422" spans="1:3">
      <c r="A2422" s="587"/>
      <c r="B2422" s="587"/>
      <c r="C2422" s="587"/>
    </row>
    <row r="2423" spans="1:3">
      <c r="A2423" s="587"/>
      <c r="B2423" s="587"/>
      <c r="C2423" s="587"/>
    </row>
    <row r="2424" spans="1:3">
      <c r="A2424" s="587"/>
      <c r="B2424" s="587"/>
      <c r="C2424" s="587"/>
    </row>
    <row r="2425" spans="1:3">
      <c r="A2425" s="587"/>
      <c r="B2425" s="587"/>
      <c r="C2425" s="587"/>
    </row>
    <row r="2426" spans="1:3">
      <c r="A2426" s="587"/>
      <c r="B2426" s="587"/>
      <c r="C2426" s="587"/>
    </row>
    <row r="2427" spans="1:3">
      <c r="A2427" s="587"/>
      <c r="B2427" s="587"/>
      <c r="C2427" s="587"/>
    </row>
    <row r="2428" spans="1:3">
      <c r="A2428" s="587"/>
      <c r="B2428" s="587"/>
      <c r="C2428" s="587"/>
    </row>
    <row r="2429" spans="1:3">
      <c r="A2429" s="587"/>
      <c r="B2429" s="587"/>
      <c r="C2429" s="587"/>
    </row>
    <row r="2430" spans="1:3">
      <c r="A2430" s="587"/>
      <c r="B2430" s="587"/>
      <c r="C2430" s="587"/>
    </row>
    <row r="2431" spans="1:3">
      <c r="A2431" s="587"/>
      <c r="B2431" s="587"/>
      <c r="C2431" s="587"/>
    </row>
    <row r="2432" spans="1:3">
      <c r="A2432" s="587"/>
      <c r="B2432" s="587"/>
      <c r="C2432" s="587"/>
    </row>
    <row r="2433" spans="1:3">
      <c r="A2433" s="587"/>
      <c r="B2433" s="587"/>
      <c r="C2433" s="587"/>
    </row>
    <row r="2434" spans="1:3">
      <c r="A2434" s="587"/>
      <c r="B2434" s="587"/>
      <c r="C2434" s="587"/>
    </row>
    <row r="2435" spans="1:3">
      <c r="A2435" s="587"/>
      <c r="B2435" s="587"/>
      <c r="C2435" s="587"/>
    </row>
    <row r="2436" spans="1:3">
      <c r="A2436" s="587"/>
      <c r="B2436" s="587"/>
      <c r="C2436" s="587"/>
    </row>
    <row r="2437" spans="1:3">
      <c r="A2437" s="587"/>
      <c r="B2437" s="587"/>
      <c r="C2437" s="587"/>
    </row>
    <row r="2438" spans="1:3">
      <c r="A2438" s="587"/>
      <c r="B2438" s="587"/>
      <c r="C2438" s="587"/>
    </row>
    <row r="2439" spans="1:3">
      <c r="A2439" s="587"/>
      <c r="B2439" s="587"/>
      <c r="C2439" s="587"/>
    </row>
    <row r="2440" spans="1:3">
      <c r="A2440" s="587"/>
      <c r="B2440" s="587"/>
      <c r="C2440" s="587"/>
    </row>
    <row r="2441" spans="1:3">
      <c r="A2441" s="587"/>
      <c r="B2441" s="587"/>
      <c r="C2441" s="587"/>
    </row>
    <row r="2442" spans="1:3">
      <c r="A2442" s="587"/>
      <c r="B2442" s="587"/>
      <c r="C2442" s="587"/>
    </row>
    <row r="2443" spans="1:3">
      <c r="A2443" s="587"/>
      <c r="B2443" s="587"/>
      <c r="C2443" s="587"/>
    </row>
    <row r="2444" spans="1:3">
      <c r="A2444" s="587"/>
      <c r="B2444" s="587"/>
      <c r="C2444" s="587"/>
    </row>
    <row r="2445" spans="1:3">
      <c r="A2445" s="587"/>
      <c r="B2445" s="587"/>
      <c r="C2445" s="587"/>
    </row>
    <row r="2446" spans="1:3">
      <c r="A2446" s="587"/>
      <c r="B2446" s="587"/>
      <c r="C2446" s="587"/>
    </row>
    <row r="2447" spans="1:3">
      <c r="A2447" s="587"/>
      <c r="B2447" s="587"/>
      <c r="C2447" s="587"/>
    </row>
    <row r="2448" spans="1:3">
      <c r="A2448" s="587"/>
      <c r="B2448" s="587"/>
      <c r="C2448" s="587"/>
    </row>
    <row r="2449" spans="1:3">
      <c r="A2449" s="587"/>
      <c r="B2449" s="587"/>
      <c r="C2449" s="587"/>
    </row>
    <row r="2450" spans="1:3">
      <c r="A2450" s="587"/>
      <c r="B2450" s="587"/>
      <c r="C2450" s="587"/>
    </row>
    <row r="2451" spans="1:3">
      <c r="A2451" s="587"/>
      <c r="B2451" s="587"/>
      <c r="C2451" s="587"/>
    </row>
    <row r="2452" spans="1:3">
      <c r="A2452" s="587"/>
      <c r="B2452" s="587"/>
      <c r="C2452" s="587"/>
    </row>
    <row r="2453" spans="1:3">
      <c r="A2453" s="587"/>
      <c r="B2453" s="587"/>
      <c r="C2453" s="587"/>
    </row>
    <row r="2454" spans="1:3">
      <c r="A2454" s="587"/>
      <c r="B2454" s="587"/>
      <c r="C2454" s="587"/>
    </row>
    <row r="2455" spans="1:3">
      <c r="A2455" s="587"/>
      <c r="B2455" s="587"/>
      <c r="C2455" s="587"/>
    </row>
    <row r="2456" spans="1:3">
      <c r="A2456" s="587"/>
      <c r="B2456" s="587"/>
      <c r="C2456" s="587"/>
    </row>
    <row r="2457" spans="1:3">
      <c r="A2457" s="587"/>
      <c r="B2457" s="587"/>
      <c r="C2457" s="587"/>
    </row>
    <row r="2458" spans="1:3">
      <c r="A2458" s="587"/>
      <c r="B2458" s="587"/>
      <c r="C2458" s="587"/>
    </row>
    <row r="2459" spans="1:3">
      <c r="A2459" s="587"/>
      <c r="B2459" s="587"/>
      <c r="C2459" s="587"/>
    </row>
    <row r="2460" spans="1:3">
      <c r="A2460" s="587"/>
      <c r="B2460" s="587"/>
      <c r="C2460" s="587"/>
    </row>
    <row r="2461" spans="1:3">
      <c r="A2461" s="587"/>
      <c r="B2461" s="587"/>
      <c r="C2461" s="587"/>
    </row>
    <row r="2462" spans="1:3">
      <c r="A2462" s="587"/>
      <c r="B2462" s="587"/>
      <c r="C2462" s="587"/>
    </row>
    <row r="2463" spans="1:3">
      <c r="A2463" s="587"/>
      <c r="B2463" s="587"/>
      <c r="C2463" s="587"/>
    </row>
    <row r="2464" spans="1:3">
      <c r="A2464" s="587"/>
      <c r="B2464" s="587"/>
      <c r="C2464" s="587"/>
    </row>
    <row r="2465" spans="1:3">
      <c r="A2465" s="587"/>
      <c r="B2465" s="587"/>
      <c r="C2465" s="587"/>
    </row>
    <row r="2466" spans="1:3">
      <c r="A2466" s="587"/>
      <c r="B2466" s="587"/>
      <c r="C2466" s="587"/>
    </row>
    <row r="2467" spans="1:3">
      <c r="A2467" s="587"/>
      <c r="B2467" s="587"/>
      <c r="C2467" s="587"/>
    </row>
    <row r="2468" spans="1:3">
      <c r="A2468" s="587"/>
      <c r="B2468" s="587"/>
      <c r="C2468" s="587"/>
    </row>
    <row r="2469" spans="1:3">
      <c r="A2469" s="587"/>
      <c r="B2469" s="587"/>
      <c r="C2469" s="587"/>
    </row>
    <row r="2470" spans="1:3">
      <c r="A2470" s="587"/>
      <c r="B2470" s="587"/>
      <c r="C2470" s="587"/>
    </row>
    <row r="2471" spans="1:3">
      <c r="A2471" s="587"/>
      <c r="B2471" s="587"/>
      <c r="C2471" s="587"/>
    </row>
    <row r="2472" spans="1:3">
      <c r="A2472" s="587"/>
      <c r="B2472" s="587"/>
      <c r="C2472" s="587"/>
    </row>
    <row r="2473" spans="1:3">
      <c r="A2473" s="587"/>
      <c r="B2473" s="587"/>
      <c r="C2473" s="587"/>
    </row>
    <row r="2474" spans="1:3">
      <c r="A2474" s="587"/>
      <c r="B2474" s="587"/>
      <c r="C2474" s="587"/>
    </row>
    <row r="2475" spans="1:3">
      <c r="A2475" s="587"/>
      <c r="B2475" s="587"/>
      <c r="C2475" s="587"/>
    </row>
    <row r="2476" spans="1:3">
      <c r="A2476" s="587"/>
      <c r="B2476" s="587"/>
      <c r="C2476" s="587"/>
    </row>
    <row r="2477" spans="1:3">
      <c r="A2477" s="587"/>
      <c r="B2477" s="587"/>
      <c r="C2477" s="587"/>
    </row>
    <row r="2478" spans="1:3">
      <c r="A2478" s="587"/>
      <c r="B2478" s="587"/>
      <c r="C2478" s="587"/>
    </row>
    <row r="2479" spans="1:3">
      <c r="A2479" s="587"/>
      <c r="B2479" s="587"/>
      <c r="C2479" s="587"/>
    </row>
    <row r="2480" spans="1:3">
      <c r="A2480" s="587"/>
      <c r="B2480" s="587"/>
      <c r="C2480" s="587"/>
    </row>
    <row r="2481" spans="1:3">
      <c r="A2481" s="587"/>
      <c r="B2481" s="587"/>
      <c r="C2481" s="587"/>
    </row>
    <row r="2482" spans="1:3">
      <c r="A2482" s="587"/>
      <c r="B2482" s="587"/>
      <c r="C2482" s="587"/>
    </row>
    <row r="2483" spans="1:3">
      <c r="A2483" s="587"/>
      <c r="B2483" s="587"/>
      <c r="C2483" s="587"/>
    </row>
    <row r="2484" spans="1:3">
      <c r="A2484" s="587"/>
      <c r="B2484" s="587"/>
      <c r="C2484" s="587"/>
    </row>
    <row r="2485" spans="1:3">
      <c r="A2485" s="587"/>
      <c r="B2485" s="587"/>
      <c r="C2485" s="587"/>
    </row>
    <row r="2486" spans="1:3">
      <c r="A2486" s="587"/>
      <c r="B2486" s="587"/>
      <c r="C2486" s="587"/>
    </row>
    <row r="2487" spans="1:3">
      <c r="A2487" s="587"/>
      <c r="B2487" s="587"/>
      <c r="C2487" s="587"/>
    </row>
    <row r="2488" spans="1:3">
      <c r="A2488" s="587"/>
      <c r="B2488" s="587"/>
      <c r="C2488" s="587"/>
    </row>
    <row r="2489" spans="1:3">
      <c r="A2489" s="587"/>
      <c r="B2489" s="587"/>
      <c r="C2489" s="587"/>
    </row>
    <row r="2490" spans="1:3">
      <c r="A2490" s="587"/>
      <c r="B2490" s="587"/>
      <c r="C2490" s="587"/>
    </row>
    <row r="2491" spans="1:3">
      <c r="A2491" s="587"/>
      <c r="B2491" s="587"/>
      <c r="C2491" s="587"/>
    </row>
    <row r="2492" spans="1:3">
      <c r="A2492" s="587"/>
      <c r="B2492" s="587"/>
      <c r="C2492" s="587"/>
    </row>
    <row r="2493" spans="1:3">
      <c r="A2493" s="587"/>
      <c r="B2493" s="587"/>
      <c r="C2493" s="587"/>
    </row>
    <row r="2494" spans="1:3">
      <c r="A2494" s="587"/>
      <c r="B2494" s="587"/>
      <c r="C2494" s="587"/>
    </row>
    <row r="2495" spans="1:3">
      <c r="A2495" s="587"/>
      <c r="B2495" s="587"/>
      <c r="C2495" s="587"/>
    </row>
    <row r="2496" spans="1:3">
      <c r="A2496" s="587"/>
      <c r="B2496" s="587"/>
      <c r="C2496" s="587"/>
    </row>
    <row r="2497" spans="1:3">
      <c r="A2497" s="587"/>
      <c r="B2497" s="587"/>
      <c r="C2497" s="587"/>
    </row>
    <row r="2498" spans="1:3">
      <c r="A2498" s="587"/>
      <c r="B2498" s="587"/>
      <c r="C2498" s="587"/>
    </row>
    <row r="2499" spans="1:3">
      <c r="A2499" s="587"/>
      <c r="B2499" s="587"/>
      <c r="C2499" s="587"/>
    </row>
    <row r="2500" spans="1:3">
      <c r="A2500" s="587"/>
      <c r="B2500" s="587"/>
      <c r="C2500" s="587"/>
    </row>
    <row r="2501" spans="1:3">
      <c r="A2501" s="587"/>
      <c r="B2501" s="587"/>
      <c r="C2501" s="587"/>
    </row>
    <row r="2502" spans="1:3">
      <c r="A2502" s="587"/>
      <c r="B2502" s="587"/>
      <c r="C2502" s="587"/>
    </row>
    <row r="2503" spans="1:3">
      <c r="A2503" s="587"/>
      <c r="B2503" s="587"/>
      <c r="C2503" s="587"/>
    </row>
    <row r="2504" spans="1:3">
      <c r="A2504" s="587"/>
      <c r="B2504" s="587"/>
      <c r="C2504" s="587"/>
    </row>
    <row r="2505" spans="1:3">
      <c r="A2505" s="587"/>
      <c r="B2505" s="587"/>
      <c r="C2505" s="587"/>
    </row>
    <row r="2506" spans="1:3">
      <c r="A2506" s="587"/>
      <c r="B2506" s="587"/>
      <c r="C2506" s="587"/>
    </row>
    <row r="2507" spans="1:3">
      <c r="A2507" s="587"/>
      <c r="B2507" s="587"/>
      <c r="C2507" s="587"/>
    </row>
    <row r="2508" spans="1:3">
      <c r="A2508" s="587"/>
      <c r="B2508" s="587"/>
      <c r="C2508" s="587"/>
    </row>
    <row r="2509" spans="1:3">
      <c r="A2509" s="587"/>
      <c r="B2509" s="587"/>
      <c r="C2509" s="587"/>
    </row>
    <row r="2510" spans="1:3">
      <c r="A2510" s="587"/>
      <c r="B2510" s="587"/>
      <c r="C2510" s="587"/>
    </row>
    <row r="2511" spans="1:3">
      <c r="A2511" s="587"/>
      <c r="B2511" s="587"/>
      <c r="C2511" s="587"/>
    </row>
    <row r="2512" spans="1:3">
      <c r="A2512" s="587"/>
      <c r="B2512" s="587"/>
      <c r="C2512" s="587"/>
    </row>
    <row r="2513" spans="1:3">
      <c r="A2513" s="587"/>
      <c r="B2513" s="587"/>
      <c r="C2513" s="587"/>
    </row>
    <row r="2514" spans="1:3">
      <c r="A2514" s="587"/>
      <c r="B2514" s="587"/>
      <c r="C2514" s="587"/>
    </row>
    <row r="2515" spans="1:3">
      <c r="A2515" s="587"/>
      <c r="B2515" s="587"/>
      <c r="C2515" s="587"/>
    </row>
    <row r="2516" spans="1:3">
      <c r="A2516" s="587"/>
      <c r="B2516" s="587"/>
      <c r="C2516" s="587"/>
    </row>
    <row r="2517" spans="1:3">
      <c r="A2517" s="587"/>
      <c r="B2517" s="587"/>
      <c r="C2517" s="587"/>
    </row>
    <row r="2518" spans="1:3">
      <c r="A2518" s="587"/>
      <c r="B2518" s="587"/>
      <c r="C2518" s="587"/>
    </row>
    <row r="2519" spans="1:3">
      <c r="A2519" s="587"/>
      <c r="B2519" s="587"/>
      <c r="C2519" s="587"/>
    </row>
    <row r="2520" spans="1:3">
      <c r="A2520" s="587"/>
      <c r="B2520" s="587"/>
      <c r="C2520" s="587"/>
    </row>
    <row r="2521" spans="1:3">
      <c r="A2521" s="587"/>
      <c r="B2521" s="587"/>
      <c r="C2521" s="587"/>
    </row>
    <row r="2522" spans="1:3">
      <c r="A2522" s="587"/>
      <c r="B2522" s="587"/>
      <c r="C2522" s="587"/>
    </row>
    <row r="2523" spans="1:3">
      <c r="A2523" s="587"/>
      <c r="B2523" s="587"/>
      <c r="C2523" s="587"/>
    </row>
    <row r="2524" spans="1:3">
      <c r="A2524" s="587"/>
      <c r="B2524" s="587"/>
      <c r="C2524" s="587"/>
    </row>
    <row r="2525" spans="1:3">
      <c r="A2525" s="587"/>
      <c r="B2525" s="587"/>
      <c r="C2525" s="587"/>
    </row>
    <row r="2526" spans="1:3">
      <c r="A2526" s="587"/>
      <c r="B2526" s="587"/>
      <c r="C2526" s="587"/>
    </row>
    <row r="2527" spans="1:3">
      <c r="A2527" s="587"/>
      <c r="B2527" s="587"/>
      <c r="C2527" s="587"/>
    </row>
    <row r="2528" spans="1:3">
      <c r="A2528" s="587"/>
      <c r="B2528" s="587"/>
      <c r="C2528" s="587"/>
    </row>
    <row r="2529" spans="1:3">
      <c r="A2529" s="587"/>
      <c r="B2529" s="587"/>
      <c r="C2529" s="587"/>
    </row>
    <row r="2530" spans="1:3">
      <c r="A2530" s="587"/>
      <c r="B2530" s="587"/>
      <c r="C2530" s="587"/>
    </row>
    <row r="2531" spans="1:3">
      <c r="A2531" s="587"/>
      <c r="B2531" s="587"/>
      <c r="C2531" s="587"/>
    </row>
    <row r="2532" spans="1:3">
      <c r="A2532" s="587"/>
      <c r="B2532" s="587"/>
      <c r="C2532" s="587"/>
    </row>
    <row r="2533" spans="1:3">
      <c r="A2533" s="587"/>
      <c r="B2533" s="587"/>
      <c r="C2533" s="587"/>
    </row>
    <row r="2534" spans="1:3">
      <c r="A2534" s="587"/>
      <c r="B2534" s="587"/>
      <c r="C2534" s="587"/>
    </row>
    <row r="2535" spans="1:3">
      <c r="A2535" s="587"/>
      <c r="B2535" s="587"/>
      <c r="C2535" s="587"/>
    </row>
    <row r="2536" spans="1:3">
      <c r="A2536" s="587"/>
      <c r="B2536" s="587"/>
      <c r="C2536" s="587"/>
    </row>
    <row r="2537" spans="1:3">
      <c r="A2537" s="587"/>
      <c r="B2537" s="587"/>
      <c r="C2537" s="587"/>
    </row>
    <row r="2538" spans="1:3">
      <c r="A2538" s="587"/>
      <c r="B2538" s="587"/>
      <c r="C2538" s="587"/>
    </row>
    <row r="2539" spans="1:3">
      <c r="A2539" s="587"/>
      <c r="B2539" s="587"/>
      <c r="C2539" s="587"/>
    </row>
    <row r="2540" spans="1:3">
      <c r="A2540" s="587"/>
      <c r="B2540" s="587"/>
      <c r="C2540" s="587"/>
    </row>
    <row r="2541" spans="1:3">
      <c r="A2541" s="587"/>
      <c r="B2541" s="587"/>
      <c r="C2541" s="587"/>
    </row>
    <row r="2542" spans="1:3">
      <c r="A2542" s="587"/>
      <c r="B2542" s="587"/>
      <c r="C2542" s="587"/>
    </row>
    <row r="2543" spans="1:3">
      <c r="A2543" s="587"/>
      <c r="B2543" s="587"/>
      <c r="C2543" s="587"/>
    </row>
    <row r="2544" spans="1:3">
      <c r="A2544" s="587"/>
      <c r="B2544" s="587"/>
      <c r="C2544" s="587"/>
    </row>
    <row r="2545" spans="1:3">
      <c r="A2545" s="587"/>
      <c r="B2545" s="587"/>
      <c r="C2545" s="587"/>
    </row>
    <row r="2546" spans="1:3">
      <c r="A2546" s="587"/>
      <c r="B2546" s="587"/>
      <c r="C2546" s="587"/>
    </row>
    <row r="2547" spans="1:3">
      <c r="A2547" s="587"/>
      <c r="B2547" s="587"/>
      <c r="C2547" s="587"/>
    </row>
    <row r="2548" spans="1:3">
      <c r="A2548" s="587"/>
      <c r="B2548" s="587"/>
      <c r="C2548" s="587"/>
    </row>
    <row r="2549" spans="1:3">
      <c r="A2549" s="587"/>
      <c r="B2549" s="587"/>
      <c r="C2549" s="587"/>
    </row>
    <row r="2550" spans="1:3">
      <c r="A2550" s="587"/>
      <c r="B2550" s="587"/>
      <c r="C2550" s="587"/>
    </row>
    <row r="2551" spans="1:3">
      <c r="A2551" s="587"/>
      <c r="B2551" s="587"/>
      <c r="C2551" s="587"/>
    </row>
    <row r="2552" spans="1:3">
      <c r="A2552" s="587"/>
      <c r="B2552" s="587"/>
      <c r="C2552" s="587"/>
    </row>
    <row r="2553" spans="1:3">
      <c r="A2553" s="587"/>
      <c r="B2553" s="587"/>
      <c r="C2553" s="587"/>
    </row>
    <row r="2554" spans="1:3">
      <c r="A2554" s="587"/>
      <c r="B2554" s="587"/>
      <c r="C2554" s="587"/>
    </row>
    <row r="2555" spans="1:3">
      <c r="A2555" s="587"/>
      <c r="B2555" s="587"/>
      <c r="C2555" s="587"/>
    </row>
    <row r="2556" spans="1:3">
      <c r="A2556" s="587"/>
      <c r="B2556" s="587"/>
      <c r="C2556" s="587"/>
    </row>
    <row r="2557" spans="1:3">
      <c r="A2557" s="587"/>
      <c r="B2557" s="587"/>
      <c r="C2557" s="587"/>
    </row>
    <row r="2558" spans="1:3">
      <c r="A2558" s="587"/>
      <c r="B2558" s="587"/>
      <c r="C2558" s="587"/>
    </row>
    <row r="2559" spans="1:3">
      <c r="A2559" s="587"/>
      <c r="B2559" s="587"/>
      <c r="C2559" s="587"/>
    </row>
    <row r="2560" spans="1:3">
      <c r="A2560" s="587"/>
      <c r="B2560" s="587"/>
      <c r="C2560" s="587"/>
    </row>
    <row r="2561" spans="1:3">
      <c r="A2561" s="587"/>
      <c r="B2561" s="587"/>
      <c r="C2561" s="587"/>
    </row>
    <row r="2562" spans="1:3">
      <c r="A2562" s="587"/>
      <c r="B2562" s="587"/>
      <c r="C2562" s="587"/>
    </row>
    <row r="2563" spans="1:3">
      <c r="A2563" s="587"/>
      <c r="B2563" s="587"/>
      <c r="C2563" s="587"/>
    </row>
    <row r="2564" spans="1:3">
      <c r="A2564" s="587"/>
      <c r="B2564" s="587"/>
      <c r="C2564" s="587"/>
    </row>
    <row r="2565" spans="1:3">
      <c r="A2565" s="587"/>
      <c r="B2565" s="587"/>
      <c r="C2565" s="587"/>
    </row>
    <row r="2566" spans="1:3">
      <c r="A2566" s="587"/>
      <c r="B2566" s="587"/>
      <c r="C2566" s="587"/>
    </row>
    <row r="2567" spans="1:3">
      <c r="A2567" s="587"/>
      <c r="B2567" s="587"/>
      <c r="C2567" s="587"/>
    </row>
    <row r="2568" spans="1:3">
      <c r="A2568" s="587"/>
      <c r="B2568" s="587"/>
      <c r="C2568" s="587"/>
    </row>
    <row r="2569" spans="1:3">
      <c r="A2569" s="587"/>
      <c r="B2569" s="587"/>
      <c r="C2569" s="587"/>
    </row>
    <row r="2570" spans="1:3">
      <c r="A2570" s="587"/>
      <c r="B2570" s="587"/>
      <c r="C2570" s="587"/>
    </row>
    <row r="2571" spans="1:3">
      <c r="A2571" s="587"/>
      <c r="B2571" s="587"/>
      <c r="C2571" s="587"/>
    </row>
    <row r="2572" spans="1:3">
      <c r="A2572" s="587"/>
      <c r="B2572" s="587"/>
      <c r="C2572" s="587"/>
    </row>
    <row r="2573" spans="1:3">
      <c r="A2573" s="587"/>
      <c r="B2573" s="587"/>
      <c r="C2573" s="587"/>
    </row>
    <row r="2574" spans="1:3">
      <c r="A2574" s="587"/>
      <c r="B2574" s="587"/>
      <c r="C2574" s="587"/>
    </row>
    <row r="2575" spans="1:3">
      <c r="A2575" s="587"/>
      <c r="B2575" s="587"/>
      <c r="C2575" s="587"/>
    </row>
    <row r="2576" spans="1:3">
      <c r="A2576" s="587"/>
      <c r="B2576" s="587"/>
      <c r="C2576" s="587"/>
    </row>
    <row r="2577" spans="1:3">
      <c r="A2577" s="587"/>
      <c r="B2577" s="587"/>
      <c r="C2577" s="587"/>
    </row>
    <row r="2578" spans="1:3">
      <c r="A2578" s="587"/>
      <c r="B2578" s="587"/>
      <c r="C2578" s="587"/>
    </row>
    <row r="2579" spans="1:3">
      <c r="A2579" s="587"/>
      <c r="B2579" s="587"/>
      <c r="C2579" s="587"/>
    </row>
    <row r="2580" spans="1:3">
      <c r="A2580" s="587"/>
      <c r="B2580" s="587"/>
      <c r="C2580" s="587"/>
    </row>
    <row r="2581" spans="1:3">
      <c r="A2581" s="587"/>
      <c r="B2581" s="587"/>
      <c r="C2581" s="587"/>
    </row>
    <row r="2582" spans="1:3">
      <c r="A2582" s="587"/>
      <c r="B2582" s="587"/>
      <c r="C2582" s="587"/>
    </row>
    <row r="2583" spans="1:3">
      <c r="A2583" s="587"/>
      <c r="B2583" s="587"/>
      <c r="C2583" s="587"/>
    </row>
    <row r="2584" spans="1:3">
      <c r="A2584" s="587"/>
      <c r="B2584" s="587"/>
      <c r="C2584" s="587"/>
    </row>
    <row r="2585" spans="1:3">
      <c r="A2585" s="587"/>
      <c r="B2585" s="587"/>
      <c r="C2585" s="587"/>
    </row>
    <row r="2586" spans="1:3">
      <c r="A2586" s="587"/>
      <c r="B2586" s="587"/>
      <c r="C2586" s="587"/>
    </row>
    <row r="2587" spans="1:3">
      <c r="A2587" s="587"/>
      <c r="B2587" s="587"/>
      <c r="C2587" s="587"/>
    </row>
    <row r="2588" spans="1:3">
      <c r="A2588" s="587"/>
      <c r="B2588" s="587"/>
      <c r="C2588" s="587"/>
    </row>
    <row r="2589" spans="1:3">
      <c r="A2589" s="587"/>
      <c r="B2589" s="587"/>
      <c r="C2589" s="587"/>
    </row>
    <row r="2590" spans="1:3">
      <c r="A2590" s="587"/>
      <c r="B2590" s="587"/>
      <c r="C2590" s="587"/>
    </row>
    <row r="2591" spans="1:3">
      <c r="A2591" s="587"/>
      <c r="B2591" s="587"/>
      <c r="C2591" s="587"/>
    </row>
    <row r="2592" spans="1:3">
      <c r="A2592" s="587"/>
      <c r="B2592" s="587"/>
      <c r="C2592" s="587"/>
    </row>
    <row r="2593" spans="1:3">
      <c r="A2593" s="587"/>
      <c r="B2593" s="587"/>
      <c r="C2593" s="587"/>
    </row>
    <row r="2594" spans="1:3">
      <c r="A2594" s="587"/>
      <c r="B2594" s="587"/>
      <c r="C2594" s="587"/>
    </row>
    <row r="2595" spans="1:3">
      <c r="A2595" s="587"/>
      <c r="B2595" s="587"/>
      <c r="C2595" s="587"/>
    </row>
    <row r="2596" spans="1:3">
      <c r="A2596" s="587"/>
      <c r="B2596" s="587"/>
      <c r="C2596" s="587"/>
    </row>
    <row r="2597" spans="1:3">
      <c r="A2597" s="587"/>
      <c r="B2597" s="587"/>
      <c r="C2597" s="587"/>
    </row>
    <row r="2598" spans="1:3">
      <c r="A2598" s="587"/>
      <c r="B2598" s="587"/>
      <c r="C2598" s="587"/>
    </row>
    <row r="2599" spans="1:3">
      <c r="A2599" s="587"/>
      <c r="B2599" s="587"/>
      <c r="C2599" s="587"/>
    </row>
    <row r="2600" spans="1:3">
      <c r="A2600" s="587"/>
      <c r="B2600" s="587"/>
      <c r="C2600" s="587"/>
    </row>
    <row r="2601" spans="1:3">
      <c r="A2601" s="587"/>
      <c r="B2601" s="587"/>
      <c r="C2601" s="587"/>
    </row>
    <row r="2602" spans="1:3">
      <c r="A2602" s="587"/>
      <c r="B2602" s="587"/>
      <c r="C2602" s="587"/>
    </row>
    <row r="2603" spans="1:3">
      <c r="A2603" s="587"/>
      <c r="B2603" s="587"/>
      <c r="C2603" s="587"/>
    </row>
    <row r="2604" spans="1:3">
      <c r="A2604" s="587"/>
      <c r="B2604" s="587"/>
      <c r="C2604" s="587"/>
    </row>
    <row r="2605" spans="1:3">
      <c r="A2605" s="587"/>
      <c r="B2605" s="587"/>
      <c r="C2605" s="587"/>
    </row>
    <row r="2606" spans="1:3">
      <c r="A2606" s="587"/>
      <c r="B2606" s="587"/>
      <c r="C2606" s="587"/>
    </row>
    <row r="2607" spans="1:3">
      <c r="A2607" s="587"/>
      <c r="B2607" s="587"/>
      <c r="C2607" s="587"/>
    </row>
    <row r="2608" spans="1:3">
      <c r="A2608" s="587"/>
      <c r="B2608" s="587"/>
      <c r="C2608" s="587"/>
    </row>
    <row r="2609" spans="1:3">
      <c r="A2609" s="587"/>
      <c r="B2609" s="587"/>
      <c r="C2609" s="587"/>
    </row>
    <row r="2610" spans="1:3">
      <c r="A2610" s="587"/>
      <c r="B2610" s="587"/>
      <c r="C2610" s="587"/>
    </row>
    <row r="2611" spans="1:3">
      <c r="A2611" s="587"/>
      <c r="B2611" s="587"/>
      <c r="C2611" s="587"/>
    </row>
    <row r="2612" spans="1:3">
      <c r="A2612" s="587"/>
      <c r="B2612" s="587"/>
      <c r="C2612" s="587"/>
    </row>
    <row r="2613" spans="1:3">
      <c r="A2613" s="587"/>
      <c r="B2613" s="587"/>
      <c r="C2613" s="587"/>
    </row>
    <row r="2614" spans="1:3">
      <c r="A2614" s="587"/>
      <c r="B2614" s="587"/>
      <c r="C2614" s="587"/>
    </row>
    <row r="2615" spans="1:3">
      <c r="A2615" s="587"/>
      <c r="B2615" s="587"/>
      <c r="C2615" s="587"/>
    </row>
    <row r="2616" spans="1:3">
      <c r="A2616" s="587"/>
      <c r="B2616" s="587"/>
      <c r="C2616" s="587"/>
    </row>
    <row r="2617" spans="1:3">
      <c r="A2617" s="587"/>
      <c r="B2617" s="587"/>
      <c r="C2617" s="587"/>
    </row>
    <row r="2618" spans="1:3">
      <c r="A2618" s="587"/>
      <c r="B2618" s="587"/>
      <c r="C2618" s="587"/>
    </row>
    <row r="2619" spans="1:3">
      <c r="A2619" s="587"/>
      <c r="B2619" s="587"/>
      <c r="C2619" s="587"/>
    </row>
    <row r="2620" spans="1:3">
      <c r="A2620" s="587"/>
      <c r="B2620" s="587"/>
      <c r="C2620" s="587"/>
    </row>
    <row r="2621" spans="1:3">
      <c r="A2621" s="587"/>
      <c r="B2621" s="587"/>
      <c r="C2621" s="587"/>
    </row>
    <row r="2622" spans="1:3">
      <c r="A2622" s="587"/>
      <c r="B2622" s="587"/>
      <c r="C2622" s="587"/>
    </row>
    <row r="2623" spans="1:3">
      <c r="A2623" s="587"/>
      <c r="B2623" s="587"/>
      <c r="C2623" s="587"/>
    </row>
    <row r="2624" spans="1:3">
      <c r="A2624" s="587"/>
      <c r="B2624" s="587"/>
      <c r="C2624" s="587"/>
    </row>
    <row r="2625" spans="1:3">
      <c r="A2625" s="587"/>
      <c r="B2625" s="587"/>
      <c r="C2625" s="587"/>
    </row>
    <row r="2626" spans="1:3">
      <c r="A2626" s="587"/>
      <c r="B2626" s="587"/>
      <c r="C2626" s="587"/>
    </row>
    <row r="2627" spans="1:3">
      <c r="A2627" s="587"/>
      <c r="B2627" s="587"/>
      <c r="C2627" s="587"/>
    </row>
    <row r="2628" spans="1:3">
      <c r="A2628" s="587"/>
      <c r="B2628" s="587"/>
      <c r="C2628" s="587"/>
    </row>
    <row r="2629" spans="1:3">
      <c r="A2629" s="587"/>
      <c r="B2629" s="587"/>
      <c r="C2629" s="587"/>
    </row>
    <row r="2630" spans="1:3">
      <c r="A2630" s="587"/>
      <c r="B2630" s="587"/>
      <c r="C2630" s="587"/>
    </row>
    <row r="2631" spans="1:3">
      <c r="A2631" s="587"/>
      <c r="B2631" s="587"/>
      <c r="C2631" s="587"/>
    </row>
    <row r="2632" spans="1:3">
      <c r="A2632" s="587"/>
      <c r="B2632" s="587"/>
      <c r="C2632" s="587"/>
    </row>
    <row r="2633" spans="1:3">
      <c r="A2633" s="587"/>
      <c r="B2633" s="587"/>
      <c r="C2633" s="587"/>
    </row>
    <row r="2634" spans="1:3">
      <c r="A2634" s="587"/>
      <c r="B2634" s="587"/>
      <c r="C2634" s="587"/>
    </row>
    <row r="2635" spans="1:3">
      <c r="A2635" s="587"/>
      <c r="B2635" s="587"/>
      <c r="C2635" s="587"/>
    </row>
    <row r="2636" spans="1:3">
      <c r="A2636" s="587"/>
      <c r="B2636" s="587"/>
      <c r="C2636" s="587"/>
    </row>
    <row r="2637" spans="1:3">
      <c r="A2637" s="587"/>
      <c r="B2637" s="587"/>
      <c r="C2637" s="587"/>
    </row>
    <row r="2638" spans="1:3">
      <c r="A2638" s="587"/>
      <c r="B2638" s="587"/>
      <c r="C2638" s="587"/>
    </row>
    <row r="2639" spans="1:3">
      <c r="A2639" s="587"/>
      <c r="B2639" s="587"/>
      <c r="C2639" s="587"/>
    </row>
    <row r="2640" spans="1:3">
      <c r="A2640" s="587"/>
      <c r="B2640" s="587"/>
      <c r="C2640" s="587"/>
    </row>
    <row r="2641" spans="1:3">
      <c r="A2641" s="587"/>
      <c r="B2641" s="587"/>
      <c r="C2641" s="587"/>
    </row>
    <row r="2642" spans="1:3">
      <c r="A2642" s="587"/>
      <c r="B2642" s="587"/>
      <c r="C2642" s="587"/>
    </row>
    <row r="2643" spans="1:3">
      <c r="A2643" s="587"/>
      <c r="B2643" s="587"/>
      <c r="C2643" s="587"/>
    </row>
    <row r="2644" spans="1:3">
      <c r="A2644" s="587"/>
      <c r="B2644" s="587"/>
      <c r="C2644" s="587"/>
    </row>
    <row r="2645" spans="1:3">
      <c r="A2645" s="587"/>
      <c r="B2645" s="587"/>
      <c r="C2645" s="587"/>
    </row>
    <row r="2646" spans="1:3">
      <c r="A2646" s="587"/>
      <c r="B2646" s="587"/>
      <c r="C2646" s="587"/>
    </row>
    <row r="2647" spans="1:3">
      <c r="A2647" s="587"/>
      <c r="B2647" s="587"/>
      <c r="C2647" s="587"/>
    </row>
    <row r="2648" spans="1:3">
      <c r="A2648" s="587"/>
      <c r="B2648" s="587"/>
      <c r="C2648" s="587"/>
    </row>
    <row r="2649" spans="1:3">
      <c r="A2649" s="587"/>
      <c r="B2649" s="587"/>
      <c r="C2649" s="587"/>
    </row>
    <row r="2650" spans="1:3">
      <c r="A2650" s="587"/>
      <c r="B2650" s="587"/>
      <c r="C2650" s="587"/>
    </row>
    <row r="2651" spans="1:3">
      <c r="A2651" s="587"/>
      <c r="B2651" s="587"/>
      <c r="C2651" s="587"/>
    </row>
    <row r="2652" spans="1:3">
      <c r="A2652" s="587"/>
      <c r="B2652" s="587"/>
      <c r="C2652" s="587"/>
    </row>
    <row r="2653" spans="1:3">
      <c r="A2653" s="587"/>
      <c r="B2653" s="587"/>
      <c r="C2653" s="587"/>
    </row>
    <row r="2654" spans="1:3">
      <c r="A2654" s="587"/>
      <c r="B2654" s="587"/>
      <c r="C2654" s="587"/>
    </row>
    <row r="2655" spans="1:3">
      <c r="A2655" s="587"/>
      <c r="B2655" s="587"/>
      <c r="C2655" s="587"/>
    </row>
    <row r="2656" spans="1:3">
      <c r="A2656" s="587"/>
      <c r="B2656" s="587"/>
      <c r="C2656" s="587"/>
    </row>
    <row r="2657" spans="1:3">
      <c r="A2657" s="587"/>
      <c r="B2657" s="587"/>
      <c r="C2657" s="587"/>
    </row>
    <row r="2658" spans="1:3">
      <c r="A2658" s="587"/>
      <c r="B2658" s="587"/>
      <c r="C2658" s="587"/>
    </row>
    <row r="2659" spans="1:3">
      <c r="A2659" s="587"/>
      <c r="B2659" s="587"/>
      <c r="C2659" s="587"/>
    </row>
    <row r="2660" spans="1:3">
      <c r="A2660" s="587"/>
      <c r="B2660" s="587"/>
      <c r="C2660" s="587"/>
    </row>
    <row r="2661" spans="1:3">
      <c r="A2661" s="587"/>
      <c r="B2661" s="587"/>
      <c r="C2661" s="587"/>
    </row>
    <row r="2662" spans="1:3">
      <c r="A2662" s="587"/>
      <c r="B2662" s="587"/>
      <c r="C2662" s="587"/>
    </row>
    <row r="2663" spans="1:3">
      <c r="A2663" s="587"/>
      <c r="B2663" s="587"/>
      <c r="C2663" s="587"/>
    </row>
    <row r="2664" spans="1:3">
      <c r="A2664" s="587"/>
      <c r="B2664" s="587"/>
      <c r="C2664" s="587"/>
    </row>
    <row r="2665" spans="1:3">
      <c r="A2665" s="587"/>
      <c r="B2665" s="587"/>
      <c r="C2665" s="587"/>
    </row>
    <row r="2666" spans="1:3">
      <c r="A2666" s="587"/>
      <c r="B2666" s="587"/>
      <c r="C2666" s="587"/>
    </row>
    <row r="2667" spans="1:3">
      <c r="A2667" s="587"/>
      <c r="B2667" s="587"/>
      <c r="C2667" s="587"/>
    </row>
    <row r="2668" spans="1:3">
      <c r="A2668" s="587"/>
      <c r="B2668" s="587"/>
      <c r="C2668" s="587"/>
    </row>
    <row r="2669" spans="1:3">
      <c r="A2669" s="587"/>
      <c r="B2669" s="587"/>
      <c r="C2669" s="587"/>
    </row>
    <row r="2670" spans="1:3">
      <c r="A2670" s="587"/>
      <c r="B2670" s="587"/>
      <c r="C2670" s="587"/>
    </row>
    <row r="2671" spans="1:3">
      <c r="A2671" s="587"/>
      <c r="B2671" s="587"/>
      <c r="C2671" s="587"/>
    </row>
    <row r="2672" spans="1:3">
      <c r="A2672" s="587"/>
      <c r="B2672" s="587"/>
      <c r="C2672" s="587"/>
    </row>
    <row r="2673" spans="1:3">
      <c r="A2673" s="587"/>
      <c r="B2673" s="587"/>
      <c r="C2673" s="587"/>
    </row>
    <row r="2674" spans="1:3">
      <c r="A2674" s="587"/>
      <c r="B2674" s="587"/>
      <c r="C2674" s="587"/>
    </row>
    <row r="2675" spans="1:3">
      <c r="A2675" s="587"/>
      <c r="B2675" s="587"/>
      <c r="C2675" s="587"/>
    </row>
    <row r="2676" spans="1:3">
      <c r="A2676" s="587"/>
      <c r="B2676" s="587"/>
      <c r="C2676" s="587"/>
    </row>
    <row r="2677" spans="1:3">
      <c r="A2677" s="587"/>
      <c r="B2677" s="587"/>
      <c r="C2677" s="587"/>
    </row>
    <row r="2678" spans="1:3">
      <c r="A2678" s="587"/>
      <c r="B2678" s="587"/>
      <c r="C2678" s="587"/>
    </row>
    <row r="2679" spans="1:3">
      <c r="A2679" s="587"/>
      <c r="B2679" s="587"/>
      <c r="C2679" s="587"/>
    </row>
    <row r="2680" spans="1:3">
      <c r="A2680" s="587"/>
      <c r="B2680" s="587"/>
      <c r="C2680" s="587"/>
    </row>
    <row r="2681" spans="1:3">
      <c r="A2681" s="587"/>
      <c r="B2681" s="587"/>
      <c r="C2681" s="587"/>
    </row>
    <row r="2682" spans="1:3">
      <c r="A2682" s="587"/>
      <c r="B2682" s="587"/>
      <c r="C2682" s="587"/>
    </row>
    <row r="2683" spans="1:3">
      <c r="A2683" s="587"/>
      <c r="B2683" s="587"/>
      <c r="C2683" s="587"/>
    </row>
    <row r="2684" spans="1:3">
      <c r="A2684" s="587"/>
      <c r="B2684" s="587"/>
      <c r="C2684" s="587"/>
    </row>
    <row r="2685" spans="1:3">
      <c r="A2685" s="587"/>
      <c r="B2685" s="587"/>
      <c r="C2685" s="587"/>
    </row>
    <row r="2686" spans="1:3">
      <c r="A2686" s="587"/>
      <c r="B2686" s="587"/>
      <c r="C2686" s="587"/>
    </row>
    <row r="2687" spans="1:3">
      <c r="A2687" s="587"/>
      <c r="B2687" s="587"/>
      <c r="C2687" s="587"/>
    </row>
    <row r="2688" spans="1:3">
      <c r="A2688" s="587"/>
      <c r="B2688" s="587"/>
      <c r="C2688" s="587"/>
    </row>
    <row r="2689" spans="1:3">
      <c r="A2689" s="587"/>
      <c r="B2689" s="587"/>
      <c r="C2689" s="587"/>
    </row>
    <row r="2690" spans="1:3">
      <c r="A2690" s="587"/>
      <c r="B2690" s="587"/>
      <c r="C2690" s="587"/>
    </row>
    <row r="2691" spans="1:3">
      <c r="A2691" s="587"/>
      <c r="B2691" s="587"/>
      <c r="C2691" s="587"/>
    </row>
    <row r="2692" spans="1:3">
      <c r="A2692" s="587"/>
      <c r="B2692" s="587"/>
      <c r="C2692" s="587"/>
    </row>
    <row r="2693" spans="1:3">
      <c r="A2693" s="587"/>
      <c r="B2693" s="587"/>
      <c r="C2693" s="587"/>
    </row>
    <row r="2694" spans="1:3">
      <c r="A2694" s="587"/>
      <c r="B2694" s="587"/>
      <c r="C2694" s="587"/>
    </row>
    <row r="2695" spans="1:3">
      <c r="A2695" s="587"/>
      <c r="B2695" s="587"/>
      <c r="C2695" s="587"/>
    </row>
    <row r="2696" spans="1:3">
      <c r="A2696" s="587"/>
      <c r="B2696" s="587"/>
      <c r="C2696" s="587"/>
    </row>
    <row r="2697" spans="1:3">
      <c r="A2697" s="587"/>
      <c r="B2697" s="587"/>
      <c r="C2697" s="587"/>
    </row>
    <row r="2698" spans="1:3">
      <c r="A2698" s="587"/>
      <c r="B2698" s="587"/>
      <c r="C2698" s="587"/>
    </row>
    <row r="2699" spans="1:3">
      <c r="A2699" s="587"/>
      <c r="B2699" s="587"/>
      <c r="C2699" s="587"/>
    </row>
    <row r="2700" spans="1:3">
      <c r="A2700" s="587"/>
      <c r="B2700" s="587"/>
      <c r="C2700" s="587"/>
    </row>
    <row r="2701" spans="1:3">
      <c r="A2701" s="587"/>
      <c r="B2701" s="587"/>
      <c r="C2701" s="587"/>
    </row>
    <row r="2702" spans="1:3">
      <c r="A2702" s="587"/>
      <c r="B2702" s="587"/>
      <c r="C2702" s="587"/>
    </row>
    <row r="2703" spans="1:3">
      <c r="A2703" s="587"/>
      <c r="B2703" s="587"/>
      <c r="C2703" s="587"/>
    </row>
    <row r="2704" spans="1:3">
      <c r="A2704" s="587"/>
      <c r="B2704" s="587"/>
      <c r="C2704" s="587"/>
    </row>
    <row r="2705" spans="1:3">
      <c r="A2705" s="587"/>
      <c r="B2705" s="587"/>
      <c r="C2705" s="587"/>
    </row>
    <row r="2706" spans="1:3">
      <c r="A2706" s="587"/>
      <c r="B2706" s="587"/>
      <c r="C2706" s="587"/>
    </row>
    <row r="2707" spans="1:3">
      <c r="A2707" s="587"/>
      <c r="B2707" s="587"/>
      <c r="C2707" s="587"/>
    </row>
    <row r="2708" spans="1:3">
      <c r="A2708" s="587"/>
      <c r="B2708" s="587"/>
      <c r="C2708" s="587"/>
    </row>
    <row r="2709" spans="1:3">
      <c r="A2709" s="587"/>
      <c r="B2709" s="587"/>
      <c r="C2709" s="587"/>
    </row>
    <row r="2710" spans="1:3">
      <c r="A2710" s="587"/>
      <c r="B2710" s="587"/>
      <c r="C2710" s="587"/>
    </row>
    <row r="2711" spans="1:3">
      <c r="A2711" s="587"/>
      <c r="B2711" s="587"/>
      <c r="C2711" s="587"/>
    </row>
    <row r="2712" spans="1:3">
      <c r="A2712" s="587"/>
      <c r="B2712" s="587"/>
      <c r="C2712" s="587"/>
    </row>
    <row r="2713" spans="1:3">
      <c r="A2713" s="587"/>
      <c r="B2713" s="587"/>
      <c r="C2713" s="587"/>
    </row>
    <row r="2714" spans="1:3">
      <c r="A2714" s="587"/>
      <c r="B2714" s="587"/>
      <c r="C2714" s="587"/>
    </row>
    <row r="2715" spans="1:3">
      <c r="A2715" s="587"/>
      <c r="B2715" s="587"/>
      <c r="C2715" s="587"/>
    </row>
    <row r="2716" spans="1:3">
      <c r="A2716" s="587"/>
      <c r="B2716" s="587"/>
      <c r="C2716" s="587"/>
    </row>
    <row r="2717" spans="1:3">
      <c r="A2717" s="587"/>
      <c r="B2717" s="587"/>
      <c r="C2717" s="587"/>
    </row>
    <row r="2718" spans="1:3">
      <c r="A2718" s="587"/>
      <c r="B2718" s="587"/>
      <c r="C2718" s="587"/>
    </row>
    <row r="2719" spans="1:3">
      <c r="A2719" s="587"/>
      <c r="B2719" s="587"/>
      <c r="C2719" s="587"/>
    </row>
    <row r="2720" spans="1:3">
      <c r="A2720" s="587"/>
      <c r="B2720" s="587"/>
      <c r="C2720" s="587"/>
    </row>
    <row r="2721" spans="1:3">
      <c r="A2721" s="587"/>
      <c r="B2721" s="587"/>
      <c r="C2721" s="587"/>
    </row>
    <row r="2722" spans="1:3">
      <c r="A2722" s="587"/>
      <c r="B2722" s="587"/>
      <c r="C2722" s="587"/>
    </row>
    <row r="2723" spans="1:3">
      <c r="A2723" s="587"/>
      <c r="B2723" s="587"/>
      <c r="C2723" s="587"/>
    </row>
    <row r="2724" spans="1:3">
      <c r="A2724" s="587"/>
      <c r="B2724" s="587"/>
      <c r="C2724" s="587"/>
    </row>
    <row r="2725" spans="1:3">
      <c r="A2725" s="587"/>
      <c r="B2725" s="587"/>
      <c r="C2725" s="587"/>
    </row>
    <row r="2726" spans="1:3">
      <c r="A2726" s="587"/>
      <c r="B2726" s="587"/>
      <c r="C2726" s="587"/>
    </row>
    <row r="2727" spans="1:3">
      <c r="A2727" s="587"/>
      <c r="B2727" s="587"/>
      <c r="C2727" s="587"/>
    </row>
    <row r="2728" spans="1:3">
      <c r="A2728" s="587"/>
      <c r="B2728" s="587"/>
      <c r="C2728" s="587"/>
    </row>
    <row r="2729" spans="1:3">
      <c r="A2729" s="587"/>
      <c r="B2729" s="587"/>
      <c r="C2729" s="587"/>
    </row>
    <row r="2730" spans="1:3">
      <c r="A2730" s="587"/>
      <c r="B2730" s="587"/>
      <c r="C2730" s="587"/>
    </row>
    <row r="2731" spans="1:3">
      <c r="A2731" s="587"/>
      <c r="B2731" s="587"/>
      <c r="C2731" s="587"/>
    </row>
    <row r="2732" spans="1:3">
      <c r="A2732" s="587"/>
      <c r="B2732" s="587"/>
      <c r="C2732" s="587"/>
    </row>
    <row r="2733" spans="1:3">
      <c r="A2733" s="587"/>
      <c r="B2733" s="587"/>
      <c r="C2733" s="587"/>
    </row>
    <row r="2734" spans="1:3">
      <c r="A2734" s="587"/>
      <c r="B2734" s="587"/>
      <c r="C2734" s="587"/>
    </row>
    <row r="2735" spans="1:3">
      <c r="A2735" s="587"/>
      <c r="B2735" s="587"/>
      <c r="C2735" s="587"/>
    </row>
    <row r="2736" spans="1:3">
      <c r="A2736" s="587"/>
      <c r="B2736" s="587"/>
      <c r="C2736" s="587"/>
    </row>
    <row r="2737" spans="1:3">
      <c r="A2737" s="587"/>
      <c r="B2737" s="587"/>
      <c r="C2737" s="587"/>
    </row>
    <row r="2738" spans="1:3">
      <c r="A2738" s="587"/>
      <c r="B2738" s="587"/>
      <c r="C2738" s="587"/>
    </row>
    <row r="2739" spans="1:3">
      <c r="A2739" s="587"/>
      <c r="B2739" s="587"/>
      <c r="C2739" s="587"/>
    </row>
    <row r="2740" spans="1:3">
      <c r="A2740" s="587"/>
      <c r="B2740" s="587"/>
      <c r="C2740" s="587"/>
    </row>
    <row r="2741" spans="1:3">
      <c r="A2741" s="587"/>
      <c r="B2741" s="587"/>
      <c r="C2741" s="587"/>
    </row>
    <row r="2742" spans="1:3">
      <c r="A2742" s="587"/>
      <c r="B2742" s="587"/>
      <c r="C2742" s="587"/>
    </row>
    <row r="2743" spans="1:3">
      <c r="A2743" s="587"/>
      <c r="B2743" s="587"/>
      <c r="C2743" s="587"/>
    </row>
    <row r="2744" spans="1:3">
      <c r="A2744" s="587"/>
      <c r="B2744" s="587"/>
      <c r="C2744" s="587"/>
    </row>
    <row r="2745" spans="1:3">
      <c r="A2745" s="587"/>
      <c r="B2745" s="587"/>
      <c r="C2745" s="587"/>
    </row>
    <row r="2746" spans="1:3">
      <c r="A2746" s="587"/>
      <c r="B2746" s="587"/>
      <c r="C2746" s="587"/>
    </row>
    <row r="2747" spans="1:3">
      <c r="A2747" s="587"/>
      <c r="B2747" s="587"/>
      <c r="C2747" s="587"/>
    </row>
    <row r="2748" spans="1:3">
      <c r="A2748" s="587"/>
      <c r="B2748" s="587"/>
      <c r="C2748" s="587"/>
    </row>
    <row r="2749" spans="1:3">
      <c r="A2749" s="587"/>
      <c r="B2749" s="587"/>
      <c r="C2749" s="587"/>
    </row>
    <row r="2750" spans="1:3">
      <c r="A2750" s="587"/>
      <c r="B2750" s="587"/>
      <c r="C2750" s="587"/>
    </row>
    <row r="2751" spans="1:3">
      <c r="A2751" s="587"/>
      <c r="B2751" s="587"/>
      <c r="C2751" s="587"/>
    </row>
    <row r="2752" spans="1:3">
      <c r="A2752" s="587"/>
      <c r="B2752" s="587"/>
      <c r="C2752" s="587"/>
    </row>
    <row r="2753" spans="1:3">
      <c r="A2753" s="587"/>
      <c r="B2753" s="587"/>
      <c r="C2753" s="587"/>
    </row>
    <row r="2754" spans="1:3">
      <c r="A2754" s="587"/>
      <c r="B2754" s="587"/>
      <c r="C2754" s="587"/>
    </row>
    <row r="2755" spans="1:3">
      <c r="A2755" s="587"/>
      <c r="B2755" s="587"/>
      <c r="C2755" s="587"/>
    </row>
    <row r="2756" spans="1:3">
      <c r="A2756" s="587"/>
      <c r="B2756" s="587"/>
      <c r="C2756" s="587"/>
    </row>
    <row r="2757" spans="1:3">
      <c r="A2757" s="587"/>
      <c r="B2757" s="587"/>
      <c r="C2757" s="587"/>
    </row>
    <row r="2758" spans="1:3">
      <c r="A2758" s="587"/>
      <c r="B2758" s="587"/>
      <c r="C2758" s="587"/>
    </row>
    <row r="2759" spans="1:3">
      <c r="A2759" s="587"/>
      <c r="B2759" s="587"/>
      <c r="C2759" s="587"/>
    </row>
    <row r="2760" spans="1:3">
      <c r="A2760" s="587"/>
      <c r="B2760" s="587"/>
      <c r="C2760" s="587"/>
    </row>
    <row r="2761" spans="1:3">
      <c r="A2761" s="587"/>
      <c r="B2761" s="587"/>
      <c r="C2761" s="587"/>
    </row>
    <row r="2762" spans="1:3">
      <c r="A2762" s="587"/>
      <c r="B2762" s="587"/>
      <c r="C2762" s="587"/>
    </row>
    <row r="2763" spans="1:3">
      <c r="A2763" s="587"/>
      <c r="B2763" s="587"/>
      <c r="C2763" s="587"/>
    </row>
    <row r="2764" spans="1:3">
      <c r="A2764" s="587"/>
      <c r="B2764" s="587"/>
      <c r="C2764" s="587"/>
    </row>
    <row r="2765" spans="1:3">
      <c r="A2765" s="587"/>
      <c r="B2765" s="587"/>
      <c r="C2765" s="587"/>
    </row>
    <row r="2766" spans="1:3">
      <c r="A2766" s="587"/>
      <c r="B2766" s="587"/>
      <c r="C2766" s="587"/>
    </row>
    <row r="2767" spans="1:3">
      <c r="A2767" s="587"/>
      <c r="B2767" s="587"/>
      <c r="C2767" s="587"/>
    </row>
    <row r="2768" spans="1:3">
      <c r="A2768" s="587"/>
      <c r="B2768" s="587"/>
      <c r="C2768" s="587"/>
    </row>
    <row r="2769" spans="1:3">
      <c r="A2769" s="587"/>
      <c r="B2769" s="587"/>
      <c r="C2769" s="587"/>
    </row>
    <row r="2770" spans="1:3">
      <c r="A2770" s="587"/>
      <c r="B2770" s="587"/>
      <c r="C2770" s="587"/>
    </row>
    <row r="2771" spans="1:3">
      <c r="A2771" s="587"/>
      <c r="B2771" s="587"/>
      <c r="C2771" s="587"/>
    </row>
    <row r="2772" spans="1:3">
      <c r="A2772" s="587"/>
      <c r="B2772" s="587"/>
      <c r="C2772" s="587"/>
    </row>
    <row r="2773" spans="1:3">
      <c r="A2773" s="587"/>
      <c r="B2773" s="587"/>
      <c r="C2773" s="587"/>
    </row>
    <row r="2774" spans="1:3">
      <c r="A2774" s="587"/>
      <c r="B2774" s="587"/>
      <c r="C2774" s="587"/>
    </row>
    <row r="2775" spans="1:3">
      <c r="A2775" s="587"/>
      <c r="B2775" s="587"/>
      <c r="C2775" s="587"/>
    </row>
    <row r="2776" spans="1:3">
      <c r="A2776" s="587"/>
      <c r="B2776" s="587"/>
      <c r="C2776" s="587"/>
    </row>
    <row r="2777" spans="1:3">
      <c r="A2777" s="587"/>
      <c r="B2777" s="587"/>
      <c r="C2777" s="587"/>
    </row>
    <row r="2778" spans="1:3">
      <c r="A2778" s="587"/>
      <c r="B2778" s="587"/>
      <c r="C2778" s="587"/>
    </row>
    <row r="2779" spans="1:3">
      <c r="A2779" s="587"/>
      <c r="B2779" s="587"/>
      <c r="C2779" s="587"/>
    </row>
    <row r="2780" spans="1:3">
      <c r="A2780" s="587"/>
      <c r="B2780" s="587"/>
      <c r="C2780" s="587"/>
    </row>
    <row r="2781" spans="1:3">
      <c r="A2781" s="587"/>
      <c r="B2781" s="587"/>
      <c r="C2781" s="587"/>
    </row>
    <row r="2782" spans="1:3">
      <c r="A2782" s="587"/>
      <c r="B2782" s="587"/>
      <c r="C2782" s="587"/>
    </row>
    <row r="2783" spans="1:3">
      <c r="A2783" s="587"/>
      <c r="B2783" s="587"/>
      <c r="C2783" s="587"/>
    </row>
    <row r="2784" spans="1:3">
      <c r="A2784" s="587"/>
      <c r="B2784" s="587"/>
      <c r="C2784" s="587"/>
    </row>
    <row r="2785" spans="1:3">
      <c r="A2785" s="587"/>
      <c r="B2785" s="587"/>
      <c r="C2785" s="587"/>
    </row>
    <row r="2786" spans="1:3">
      <c r="A2786" s="587"/>
      <c r="B2786" s="587"/>
      <c r="C2786" s="587"/>
    </row>
    <row r="2787" spans="1:3">
      <c r="A2787" s="587"/>
      <c r="B2787" s="587"/>
      <c r="C2787" s="587"/>
    </row>
    <row r="2788" spans="1:3">
      <c r="A2788" s="587"/>
      <c r="B2788" s="587"/>
      <c r="C2788" s="587"/>
    </row>
    <row r="2789" spans="1:3">
      <c r="A2789" s="587"/>
      <c r="B2789" s="587"/>
      <c r="C2789" s="587"/>
    </row>
    <row r="2790" spans="1:3">
      <c r="A2790" s="587"/>
      <c r="B2790" s="587"/>
      <c r="C2790" s="587"/>
    </row>
    <row r="2791" spans="1:3">
      <c r="A2791" s="587"/>
      <c r="B2791" s="587"/>
      <c r="C2791" s="587"/>
    </row>
    <row r="2792" spans="1:3">
      <c r="A2792" s="587"/>
      <c r="B2792" s="587"/>
      <c r="C2792" s="587"/>
    </row>
    <row r="2793" spans="1:3">
      <c r="A2793" s="587"/>
      <c r="B2793" s="587"/>
      <c r="C2793" s="587"/>
    </row>
    <row r="2794" spans="1:3">
      <c r="A2794" s="587"/>
      <c r="B2794" s="587"/>
      <c r="C2794" s="587"/>
    </row>
    <row r="2795" spans="1:3">
      <c r="A2795" s="587"/>
      <c r="B2795" s="587"/>
      <c r="C2795" s="587"/>
    </row>
    <row r="2796" spans="1:3">
      <c r="A2796" s="587"/>
      <c r="B2796" s="587"/>
      <c r="C2796" s="587"/>
    </row>
    <row r="2797" spans="1:3">
      <c r="A2797" s="587"/>
      <c r="B2797" s="587"/>
      <c r="C2797" s="587"/>
    </row>
    <row r="2798" spans="1:3">
      <c r="A2798" s="587"/>
      <c r="B2798" s="587"/>
      <c r="C2798" s="587"/>
    </row>
    <row r="2799" spans="1:3">
      <c r="A2799" s="587"/>
      <c r="B2799" s="587"/>
      <c r="C2799" s="587"/>
    </row>
    <row r="2800" spans="1:3">
      <c r="A2800" s="587"/>
      <c r="B2800" s="587"/>
      <c r="C2800" s="587"/>
    </row>
    <row r="2801" spans="1:3">
      <c r="A2801" s="587"/>
      <c r="B2801" s="587"/>
      <c r="C2801" s="587"/>
    </row>
    <row r="2802" spans="1:3">
      <c r="A2802" s="587"/>
      <c r="B2802" s="587"/>
      <c r="C2802" s="587"/>
    </row>
    <row r="2803" spans="1:3">
      <c r="A2803" s="587"/>
      <c r="B2803" s="587"/>
      <c r="C2803" s="587"/>
    </row>
    <row r="2804" spans="1:3">
      <c r="A2804" s="587"/>
      <c r="B2804" s="587"/>
      <c r="C2804" s="587"/>
    </row>
    <row r="2805" spans="1:3">
      <c r="A2805" s="587"/>
      <c r="B2805" s="587"/>
      <c r="C2805" s="587"/>
    </row>
    <row r="2806" spans="1:3">
      <c r="A2806" s="587"/>
      <c r="B2806" s="587"/>
      <c r="C2806" s="587"/>
    </row>
    <row r="2807" spans="1:3">
      <c r="A2807" s="587"/>
      <c r="B2807" s="587"/>
      <c r="C2807" s="587"/>
    </row>
    <row r="2808" spans="1:3">
      <c r="A2808" s="587"/>
      <c r="B2808" s="587"/>
      <c r="C2808" s="587"/>
    </row>
    <row r="2809" spans="1:3">
      <c r="A2809" s="587"/>
      <c r="B2809" s="587"/>
      <c r="C2809" s="587"/>
    </row>
    <row r="2810" spans="1:3">
      <c r="A2810" s="587"/>
      <c r="B2810" s="587"/>
      <c r="C2810" s="587"/>
    </row>
    <row r="2811" spans="1:3">
      <c r="A2811" s="587"/>
      <c r="B2811" s="587"/>
      <c r="C2811" s="587"/>
    </row>
    <row r="2812" spans="1:3">
      <c r="A2812" s="587"/>
      <c r="B2812" s="587"/>
      <c r="C2812" s="587"/>
    </row>
    <row r="2813" spans="1:3">
      <c r="A2813" s="587"/>
      <c r="B2813" s="587"/>
      <c r="C2813" s="587"/>
    </row>
    <row r="2814" spans="1:3">
      <c r="A2814" s="587"/>
      <c r="B2814" s="587"/>
      <c r="C2814" s="587"/>
    </row>
    <row r="2815" spans="1:3">
      <c r="A2815" s="587"/>
      <c r="B2815" s="587"/>
      <c r="C2815" s="587"/>
    </row>
    <row r="2816" spans="1:3">
      <c r="A2816" s="587"/>
      <c r="B2816" s="587"/>
      <c r="C2816" s="587"/>
    </row>
    <row r="2817" spans="1:3">
      <c r="A2817" s="587"/>
      <c r="B2817" s="587"/>
      <c r="C2817" s="587"/>
    </row>
    <row r="2818" spans="1:3">
      <c r="A2818" s="587"/>
      <c r="B2818" s="587"/>
      <c r="C2818" s="587"/>
    </row>
    <row r="2819" spans="1:3">
      <c r="A2819" s="587"/>
      <c r="B2819" s="587"/>
      <c r="C2819" s="587"/>
    </row>
    <row r="2820" spans="1:3">
      <c r="A2820" s="587"/>
      <c r="B2820" s="587"/>
      <c r="C2820" s="587"/>
    </row>
    <row r="2821" spans="1:3">
      <c r="A2821" s="587"/>
      <c r="B2821" s="587"/>
      <c r="C2821" s="587"/>
    </row>
    <row r="2822" spans="1:3">
      <c r="A2822" s="587"/>
      <c r="B2822" s="587"/>
      <c r="C2822" s="587"/>
    </row>
    <row r="2823" spans="1:3">
      <c r="A2823" s="587"/>
      <c r="B2823" s="587"/>
      <c r="C2823" s="587"/>
    </row>
    <row r="2824" spans="1:3">
      <c r="A2824" s="587"/>
      <c r="B2824" s="587"/>
      <c r="C2824" s="587"/>
    </row>
    <row r="2825" spans="1:3">
      <c r="A2825" s="587"/>
      <c r="B2825" s="587"/>
      <c r="C2825" s="587"/>
    </row>
    <row r="2826" spans="1:3">
      <c r="A2826" s="587"/>
      <c r="B2826" s="587"/>
      <c r="C2826" s="587"/>
    </row>
    <row r="2827" spans="1:3">
      <c r="A2827" s="587"/>
      <c r="B2827" s="587"/>
      <c r="C2827" s="587"/>
    </row>
    <row r="2828" spans="1:3">
      <c r="A2828" s="587"/>
      <c r="B2828" s="587"/>
      <c r="C2828" s="587"/>
    </row>
    <row r="2829" spans="1:3">
      <c r="A2829" s="587"/>
      <c r="B2829" s="587"/>
      <c r="C2829" s="587"/>
    </row>
    <row r="2830" spans="1:3">
      <c r="A2830" s="587"/>
      <c r="B2830" s="587"/>
      <c r="C2830" s="587"/>
    </row>
    <row r="2831" spans="1:3">
      <c r="A2831" s="587"/>
      <c r="B2831" s="587"/>
      <c r="C2831" s="587"/>
    </row>
    <row r="2832" spans="1:3">
      <c r="A2832" s="587"/>
      <c r="B2832" s="587"/>
      <c r="C2832" s="587"/>
    </row>
    <row r="2833" spans="1:3">
      <c r="A2833" s="587"/>
      <c r="B2833" s="587"/>
      <c r="C2833" s="587"/>
    </row>
    <row r="2834" spans="1:3">
      <c r="A2834" s="587"/>
      <c r="B2834" s="587"/>
      <c r="C2834" s="587"/>
    </row>
    <row r="2835" spans="1:3">
      <c r="A2835" s="587"/>
      <c r="B2835" s="587"/>
      <c r="C2835" s="587"/>
    </row>
    <row r="2836" spans="1:3">
      <c r="A2836" s="587"/>
      <c r="B2836" s="587"/>
      <c r="C2836" s="587"/>
    </row>
    <row r="2837" spans="1:3">
      <c r="A2837" s="587"/>
      <c r="B2837" s="587"/>
      <c r="C2837" s="587"/>
    </row>
    <row r="2838" spans="1:3">
      <c r="A2838" s="587"/>
      <c r="B2838" s="587"/>
      <c r="C2838" s="587"/>
    </row>
    <row r="2839" spans="1:3">
      <c r="A2839" s="587"/>
      <c r="B2839" s="587"/>
      <c r="C2839" s="587"/>
    </row>
    <row r="2840" spans="1:3">
      <c r="A2840" s="587"/>
      <c r="B2840" s="587"/>
      <c r="C2840" s="587"/>
    </row>
    <row r="2841" spans="1:3">
      <c r="A2841" s="587"/>
      <c r="B2841" s="587"/>
      <c r="C2841" s="587"/>
    </row>
    <row r="2842" spans="1:3">
      <c r="A2842" s="587"/>
      <c r="B2842" s="587"/>
      <c r="C2842" s="587"/>
    </row>
  </sheetData>
  <autoFilter ref="A1:O93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03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03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01" t="s">
        <v>209</v>
      </c>
      <c r="B1" s="402" t="s">
        <v>210</v>
      </c>
      <c r="C1" s="401" t="s">
        <v>211</v>
      </c>
      <c r="D1" s="401" t="s">
        <v>212</v>
      </c>
      <c r="E1" s="401" t="s">
        <v>213</v>
      </c>
      <c r="F1" s="401" t="s">
        <v>235</v>
      </c>
      <c r="G1" s="401" t="s">
        <v>214</v>
      </c>
      <c r="H1" s="401" t="s">
        <v>215</v>
      </c>
      <c r="I1" s="402" t="s">
        <v>216</v>
      </c>
      <c r="J1" s="401" t="s">
        <v>236</v>
      </c>
      <c r="K1" s="401" t="s">
        <v>217</v>
      </c>
      <c r="L1" s="401" t="s">
        <v>218</v>
      </c>
      <c r="M1" s="401" t="s">
        <v>219</v>
      </c>
      <c r="N1" s="401" t="s">
        <v>220</v>
      </c>
      <c r="O1" s="401" t="s">
        <v>221</v>
      </c>
      <c r="P1" s="401" t="s">
        <v>222</v>
      </c>
      <c r="Q1" s="401" t="s">
        <v>223</v>
      </c>
      <c r="R1" s="401" t="s">
        <v>224</v>
      </c>
    </row>
    <row r="2" spans="1:18">
      <c r="A2">
        <v>1</v>
      </c>
      <c r="B2" s="403">
        <v>43234.668055555558</v>
      </c>
      <c r="C2" t="s">
        <v>96</v>
      </c>
      <c r="D2">
        <v>0.01</v>
      </c>
      <c r="E2" t="s">
        <v>253</v>
      </c>
      <c r="F2">
        <v>1.1986000000000001</v>
      </c>
      <c r="I2" s="403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502</v>
      </c>
      <c r="Q2">
        <v>1</v>
      </c>
      <c r="R2" t="s">
        <v>96</v>
      </c>
    </row>
    <row r="3" spans="1:18">
      <c r="A3">
        <v>3</v>
      </c>
      <c r="B3" s="403">
        <v>43234.682638888888</v>
      </c>
      <c r="C3" t="s">
        <v>96</v>
      </c>
      <c r="D3">
        <v>0.01</v>
      </c>
      <c r="E3" t="s">
        <v>253</v>
      </c>
      <c r="F3">
        <v>1.1973</v>
      </c>
      <c r="I3" s="403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1931</v>
      </c>
      <c r="Q3">
        <v>1</v>
      </c>
      <c r="R3" t="s">
        <v>96</v>
      </c>
    </row>
    <row r="4" spans="1:18">
      <c r="A4" s="552">
        <v>5</v>
      </c>
      <c r="B4" s="403">
        <v>43234.820833333331</v>
      </c>
      <c r="C4" t="s">
        <v>96</v>
      </c>
      <c r="D4">
        <v>0.01</v>
      </c>
      <c r="E4" t="s">
        <v>253</v>
      </c>
      <c r="F4">
        <v>1.196</v>
      </c>
      <c r="I4" s="403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1930</v>
      </c>
      <c r="Q4">
        <v>1</v>
      </c>
      <c r="R4" t="s">
        <v>96</v>
      </c>
    </row>
    <row r="5" spans="1:18">
      <c r="A5" s="552">
        <v>6</v>
      </c>
      <c r="B5" s="403">
        <v>43234.834027777775</v>
      </c>
      <c r="C5" t="s">
        <v>96</v>
      </c>
      <c r="D5">
        <v>0.02</v>
      </c>
      <c r="E5" t="s">
        <v>253</v>
      </c>
      <c r="F5">
        <v>1.1944999999999999</v>
      </c>
      <c r="I5" s="403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1932</v>
      </c>
      <c r="Q5">
        <v>1</v>
      </c>
      <c r="R5" t="s">
        <v>96</v>
      </c>
    </row>
    <row r="6" spans="1:18">
      <c r="A6" s="552">
        <v>8</v>
      </c>
      <c r="B6" s="403">
        <v>43234.952777777777</v>
      </c>
      <c r="C6" t="s">
        <v>96</v>
      </c>
      <c r="D6">
        <v>0.03</v>
      </c>
      <c r="E6" t="s">
        <v>253</v>
      </c>
      <c r="F6">
        <v>1.1929000000000001</v>
      </c>
      <c r="I6" s="403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1933</v>
      </c>
      <c r="Q6">
        <v>1</v>
      </c>
      <c r="R6" t="s">
        <v>96</v>
      </c>
    </row>
    <row r="7" spans="1:18">
      <c r="A7" s="552">
        <v>9</v>
      </c>
      <c r="B7" s="403">
        <v>43235.334027777775</v>
      </c>
      <c r="C7" t="s">
        <v>96</v>
      </c>
      <c r="D7">
        <v>0.04</v>
      </c>
      <c r="E7" t="s">
        <v>253</v>
      </c>
      <c r="F7">
        <v>1.1913</v>
      </c>
      <c r="I7" s="403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1935</v>
      </c>
      <c r="Q7">
        <v>1</v>
      </c>
      <c r="R7" t="s">
        <v>96</v>
      </c>
    </row>
    <row r="8" spans="1:18">
      <c r="A8" s="552">
        <v>12</v>
      </c>
      <c r="B8" s="403">
        <v>43235.555555555555</v>
      </c>
      <c r="C8" t="s">
        <v>96</v>
      </c>
      <c r="D8">
        <v>0.06</v>
      </c>
      <c r="E8" t="s">
        <v>253</v>
      </c>
      <c r="F8">
        <v>1.1894</v>
      </c>
      <c r="I8" s="403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1936</v>
      </c>
      <c r="Q8">
        <v>1</v>
      </c>
      <c r="R8" t="s">
        <v>96</v>
      </c>
    </row>
    <row r="9" spans="1:18">
      <c r="A9" s="552">
        <v>15</v>
      </c>
      <c r="B9" s="403">
        <v>43235.606944444444</v>
      </c>
      <c r="C9" t="s">
        <v>96</v>
      </c>
      <c r="D9">
        <v>0.09</v>
      </c>
      <c r="E9" t="s">
        <v>253</v>
      </c>
      <c r="F9">
        <v>1.1869000000000001</v>
      </c>
      <c r="I9" s="403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1937</v>
      </c>
      <c r="Q9">
        <v>1</v>
      </c>
      <c r="R9" t="s">
        <v>96</v>
      </c>
    </row>
    <row r="10" spans="1:18">
      <c r="A10" s="552">
        <v>16</v>
      </c>
      <c r="B10" s="403">
        <v>43235.62777777778</v>
      </c>
      <c r="C10" t="s">
        <v>96</v>
      </c>
      <c r="D10">
        <v>0.13</v>
      </c>
      <c r="E10" t="s">
        <v>253</v>
      </c>
      <c r="F10">
        <v>1.1843999999999999</v>
      </c>
      <c r="I10" s="403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1934</v>
      </c>
      <c r="Q10">
        <v>1</v>
      </c>
      <c r="R10" t="s">
        <v>96</v>
      </c>
    </row>
    <row r="11" spans="1:18">
      <c r="A11" s="552">
        <v>27</v>
      </c>
      <c r="B11" s="403">
        <v>43236.472916666666</v>
      </c>
      <c r="C11" t="s">
        <v>96</v>
      </c>
      <c r="D11">
        <v>0.2</v>
      </c>
      <c r="E11" t="s">
        <v>253</v>
      </c>
      <c r="F11">
        <v>1.1809000000000001</v>
      </c>
      <c r="I11" s="403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1929</v>
      </c>
      <c r="Q11">
        <v>1</v>
      </c>
      <c r="R11" t="s">
        <v>96</v>
      </c>
    </row>
    <row r="12" spans="1:18">
      <c r="A12" s="552">
        <v>31</v>
      </c>
      <c r="B12" s="403">
        <v>43236.567361111112</v>
      </c>
      <c r="C12" t="s">
        <v>96</v>
      </c>
      <c r="D12">
        <v>0.32</v>
      </c>
      <c r="E12" t="s">
        <v>253</v>
      </c>
      <c r="F12">
        <v>1.177</v>
      </c>
      <c r="I12" s="403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1928</v>
      </c>
      <c r="Q12">
        <v>1</v>
      </c>
      <c r="R12" t="s">
        <v>96</v>
      </c>
    </row>
    <row r="13" spans="1:18">
      <c r="A13" s="552">
        <v>53</v>
      </c>
      <c r="B13" s="403">
        <v>43241.384027777778</v>
      </c>
      <c r="C13" t="s">
        <v>96</v>
      </c>
      <c r="D13">
        <v>0.52</v>
      </c>
      <c r="E13" t="s">
        <v>253</v>
      </c>
      <c r="F13">
        <v>1.1722999999999999</v>
      </c>
      <c r="I13" s="403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1927</v>
      </c>
      <c r="Q13">
        <v>1</v>
      </c>
      <c r="R13" t="s">
        <v>96</v>
      </c>
    </row>
    <row r="14" spans="1:18">
      <c r="A14" s="552">
        <v>2</v>
      </c>
      <c r="B14" s="403">
        <v>43234.675694444442</v>
      </c>
      <c r="C14" t="s">
        <v>97</v>
      </c>
      <c r="D14">
        <v>0.01</v>
      </c>
      <c r="E14" t="s">
        <v>253</v>
      </c>
      <c r="F14">
        <v>1.1980999999999999</v>
      </c>
      <c r="I14" s="403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490</v>
      </c>
      <c r="Q14">
        <v>2</v>
      </c>
      <c r="R14" t="s">
        <v>97</v>
      </c>
    </row>
    <row r="15" spans="1:18">
      <c r="A15" s="552">
        <v>4</v>
      </c>
      <c r="B15" s="403">
        <v>43234.731944444444</v>
      </c>
      <c r="C15" t="s">
        <v>97</v>
      </c>
      <c r="D15">
        <v>0.01</v>
      </c>
      <c r="E15" t="s">
        <v>253</v>
      </c>
      <c r="F15">
        <v>1.1974</v>
      </c>
      <c r="I15" s="403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490</v>
      </c>
      <c r="Q15">
        <v>3</v>
      </c>
      <c r="R15" t="s">
        <v>97</v>
      </c>
    </row>
    <row r="16" spans="1:18">
      <c r="A16" s="552">
        <v>7</v>
      </c>
      <c r="B16" s="403">
        <v>43234.853472222225</v>
      </c>
      <c r="C16" t="s">
        <v>97</v>
      </c>
      <c r="D16">
        <v>0.01</v>
      </c>
      <c r="E16" t="s">
        <v>253</v>
      </c>
      <c r="F16">
        <v>1.1941999999999999</v>
      </c>
      <c r="I16" s="403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502</v>
      </c>
      <c r="Q16">
        <v>4</v>
      </c>
      <c r="R16" t="s">
        <v>97</v>
      </c>
    </row>
    <row r="17" spans="1:18">
      <c r="A17" s="552">
        <v>10</v>
      </c>
      <c r="B17" s="403">
        <v>43235.337500000001</v>
      </c>
      <c r="C17" t="s">
        <v>97</v>
      </c>
      <c r="D17">
        <v>0.01</v>
      </c>
      <c r="E17" t="s">
        <v>253</v>
      </c>
      <c r="F17">
        <v>1.1917</v>
      </c>
      <c r="I17" s="403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502</v>
      </c>
      <c r="Q17">
        <v>5</v>
      </c>
      <c r="R17" t="s">
        <v>97</v>
      </c>
    </row>
    <row r="18" spans="1:18">
      <c r="A18" s="552">
        <v>11</v>
      </c>
      <c r="B18" s="403">
        <v>43235.374305555553</v>
      </c>
      <c r="C18" t="s">
        <v>97</v>
      </c>
      <c r="D18">
        <v>0.01</v>
      </c>
      <c r="E18" t="s">
        <v>253</v>
      </c>
      <c r="F18">
        <v>1.1930000000000001</v>
      </c>
      <c r="I18" s="403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1952</v>
      </c>
      <c r="Q18">
        <v>5</v>
      </c>
      <c r="R18" t="s">
        <v>97</v>
      </c>
    </row>
    <row r="19" spans="1:18">
      <c r="A19" s="552">
        <v>13</v>
      </c>
      <c r="B19" s="403">
        <v>43235.565972222219</v>
      </c>
      <c r="C19" t="s">
        <v>97</v>
      </c>
      <c r="D19">
        <v>0.01</v>
      </c>
      <c r="E19" t="s">
        <v>253</v>
      </c>
      <c r="F19">
        <v>1.1889000000000001</v>
      </c>
      <c r="I19" s="403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490</v>
      </c>
      <c r="Q19">
        <v>6</v>
      </c>
      <c r="R19" t="s">
        <v>97</v>
      </c>
    </row>
    <row r="20" spans="1:18">
      <c r="A20" s="552">
        <v>14</v>
      </c>
      <c r="B20" s="403">
        <v>43235.602083333331</v>
      </c>
      <c r="C20" t="s">
        <v>97</v>
      </c>
      <c r="D20">
        <v>0.01</v>
      </c>
      <c r="E20" t="s">
        <v>253</v>
      </c>
      <c r="F20">
        <v>1.1887000000000001</v>
      </c>
      <c r="I20" s="403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490</v>
      </c>
      <c r="Q20">
        <v>7</v>
      </c>
      <c r="R20" t="s">
        <v>97</v>
      </c>
    </row>
    <row r="21" spans="1:18">
      <c r="A21" s="552">
        <v>17</v>
      </c>
      <c r="B21" s="403">
        <v>43235.645138888889</v>
      </c>
      <c r="C21" t="s">
        <v>97</v>
      </c>
      <c r="D21">
        <v>0.01</v>
      </c>
      <c r="E21" t="s">
        <v>253</v>
      </c>
      <c r="F21">
        <v>1.1838</v>
      </c>
      <c r="I21" s="403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490</v>
      </c>
      <c r="Q21">
        <v>8</v>
      </c>
      <c r="R21" t="s">
        <v>97</v>
      </c>
    </row>
    <row r="22" spans="1:18">
      <c r="A22" s="552">
        <v>18</v>
      </c>
      <c r="B22" s="403">
        <v>43235.668749999997</v>
      </c>
      <c r="C22" t="s">
        <v>97</v>
      </c>
      <c r="D22">
        <v>0.01</v>
      </c>
      <c r="E22" t="s">
        <v>253</v>
      </c>
      <c r="F22">
        <v>1.1832</v>
      </c>
      <c r="I22" s="403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502</v>
      </c>
      <c r="Q22">
        <v>9</v>
      </c>
      <c r="R22" t="s">
        <v>97</v>
      </c>
    </row>
    <row r="23" spans="1:18">
      <c r="A23" s="552">
        <v>19</v>
      </c>
      <c r="B23" s="403">
        <v>43235.680555555555</v>
      </c>
      <c r="C23" t="s">
        <v>97</v>
      </c>
      <c r="D23">
        <v>0.01</v>
      </c>
      <c r="E23" t="s">
        <v>253</v>
      </c>
      <c r="F23">
        <v>1.1846000000000001</v>
      </c>
      <c r="I23" s="403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1951</v>
      </c>
      <c r="Q23">
        <v>9</v>
      </c>
      <c r="R23" t="s">
        <v>97</v>
      </c>
    </row>
    <row r="24" spans="1:18">
      <c r="A24" s="552">
        <v>20</v>
      </c>
      <c r="B24" s="403">
        <v>43235.702777777777</v>
      </c>
      <c r="C24" t="s">
        <v>97</v>
      </c>
      <c r="D24">
        <v>0.01</v>
      </c>
      <c r="E24" t="s">
        <v>253</v>
      </c>
      <c r="F24">
        <v>1.1859999999999999</v>
      </c>
      <c r="I24" s="403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1950</v>
      </c>
      <c r="Q24">
        <v>9</v>
      </c>
      <c r="R24" t="s">
        <v>97</v>
      </c>
    </row>
    <row r="25" spans="1:18">
      <c r="A25" s="552">
        <v>21</v>
      </c>
      <c r="B25" s="403">
        <v>43235.775000000001</v>
      </c>
      <c r="C25" t="s">
        <v>97</v>
      </c>
      <c r="D25">
        <v>0.02</v>
      </c>
      <c r="E25" t="s">
        <v>253</v>
      </c>
      <c r="F25">
        <v>1.1874</v>
      </c>
      <c r="I25" s="403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1949</v>
      </c>
      <c r="Q25">
        <v>9</v>
      </c>
      <c r="R25" t="s">
        <v>97</v>
      </c>
    </row>
    <row r="26" spans="1:18">
      <c r="A26" s="552">
        <v>22</v>
      </c>
      <c r="B26" s="403">
        <v>43235.854166666664</v>
      </c>
      <c r="C26" t="s">
        <v>97</v>
      </c>
      <c r="D26">
        <v>0.01</v>
      </c>
      <c r="E26" t="s">
        <v>253</v>
      </c>
      <c r="F26">
        <v>1.1843999999999999</v>
      </c>
      <c r="I26" s="403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490</v>
      </c>
      <c r="Q26">
        <v>10</v>
      </c>
      <c r="R26" t="s">
        <v>97</v>
      </c>
    </row>
    <row r="27" spans="1:18">
      <c r="A27" s="552">
        <v>23</v>
      </c>
      <c r="B27" s="403">
        <v>43235.857638888891</v>
      </c>
      <c r="C27" t="s">
        <v>97</v>
      </c>
      <c r="D27">
        <v>0.01</v>
      </c>
      <c r="E27" t="s">
        <v>253</v>
      </c>
      <c r="F27">
        <v>1.1856</v>
      </c>
      <c r="I27" s="403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491</v>
      </c>
      <c r="Q27">
        <v>10</v>
      </c>
      <c r="R27" t="s">
        <v>97</v>
      </c>
    </row>
    <row r="28" spans="1:18">
      <c r="A28" s="552">
        <v>24</v>
      </c>
      <c r="B28" s="403">
        <v>43235.899305555555</v>
      </c>
      <c r="C28" t="s">
        <v>97</v>
      </c>
      <c r="D28">
        <v>0.01</v>
      </c>
      <c r="E28" t="s">
        <v>253</v>
      </c>
      <c r="F28">
        <v>1.1841999999999999</v>
      </c>
      <c r="I28" s="403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502</v>
      </c>
      <c r="Q28">
        <v>11</v>
      </c>
      <c r="R28" t="s">
        <v>97</v>
      </c>
    </row>
    <row r="29" spans="1:18">
      <c r="A29" s="552">
        <v>25</v>
      </c>
      <c r="B29" s="403">
        <v>43236.095138888886</v>
      </c>
      <c r="C29" t="s">
        <v>97</v>
      </c>
      <c r="D29">
        <v>0.01</v>
      </c>
      <c r="E29" t="s">
        <v>253</v>
      </c>
      <c r="F29">
        <v>1.1828000000000001</v>
      </c>
      <c r="I29" s="403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502</v>
      </c>
      <c r="Q29">
        <v>12</v>
      </c>
      <c r="R29" t="s">
        <v>97</v>
      </c>
    </row>
    <row r="30" spans="1:18">
      <c r="A30" s="552">
        <v>26</v>
      </c>
      <c r="B30" s="403">
        <v>43236.328472222223</v>
      </c>
      <c r="C30" t="s">
        <v>97</v>
      </c>
      <c r="D30">
        <v>0.01</v>
      </c>
      <c r="E30" t="s">
        <v>253</v>
      </c>
      <c r="F30">
        <v>1.1840999999999999</v>
      </c>
      <c r="I30" s="403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1948</v>
      </c>
      <c r="Q30">
        <v>12</v>
      </c>
      <c r="R30" t="s">
        <v>97</v>
      </c>
    </row>
    <row r="31" spans="1:18">
      <c r="A31" s="552">
        <v>28</v>
      </c>
      <c r="B31" s="403">
        <v>43236.478472222225</v>
      </c>
      <c r="C31" t="s">
        <v>97</v>
      </c>
      <c r="D31">
        <v>0.01</v>
      </c>
      <c r="E31" t="s">
        <v>253</v>
      </c>
      <c r="F31">
        <v>1.1812</v>
      </c>
      <c r="I31" s="403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502</v>
      </c>
      <c r="Q31">
        <v>13</v>
      </c>
      <c r="R31" t="s">
        <v>97</v>
      </c>
    </row>
    <row r="32" spans="1:18">
      <c r="A32" s="552">
        <v>29</v>
      </c>
      <c r="B32" s="403">
        <v>43236.513194444444</v>
      </c>
      <c r="C32" t="s">
        <v>97</v>
      </c>
      <c r="D32">
        <v>0.01</v>
      </c>
      <c r="E32" t="s">
        <v>253</v>
      </c>
      <c r="F32">
        <v>1.1803999999999999</v>
      </c>
      <c r="I32" s="403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490</v>
      </c>
      <c r="Q32">
        <v>14</v>
      </c>
      <c r="R32" t="s">
        <v>97</v>
      </c>
    </row>
    <row r="33" spans="1:18">
      <c r="A33" s="552">
        <v>30</v>
      </c>
      <c r="B33" s="403">
        <v>43236.53402777778</v>
      </c>
      <c r="C33" t="s">
        <v>97</v>
      </c>
      <c r="D33">
        <v>0.01</v>
      </c>
      <c r="E33" t="s">
        <v>253</v>
      </c>
      <c r="F33">
        <v>1.1787000000000001</v>
      </c>
      <c r="I33" s="403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490</v>
      </c>
      <c r="Q33">
        <v>15</v>
      </c>
      <c r="R33" t="s">
        <v>97</v>
      </c>
    </row>
    <row r="34" spans="1:18">
      <c r="A34" s="552">
        <v>32</v>
      </c>
      <c r="B34" s="403">
        <v>43236.572222222225</v>
      </c>
      <c r="C34" t="s">
        <v>97</v>
      </c>
      <c r="D34">
        <v>0.01</v>
      </c>
      <c r="E34" t="s">
        <v>253</v>
      </c>
      <c r="F34">
        <v>1.1773</v>
      </c>
      <c r="I34" s="403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502</v>
      </c>
      <c r="Q34">
        <v>16</v>
      </c>
      <c r="R34" t="s">
        <v>97</v>
      </c>
    </row>
    <row r="35" spans="1:18">
      <c r="A35" s="552">
        <v>33</v>
      </c>
      <c r="B35" s="403">
        <v>43236.582638888889</v>
      </c>
      <c r="C35" t="s">
        <v>97</v>
      </c>
      <c r="D35">
        <v>0.01</v>
      </c>
      <c r="E35" t="s">
        <v>253</v>
      </c>
      <c r="F35">
        <v>1.1785000000000001</v>
      </c>
      <c r="I35" s="403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492</v>
      </c>
      <c r="Q35">
        <v>16</v>
      </c>
      <c r="R35" t="s">
        <v>97</v>
      </c>
    </row>
    <row r="36" spans="1:18">
      <c r="A36" s="552">
        <v>34</v>
      </c>
      <c r="B36" s="403">
        <v>43236.631249999999</v>
      </c>
      <c r="C36" t="s">
        <v>97</v>
      </c>
      <c r="D36">
        <v>0.01</v>
      </c>
      <c r="E36" t="s">
        <v>253</v>
      </c>
      <c r="F36">
        <v>1.1778</v>
      </c>
      <c r="I36" s="403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502</v>
      </c>
      <c r="Q36">
        <v>17</v>
      </c>
      <c r="R36" t="s">
        <v>97</v>
      </c>
    </row>
    <row r="37" spans="1:18">
      <c r="A37" s="552">
        <v>35</v>
      </c>
      <c r="B37" s="403">
        <v>43236.642361111109</v>
      </c>
      <c r="C37" t="s">
        <v>97</v>
      </c>
      <c r="D37">
        <v>0.01</v>
      </c>
      <c r="E37" t="s">
        <v>253</v>
      </c>
      <c r="F37">
        <v>1.179</v>
      </c>
      <c r="I37" s="403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1947</v>
      </c>
      <c r="Q37">
        <v>17</v>
      </c>
      <c r="R37" t="s">
        <v>97</v>
      </c>
    </row>
    <row r="38" spans="1:18">
      <c r="A38" s="552">
        <v>36</v>
      </c>
      <c r="B38" s="403">
        <v>43236.646527777775</v>
      </c>
      <c r="C38" t="s">
        <v>97</v>
      </c>
      <c r="D38">
        <v>0.01</v>
      </c>
      <c r="E38" t="s">
        <v>253</v>
      </c>
      <c r="F38">
        <v>1.1803999999999999</v>
      </c>
      <c r="I38" s="403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1946</v>
      </c>
      <c r="Q38">
        <v>17</v>
      </c>
      <c r="R38" t="s">
        <v>97</v>
      </c>
    </row>
    <row r="39" spans="1:18">
      <c r="A39" s="552">
        <v>37</v>
      </c>
      <c r="B39" s="403">
        <v>43236.670138888891</v>
      </c>
      <c r="C39" t="s">
        <v>97</v>
      </c>
      <c r="D39">
        <v>0.02</v>
      </c>
      <c r="E39" t="s">
        <v>253</v>
      </c>
      <c r="F39">
        <v>1.1818</v>
      </c>
      <c r="I39" s="403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493</v>
      </c>
      <c r="Q39">
        <v>17</v>
      </c>
      <c r="R39" t="s">
        <v>97</v>
      </c>
    </row>
    <row r="40" spans="1:18">
      <c r="A40" s="552">
        <v>38</v>
      </c>
      <c r="B40" s="403">
        <v>43236.729166666664</v>
      </c>
      <c r="C40" t="s">
        <v>97</v>
      </c>
      <c r="D40">
        <v>0.01</v>
      </c>
      <c r="E40" t="s">
        <v>253</v>
      </c>
      <c r="F40">
        <v>1.1783999999999999</v>
      </c>
      <c r="I40" s="403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502</v>
      </c>
      <c r="Q40">
        <v>18</v>
      </c>
      <c r="R40" t="s">
        <v>97</v>
      </c>
    </row>
    <row r="41" spans="1:18">
      <c r="A41" s="552">
        <v>39</v>
      </c>
      <c r="B41" s="403">
        <v>43236.772222222222</v>
      </c>
      <c r="C41" t="s">
        <v>97</v>
      </c>
      <c r="D41">
        <v>0.01</v>
      </c>
      <c r="E41" t="s">
        <v>253</v>
      </c>
      <c r="F41">
        <v>1.1797</v>
      </c>
      <c r="I41" s="403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1945</v>
      </c>
      <c r="Q41">
        <v>18</v>
      </c>
      <c r="R41" t="s">
        <v>97</v>
      </c>
    </row>
    <row r="42" spans="1:18">
      <c r="A42" s="552">
        <v>40</v>
      </c>
      <c r="B42" s="403">
        <v>43236.787499999999</v>
      </c>
      <c r="C42" t="s">
        <v>97</v>
      </c>
      <c r="D42">
        <v>0.01</v>
      </c>
      <c r="E42" t="s">
        <v>253</v>
      </c>
      <c r="F42">
        <v>1.1812</v>
      </c>
      <c r="I42" s="403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1944</v>
      </c>
      <c r="Q42">
        <v>18</v>
      </c>
      <c r="R42" t="s">
        <v>97</v>
      </c>
    </row>
    <row r="43" spans="1:18">
      <c r="A43" s="552">
        <v>41</v>
      </c>
      <c r="B43" s="403">
        <v>43237.174305555556</v>
      </c>
      <c r="C43" t="s">
        <v>97</v>
      </c>
      <c r="D43">
        <v>0.02</v>
      </c>
      <c r="E43" t="s">
        <v>253</v>
      </c>
      <c r="F43">
        <v>1.1826000000000001</v>
      </c>
      <c r="I43" s="403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1943</v>
      </c>
      <c r="Q43">
        <v>18</v>
      </c>
      <c r="R43" t="s">
        <v>97</v>
      </c>
    </row>
    <row r="44" spans="1:18">
      <c r="A44" s="552">
        <v>42</v>
      </c>
      <c r="B44" s="403">
        <v>43237.35833333333</v>
      </c>
      <c r="C44" t="s">
        <v>97</v>
      </c>
      <c r="D44">
        <v>0.01</v>
      </c>
      <c r="E44" t="s">
        <v>253</v>
      </c>
      <c r="F44">
        <v>1.1800999999999999</v>
      </c>
      <c r="I44" s="403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502</v>
      </c>
      <c r="Q44">
        <v>19</v>
      </c>
      <c r="R44" t="s">
        <v>97</v>
      </c>
    </row>
    <row r="45" spans="1:18">
      <c r="A45" s="552">
        <v>43</v>
      </c>
      <c r="B45" s="403">
        <v>43237.40347222222</v>
      </c>
      <c r="C45" t="s">
        <v>97</v>
      </c>
      <c r="D45">
        <v>0.01</v>
      </c>
      <c r="E45" t="s">
        <v>253</v>
      </c>
      <c r="F45">
        <v>1.1819999999999999</v>
      </c>
      <c r="I45" s="403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1942</v>
      </c>
      <c r="Q45">
        <v>19</v>
      </c>
      <c r="R45" t="s">
        <v>97</v>
      </c>
    </row>
    <row r="46" spans="1:18">
      <c r="A46" s="552">
        <v>44</v>
      </c>
      <c r="B46" s="403">
        <v>43237.506249999999</v>
      </c>
      <c r="C46" t="s">
        <v>97</v>
      </c>
      <c r="D46">
        <v>0.01</v>
      </c>
      <c r="E46" t="s">
        <v>253</v>
      </c>
      <c r="F46">
        <v>1.1806000000000001</v>
      </c>
      <c r="I46" s="403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490</v>
      </c>
      <c r="Q46">
        <v>20</v>
      </c>
      <c r="R46" t="s">
        <v>97</v>
      </c>
    </row>
    <row r="47" spans="1:18">
      <c r="A47" s="552">
        <v>45</v>
      </c>
      <c r="B47" s="403">
        <v>43237.533333333333</v>
      </c>
      <c r="C47" t="s">
        <v>97</v>
      </c>
      <c r="D47">
        <v>0.01</v>
      </c>
      <c r="E47" t="s">
        <v>253</v>
      </c>
      <c r="F47">
        <v>1.1783999999999999</v>
      </c>
      <c r="I47" s="403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502</v>
      </c>
      <c r="Q47">
        <v>21</v>
      </c>
      <c r="R47" t="s">
        <v>97</v>
      </c>
    </row>
    <row r="48" spans="1:18">
      <c r="A48" s="552">
        <v>46</v>
      </c>
      <c r="B48" s="403">
        <v>43237.555555555555</v>
      </c>
      <c r="C48" t="s">
        <v>97</v>
      </c>
      <c r="D48">
        <v>0.01</v>
      </c>
      <c r="E48" t="s">
        <v>253</v>
      </c>
      <c r="F48">
        <v>1.1796</v>
      </c>
      <c r="I48" s="403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1941</v>
      </c>
      <c r="Q48">
        <v>21</v>
      </c>
      <c r="R48" t="s">
        <v>97</v>
      </c>
    </row>
    <row r="49" spans="1:18">
      <c r="A49" s="552">
        <v>47</v>
      </c>
      <c r="B49" s="403">
        <v>43237.601388888892</v>
      </c>
      <c r="C49" t="s">
        <v>97</v>
      </c>
      <c r="D49">
        <v>0.01</v>
      </c>
      <c r="E49" t="s">
        <v>253</v>
      </c>
      <c r="F49">
        <v>1.1809000000000001</v>
      </c>
      <c r="I49" s="403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1940</v>
      </c>
      <c r="Q49">
        <v>21</v>
      </c>
      <c r="R49" t="s">
        <v>97</v>
      </c>
    </row>
    <row r="50" spans="1:18">
      <c r="A50" s="552">
        <v>48</v>
      </c>
      <c r="B50" s="403">
        <v>43238.564583333333</v>
      </c>
      <c r="C50" t="s">
        <v>97</v>
      </c>
      <c r="D50">
        <v>0.01</v>
      </c>
      <c r="E50" t="s">
        <v>253</v>
      </c>
      <c r="F50">
        <v>1.1778999999999999</v>
      </c>
      <c r="I50" s="403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502</v>
      </c>
      <c r="Q50">
        <v>22</v>
      </c>
      <c r="R50" t="s">
        <v>97</v>
      </c>
    </row>
    <row r="51" spans="1:18">
      <c r="A51" s="552">
        <v>49</v>
      </c>
      <c r="B51" s="403">
        <v>43238.621527777781</v>
      </c>
      <c r="C51" t="s">
        <v>97</v>
      </c>
      <c r="D51">
        <v>0.01</v>
      </c>
      <c r="E51" t="s">
        <v>253</v>
      </c>
      <c r="F51">
        <v>1.1763999999999999</v>
      </c>
      <c r="I51" s="403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502</v>
      </c>
      <c r="Q51">
        <v>23</v>
      </c>
      <c r="R51" t="s">
        <v>97</v>
      </c>
    </row>
    <row r="52" spans="1:18">
      <c r="A52" s="552">
        <v>50</v>
      </c>
      <c r="B52" s="403">
        <v>43238.675000000003</v>
      </c>
      <c r="C52" t="s">
        <v>97</v>
      </c>
      <c r="D52">
        <v>0.01</v>
      </c>
      <c r="E52" t="s">
        <v>253</v>
      </c>
      <c r="F52">
        <v>1.1754</v>
      </c>
      <c r="I52" s="403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502</v>
      </c>
      <c r="Q52">
        <v>24</v>
      </c>
      <c r="R52" t="s">
        <v>97</v>
      </c>
    </row>
    <row r="53" spans="1:18">
      <c r="A53" s="552">
        <v>51</v>
      </c>
      <c r="B53" s="403">
        <v>43238.684027777781</v>
      </c>
      <c r="C53" t="s">
        <v>97</v>
      </c>
      <c r="D53">
        <v>0.01</v>
      </c>
      <c r="E53" t="s">
        <v>253</v>
      </c>
      <c r="F53">
        <v>1.1766000000000001</v>
      </c>
      <c r="I53" s="403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1939</v>
      </c>
      <c r="Q53">
        <v>24</v>
      </c>
      <c r="R53" t="s">
        <v>97</v>
      </c>
    </row>
    <row r="54" spans="1:18">
      <c r="A54" s="552">
        <v>52</v>
      </c>
      <c r="B54" s="403">
        <v>43238.755555555559</v>
      </c>
      <c r="C54" t="s">
        <v>97</v>
      </c>
      <c r="D54">
        <v>0.01</v>
      </c>
      <c r="E54" t="s">
        <v>253</v>
      </c>
      <c r="F54">
        <v>1.1779999999999999</v>
      </c>
      <c r="I54" s="403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1938</v>
      </c>
      <c r="Q54">
        <v>24</v>
      </c>
      <c r="R54" t="s">
        <v>97</v>
      </c>
    </row>
    <row r="55" spans="1:18">
      <c r="A55" s="552">
        <v>54</v>
      </c>
      <c r="B55" s="403">
        <v>43241.386111111111</v>
      </c>
      <c r="C55" t="s">
        <v>97</v>
      </c>
      <c r="D55">
        <v>0.01</v>
      </c>
      <c r="E55" t="s">
        <v>253</v>
      </c>
      <c r="F55">
        <v>1.1726000000000001</v>
      </c>
      <c r="I55" s="403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502</v>
      </c>
      <c r="Q55">
        <v>25</v>
      </c>
      <c r="R55" t="s">
        <v>97</v>
      </c>
    </row>
    <row r="56" spans="1:18">
      <c r="A56" s="552">
        <v>55</v>
      </c>
      <c r="B56" s="403">
        <v>43241.435416666667</v>
      </c>
      <c r="C56" t="s">
        <v>97</v>
      </c>
      <c r="D56">
        <v>0.01</v>
      </c>
      <c r="E56" t="s">
        <v>253</v>
      </c>
      <c r="F56">
        <v>1.1739999999999999</v>
      </c>
      <c r="I56" s="403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1926</v>
      </c>
      <c r="Q56">
        <v>25</v>
      </c>
      <c r="R56" t="s">
        <v>97</v>
      </c>
    </row>
    <row r="57" spans="1:18">
      <c r="A57" s="552">
        <v>56</v>
      </c>
      <c r="B57" s="403">
        <v>43241.527777777781</v>
      </c>
      <c r="C57" t="s">
        <v>97</v>
      </c>
      <c r="D57">
        <v>0.01</v>
      </c>
      <c r="E57" t="s">
        <v>253</v>
      </c>
      <c r="F57">
        <v>1.1753</v>
      </c>
      <c r="I57" s="403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1925</v>
      </c>
      <c r="Q57">
        <v>25</v>
      </c>
      <c r="R57" t="s">
        <v>97</v>
      </c>
    </row>
    <row r="58" spans="1:18">
      <c r="A58" s="552">
        <v>57</v>
      </c>
      <c r="B58" s="403">
        <v>43241.616666666669</v>
      </c>
      <c r="C58" t="s">
        <v>97</v>
      </c>
      <c r="D58">
        <v>0.02</v>
      </c>
      <c r="E58" t="s">
        <v>253</v>
      </c>
      <c r="F58">
        <v>1.177</v>
      </c>
      <c r="I58" s="403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1924</v>
      </c>
      <c r="Q58">
        <v>25</v>
      </c>
      <c r="R58" t="s">
        <v>97</v>
      </c>
    </row>
    <row r="59" spans="1:18">
      <c r="A59" s="552">
        <v>58</v>
      </c>
      <c r="B59" s="403">
        <v>43241.909722222219</v>
      </c>
      <c r="C59" t="s">
        <v>97</v>
      </c>
      <c r="D59">
        <v>0.03</v>
      </c>
      <c r="E59" t="s">
        <v>253</v>
      </c>
      <c r="F59">
        <v>1.1785000000000001</v>
      </c>
      <c r="I59" s="403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1923</v>
      </c>
      <c r="Q59">
        <v>25</v>
      </c>
      <c r="R59" t="s">
        <v>97</v>
      </c>
    </row>
    <row r="60" spans="1:18">
      <c r="A60" s="552">
        <v>59</v>
      </c>
      <c r="B60" s="403">
        <v>43242.402083333334</v>
      </c>
      <c r="C60" t="s">
        <v>97</v>
      </c>
      <c r="D60">
        <v>0.04</v>
      </c>
      <c r="E60" t="s">
        <v>253</v>
      </c>
      <c r="F60">
        <v>1.1801999999999999</v>
      </c>
      <c r="I60" s="403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1922</v>
      </c>
      <c r="Q60">
        <v>25</v>
      </c>
      <c r="R60" t="s">
        <v>97</v>
      </c>
    </row>
    <row r="61" spans="1:18">
      <c r="A61" s="552">
        <v>60</v>
      </c>
      <c r="B61" s="403">
        <v>43242.416666666664</v>
      </c>
      <c r="C61" t="s">
        <v>97</v>
      </c>
      <c r="D61">
        <v>0.06</v>
      </c>
      <c r="E61" t="s">
        <v>253</v>
      </c>
      <c r="F61">
        <v>1.1821999999999999</v>
      </c>
      <c r="I61" s="403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1921</v>
      </c>
      <c r="Q61">
        <v>25</v>
      </c>
      <c r="R61" t="s">
        <v>97</v>
      </c>
    </row>
    <row r="62" spans="1:18">
      <c r="A62" s="552">
        <v>61</v>
      </c>
      <c r="B62" s="403">
        <v>43242.445833333331</v>
      </c>
      <c r="C62" t="s">
        <v>96</v>
      </c>
      <c r="D62">
        <v>0.01</v>
      </c>
      <c r="E62" t="s">
        <v>253</v>
      </c>
      <c r="F62">
        <v>1.1808000000000001</v>
      </c>
      <c r="I62" s="403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502</v>
      </c>
      <c r="Q62">
        <v>26</v>
      </c>
      <c r="R62" t="s">
        <v>96</v>
      </c>
    </row>
    <row r="63" spans="1:18">
      <c r="A63" s="552">
        <v>62</v>
      </c>
      <c r="B63" s="403">
        <v>43242.558333333334</v>
      </c>
      <c r="C63" t="s">
        <v>96</v>
      </c>
      <c r="D63">
        <v>0.01</v>
      </c>
      <c r="E63" t="s">
        <v>253</v>
      </c>
      <c r="F63">
        <v>1.1809000000000001</v>
      </c>
      <c r="I63" s="403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502</v>
      </c>
      <c r="Q63">
        <v>27</v>
      </c>
      <c r="R63" t="s">
        <v>96</v>
      </c>
    </row>
    <row r="64" spans="1:18">
      <c r="A64" s="552">
        <v>63</v>
      </c>
      <c r="B64" s="403">
        <v>43242.578472222223</v>
      </c>
      <c r="C64" t="s">
        <v>96</v>
      </c>
      <c r="D64">
        <v>0.01</v>
      </c>
      <c r="E64" t="s">
        <v>253</v>
      </c>
      <c r="F64">
        <v>1.1812</v>
      </c>
      <c r="I64" s="403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502</v>
      </c>
      <c r="Q64">
        <v>28</v>
      </c>
      <c r="R64" t="s">
        <v>96</v>
      </c>
    </row>
    <row r="65" spans="1:18">
      <c r="A65" s="552">
        <v>64</v>
      </c>
      <c r="B65" s="403">
        <v>43242.588888888888</v>
      </c>
      <c r="C65" t="s">
        <v>96</v>
      </c>
      <c r="D65">
        <v>0.01</v>
      </c>
      <c r="E65" t="s">
        <v>253</v>
      </c>
      <c r="F65">
        <v>1.18</v>
      </c>
      <c r="I65" s="403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1894</v>
      </c>
      <c r="Q65">
        <v>28</v>
      </c>
      <c r="R65" t="s">
        <v>96</v>
      </c>
    </row>
    <row r="66" spans="1:18">
      <c r="A66" s="552">
        <v>65</v>
      </c>
      <c r="B66" s="403">
        <v>43242.614583333336</v>
      </c>
      <c r="C66" t="s">
        <v>96</v>
      </c>
      <c r="D66">
        <v>0.01</v>
      </c>
      <c r="E66" t="s">
        <v>253</v>
      </c>
      <c r="F66">
        <v>1.1786000000000001</v>
      </c>
      <c r="I66" s="403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1893</v>
      </c>
      <c r="Q66">
        <v>28</v>
      </c>
      <c r="R66" t="s">
        <v>96</v>
      </c>
    </row>
    <row r="67" spans="1:18">
      <c r="A67" s="552">
        <v>68</v>
      </c>
      <c r="B67" s="403">
        <v>43242.704861111109</v>
      </c>
      <c r="C67" t="s">
        <v>96</v>
      </c>
      <c r="D67">
        <v>0.02</v>
      </c>
      <c r="E67" t="s">
        <v>253</v>
      </c>
      <c r="F67">
        <v>1.1772</v>
      </c>
      <c r="I67" s="403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1895</v>
      </c>
      <c r="Q67">
        <v>28</v>
      </c>
      <c r="R67" t="s">
        <v>96</v>
      </c>
    </row>
    <row r="68" spans="1:18">
      <c r="A68" s="552">
        <v>71</v>
      </c>
      <c r="B68" s="403">
        <v>43243.200694444444</v>
      </c>
      <c r="C68" t="s">
        <v>96</v>
      </c>
      <c r="D68">
        <v>0.03</v>
      </c>
      <c r="E68" t="s">
        <v>253</v>
      </c>
      <c r="F68">
        <v>1.1757</v>
      </c>
      <c r="I68" s="403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1896</v>
      </c>
      <c r="Q68">
        <v>28</v>
      </c>
      <c r="R68" t="s">
        <v>96</v>
      </c>
    </row>
    <row r="69" spans="1:18">
      <c r="A69" s="552">
        <v>73</v>
      </c>
      <c r="B69" s="403">
        <v>43243.379166666666</v>
      </c>
      <c r="C69" t="s">
        <v>96</v>
      </c>
      <c r="D69">
        <v>0.04</v>
      </c>
      <c r="E69" t="s">
        <v>253</v>
      </c>
      <c r="F69">
        <v>1.1735</v>
      </c>
      <c r="I69" s="403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1897</v>
      </c>
      <c r="Q69">
        <v>28</v>
      </c>
      <c r="R69" t="s">
        <v>96</v>
      </c>
    </row>
    <row r="70" spans="1:18">
      <c r="A70" s="552">
        <v>76</v>
      </c>
      <c r="B70" s="403">
        <v>43243.399305555555</v>
      </c>
      <c r="C70" t="s">
        <v>96</v>
      </c>
      <c r="D70">
        <v>0.06</v>
      </c>
      <c r="E70" t="s">
        <v>253</v>
      </c>
      <c r="F70">
        <v>1.1716</v>
      </c>
      <c r="I70" s="403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1899</v>
      </c>
      <c r="Q70">
        <v>28</v>
      </c>
      <c r="R70" t="s">
        <v>96</v>
      </c>
    </row>
    <row r="71" spans="1:18">
      <c r="A71" s="552">
        <v>83</v>
      </c>
      <c r="B71" s="403">
        <v>43243.625694444447</v>
      </c>
      <c r="C71" t="s">
        <v>96</v>
      </c>
      <c r="D71">
        <v>0.09</v>
      </c>
      <c r="E71" t="s">
        <v>253</v>
      </c>
      <c r="F71">
        <v>1.1692</v>
      </c>
      <c r="I71" s="403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1900</v>
      </c>
      <c r="Q71">
        <v>28</v>
      </c>
      <c r="R71" t="s">
        <v>96</v>
      </c>
    </row>
    <row r="72" spans="1:18">
      <c r="A72" s="552">
        <v>94</v>
      </c>
      <c r="B72" s="403">
        <v>43245.584722222222</v>
      </c>
      <c r="C72" t="s">
        <v>96</v>
      </c>
      <c r="D72">
        <v>0.13</v>
      </c>
      <c r="E72" t="s">
        <v>253</v>
      </c>
      <c r="F72">
        <v>1.1666000000000001</v>
      </c>
      <c r="I72" s="403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1898</v>
      </c>
      <c r="Q72">
        <v>28</v>
      </c>
      <c r="R72" t="s">
        <v>96</v>
      </c>
    </row>
    <row r="73" spans="1:18">
      <c r="A73" s="552">
        <v>105</v>
      </c>
      <c r="B73" s="403">
        <v>43248.606249999997</v>
      </c>
      <c r="C73" t="s">
        <v>96</v>
      </c>
      <c r="D73">
        <v>0.2</v>
      </c>
      <c r="E73" t="s">
        <v>253</v>
      </c>
      <c r="F73">
        <v>1.1632</v>
      </c>
      <c r="I73" s="403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1892</v>
      </c>
      <c r="Q73">
        <v>28</v>
      </c>
      <c r="R73" t="s">
        <v>96</v>
      </c>
    </row>
    <row r="74" spans="1:18">
      <c r="A74" s="552">
        <v>108</v>
      </c>
      <c r="B74" s="403">
        <v>43249.362500000003</v>
      </c>
      <c r="C74" t="s">
        <v>96</v>
      </c>
      <c r="D74">
        <v>0.32</v>
      </c>
      <c r="E74" t="s">
        <v>253</v>
      </c>
      <c r="F74">
        <v>1.1593</v>
      </c>
      <c r="I74" s="403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1891</v>
      </c>
      <c r="Q74">
        <v>28</v>
      </c>
      <c r="R74" t="s">
        <v>96</v>
      </c>
    </row>
    <row r="75" spans="1:18">
      <c r="A75" s="552">
        <v>110</v>
      </c>
      <c r="B75" s="403">
        <v>43249.439583333333</v>
      </c>
      <c r="C75" t="s">
        <v>96</v>
      </c>
      <c r="D75">
        <v>0.52</v>
      </c>
      <c r="E75" t="s">
        <v>253</v>
      </c>
      <c r="F75">
        <v>1.1539999999999999</v>
      </c>
      <c r="I75" s="403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1890</v>
      </c>
      <c r="Q75">
        <v>28</v>
      </c>
      <c r="R75" t="s">
        <v>96</v>
      </c>
    </row>
    <row r="76" spans="1:18">
      <c r="A76" s="552">
        <v>66</v>
      </c>
      <c r="B76" s="403">
        <v>43242.662499999999</v>
      </c>
      <c r="C76" t="s">
        <v>97</v>
      </c>
      <c r="D76">
        <v>0.01</v>
      </c>
      <c r="E76" t="s">
        <v>253</v>
      </c>
      <c r="F76">
        <v>1.1788000000000001</v>
      </c>
      <c r="I76" s="403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490</v>
      </c>
      <c r="Q76">
        <v>29</v>
      </c>
      <c r="R76" t="s">
        <v>97</v>
      </c>
    </row>
    <row r="77" spans="1:18">
      <c r="A77" s="552">
        <v>67</v>
      </c>
      <c r="B77" s="403">
        <v>43242.682638888888</v>
      </c>
      <c r="C77" t="s">
        <v>97</v>
      </c>
      <c r="D77">
        <v>0.01</v>
      </c>
      <c r="E77" t="s">
        <v>253</v>
      </c>
      <c r="F77">
        <v>1.1782999999999999</v>
      </c>
      <c r="I77" s="403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502</v>
      </c>
      <c r="Q77">
        <v>30</v>
      </c>
      <c r="R77" t="s">
        <v>97</v>
      </c>
    </row>
    <row r="78" spans="1:18">
      <c r="A78" s="552">
        <v>69</v>
      </c>
      <c r="B78" s="403">
        <v>43242.711805555555</v>
      </c>
      <c r="C78" t="s">
        <v>97</v>
      </c>
      <c r="D78">
        <v>0.01</v>
      </c>
      <c r="E78" t="s">
        <v>253</v>
      </c>
      <c r="F78">
        <v>1.1777</v>
      </c>
      <c r="I78" s="403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502</v>
      </c>
      <c r="Q78">
        <v>31</v>
      </c>
      <c r="R78" t="s">
        <v>97</v>
      </c>
    </row>
    <row r="79" spans="1:18">
      <c r="A79" s="552">
        <v>70</v>
      </c>
      <c r="B79" s="403">
        <v>43243.077777777777</v>
      </c>
      <c r="C79" t="s">
        <v>97</v>
      </c>
      <c r="D79">
        <v>0.01</v>
      </c>
      <c r="E79" t="s">
        <v>253</v>
      </c>
      <c r="F79">
        <v>1.1789000000000001</v>
      </c>
      <c r="I79" s="403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1920</v>
      </c>
      <c r="Q79">
        <v>31</v>
      </c>
      <c r="R79" t="s">
        <v>97</v>
      </c>
    </row>
    <row r="80" spans="1:18">
      <c r="A80" s="552">
        <v>72</v>
      </c>
      <c r="B80" s="403">
        <v>43243.338194444441</v>
      </c>
      <c r="C80" t="s">
        <v>97</v>
      </c>
      <c r="D80">
        <v>0.01</v>
      </c>
      <c r="E80" t="s">
        <v>253</v>
      </c>
      <c r="F80">
        <v>1.1761999999999999</v>
      </c>
      <c r="I80" s="403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490</v>
      </c>
      <c r="Q80">
        <v>32</v>
      </c>
      <c r="R80" t="s">
        <v>97</v>
      </c>
    </row>
    <row r="81" spans="1:18">
      <c r="A81" s="552">
        <v>74</v>
      </c>
      <c r="B81" s="403">
        <v>43243.383333333331</v>
      </c>
      <c r="C81" t="s">
        <v>97</v>
      </c>
      <c r="D81">
        <v>0.01</v>
      </c>
      <c r="E81" t="s">
        <v>253</v>
      </c>
      <c r="F81">
        <v>1.1739999999999999</v>
      </c>
      <c r="I81" s="403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502</v>
      </c>
      <c r="Q81">
        <v>33</v>
      </c>
      <c r="R81" t="s">
        <v>97</v>
      </c>
    </row>
    <row r="82" spans="1:18">
      <c r="A82" s="552">
        <v>75</v>
      </c>
      <c r="B82" s="403">
        <v>43243.394444444442</v>
      </c>
      <c r="C82" t="s">
        <v>97</v>
      </c>
      <c r="D82">
        <v>0.01</v>
      </c>
      <c r="E82" t="s">
        <v>253</v>
      </c>
      <c r="F82">
        <v>1.1752</v>
      </c>
      <c r="I82" s="403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494</v>
      </c>
      <c r="Q82">
        <v>33</v>
      </c>
      <c r="R82" t="s">
        <v>97</v>
      </c>
    </row>
    <row r="83" spans="1:18">
      <c r="A83" s="552">
        <v>77</v>
      </c>
      <c r="B83" s="403">
        <v>43243.423611111109</v>
      </c>
      <c r="C83" t="s">
        <v>97</v>
      </c>
      <c r="D83">
        <v>0.01</v>
      </c>
      <c r="E83" t="s">
        <v>253</v>
      </c>
      <c r="F83">
        <v>1.1707000000000001</v>
      </c>
      <c r="I83" s="403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502</v>
      </c>
      <c r="Q83">
        <v>34</v>
      </c>
      <c r="R83" t="s">
        <v>97</v>
      </c>
    </row>
    <row r="84" spans="1:18">
      <c r="A84" s="552">
        <v>78</v>
      </c>
      <c r="B84" s="403">
        <v>43243.433333333334</v>
      </c>
      <c r="C84" t="s">
        <v>97</v>
      </c>
      <c r="D84">
        <v>0.01</v>
      </c>
      <c r="E84" t="s">
        <v>253</v>
      </c>
      <c r="F84">
        <v>1.1719999999999999</v>
      </c>
      <c r="I84" s="403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1919</v>
      </c>
      <c r="Q84">
        <v>34</v>
      </c>
      <c r="R84" t="s">
        <v>97</v>
      </c>
    </row>
    <row r="85" spans="1:18">
      <c r="A85" s="552">
        <v>79</v>
      </c>
      <c r="B85" s="403">
        <v>43243.463194444441</v>
      </c>
      <c r="C85" t="s">
        <v>97</v>
      </c>
      <c r="D85">
        <v>0.01</v>
      </c>
      <c r="E85" t="s">
        <v>253</v>
      </c>
      <c r="F85">
        <v>1.1733</v>
      </c>
      <c r="I85" s="403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1918</v>
      </c>
      <c r="Q85">
        <v>34</v>
      </c>
      <c r="R85" t="s">
        <v>97</v>
      </c>
    </row>
    <row r="86" spans="1:18">
      <c r="A86" s="552">
        <v>80</v>
      </c>
      <c r="B86" s="403">
        <v>43243.557638888888</v>
      </c>
      <c r="C86" t="s">
        <v>97</v>
      </c>
      <c r="D86">
        <v>0.01</v>
      </c>
      <c r="E86" t="s">
        <v>253</v>
      </c>
      <c r="F86">
        <v>1.1708000000000001</v>
      </c>
      <c r="I86" s="403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490</v>
      </c>
      <c r="Q86">
        <v>35</v>
      </c>
      <c r="R86" t="s">
        <v>97</v>
      </c>
    </row>
    <row r="87" spans="1:18">
      <c r="A87" s="552">
        <v>81</v>
      </c>
      <c r="B87" s="403">
        <v>43243.57916666667</v>
      </c>
      <c r="C87" t="s">
        <v>97</v>
      </c>
      <c r="D87">
        <v>0.01</v>
      </c>
      <c r="E87" t="s">
        <v>253</v>
      </c>
      <c r="F87">
        <v>1.1698</v>
      </c>
      <c r="I87" s="403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502</v>
      </c>
      <c r="Q87">
        <v>36</v>
      </c>
      <c r="R87" t="s">
        <v>97</v>
      </c>
    </row>
    <row r="88" spans="1:18">
      <c r="A88" s="552">
        <v>82</v>
      </c>
      <c r="B88" s="403">
        <v>43243.611111111109</v>
      </c>
      <c r="C88" t="s">
        <v>97</v>
      </c>
      <c r="D88">
        <v>0.01</v>
      </c>
      <c r="E88" t="s">
        <v>253</v>
      </c>
      <c r="F88">
        <v>1.171</v>
      </c>
      <c r="I88" s="403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1917</v>
      </c>
      <c r="Q88">
        <v>36</v>
      </c>
      <c r="R88" t="s">
        <v>97</v>
      </c>
    </row>
    <row r="89" spans="1:18">
      <c r="A89" s="552">
        <v>84</v>
      </c>
      <c r="B89" s="403">
        <v>43243.630555555559</v>
      </c>
      <c r="C89" t="s">
        <v>97</v>
      </c>
      <c r="D89">
        <v>0.01</v>
      </c>
      <c r="E89" t="s">
        <v>253</v>
      </c>
      <c r="F89">
        <v>1.1693</v>
      </c>
      <c r="I89" s="403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502</v>
      </c>
      <c r="Q89">
        <v>37</v>
      </c>
      <c r="R89" t="s">
        <v>97</v>
      </c>
    </row>
    <row r="90" spans="1:18">
      <c r="A90" s="552">
        <v>85</v>
      </c>
      <c r="B90" s="403">
        <v>43243.638194444444</v>
      </c>
      <c r="C90" t="s">
        <v>97</v>
      </c>
      <c r="D90">
        <v>0.01</v>
      </c>
      <c r="E90" t="s">
        <v>253</v>
      </c>
      <c r="F90">
        <v>1.1707000000000001</v>
      </c>
      <c r="I90" s="403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1916</v>
      </c>
      <c r="Q90">
        <v>37</v>
      </c>
      <c r="R90" t="s">
        <v>97</v>
      </c>
    </row>
    <row r="91" spans="1:18">
      <c r="A91" s="552">
        <v>86</v>
      </c>
      <c r="B91" s="403">
        <v>43243.813194444447</v>
      </c>
      <c r="C91" t="s">
        <v>97</v>
      </c>
      <c r="D91">
        <v>0.01</v>
      </c>
      <c r="E91" t="s">
        <v>253</v>
      </c>
      <c r="F91">
        <v>1.1682999999999999</v>
      </c>
      <c r="I91" s="403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502</v>
      </c>
      <c r="Q91">
        <v>38</v>
      </c>
      <c r="R91" t="s">
        <v>97</v>
      </c>
    </row>
    <row r="92" spans="1:18">
      <c r="A92" s="552">
        <v>87</v>
      </c>
      <c r="B92" s="403">
        <v>43243.854166666664</v>
      </c>
      <c r="C92" t="s">
        <v>97</v>
      </c>
      <c r="D92">
        <v>0.01</v>
      </c>
      <c r="E92" t="s">
        <v>253</v>
      </c>
      <c r="F92">
        <v>1.1705000000000001</v>
      </c>
      <c r="I92" s="403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1915</v>
      </c>
      <c r="Q92">
        <v>38</v>
      </c>
      <c r="R92" t="s">
        <v>97</v>
      </c>
    </row>
    <row r="93" spans="1:18">
      <c r="A93" s="552">
        <v>88</v>
      </c>
      <c r="B93" s="403">
        <v>43244.369444444441</v>
      </c>
      <c r="C93" t="s">
        <v>97</v>
      </c>
      <c r="D93">
        <v>0.01</v>
      </c>
      <c r="E93" t="s">
        <v>253</v>
      </c>
      <c r="F93">
        <v>1.1718999999999999</v>
      </c>
      <c r="I93" s="403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1914</v>
      </c>
      <c r="Q93">
        <v>38</v>
      </c>
      <c r="R93" t="s">
        <v>97</v>
      </c>
    </row>
    <row r="94" spans="1:18">
      <c r="A94" s="552">
        <v>89</v>
      </c>
      <c r="B94" s="403">
        <v>43244.434027777781</v>
      </c>
      <c r="C94" t="s">
        <v>97</v>
      </c>
      <c r="D94">
        <v>0.02</v>
      </c>
      <c r="E94" t="s">
        <v>253</v>
      </c>
      <c r="F94">
        <v>1.1735</v>
      </c>
      <c r="I94" s="403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1913</v>
      </c>
      <c r="Q94">
        <v>38</v>
      </c>
      <c r="R94" t="s">
        <v>97</v>
      </c>
    </row>
    <row r="95" spans="1:18">
      <c r="A95" s="552">
        <v>90</v>
      </c>
      <c r="B95" s="403">
        <v>43245.34652777778</v>
      </c>
      <c r="C95" t="s">
        <v>97</v>
      </c>
      <c r="D95">
        <v>0.01</v>
      </c>
      <c r="E95" t="s">
        <v>253</v>
      </c>
      <c r="F95">
        <v>1.1706000000000001</v>
      </c>
      <c r="I95" s="403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490</v>
      </c>
      <c r="Q95">
        <v>39</v>
      </c>
      <c r="R95" t="s">
        <v>97</v>
      </c>
    </row>
    <row r="96" spans="1:18">
      <c r="A96" s="552">
        <v>91</v>
      </c>
      <c r="B96" s="403">
        <v>43245.40347222222</v>
      </c>
      <c r="C96" t="s">
        <v>97</v>
      </c>
      <c r="D96">
        <v>0.01</v>
      </c>
      <c r="E96" t="s">
        <v>253</v>
      </c>
      <c r="F96">
        <v>1.1693</v>
      </c>
      <c r="I96" s="403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502</v>
      </c>
      <c r="Q96">
        <v>40</v>
      </c>
      <c r="R96" t="s">
        <v>97</v>
      </c>
    </row>
    <row r="97" spans="1:18">
      <c r="A97" s="552">
        <v>92</v>
      </c>
      <c r="B97" s="403">
        <v>43245.431250000001</v>
      </c>
      <c r="C97" t="s">
        <v>97</v>
      </c>
      <c r="D97">
        <v>0.01</v>
      </c>
      <c r="E97" t="s">
        <v>253</v>
      </c>
      <c r="F97">
        <v>1.1705000000000001</v>
      </c>
      <c r="I97" s="403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1912</v>
      </c>
      <c r="Q97">
        <v>40</v>
      </c>
      <c r="R97" t="s">
        <v>97</v>
      </c>
    </row>
    <row r="98" spans="1:18">
      <c r="A98" s="552">
        <v>93</v>
      </c>
      <c r="B98" s="403">
        <v>43245.451388888891</v>
      </c>
      <c r="C98" t="s">
        <v>97</v>
      </c>
      <c r="D98">
        <v>0.01</v>
      </c>
      <c r="E98" t="s">
        <v>253</v>
      </c>
      <c r="F98">
        <v>1.1718999999999999</v>
      </c>
      <c r="I98" s="403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1911</v>
      </c>
      <c r="Q98">
        <v>40</v>
      </c>
      <c r="R98" t="s">
        <v>97</v>
      </c>
    </row>
    <row r="99" spans="1:18">
      <c r="A99" s="552">
        <v>95</v>
      </c>
      <c r="B99" s="403">
        <v>43245.587500000001</v>
      </c>
      <c r="C99" t="s">
        <v>97</v>
      </c>
      <c r="D99">
        <v>0.01</v>
      </c>
      <c r="E99" t="s">
        <v>253</v>
      </c>
      <c r="F99">
        <v>1.167</v>
      </c>
      <c r="I99" s="403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502</v>
      </c>
      <c r="Q99">
        <v>41</v>
      </c>
      <c r="R99" t="s">
        <v>97</v>
      </c>
    </row>
    <row r="100" spans="1:18">
      <c r="A100" s="552">
        <v>96</v>
      </c>
      <c r="B100" s="403">
        <v>43245.648611111108</v>
      </c>
      <c r="C100" t="s">
        <v>97</v>
      </c>
      <c r="D100">
        <v>0.01</v>
      </c>
      <c r="E100" t="s">
        <v>253</v>
      </c>
      <c r="F100">
        <v>1.1657999999999999</v>
      </c>
      <c r="I100" s="403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502</v>
      </c>
      <c r="Q100">
        <v>42</v>
      </c>
      <c r="R100" t="s">
        <v>97</v>
      </c>
    </row>
    <row r="101" spans="1:18">
      <c r="A101" s="552">
        <v>97</v>
      </c>
      <c r="B101" s="403">
        <v>43245.794444444444</v>
      </c>
      <c r="C101" t="s">
        <v>97</v>
      </c>
      <c r="D101">
        <v>0.01</v>
      </c>
      <c r="E101" t="s">
        <v>253</v>
      </c>
      <c r="F101">
        <v>1.167</v>
      </c>
      <c r="I101" s="403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1910</v>
      </c>
      <c r="Q101">
        <v>42</v>
      </c>
      <c r="R101" t="s">
        <v>97</v>
      </c>
    </row>
    <row r="102" spans="1:18">
      <c r="A102" s="552">
        <v>98</v>
      </c>
      <c r="B102" s="403">
        <v>43245.955555555556</v>
      </c>
      <c r="C102" t="s">
        <v>97</v>
      </c>
      <c r="D102">
        <v>0.01</v>
      </c>
      <c r="E102" t="s">
        <v>253</v>
      </c>
      <c r="F102">
        <v>1.165</v>
      </c>
      <c r="I102" s="403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502</v>
      </c>
      <c r="Q102">
        <v>43</v>
      </c>
      <c r="R102" t="s">
        <v>97</v>
      </c>
    </row>
    <row r="103" spans="1:18">
      <c r="A103" s="552">
        <v>99</v>
      </c>
      <c r="B103" s="403">
        <v>43248.022916666669</v>
      </c>
      <c r="C103" t="s">
        <v>97</v>
      </c>
      <c r="D103">
        <v>0.01</v>
      </c>
      <c r="E103" t="s">
        <v>253</v>
      </c>
      <c r="F103">
        <v>1.1681999999999999</v>
      </c>
      <c r="I103" s="403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1909</v>
      </c>
      <c r="Q103">
        <v>43</v>
      </c>
      <c r="R103" t="s">
        <v>97</v>
      </c>
    </row>
    <row r="104" spans="1:18">
      <c r="A104" s="552">
        <v>100</v>
      </c>
      <c r="B104" s="403">
        <v>43248.098611111112</v>
      </c>
      <c r="C104" t="s">
        <v>97</v>
      </c>
      <c r="D104">
        <v>0.02</v>
      </c>
      <c r="E104" t="s">
        <v>253</v>
      </c>
      <c r="F104">
        <v>1.1696</v>
      </c>
      <c r="I104" s="403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1908</v>
      </c>
      <c r="Q104">
        <v>43</v>
      </c>
      <c r="R104" t="s">
        <v>97</v>
      </c>
    </row>
    <row r="105" spans="1:18">
      <c r="A105" s="552">
        <v>101</v>
      </c>
      <c r="B105" s="403">
        <v>43248.140277777777</v>
      </c>
      <c r="C105" t="s">
        <v>97</v>
      </c>
      <c r="D105">
        <v>0.03</v>
      </c>
      <c r="E105" t="s">
        <v>253</v>
      </c>
      <c r="F105">
        <v>1.1711</v>
      </c>
      <c r="I105" s="403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1907</v>
      </c>
      <c r="Q105">
        <v>43</v>
      </c>
      <c r="R105" t="s">
        <v>97</v>
      </c>
    </row>
    <row r="106" spans="1:18">
      <c r="A106" s="552">
        <v>102</v>
      </c>
      <c r="B106" s="403">
        <v>43248.326388888891</v>
      </c>
      <c r="C106" t="s">
        <v>97</v>
      </c>
      <c r="D106">
        <v>0.04</v>
      </c>
      <c r="E106" t="s">
        <v>253</v>
      </c>
      <c r="F106">
        <v>1.1727000000000001</v>
      </c>
      <c r="I106" s="403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495</v>
      </c>
      <c r="Q106">
        <v>43</v>
      </c>
      <c r="R106" t="s">
        <v>97</v>
      </c>
    </row>
    <row r="107" spans="1:18">
      <c r="A107" s="552">
        <v>103</v>
      </c>
      <c r="B107" s="403">
        <v>43248.478472222225</v>
      </c>
      <c r="C107" t="s">
        <v>97</v>
      </c>
      <c r="D107">
        <v>0.01</v>
      </c>
      <c r="E107" t="s">
        <v>253</v>
      </c>
      <c r="F107">
        <v>1.1671</v>
      </c>
      <c r="I107" s="403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490</v>
      </c>
      <c r="Q107">
        <v>44</v>
      </c>
      <c r="R107" t="s">
        <v>97</v>
      </c>
    </row>
    <row r="108" spans="1:18">
      <c r="A108" s="552">
        <v>104</v>
      </c>
      <c r="B108" s="403">
        <v>43248.506249999999</v>
      </c>
      <c r="C108" t="s">
        <v>97</v>
      </c>
      <c r="D108">
        <v>0.01</v>
      </c>
      <c r="E108" t="s">
        <v>253</v>
      </c>
      <c r="F108">
        <v>1.1649</v>
      </c>
      <c r="I108" s="403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502</v>
      </c>
      <c r="Q108">
        <v>45</v>
      </c>
      <c r="R108" t="s">
        <v>97</v>
      </c>
    </row>
    <row r="109" spans="1:18">
      <c r="A109" s="552">
        <v>106</v>
      </c>
      <c r="B109" s="403">
        <v>43248.681250000001</v>
      </c>
      <c r="C109" t="s">
        <v>97</v>
      </c>
      <c r="D109">
        <v>0.01</v>
      </c>
      <c r="E109" t="s">
        <v>253</v>
      </c>
      <c r="F109">
        <v>1.1623000000000001</v>
      </c>
      <c r="I109" s="403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502</v>
      </c>
      <c r="Q109">
        <v>46</v>
      </c>
      <c r="R109" t="s">
        <v>97</v>
      </c>
    </row>
    <row r="110" spans="1:18">
      <c r="A110" s="552">
        <v>107</v>
      </c>
      <c r="B110" s="403">
        <v>43249.335416666669</v>
      </c>
      <c r="C110" t="s">
        <v>97</v>
      </c>
      <c r="D110">
        <v>0.01</v>
      </c>
      <c r="E110" t="s">
        <v>253</v>
      </c>
      <c r="F110">
        <v>1.1636</v>
      </c>
      <c r="I110" s="403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496</v>
      </c>
      <c r="Q110">
        <v>46</v>
      </c>
      <c r="R110" t="s">
        <v>97</v>
      </c>
    </row>
    <row r="111" spans="1:18">
      <c r="A111" s="552">
        <v>109</v>
      </c>
      <c r="B111" s="403">
        <v>43249.365972222222</v>
      </c>
      <c r="C111" t="s">
        <v>97</v>
      </c>
      <c r="D111">
        <v>0.01</v>
      </c>
      <c r="E111" t="s">
        <v>253</v>
      </c>
      <c r="F111">
        <v>1.1592</v>
      </c>
      <c r="I111" s="403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502</v>
      </c>
      <c r="Q111">
        <v>47</v>
      </c>
      <c r="R111" t="s">
        <v>97</v>
      </c>
    </row>
    <row r="112" spans="1:18">
      <c r="A112" s="552">
        <v>111</v>
      </c>
      <c r="B112" s="403">
        <v>43249.447222222225</v>
      </c>
      <c r="C112" t="s">
        <v>97</v>
      </c>
      <c r="D112">
        <v>0.01</v>
      </c>
      <c r="E112" t="s">
        <v>253</v>
      </c>
      <c r="F112">
        <v>1.1541999999999999</v>
      </c>
      <c r="I112" s="403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502</v>
      </c>
      <c r="Q112">
        <v>48</v>
      </c>
      <c r="R112" t="s">
        <v>97</v>
      </c>
    </row>
    <row r="113" spans="1:18">
      <c r="A113" s="552">
        <v>112</v>
      </c>
      <c r="B113" s="403">
        <v>43249.493055555555</v>
      </c>
      <c r="C113" t="s">
        <v>97</v>
      </c>
      <c r="D113">
        <v>0.01</v>
      </c>
      <c r="E113" t="s">
        <v>253</v>
      </c>
      <c r="F113">
        <v>1.1516999999999999</v>
      </c>
      <c r="I113" s="403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502</v>
      </c>
      <c r="Q113">
        <v>49</v>
      </c>
      <c r="R113" t="s">
        <v>97</v>
      </c>
    </row>
    <row r="114" spans="1:18">
      <c r="A114" s="552">
        <v>113</v>
      </c>
      <c r="B114" s="403">
        <v>43249.497916666667</v>
      </c>
      <c r="C114" t="s">
        <v>97</v>
      </c>
      <c r="D114">
        <v>0.01</v>
      </c>
      <c r="E114" t="s">
        <v>253</v>
      </c>
      <c r="F114">
        <v>1.153</v>
      </c>
      <c r="I114" s="403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1906</v>
      </c>
      <c r="Q114">
        <v>49</v>
      </c>
      <c r="R114" t="s">
        <v>97</v>
      </c>
    </row>
    <row r="115" spans="1:18">
      <c r="A115" s="552">
        <v>114</v>
      </c>
      <c r="B115" s="403">
        <v>43249.498611111114</v>
      </c>
      <c r="C115" t="s">
        <v>97</v>
      </c>
      <c r="D115">
        <v>0.01</v>
      </c>
      <c r="E115" t="s">
        <v>253</v>
      </c>
      <c r="F115">
        <v>1.1543000000000001</v>
      </c>
      <c r="I115" s="403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1905</v>
      </c>
      <c r="Q115">
        <v>49</v>
      </c>
      <c r="R115" t="s">
        <v>97</v>
      </c>
    </row>
    <row r="116" spans="1:18">
      <c r="A116" s="552">
        <v>115</v>
      </c>
      <c r="B116" s="403">
        <v>43249.507638888892</v>
      </c>
      <c r="C116" t="s">
        <v>97</v>
      </c>
      <c r="D116">
        <v>0.02</v>
      </c>
      <c r="E116" t="s">
        <v>253</v>
      </c>
      <c r="F116">
        <v>1.1557999999999999</v>
      </c>
      <c r="I116" s="403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1904</v>
      </c>
      <c r="Q116">
        <v>49</v>
      </c>
      <c r="R116" t="s">
        <v>97</v>
      </c>
    </row>
    <row r="117" spans="1:18">
      <c r="A117" s="552">
        <v>116</v>
      </c>
      <c r="B117" s="403">
        <v>43249.618750000001</v>
      </c>
      <c r="C117" t="s">
        <v>97</v>
      </c>
      <c r="D117">
        <v>0.03</v>
      </c>
      <c r="E117" t="s">
        <v>253</v>
      </c>
      <c r="F117">
        <v>1.1573</v>
      </c>
      <c r="I117" s="403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1903</v>
      </c>
      <c r="Q117">
        <v>49</v>
      </c>
      <c r="R117" t="s">
        <v>97</v>
      </c>
    </row>
    <row r="118" spans="1:18">
      <c r="A118" s="552">
        <v>117</v>
      </c>
      <c r="B118" s="403">
        <v>43249.810416666667</v>
      </c>
      <c r="C118" t="s">
        <v>97</v>
      </c>
      <c r="D118">
        <v>0.01</v>
      </c>
      <c r="E118" t="s">
        <v>253</v>
      </c>
      <c r="F118">
        <v>1.1521999999999999</v>
      </c>
      <c r="I118" s="403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502</v>
      </c>
      <c r="Q118">
        <v>50</v>
      </c>
      <c r="R118" t="s">
        <v>97</v>
      </c>
    </row>
    <row r="119" spans="1:18">
      <c r="A119" s="552">
        <v>118</v>
      </c>
      <c r="B119" s="403">
        <v>43249.816666666666</v>
      </c>
      <c r="C119" t="s">
        <v>97</v>
      </c>
      <c r="D119">
        <v>0.01</v>
      </c>
      <c r="E119" t="s">
        <v>253</v>
      </c>
      <c r="F119">
        <v>1.1534</v>
      </c>
      <c r="I119" s="403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1902</v>
      </c>
      <c r="Q119">
        <v>50</v>
      </c>
      <c r="R119" t="s">
        <v>97</v>
      </c>
    </row>
    <row r="120" spans="1:18">
      <c r="A120" s="552">
        <v>119</v>
      </c>
      <c r="B120" s="403">
        <v>43250.01458333333</v>
      </c>
      <c r="C120" t="s">
        <v>97</v>
      </c>
      <c r="D120">
        <v>0.01</v>
      </c>
      <c r="E120" t="s">
        <v>253</v>
      </c>
      <c r="F120">
        <v>1.1547000000000001</v>
      </c>
      <c r="I120" s="403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1901</v>
      </c>
      <c r="Q120">
        <v>50</v>
      </c>
      <c r="R120" t="s">
        <v>97</v>
      </c>
    </row>
    <row r="121" spans="1:18">
      <c r="A121" s="552">
        <v>120</v>
      </c>
      <c r="B121" s="403">
        <v>43250.200694444444</v>
      </c>
      <c r="C121" t="s">
        <v>97</v>
      </c>
      <c r="D121">
        <v>0.01</v>
      </c>
      <c r="E121" t="s">
        <v>253</v>
      </c>
      <c r="F121">
        <v>1.1521999999999999</v>
      </c>
      <c r="I121" s="403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502</v>
      </c>
      <c r="Q121">
        <v>51</v>
      </c>
      <c r="R121" t="s">
        <v>97</v>
      </c>
    </row>
    <row r="122" spans="1:18">
      <c r="A122" s="552">
        <v>121</v>
      </c>
      <c r="B122" s="403">
        <v>43250.226388888892</v>
      </c>
      <c r="C122" t="s">
        <v>97</v>
      </c>
      <c r="D122">
        <v>0.01</v>
      </c>
      <c r="E122" t="s">
        <v>253</v>
      </c>
      <c r="F122">
        <v>1.1534</v>
      </c>
      <c r="I122" s="403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1878</v>
      </c>
      <c r="Q122">
        <v>51</v>
      </c>
      <c r="R122" t="s">
        <v>97</v>
      </c>
    </row>
    <row r="123" spans="1:18">
      <c r="A123" s="552">
        <v>122</v>
      </c>
      <c r="B123" s="403">
        <v>43250.32708333333</v>
      </c>
      <c r="C123" t="s">
        <v>97</v>
      </c>
      <c r="D123">
        <v>0.01</v>
      </c>
      <c r="E123" t="s">
        <v>253</v>
      </c>
      <c r="F123">
        <v>1.1547000000000001</v>
      </c>
      <c r="I123" s="403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1876</v>
      </c>
      <c r="Q123">
        <v>51</v>
      </c>
      <c r="R123" t="s">
        <v>97</v>
      </c>
    </row>
    <row r="124" spans="1:18">
      <c r="A124" s="552">
        <v>123</v>
      </c>
      <c r="B124" s="403">
        <v>43250.338888888888</v>
      </c>
      <c r="C124" t="s">
        <v>97</v>
      </c>
      <c r="D124">
        <v>0.02</v>
      </c>
      <c r="E124" t="s">
        <v>253</v>
      </c>
      <c r="F124">
        <v>1.1561999999999999</v>
      </c>
      <c r="I124" s="403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1879</v>
      </c>
      <c r="Q124">
        <v>51</v>
      </c>
      <c r="R124" t="s">
        <v>97</v>
      </c>
    </row>
    <row r="125" spans="1:18">
      <c r="A125" s="552">
        <v>124</v>
      </c>
      <c r="B125" s="403">
        <v>43250.359027777777</v>
      </c>
      <c r="C125" t="s">
        <v>97</v>
      </c>
      <c r="D125">
        <v>0.03</v>
      </c>
      <c r="E125" t="s">
        <v>253</v>
      </c>
      <c r="F125">
        <v>1.1577</v>
      </c>
      <c r="I125" s="403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1881</v>
      </c>
      <c r="Q125">
        <v>51</v>
      </c>
      <c r="R125" t="s">
        <v>97</v>
      </c>
    </row>
    <row r="126" spans="1:18">
      <c r="A126" s="552">
        <v>125</v>
      </c>
      <c r="B126" s="403">
        <v>43250.406944444447</v>
      </c>
      <c r="C126" t="s">
        <v>97</v>
      </c>
      <c r="D126">
        <v>0.04</v>
      </c>
      <c r="E126" t="s">
        <v>253</v>
      </c>
      <c r="F126">
        <v>1.1593</v>
      </c>
      <c r="I126" s="403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1880</v>
      </c>
      <c r="Q126">
        <v>51</v>
      </c>
      <c r="R126" t="s">
        <v>97</v>
      </c>
    </row>
    <row r="127" spans="1:18">
      <c r="A127" s="552">
        <v>126</v>
      </c>
      <c r="B127" s="403">
        <v>43250.501388888886</v>
      </c>
      <c r="C127" t="s">
        <v>97</v>
      </c>
      <c r="D127">
        <v>0.06</v>
      </c>
      <c r="E127" t="s">
        <v>253</v>
      </c>
      <c r="F127">
        <v>1.1614</v>
      </c>
      <c r="I127" s="403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1877</v>
      </c>
      <c r="Q127">
        <v>51</v>
      </c>
      <c r="R127" t="s">
        <v>97</v>
      </c>
    </row>
    <row r="128" spans="1:18">
      <c r="A128" s="552">
        <v>128</v>
      </c>
      <c r="B128" s="403">
        <v>43250.572916666664</v>
      </c>
      <c r="C128" t="s">
        <v>97</v>
      </c>
      <c r="D128">
        <v>0.09</v>
      </c>
      <c r="E128" t="s">
        <v>253</v>
      </c>
      <c r="F128">
        <v>1.1637</v>
      </c>
      <c r="I128" s="403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1875</v>
      </c>
      <c r="Q128">
        <v>51</v>
      </c>
      <c r="R128" t="s">
        <v>97</v>
      </c>
    </row>
    <row r="129" spans="1:18">
      <c r="A129" s="552">
        <v>133</v>
      </c>
      <c r="B129" s="403">
        <v>43250.731944444444</v>
      </c>
      <c r="C129" t="s">
        <v>97</v>
      </c>
      <c r="D129">
        <v>0.13</v>
      </c>
      <c r="E129" t="s">
        <v>253</v>
      </c>
      <c r="F129">
        <v>1.1669</v>
      </c>
      <c r="I129" s="403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1874</v>
      </c>
      <c r="Q129">
        <v>51</v>
      </c>
      <c r="R129" t="s">
        <v>97</v>
      </c>
    </row>
    <row r="130" spans="1:18">
      <c r="A130" s="552">
        <v>140</v>
      </c>
      <c r="B130" s="403">
        <v>43251.402777777781</v>
      </c>
      <c r="C130" t="s">
        <v>97</v>
      </c>
      <c r="D130">
        <v>0.2</v>
      </c>
      <c r="E130" t="s">
        <v>253</v>
      </c>
      <c r="F130">
        <v>1.1701999999999999</v>
      </c>
      <c r="I130" s="403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1873</v>
      </c>
      <c r="Q130">
        <v>51</v>
      </c>
      <c r="R130" t="s">
        <v>97</v>
      </c>
    </row>
    <row r="131" spans="1:18">
      <c r="A131" s="552">
        <v>127</v>
      </c>
      <c r="B131" s="403">
        <v>43250.554166666669</v>
      </c>
      <c r="C131" t="s">
        <v>96</v>
      </c>
      <c r="D131">
        <v>0.01</v>
      </c>
      <c r="E131" t="s">
        <v>253</v>
      </c>
      <c r="F131">
        <v>1.1633</v>
      </c>
      <c r="I131" s="403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490</v>
      </c>
      <c r="Q131">
        <v>52</v>
      </c>
      <c r="R131" t="s">
        <v>96</v>
      </c>
    </row>
    <row r="132" spans="1:18">
      <c r="A132" s="552">
        <v>129</v>
      </c>
      <c r="B132" s="403">
        <v>43250.592361111114</v>
      </c>
      <c r="C132" t="s">
        <v>96</v>
      </c>
      <c r="D132">
        <v>0.01</v>
      </c>
      <c r="E132" t="s">
        <v>253</v>
      </c>
      <c r="F132">
        <v>1.1637999999999999</v>
      </c>
      <c r="I132" s="403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502</v>
      </c>
      <c r="Q132">
        <v>53</v>
      </c>
      <c r="R132" t="s">
        <v>96</v>
      </c>
    </row>
    <row r="133" spans="1:18">
      <c r="A133" s="552">
        <v>130</v>
      </c>
      <c r="B133" s="403">
        <v>43250.625694444447</v>
      </c>
      <c r="C133" t="s">
        <v>96</v>
      </c>
      <c r="D133">
        <v>0.01</v>
      </c>
      <c r="E133" t="s">
        <v>253</v>
      </c>
      <c r="F133">
        <v>1.1625000000000001</v>
      </c>
      <c r="I133" s="403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497</v>
      </c>
      <c r="Q133">
        <v>53</v>
      </c>
      <c r="R133" t="s">
        <v>96</v>
      </c>
    </row>
    <row r="134" spans="1:18">
      <c r="A134" s="552">
        <v>131</v>
      </c>
      <c r="B134" s="403">
        <v>43250.668055555558</v>
      </c>
      <c r="C134" t="s">
        <v>96</v>
      </c>
      <c r="D134">
        <v>0.01</v>
      </c>
      <c r="E134" t="s">
        <v>253</v>
      </c>
      <c r="F134">
        <v>1.1612</v>
      </c>
      <c r="I134" s="403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498</v>
      </c>
      <c r="Q134">
        <v>53</v>
      </c>
      <c r="R134" t="s">
        <v>96</v>
      </c>
    </row>
    <row r="135" spans="1:18">
      <c r="A135" s="552">
        <v>132</v>
      </c>
      <c r="B135" s="403">
        <v>43250.69027777778</v>
      </c>
      <c r="C135" t="s">
        <v>96</v>
      </c>
      <c r="D135">
        <v>0.02</v>
      </c>
      <c r="E135" t="s">
        <v>253</v>
      </c>
      <c r="F135">
        <v>1.1597999999999999</v>
      </c>
      <c r="I135" s="403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499</v>
      </c>
      <c r="Q135">
        <v>53</v>
      </c>
      <c r="R135" t="s">
        <v>96</v>
      </c>
    </row>
    <row r="136" spans="1:18">
      <c r="A136" s="552">
        <v>134</v>
      </c>
      <c r="B136" s="403">
        <v>43250.736805555556</v>
      </c>
      <c r="C136" t="s">
        <v>96</v>
      </c>
      <c r="D136">
        <v>0.01</v>
      </c>
      <c r="E136" t="s">
        <v>253</v>
      </c>
      <c r="F136">
        <v>1.165</v>
      </c>
      <c r="I136" s="403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490</v>
      </c>
      <c r="Q136">
        <v>54</v>
      </c>
      <c r="R136" t="s">
        <v>96</v>
      </c>
    </row>
    <row r="137" spans="1:18">
      <c r="A137" s="552">
        <v>135</v>
      </c>
      <c r="B137" s="403">
        <v>43250.753472222219</v>
      </c>
      <c r="C137" t="s">
        <v>96</v>
      </c>
      <c r="D137">
        <v>0.01</v>
      </c>
      <c r="E137" t="s">
        <v>253</v>
      </c>
      <c r="F137">
        <v>1.1664000000000001</v>
      </c>
      <c r="I137" s="403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502</v>
      </c>
      <c r="Q137">
        <v>55</v>
      </c>
      <c r="R137" t="s">
        <v>96</v>
      </c>
    </row>
    <row r="138" spans="1:18">
      <c r="A138" s="552">
        <v>136</v>
      </c>
      <c r="B138" s="403">
        <v>43250.828472222223</v>
      </c>
      <c r="C138" t="s">
        <v>96</v>
      </c>
      <c r="D138">
        <v>0.01</v>
      </c>
      <c r="E138" t="s">
        <v>253</v>
      </c>
      <c r="F138">
        <v>1.1652</v>
      </c>
      <c r="I138" s="403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1889</v>
      </c>
      <c r="Q138">
        <v>55</v>
      </c>
      <c r="R138" t="s">
        <v>96</v>
      </c>
    </row>
    <row r="139" spans="1:18">
      <c r="A139" s="552">
        <v>137</v>
      </c>
      <c r="B139" s="403">
        <v>43251.322222222225</v>
      </c>
      <c r="C139" t="s">
        <v>96</v>
      </c>
      <c r="D139">
        <v>0.01</v>
      </c>
      <c r="E139" t="s">
        <v>253</v>
      </c>
      <c r="F139">
        <v>1.1684000000000001</v>
      </c>
      <c r="I139" s="403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490</v>
      </c>
      <c r="Q139">
        <v>56</v>
      </c>
      <c r="R139" t="s">
        <v>96</v>
      </c>
    </row>
    <row r="140" spans="1:18">
      <c r="A140" s="552">
        <v>138</v>
      </c>
      <c r="B140" s="403">
        <v>43251.359722222223</v>
      </c>
      <c r="C140" t="s">
        <v>96</v>
      </c>
      <c r="D140">
        <v>0.01</v>
      </c>
      <c r="E140" t="s">
        <v>253</v>
      </c>
      <c r="F140">
        <v>1.1672</v>
      </c>
      <c r="I140" s="403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500</v>
      </c>
      <c r="Q140">
        <v>56</v>
      </c>
      <c r="R140" t="s">
        <v>96</v>
      </c>
    </row>
    <row r="141" spans="1:18">
      <c r="A141" s="552">
        <v>139</v>
      </c>
      <c r="B141" s="403">
        <v>43251.375</v>
      </c>
      <c r="C141" t="s">
        <v>96</v>
      </c>
      <c r="D141">
        <v>0.01</v>
      </c>
      <c r="E141" t="s">
        <v>253</v>
      </c>
      <c r="F141">
        <v>1.1684000000000001</v>
      </c>
      <c r="I141" s="403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502</v>
      </c>
      <c r="Q141">
        <v>57</v>
      </c>
      <c r="R141" t="s">
        <v>96</v>
      </c>
    </row>
    <row r="142" spans="1:18">
      <c r="A142" s="552">
        <v>141</v>
      </c>
      <c r="B142" s="403">
        <v>43251.417361111111</v>
      </c>
      <c r="C142" t="s">
        <v>96</v>
      </c>
      <c r="D142">
        <v>0.01</v>
      </c>
      <c r="E142" t="s">
        <v>253</v>
      </c>
      <c r="F142">
        <v>1.1709000000000001</v>
      </c>
      <c r="I142" s="403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490</v>
      </c>
      <c r="Q142">
        <v>58</v>
      </c>
      <c r="R142" t="s">
        <v>96</v>
      </c>
    </row>
    <row r="143" spans="1:18">
      <c r="A143" s="552">
        <v>142</v>
      </c>
      <c r="B143" s="403">
        <v>43251.461805555555</v>
      </c>
      <c r="C143" t="s">
        <v>96</v>
      </c>
      <c r="D143">
        <v>0.01</v>
      </c>
      <c r="E143" t="s">
        <v>253</v>
      </c>
      <c r="F143">
        <v>1.1708000000000001</v>
      </c>
      <c r="I143" s="403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502</v>
      </c>
      <c r="Q143">
        <v>59</v>
      </c>
      <c r="R143" t="s">
        <v>96</v>
      </c>
    </row>
    <row r="144" spans="1:18">
      <c r="A144" s="552">
        <v>143</v>
      </c>
      <c r="B144" s="403">
        <v>43251.490277777775</v>
      </c>
      <c r="C144" t="s">
        <v>96</v>
      </c>
      <c r="D144">
        <v>0.01</v>
      </c>
      <c r="E144" t="s">
        <v>253</v>
      </c>
      <c r="F144">
        <v>1.1696</v>
      </c>
      <c r="I144" s="403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1888</v>
      </c>
      <c r="Q144">
        <v>59</v>
      </c>
      <c r="R144" t="s">
        <v>96</v>
      </c>
    </row>
    <row r="145" spans="1:18">
      <c r="A145" s="552">
        <v>144</v>
      </c>
      <c r="B145" s="403">
        <v>43251.515277777777</v>
      </c>
      <c r="C145" t="s">
        <v>96</v>
      </c>
      <c r="D145">
        <v>0.01</v>
      </c>
      <c r="E145" t="s">
        <v>253</v>
      </c>
      <c r="F145">
        <v>1.1682999999999999</v>
      </c>
      <c r="I145" s="403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1887</v>
      </c>
      <c r="Q145">
        <v>59</v>
      </c>
      <c r="R145" t="s">
        <v>96</v>
      </c>
    </row>
    <row r="146" spans="1:18">
      <c r="A146" s="552">
        <v>145</v>
      </c>
      <c r="B146" s="403">
        <v>43251.62777777778</v>
      </c>
      <c r="C146" t="s">
        <v>96</v>
      </c>
      <c r="D146">
        <v>0.02</v>
      </c>
      <c r="E146" t="s">
        <v>253</v>
      </c>
      <c r="F146">
        <v>1.1666000000000001</v>
      </c>
      <c r="I146" s="403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1886</v>
      </c>
      <c r="Q146">
        <v>59</v>
      </c>
      <c r="R146" t="s">
        <v>96</v>
      </c>
    </row>
    <row r="147" spans="1:18">
      <c r="A147" s="552">
        <v>146</v>
      </c>
      <c r="B147" s="403">
        <v>43251.725694444445</v>
      </c>
      <c r="C147" t="s">
        <v>96</v>
      </c>
      <c r="D147">
        <v>0.03</v>
      </c>
      <c r="E147" t="s">
        <v>253</v>
      </c>
      <c r="F147">
        <v>1.1651</v>
      </c>
      <c r="I147" s="403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501</v>
      </c>
      <c r="Q147">
        <v>59</v>
      </c>
      <c r="R147" t="s">
        <v>96</v>
      </c>
    </row>
    <row r="148" spans="1:18">
      <c r="A148" s="552">
        <v>147</v>
      </c>
      <c r="B148" s="403">
        <v>43251.740972222222</v>
      </c>
      <c r="C148" t="s">
        <v>96</v>
      </c>
      <c r="D148">
        <v>0.01</v>
      </c>
      <c r="E148" t="s">
        <v>253</v>
      </c>
      <c r="F148">
        <v>1.1686000000000001</v>
      </c>
      <c r="I148" s="403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502</v>
      </c>
      <c r="Q148">
        <v>60</v>
      </c>
      <c r="R148" t="s">
        <v>96</v>
      </c>
    </row>
    <row r="149" spans="1:18">
      <c r="A149" s="552">
        <v>148</v>
      </c>
      <c r="B149" s="403">
        <v>43251.745138888888</v>
      </c>
      <c r="C149" t="s">
        <v>96</v>
      </c>
      <c r="D149">
        <v>0.01</v>
      </c>
      <c r="E149" t="s">
        <v>253</v>
      </c>
      <c r="F149">
        <v>1.1674</v>
      </c>
      <c r="I149" s="403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1885</v>
      </c>
      <c r="Q149">
        <v>60</v>
      </c>
      <c r="R149" t="s">
        <v>96</v>
      </c>
    </row>
    <row r="150" spans="1:18">
      <c r="A150" s="552">
        <v>149</v>
      </c>
      <c r="B150" s="403">
        <v>43251.763194444444</v>
      </c>
      <c r="C150" t="s">
        <v>96</v>
      </c>
      <c r="D150">
        <v>0.01</v>
      </c>
      <c r="E150" t="s">
        <v>253</v>
      </c>
      <c r="F150">
        <v>1.1660999999999999</v>
      </c>
      <c r="I150" s="403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1884</v>
      </c>
      <c r="Q150">
        <v>60</v>
      </c>
      <c r="R150" t="s">
        <v>96</v>
      </c>
    </row>
    <row r="151" spans="1:18">
      <c r="A151" s="552">
        <v>150</v>
      </c>
      <c r="B151" s="403">
        <v>43251.804861111108</v>
      </c>
      <c r="C151" t="s">
        <v>96</v>
      </c>
      <c r="D151">
        <v>0.01</v>
      </c>
      <c r="E151" t="s">
        <v>253</v>
      </c>
      <c r="F151">
        <v>1.1673</v>
      </c>
      <c r="I151" s="403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502</v>
      </c>
      <c r="Q151">
        <v>61</v>
      </c>
      <c r="R151" t="s">
        <v>96</v>
      </c>
    </row>
    <row r="152" spans="1:18">
      <c r="A152" s="552">
        <v>151</v>
      </c>
      <c r="B152" s="403">
        <v>43251.959027777775</v>
      </c>
      <c r="C152" t="s">
        <v>96</v>
      </c>
      <c r="D152">
        <v>0.01</v>
      </c>
      <c r="E152" t="s">
        <v>253</v>
      </c>
      <c r="F152">
        <v>1.169</v>
      </c>
      <c r="I152" s="403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490</v>
      </c>
      <c r="Q152">
        <v>62</v>
      </c>
      <c r="R152" t="s">
        <v>96</v>
      </c>
    </row>
    <row r="153" spans="1:18">
      <c r="A153" s="552">
        <v>152</v>
      </c>
      <c r="B153" s="403">
        <v>43252.043055555558</v>
      </c>
      <c r="C153" t="s">
        <v>96</v>
      </c>
      <c r="D153">
        <v>0.01</v>
      </c>
      <c r="E153" t="s">
        <v>253</v>
      </c>
      <c r="F153">
        <v>1.1701999999999999</v>
      </c>
      <c r="I153" s="403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502</v>
      </c>
      <c r="Q153">
        <v>63</v>
      </c>
      <c r="R153" t="s">
        <v>96</v>
      </c>
    </row>
    <row r="154" spans="1:18">
      <c r="A154" s="552">
        <v>153</v>
      </c>
      <c r="B154" s="403">
        <v>43252.090277777781</v>
      </c>
      <c r="C154" t="s">
        <v>96</v>
      </c>
      <c r="D154">
        <v>0.01</v>
      </c>
      <c r="E154" t="s">
        <v>253</v>
      </c>
      <c r="F154">
        <v>1.1689000000000001</v>
      </c>
      <c r="I154" s="403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1883</v>
      </c>
      <c r="Q154">
        <v>63</v>
      </c>
      <c r="R154" t="s">
        <v>96</v>
      </c>
    </row>
    <row r="155" spans="1:18">
      <c r="A155" s="552">
        <v>154</v>
      </c>
      <c r="B155" s="403">
        <v>43252.294444444444</v>
      </c>
      <c r="C155" t="s">
        <v>96</v>
      </c>
      <c r="D155">
        <v>0.01</v>
      </c>
      <c r="E155" t="s">
        <v>253</v>
      </c>
      <c r="F155">
        <v>1.1676</v>
      </c>
      <c r="I155" s="403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1882</v>
      </c>
      <c r="Q155">
        <v>63</v>
      </c>
      <c r="R155" t="s">
        <v>96</v>
      </c>
    </row>
    <row r="156" spans="1:18">
      <c r="A156" s="552">
        <v>155</v>
      </c>
      <c r="B156" s="403">
        <v>43252.411111111112</v>
      </c>
      <c r="C156" t="s">
        <v>96</v>
      </c>
      <c r="D156">
        <v>0.01</v>
      </c>
      <c r="E156" t="s">
        <v>253</v>
      </c>
      <c r="F156">
        <v>1.169</v>
      </c>
      <c r="I156" s="403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502</v>
      </c>
      <c r="Q156">
        <v>64</v>
      </c>
      <c r="R156" t="s">
        <v>96</v>
      </c>
    </row>
    <row r="157" spans="1:18">
      <c r="A157" s="552">
        <v>156</v>
      </c>
      <c r="B157" s="403">
        <v>43252.509722222225</v>
      </c>
      <c r="C157" t="s">
        <v>96</v>
      </c>
      <c r="D157">
        <v>0.01</v>
      </c>
      <c r="E157" t="s">
        <v>253</v>
      </c>
      <c r="F157">
        <v>1.1708000000000001</v>
      </c>
      <c r="I157" s="403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502</v>
      </c>
      <c r="Q157">
        <v>65</v>
      </c>
      <c r="R157" t="s">
        <v>96</v>
      </c>
    </row>
    <row r="158" spans="1:18">
      <c r="A158" s="552">
        <v>157</v>
      </c>
      <c r="B158" s="403">
        <v>43252.5625</v>
      </c>
      <c r="C158" t="s">
        <v>96</v>
      </c>
      <c r="D158">
        <v>0.01</v>
      </c>
      <c r="E158" t="s">
        <v>253</v>
      </c>
      <c r="F158">
        <v>1.1696</v>
      </c>
      <c r="I158" s="403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1872</v>
      </c>
      <c r="Q158">
        <v>65</v>
      </c>
      <c r="R158" t="s">
        <v>96</v>
      </c>
    </row>
    <row r="159" spans="1:18">
      <c r="A159" s="552">
        <v>158</v>
      </c>
      <c r="B159" s="403">
        <v>43252.583333333336</v>
      </c>
      <c r="C159" t="s">
        <v>96</v>
      </c>
      <c r="D159">
        <v>0.01</v>
      </c>
      <c r="E159" t="s">
        <v>253</v>
      </c>
      <c r="F159">
        <v>1.1676</v>
      </c>
      <c r="I159" s="403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1871</v>
      </c>
      <c r="Q159">
        <v>65</v>
      </c>
      <c r="R159" t="s">
        <v>96</v>
      </c>
    </row>
    <row r="160" spans="1:18">
      <c r="A160" s="552">
        <v>159</v>
      </c>
      <c r="B160" s="403">
        <v>43252.605555555558</v>
      </c>
      <c r="C160" t="s">
        <v>96</v>
      </c>
      <c r="D160">
        <v>0.02</v>
      </c>
      <c r="E160" t="s">
        <v>253</v>
      </c>
      <c r="F160">
        <v>1.1660999999999999</v>
      </c>
      <c r="I160" s="403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1870</v>
      </c>
      <c r="Q160">
        <v>65</v>
      </c>
      <c r="R160" t="s">
        <v>96</v>
      </c>
    </row>
    <row r="161" spans="1:18">
      <c r="A161" s="552">
        <v>160</v>
      </c>
      <c r="B161" s="403">
        <v>43252.677083333336</v>
      </c>
      <c r="C161" t="s">
        <v>96</v>
      </c>
      <c r="D161">
        <v>0.03</v>
      </c>
      <c r="E161" t="s">
        <v>253</v>
      </c>
      <c r="F161">
        <v>1.1641999999999999</v>
      </c>
      <c r="I161" s="403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1869</v>
      </c>
      <c r="Q161">
        <v>65</v>
      </c>
      <c r="R161" t="s">
        <v>96</v>
      </c>
    </row>
    <row r="162" spans="1:18">
      <c r="A162" s="552">
        <v>161</v>
      </c>
      <c r="B162" s="403">
        <v>43252.682638888888</v>
      </c>
      <c r="C162" t="s">
        <v>97</v>
      </c>
      <c r="D162">
        <v>0.01</v>
      </c>
      <c r="E162" t="s">
        <v>253</v>
      </c>
      <c r="F162">
        <v>1.1655</v>
      </c>
      <c r="I162" s="403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502</v>
      </c>
      <c r="Q162">
        <v>66</v>
      </c>
      <c r="R162" t="s">
        <v>97</v>
      </c>
    </row>
    <row r="163" spans="1:18">
      <c r="A163" s="552">
        <v>162</v>
      </c>
      <c r="B163" s="403">
        <v>43252.71597222222</v>
      </c>
      <c r="C163" t="s">
        <v>97</v>
      </c>
      <c r="D163">
        <v>0.01</v>
      </c>
      <c r="E163" t="s">
        <v>253</v>
      </c>
      <c r="F163">
        <v>1.1667000000000001</v>
      </c>
      <c r="I163" s="403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1865</v>
      </c>
      <c r="Q163">
        <v>66</v>
      </c>
      <c r="R163" t="s">
        <v>97</v>
      </c>
    </row>
    <row r="164" spans="1:18">
      <c r="A164" s="552">
        <v>163</v>
      </c>
      <c r="B164" s="403">
        <v>43255.148611111108</v>
      </c>
      <c r="C164" t="s">
        <v>97</v>
      </c>
      <c r="D164">
        <v>0.01</v>
      </c>
      <c r="E164" t="s">
        <v>253</v>
      </c>
      <c r="F164">
        <v>1.1680999999999999</v>
      </c>
      <c r="I164" s="403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1864</v>
      </c>
      <c r="Q164">
        <v>66</v>
      </c>
      <c r="R164" t="s">
        <v>97</v>
      </c>
    </row>
    <row r="165" spans="1:18">
      <c r="A165" s="552">
        <v>164</v>
      </c>
      <c r="B165" s="403">
        <v>43255.227083333331</v>
      </c>
      <c r="C165" t="s">
        <v>97</v>
      </c>
      <c r="D165">
        <v>0.02</v>
      </c>
      <c r="E165" t="s">
        <v>253</v>
      </c>
      <c r="F165">
        <v>1.1695</v>
      </c>
      <c r="I165" s="403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1866</v>
      </c>
      <c r="Q165">
        <v>66</v>
      </c>
      <c r="R165" t="s">
        <v>97</v>
      </c>
    </row>
    <row r="166" spans="1:18">
      <c r="A166" s="552">
        <v>166</v>
      </c>
      <c r="B166" s="403">
        <v>43255.393055555556</v>
      </c>
      <c r="C166" t="s">
        <v>97</v>
      </c>
      <c r="D166">
        <v>0.03</v>
      </c>
      <c r="E166" t="s">
        <v>253</v>
      </c>
      <c r="F166">
        <v>1.171</v>
      </c>
      <c r="I166" s="403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1867</v>
      </c>
      <c r="Q166">
        <v>66</v>
      </c>
      <c r="R166" t="s">
        <v>97</v>
      </c>
    </row>
    <row r="167" spans="1:18">
      <c r="A167" s="552">
        <v>169</v>
      </c>
      <c r="B167" s="403">
        <v>43258.629861111112</v>
      </c>
      <c r="C167" t="s">
        <v>97</v>
      </c>
      <c r="D167">
        <v>0.09</v>
      </c>
      <c r="E167" t="s">
        <v>253</v>
      </c>
      <c r="F167">
        <v>1.1825000000000001</v>
      </c>
      <c r="I167" s="403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1861</v>
      </c>
      <c r="Q167">
        <v>66</v>
      </c>
      <c r="R167" t="s">
        <v>97</v>
      </c>
    </row>
    <row r="168" spans="1:18">
      <c r="A168" s="552">
        <v>172</v>
      </c>
      <c r="B168" s="403">
        <v>43258.786111111112</v>
      </c>
      <c r="C168" t="s">
        <v>97</v>
      </c>
      <c r="D168">
        <v>0.06</v>
      </c>
      <c r="E168" t="s">
        <v>253</v>
      </c>
      <c r="F168">
        <v>1.1802999999999999</v>
      </c>
      <c r="I168" s="403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1862</v>
      </c>
      <c r="Q168">
        <v>66</v>
      </c>
      <c r="R168" t="s">
        <v>97</v>
      </c>
    </row>
    <row r="169" spans="1:18">
      <c r="A169" s="552">
        <v>175</v>
      </c>
      <c r="B169" s="403">
        <v>43259.347222222219</v>
      </c>
      <c r="C169" t="s">
        <v>97</v>
      </c>
      <c r="D169">
        <v>0.04</v>
      </c>
      <c r="E169" t="s">
        <v>253</v>
      </c>
      <c r="F169">
        <v>1.1783999999999999</v>
      </c>
      <c r="I169" s="403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1863</v>
      </c>
      <c r="Q169">
        <v>66</v>
      </c>
      <c r="R169" t="s">
        <v>97</v>
      </c>
    </row>
    <row r="170" spans="1:18">
      <c r="A170" s="552">
        <v>165</v>
      </c>
      <c r="B170" s="403">
        <v>43255.340277777781</v>
      </c>
      <c r="C170" t="s">
        <v>96</v>
      </c>
      <c r="D170">
        <v>0.01</v>
      </c>
      <c r="E170" t="s">
        <v>253</v>
      </c>
      <c r="F170">
        <v>1.1685000000000001</v>
      </c>
      <c r="I170" s="403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502</v>
      </c>
      <c r="Q170">
        <v>67</v>
      </c>
      <c r="R170" t="s">
        <v>96</v>
      </c>
    </row>
    <row r="171" spans="1:18">
      <c r="A171" s="552">
        <v>167</v>
      </c>
      <c r="B171" s="403">
        <v>43255.398611111108</v>
      </c>
      <c r="C171" t="s">
        <v>96</v>
      </c>
      <c r="D171">
        <v>0.01</v>
      </c>
      <c r="E171" t="s">
        <v>253</v>
      </c>
      <c r="F171">
        <v>1.1709000000000001</v>
      </c>
      <c r="I171" s="403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502</v>
      </c>
      <c r="Q171">
        <v>68</v>
      </c>
      <c r="R171" t="s">
        <v>96</v>
      </c>
    </row>
    <row r="172" spans="1:18">
      <c r="A172" s="552">
        <v>168</v>
      </c>
      <c r="B172" s="403">
        <v>43255.416666666664</v>
      </c>
      <c r="C172" t="s">
        <v>96</v>
      </c>
      <c r="D172">
        <v>0.01</v>
      </c>
      <c r="E172" t="s">
        <v>253</v>
      </c>
      <c r="F172">
        <v>1.1697</v>
      </c>
      <c r="I172" s="403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1868</v>
      </c>
      <c r="Q172">
        <v>68</v>
      </c>
      <c r="R172" t="s">
        <v>96</v>
      </c>
    </row>
    <row r="173" spans="1:18">
      <c r="A173" s="552">
        <v>170</v>
      </c>
      <c r="B173" s="403">
        <v>43258.63958333333</v>
      </c>
      <c r="C173" t="s">
        <v>96</v>
      </c>
      <c r="D173">
        <v>0.01</v>
      </c>
      <c r="E173" t="s">
        <v>253</v>
      </c>
      <c r="F173">
        <v>1.1830000000000001</v>
      </c>
      <c r="I173" s="403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502</v>
      </c>
      <c r="Q173">
        <v>69</v>
      </c>
      <c r="R173" t="s">
        <v>96</v>
      </c>
    </row>
    <row r="174" spans="1:18">
      <c r="A174" s="552">
        <v>171</v>
      </c>
      <c r="B174" s="403">
        <v>43258.657638888886</v>
      </c>
      <c r="C174" t="s">
        <v>96</v>
      </c>
      <c r="D174">
        <v>0.01</v>
      </c>
      <c r="E174" t="s">
        <v>253</v>
      </c>
      <c r="F174">
        <v>1.1818</v>
      </c>
      <c r="I174" s="403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1860</v>
      </c>
      <c r="Q174">
        <v>69</v>
      </c>
      <c r="R174" t="s">
        <v>96</v>
      </c>
    </row>
    <row r="175" spans="1:18">
      <c r="A175" s="552">
        <v>173</v>
      </c>
      <c r="B175" s="403">
        <v>43258.786805555559</v>
      </c>
      <c r="C175" t="s">
        <v>96</v>
      </c>
      <c r="D175">
        <v>0.01</v>
      </c>
      <c r="E175" t="s">
        <v>253</v>
      </c>
      <c r="F175">
        <v>1.1803999999999999</v>
      </c>
      <c r="I175" s="403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1859</v>
      </c>
      <c r="Q175">
        <v>69</v>
      </c>
      <c r="R175" t="s">
        <v>96</v>
      </c>
    </row>
    <row r="176" spans="1:18">
      <c r="A176" s="552">
        <v>174</v>
      </c>
      <c r="B176" s="403">
        <v>43259.34652777778</v>
      </c>
      <c r="C176" t="s">
        <v>96</v>
      </c>
      <c r="D176">
        <v>0.02</v>
      </c>
      <c r="E176" t="s">
        <v>253</v>
      </c>
      <c r="F176">
        <v>1.1789000000000001</v>
      </c>
      <c r="I176" s="403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1858</v>
      </c>
      <c r="Q176">
        <v>69</v>
      </c>
      <c r="R176" t="s">
        <v>96</v>
      </c>
    </row>
    <row r="177" spans="1:18">
      <c r="A177" s="552">
        <v>176</v>
      </c>
      <c r="B177" s="403">
        <v>43259.352083333331</v>
      </c>
      <c r="C177" t="s">
        <v>96</v>
      </c>
      <c r="D177">
        <v>0.03</v>
      </c>
      <c r="E177" t="s">
        <v>253</v>
      </c>
      <c r="F177">
        <v>1.1774</v>
      </c>
      <c r="I177" s="403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1857</v>
      </c>
      <c r="Q177">
        <v>69</v>
      </c>
      <c r="R177" t="s">
        <v>96</v>
      </c>
    </row>
    <row r="178" spans="1:18">
      <c r="A178" s="552">
        <v>177</v>
      </c>
      <c r="B178" s="403">
        <v>43259.502083333333</v>
      </c>
      <c r="C178" t="s">
        <v>96</v>
      </c>
      <c r="D178">
        <v>0.04</v>
      </c>
      <c r="E178" t="s">
        <v>253</v>
      </c>
      <c r="F178">
        <v>1.1758</v>
      </c>
      <c r="I178" s="403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1856</v>
      </c>
      <c r="Q178">
        <v>69</v>
      </c>
      <c r="R178" t="s">
        <v>96</v>
      </c>
    </row>
    <row r="179" spans="1:18">
      <c r="A179" s="552">
        <v>179</v>
      </c>
      <c r="B179" s="403">
        <v>43259.539583333331</v>
      </c>
      <c r="C179" t="s">
        <v>96</v>
      </c>
      <c r="D179">
        <v>0.06</v>
      </c>
      <c r="E179" t="s">
        <v>253</v>
      </c>
      <c r="F179">
        <v>1.1738999999999999</v>
      </c>
      <c r="I179" s="403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1855</v>
      </c>
      <c r="Q179">
        <v>69</v>
      </c>
      <c r="R179" t="s">
        <v>96</v>
      </c>
    </row>
    <row r="180" spans="1:18">
      <c r="A180" s="552">
        <v>178</v>
      </c>
      <c r="B180" s="403">
        <v>43259.524305555555</v>
      </c>
      <c r="C180" t="s">
        <v>97</v>
      </c>
      <c r="D180">
        <v>0.01</v>
      </c>
      <c r="E180" t="s">
        <v>253</v>
      </c>
      <c r="F180">
        <v>1.1755</v>
      </c>
      <c r="I180" s="403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490</v>
      </c>
      <c r="Q180">
        <v>70</v>
      </c>
      <c r="R180" t="s">
        <v>97</v>
      </c>
    </row>
    <row r="181" spans="1:18">
      <c r="A181" s="552">
        <v>180</v>
      </c>
      <c r="B181" s="403">
        <v>43259.556250000001</v>
      </c>
      <c r="C181" t="s">
        <v>97</v>
      </c>
      <c r="D181">
        <v>0.01</v>
      </c>
      <c r="E181" t="s">
        <v>253</v>
      </c>
      <c r="F181">
        <v>1.1737</v>
      </c>
      <c r="I181" s="403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502</v>
      </c>
      <c r="Q181">
        <v>71</v>
      </c>
      <c r="R181" t="s">
        <v>97</v>
      </c>
    </row>
    <row r="182" spans="1:18">
      <c r="A182" s="552">
        <v>181</v>
      </c>
      <c r="B182" s="403">
        <v>43259.584027777775</v>
      </c>
      <c r="C182" t="s">
        <v>97</v>
      </c>
      <c r="D182">
        <v>0.01</v>
      </c>
      <c r="E182" t="s">
        <v>253</v>
      </c>
      <c r="F182">
        <v>1.1749000000000001</v>
      </c>
      <c r="I182" s="403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1852</v>
      </c>
      <c r="Q182">
        <v>71</v>
      </c>
      <c r="R182" t="s">
        <v>97</v>
      </c>
    </row>
    <row r="183" spans="1:18">
      <c r="A183" s="552">
        <v>182</v>
      </c>
      <c r="B183" s="403">
        <v>43259.638888888891</v>
      </c>
      <c r="C183" t="s">
        <v>97</v>
      </c>
      <c r="D183">
        <v>0.01</v>
      </c>
      <c r="E183" t="s">
        <v>253</v>
      </c>
      <c r="F183">
        <v>1.1762999999999999</v>
      </c>
      <c r="I183" s="403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1851</v>
      </c>
      <c r="Q183">
        <v>71</v>
      </c>
      <c r="R183" t="s">
        <v>97</v>
      </c>
    </row>
    <row r="184" spans="1:18">
      <c r="A184" s="552">
        <v>183</v>
      </c>
      <c r="B184" s="403">
        <v>43259.76458333333</v>
      </c>
      <c r="C184" t="s">
        <v>97</v>
      </c>
      <c r="D184">
        <v>0.02</v>
      </c>
      <c r="E184" t="s">
        <v>253</v>
      </c>
      <c r="F184">
        <v>1.1777</v>
      </c>
      <c r="I184" s="403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1850</v>
      </c>
      <c r="Q184">
        <v>71</v>
      </c>
      <c r="R184" t="s">
        <v>97</v>
      </c>
    </row>
    <row r="185" spans="1:18">
      <c r="A185" s="552">
        <v>184</v>
      </c>
      <c r="B185" s="403">
        <v>43262.113194444442</v>
      </c>
      <c r="C185" t="s">
        <v>97</v>
      </c>
      <c r="D185">
        <v>0.03</v>
      </c>
      <c r="E185" t="s">
        <v>253</v>
      </c>
      <c r="F185">
        <v>1.1792</v>
      </c>
      <c r="I185" s="403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1849</v>
      </c>
      <c r="Q185">
        <v>71</v>
      </c>
      <c r="R185" t="s">
        <v>97</v>
      </c>
    </row>
    <row r="186" spans="1:18">
      <c r="A186" s="552">
        <v>187</v>
      </c>
      <c r="B186" s="403">
        <v>43262.34375</v>
      </c>
      <c r="C186" t="s">
        <v>97</v>
      </c>
      <c r="D186">
        <v>0.04</v>
      </c>
      <c r="E186" t="s">
        <v>253</v>
      </c>
      <c r="F186">
        <v>1.1808000000000001</v>
      </c>
      <c r="I186" s="403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1848</v>
      </c>
      <c r="Q186">
        <v>71</v>
      </c>
      <c r="R186" t="s">
        <v>97</v>
      </c>
    </row>
    <row r="187" spans="1:18">
      <c r="A187" s="552">
        <v>185</v>
      </c>
      <c r="B187" s="403">
        <v>43262.170138888891</v>
      </c>
      <c r="C187" t="s">
        <v>96</v>
      </c>
      <c r="D187">
        <v>0.01</v>
      </c>
      <c r="E187" t="s">
        <v>253</v>
      </c>
      <c r="F187">
        <v>1.1803999999999999</v>
      </c>
      <c r="I187" s="403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502</v>
      </c>
      <c r="Q187">
        <v>72</v>
      </c>
      <c r="R187" t="s">
        <v>96</v>
      </c>
    </row>
    <row r="188" spans="1:18">
      <c r="A188" s="552">
        <v>186</v>
      </c>
      <c r="B188" s="403">
        <v>43262.333333333336</v>
      </c>
      <c r="C188" t="s">
        <v>96</v>
      </c>
      <c r="D188">
        <v>0.01</v>
      </c>
      <c r="E188" t="s">
        <v>253</v>
      </c>
      <c r="F188">
        <v>1.1791</v>
      </c>
      <c r="I188" s="403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503</v>
      </c>
      <c r="Q188">
        <v>72</v>
      </c>
      <c r="R188" t="s">
        <v>96</v>
      </c>
    </row>
    <row r="189" spans="1:18">
      <c r="A189" s="552">
        <v>188</v>
      </c>
      <c r="B189" s="403">
        <v>43262.363888888889</v>
      </c>
      <c r="C189" t="s">
        <v>96</v>
      </c>
      <c r="D189">
        <v>0.01</v>
      </c>
      <c r="E189" t="s">
        <v>253</v>
      </c>
      <c r="F189">
        <v>1.181</v>
      </c>
      <c r="I189" s="403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502</v>
      </c>
      <c r="Q189">
        <v>73</v>
      </c>
      <c r="R189" t="s">
        <v>96</v>
      </c>
    </row>
    <row r="190" spans="1:18">
      <c r="A190" s="552">
        <v>189</v>
      </c>
      <c r="B190" s="403">
        <v>43262.442361111112</v>
      </c>
      <c r="C190" t="s">
        <v>96</v>
      </c>
      <c r="D190">
        <v>0.01</v>
      </c>
      <c r="E190" t="s">
        <v>253</v>
      </c>
      <c r="F190">
        <v>1.1796</v>
      </c>
      <c r="I190" s="403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1854</v>
      </c>
      <c r="Q190">
        <v>73</v>
      </c>
      <c r="R190" t="s">
        <v>96</v>
      </c>
    </row>
    <row r="191" spans="1:18">
      <c r="A191" s="552">
        <v>190</v>
      </c>
      <c r="B191" s="403">
        <v>43262.459027777775</v>
      </c>
      <c r="C191" t="s">
        <v>96</v>
      </c>
      <c r="D191">
        <v>0.01</v>
      </c>
      <c r="E191" t="s">
        <v>253</v>
      </c>
      <c r="F191">
        <v>1.1782999999999999</v>
      </c>
      <c r="I191" s="403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1853</v>
      </c>
      <c r="Q191">
        <v>73</v>
      </c>
      <c r="R191" t="s">
        <v>96</v>
      </c>
    </row>
    <row r="192" spans="1:18">
      <c r="A192" s="552">
        <v>191</v>
      </c>
      <c r="B192" s="403">
        <v>43262.693055555559</v>
      </c>
      <c r="C192" t="s">
        <v>96</v>
      </c>
      <c r="D192">
        <v>0.01</v>
      </c>
      <c r="E192" t="s">
        <v>253</v>
      </c>
      <c r="F192">
        <v>1.1806000000000001</v>
      </c>
      <c r="I192" s="403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502</v>
      </c>
      <c r="Q192">
        <v>74</v>
      </c>
      <c r="R192" t="s">
        <v>96</v>
      </c>
    </row>
    <row r="193" spans="1:18">
      <c r="A193" s="552">
        <v>192</v>
      </c>
      <c r="B193" s="403">
        <v>43262.759027777778</v>
      </c>
      <c r="C193" t="s">
        <v>96</v>
      </c>
      <c r="D193">
        <v>0.01</v>
      </c>
      <c r="E193" t="s">
        <v>253</v>
      </c>
      <c r="F193">
        <v>1.1794</v>
      </c>
      <c r="I193" s="403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1847</v>
      </c>
      <c r="Q193">
        <v>74</v>
      </c>
      <c r="R193" t="s">
        <v>96</v>
      </c>
    </row>
    <row r="194" spans="1:18">
      <c r="A194" s="552">
        <v>193</v>
      </c>
      <c r="B194" s="403">
        <v>43263.006249999999</v>
      </c>
      <c r="C194" t="s">
        <v>96</v>
      </c>
      <c r="D194">
        <v>0.01</v>
      </c>
      <c r="E194" t="s">
        <v>253</v>
      </c>
      <c r="F194">
        <v>1.1780999999999999</v>
      </c>
      <c r="I194" s="403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1846</v>
      </c>
      <c r="Q194">
        <v>74</v>
      </c>
      <c r="R194" t="s">
        <v>96</v>
      </c>
    </row>
    <row r="195" spans="1:18">
      <c r="A195" s="552">
        <v>194</v>
      </c>
      <c r="B195" s="403">
        <v>43263.084027777775</v>
      </c>
      <c r="C195" t="s">
        <v>96</v>
      </c>
      <c r="D195">
        <v>0.02</v>
      </c>
      <c r="E195" t="s">
        <v>253</v>
      </c>
      <c r="F195">
        <v>1.1763999999999999</v>
      </c>
      <c r="I195" s="403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1845</v>
      </c>
      <c r="Q195">
        <v>74</v>
      </c>
      <c r="R195" t="s">
        <v>96</v>
      </c>
    </row>
    <row r="196" spans="1:18">
      <c r="A196" s="552">
        <v>195</v>
      </c>
      <c r="B196" s="403">
        <v>43263.102083333331</v>
      </c>
      <c r="C196" t="s">
        <v>96</v>
      </c>
      <c r="D196">
        <v>0.03</v>
      </c>
      <c r="E196" t="s">
        <v>253</v>
      </c>
      <c r="F196">
        <v>1.1748000000000001</v>
      </c>
      <c r="I196" s="403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1844</v>
      </c>
      <c r="Q196">
        <v>74</v>
      </c>
      <c r="R196" t="s">
        <v>96</v>
      </c>
    </row>
    <row r="197" spans="1:18">
      <c r="A197" s="552">
        <v>196</v>
      </c>
      <c r="B197" s="403">
        <v>43263.109027777777</v>
      </c>
      <c r="C197" t="s">
        <v>97</v>
      </c>
      <c r="D197">
        <v>0.01</v>
      </c>
      <c r="E197" t="s">
        <v>253</v>
      </c>
      <c r="F197">
        <v>1.1745000000000001</v>
      </c>
      <c r="I197" s="403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502</v>
      </c>
      <c r="Q197">
        <v>75</v>
      </c>
      <c r="R197" t="s">
        <v>97</v>
      </c>
    </row>
    <row r="198" spans="1:18">
      <c r="A198" s="552">
        <v>197</v>
      </c>
      <c r="B198" s="403">
        <v>43263.144444444442</v>
      </c>
      <c r="C198" t="s">
        <v>97</v>
      </c>
      <c r="D198">
        <v>0.01</v>
      </c>
      <c r="E198" t="s">
        <v>253</v>
      </c>
      <c r="F198">
        <v>1.1758</v>
      </c>
      <c r="I198" s="403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1843</v>
      </c>
      <c r="Q198">
        <v>75</v>
      </c>
      <c r="R198" t="s">
        <v>97</v>
      </c>
    </row>
    <row r="199" spans="1:18">
      <c r="A199" s="552">
        <v>198</v>
      </c>
      <c r="B199" s="403">
        <v>43263.309027777781</v>
      </c>
      <c r="C199" t="s">
        <v>97</v>
      </c>
      <c r="D199">
        <v>0.01</v>
      </c>
      <c r="E199" t="s">
        <v>253</v>
      </c>
      <c r="F199">
        <v>1.1771</v>
      </c>
      <c r="I199" s="403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1842</v>
      </c>
      <c r="Q199">
        <v>75</v>
      </c>
      <c r="R199" t="s">
        <v>97</v>
      </c>
    </row>
    <row r="200" spans="1:18">
      <c r="A200" s="552">
        <v>199</v>
      </c>
      <c r="B200" s="403">
        <v>43263.381944444445</v>
      </c>
      <c r="C200" t="s">
        <v>97</v>
      </c>
      <c r="D200">
        <v>0.02</v>
      </c>
      <c r="E200" t="s">
        <v>253</v>
      </c>
      <c r="F200">
        <v>1.1785000000000001</v>
      </c>
      <c r="I200" s="403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1841</v>
      </c>
      <c r="Q200">
        <v>75</v>
      </c>
      <c r="R200" t="s">
        <v>97</v>
      </c>
    </row>
    <row r="201" spans="1:18">
      <c r="A201" s="552">
        <v>200</v>
      </c>
      <c r="B201" s="403">
        <v>43263.397916666669</v>
      </c>
      <c r="C201" t="s">
        <v>97</v>
      </c>
      <c r="D201">
        <v>0.03</v>
      </c>
      <c r="E201" t="s">
        <v>253</v>
      </c>
      <c r="F201">
        <v>1.1800999999999999</v>
      </c>
      <c r="I201" s="403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1840</v>
      </c>
      <c r="Q201">
        <v>75</v>
      </c>
      <c r="R201" t="s">
        <v>97</v>
      </c>
    </row>
    <row r="202" spans="1:18">
      <c r="A202" s="552">
        <v>201</v>
      </c>
      <c r="B202" s="403">
        <v>43263.431250000001</v>
      </c>
      <c r="C202" t="s">
        <v>96</v>
      </c>
      <c r="D202">
        <v>0.01</v>
      </c>
      <c r="E202" t="s">
        <v>253</v>
      </c>
      <c r="F202">
        <v>1.1805000000000001</v>
      </c>
      <c r="I202" s="403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502</v>
      </c>
      <c r="Q202">
        <v>76</v>
      </c>
      <c r="R202" t="s">
        <v>96</v>
      </c>
    </row>
    <row r="203" spans="1:18">
      <c r="A203" s="552">
        <v>202</v>
      </c>
      <c r="B203" s="403">
        <v>43263.452777777777</v>
      </c>
      <c r="C203" t="s">
        <v>96</v>
      </c>
      <c r="D203">
        <v>0.01</v>
      </c>
      <c r="E203" t="s">
        <v>253</v>
      </c>
      <c r="F203">
        <v>1.1791</v>
      </c>
      <c r="I203" s="403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1838</v>
      </c>
      <c r="Q203">
        <v>76</v>
      </c>
      <c r="R203" t="s">
        <v>96</v>
      </c>
    </row>
    <row r="204" spans="1:18">
      <c r="A204" s="552">
        <v>203</v>
      </c>
      <c r="B204" s="403">
        <v>43263.5625</v>
      </c>
      <c r="C204" t="s">
        <v>96</v>
      </c>
      <c r="D204">
        <v>0.01</v>
      </c>
      <c r="E204" t="s">
        <v>253</v>
      </c>
      <c r="F204">
        <v>1.1778</v>
      </c>
      <c r="I204" s="403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1837</v>
      </c>
      <c r="Q204">
        <v>76</v>
      </c>
      <c r="R204" t="s">
        <v>96</v>
      </c>
    </row>
    <row r="205" spans="1:18">
      <c r="A205" s="552">
        <v>204</v>
      </c>
      <c r="B205" s="403">
        <v>43263.799305555556</v>
      </c>
      <c r="C205" t="s">
        <v>96</v>
      </c>
      <c r="D205">
        <v>0.02</v>
      </c>
      <c r="E205" t="s">
        <v>253</v>
      </c>
      <c r="F205">
        <v>1.1763999999999999</v>
      </c>
      <c r="I205" s="403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1836</v>
      </c>
      <c r="Q205">
        <v>76</v>
      </c>
      <c r="R205" t="s">
        <v>96</v>
      </c>
    </row>
    <row r="206" spans="1:18">
      <c r="A206" s="552">
        <v>205</v>
      </c>
      <c r="B206" s="403">
        <v>43263.804166666669</v>
      </c>
      <c r="C206" t="s">
        <v>96</v>
      </c>
      <c r="D206">
        <v>0.03</v>
      </c>
      <c r="E206" t="s">
        <v>253</v>
      </c>
      <c r="F206">
        <v>1.1748000000000001</v>
      </c>
      <c r="I206" s="403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1835</v>
      </c>
      <c r="Q206">
        <v>76</v>
      </c>
      <c r="R206" t="s">
        <v>96</v>
      </c>
    </row>
    <row r="207" spans="1:18">
      <c r="A207" s="552">
        <v>208</v>
      </c>
      <c r="B207" s="403">
        <v>43264.34652777778</v>
      </c>
      <c r="C207" t="s">
        <v>96</v>
      </c>
      <c r="D207">
        <v>0.04</v>
      </c>
      <c r="E207" t="s">
        <v>253</v>
      </c>
      <c r="F207">
        <v>1.1732</v>
      </c>
      <c r="I207" s="403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1834</v>
      </c>
      <c r="Q207">
        <v>76</v>
      </c>
      <c r="R207" t="s">
        <v>96</v>
      </c>
    </row>
    <row r="208" spans="1:18">
      <c r="A208" s="552">
        <v>206</v>
      </c>
      <c r="B208" s="403">
        <v>43263.863888888889</v>
      </c>
      <c r="C208" t="s">
        <v>97</v>
      </c>
      <c r="D208">
        <v>0.01</v>
      </c>
      <c r="E208" t="s">
        <v>253</v>
      </c>
      <c r="F208">
        <v>1.1740999999999999</v>
      </c>
      <c r="I208" s="403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502</v>
      </c>
      <c r="Q208">
        <v>77</v>
      </c>
      <c r="R208" t="s">
        <v>97</v>
      </c>
    </row>
    <row r="209" spans="1:18">
      <c r="A209" s="552">
        <v>207</v>
      </c>
      <c r="B209" s="403">
        <v>43263.88958333333</v>
      </c>
      <c r="C209" t="s">
        <v>97</v>
      </c>
      <c r="D209">
        <v>0.01</v>
      </c>
      <c r="E209" t="s">
        <v>253</v>
      </c>
      <c r="F209">
        <v>1.1753</v>
      </c>
      <c r="I209" s="403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1839</v>
      </c>
      <c r="Q209">
        <v>77</v>
      </c>
      <c r="R209" t="s">
        <v>97</v>
      </c>
    </row>
    <row r="210" spans="1:18">
      <c r="A210" s="552">
        <v>209</v>
      </c>
      <c r="B210" s="403">
        <v>43264.348611111112</v>
      </c>
      <c r="C210" t="s">
        <v>97</v>
      </c>
      <c r="D210">
        <v>0.01</v>
      </c>
      <c r="E210" t="s">
        <v>253</v>
      </c>
      <c r="F210">
        <v>1.1735</v>
      </c>
      <c r="I210" s="403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502</v>
      </c>
      <c r="Q210">
        <v>78</v>
      </c>
      <c r="R210" t="s">
        <v>97</v>
      </c>
    </row>
    <row r="211" spans="1:18">
      <c r="A211" s="552">
        <v>210</v>
      </c>
      <c r="B211" s="403">
        <v>43264.375694444447</v>
      </c>
      <c r="C211" t="s">
        <v>97</v>
      </c>
      <c r="D211">
        <v>0.01</v>
      </c>
      <c r="E211" t="s">
        <v>253</v>
      </c>
      <c r="F211">
        <v>1.1747000000000001</v>
      </c>
      <c r="I211" s="403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1833</v>
      </c>
      <c r="Q211">
        <v>78</v>
      </c>
      <c r="R211" t="s">
        <v>97</v>
      </c>
    </row>
    <row r="212" spans="1:18">
      <c r="A212" s="552">
        <v>211</v>
      </c>
      <c r="B212" s="403">
        <v>43264.495833333334</v>
      </c>
      <c r="C212" t="s">
        <v>97</v>
      </c>
      <c r="D212">
        <v>0.01</v>
      </c>
      <c r="E212" t="s">
        <v>253</v>
      </c>
      <c r="F212">
        <v>1.1760999999999999</v>
      </c>
      <c r="I212" s="403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1832</v>
      </c>
      <c r="Q212">
        <v>78</v>
      </c>
      <c r="R212" t="s">
        <v>97</v>
      </c>
    </row>
    <row r="213" spans="1:18">
      <c r="A213" s="552">
        <v>212</v>
      </c>
      <c r="B213" s="403">
        <v>43264.62222222222</v>
      </c>
      <c r="C213" t="s">
        <v>97</v>
      </c>
      <c r="D213">
        <v>0.02</v>
      </c>
      <c r="E213" t="s">
        <v>253</v>
      </c>
      <c r="F213">
        <v>1.1775</v>
      </c>
      <c r="I213" s="403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1831</v>
      </c>
      <c r="Q213">
        <v>78</v>
      </c>
      <c r="R213" t="s">
        <v>97</v>
      </c>
    </row>
    <row r="214" spans="1:18">
      <c r="A214" s="552">
        <v>214</v>
      </c>
      <c r="B214" s="403">
        <v>43264.793055555558</v>
      </c>
      <c r="C214" t="s">
        <v>97</v>
      </c>
      <c r="D214">
        <v>0.03</v>
      </c>
      <c r="E214" t="s">
        <v>253</v>
      </c>
      <c r="F214">
        <v>1.1791</v>
      </c>
      <c r="I214" s="403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1830</v>
      </c>
      <c r="Q214">
        <v>78</v>
      </c>
      <c r="R214" t="s">
        <v>97</v>
      </c>
    </row>
    <row r="215" spans="1:18">
      <c r="A215" s="552">
        <v>213</v>
      </c>
      <c r="B215" s="403">
        <v>43264.763194444444</v>
      </c>
      <c r="C215" t="s">
        <v>96</v>
      </c>
      <c r="D215">
        <v>0.01</v>
      </c>
      <c r="E215" t="s">
        <v>253</v>
      </c>
      <c r="F215">
        <v>1.1785000000000001</v>
      </c>
      <c r="I215" s="403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502</v>
      </c>
      <c r="Q215">
        <v>79</v>
      </c>
      <c r="R215" t="s">
        <v>96</v>
      </c>
    </row>
    <row r="216" spans="1:18">
      <c r="A216" s="552">
        <v>215</v>
      </c>
      <c r="B216" s="403">
        <v>43264.835416666669</v>
      </c>
      <c r="C216" t="s">
        <v>96</v>
      </c>
      <c r="D216">
        <v>0.01</v>
      </c>
      <c r="E216" t="s">
        <v>253</v>
      </c>
      <c r="F216">
        <v>1.1760999999999999</v>
      </c>
      <c r="I216" s="403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505</v>
      </c>
      <c r="Q216">
        <v>79</v>
      </c>
      <c r="R216" t="s">
        <v>96</v>
      </c>
    </row>
    <row r="217" spans="1:18">
      <c r="A217" s="552">
        <v>216</v>
      </c>
      <c r="B217" s="403">
        <v>43264.836805555555</v>
      </c>
      <c r="C217" t="s">
        <v>96</v>
      </c>
      <c r="D217">
        <v>0.01</v>
      </c>
      <c r="E217" t="s">
        <v>253</v>
      </c>
      <c r="F217">
        <v>1.1747000000000001</v>
      </c>
      <c r="I217" s="403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506</v>
      </c>
      <c r="Q217">
        <v>79</v>
      </c>
      <c r="R217" t="s">
        <v>96</v>
      </c>
    </row>
    <row r="218" spans="1:18">
      <c r="A218" s="552">
        <v>218</v>
      </c>
      <c r="B218" s="403">
        <v>43264.855555555558</v>
      </c>
      <c r="C218" t="s">
        <v>96</v>
      </c>
      <c r="D218">
        <v>0.02</v>
      </c>
      <c r="E218" t="s">
        <v>253</v>
      </c>
      <c r="F218">
        <v>1.1729000000000001</v>
      </c>
      <c r="I218" s="403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507</v>
      </c>
      <c r="Q218">
        <v>79</v>
      </c>
      <c r="R218" t="s">
        <v>96</v>
      </c>
    </row>
    <row r="219" spans="1:18">
      <c r="A219" s="552">
        <v>217</v>
      </c>
      <c r="B219" s="403">
        <v>43264.842361111114</v>
      </c>
      <c r="C219" t="s">
        <v>97</v>
      </c>
      <c r="D219">
        <v>0.01</v>
      </c>
      <c r="E219" t="s">
        <v>253</v>
      </c>
      <c r="F219">
        <v>1.1754</v>
      </c>
      <c r="I219" s="403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490</v>
      </c>
      <c r="Q219">
        <v>80</v>
      </c>
      <c r="R219" t="s">
        <v>97</v>
      </c>
    </row>
    <row r="220" spans="1:18">
      <c r="A220" s="552">
        <v>219</v>
      </c>
      <c r="B220" s="403">
        <v>43264.861805555556</v>
      </c>
      <c r="C220" t="s">
        <v>97</v>
      </c>
      <c r="D220">
        <v>0.01</v>
      </c>
      <c r="E220" t="s">
        <v>253</v>
      </c>
      <c r="F220">
        <v>1.1741999999999999</v>
      </c>
      <c r="I220" s="403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502</v>
      </c>
      <c r="Q220">
        <v>81</v>
      </c>
      <c r="R220" t="s">
        <v>97</v>
      </c>
    </row>
    <row r="221" spans="1:18">
      <c r="A221" s="552">
        <v>220</v>
      </c>
      <c r="B221" s="403">
        <v>43264.864583333336</v>
      </c>
      <c r="C221" t="s">
        <v>97</v>
      </c>
      <c r="D221">
        <v>0.01</v>
      </c>
      <c r="E221" t="s">
        <v>253</v>
      </c>
      <c r="F221">
        <v>1.1754</v>
      </c>
      <c r="I221" s="403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1829</v>
      </c>
      <c r="Q221">
        <v>81</v>
      </c>
      <c r="R221" t="s">
        <v>97</v>
      </c>
    </row>
    <row r="222" spans="1:18">
      <c r="A222" s="552">
        <v>221</v>
      </c>
      <c r="B222" s="403">
        <v>43264.872916666667</v>
      </c>
      <c r="C222" t="s">
        <v>97</v>
      </c>
      <c r="D222">
        <v>0.01</v>
      </c>
      <c r="E222" t="s">
        <v>253</v>
      </c>
      <c r="F222">
        <v>1.1771</v>
      </c>
      <c r="I222" s="403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1828</v>
      </c>
      <c r="Q222">
        <v>81</v>
      </c>
      <c r="R222" t="s">
        <v>97</v>
      </c>
    </row>
    <row r="223" spans="1:18">
      <c r="A223" s="552">
        <v>222</v>
      </c>
      <c r="B223" s="403">
        <v>43264.87777777778</v>
      </c>
      <c r="C223" t="s">
        <v>97</v>
      </c>
      <c r="D223">
        <v>0.02</v>
      </c>
      <c r="E223" t="s">
        <v>253</v>
      </c>
      <c r="F223">
        <v>1.1786000000000001</v>
      </c>
      <c r="I223" s="403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1827</v>
      </c>
      <c r="Q223">
        <v>81</v>
      </c>
      <c r="R223" t="s">
        <v>97</v>
      </c>
    </row>
    <row r="224" spans="1:18">
      <c r="A224" s="552">
        <v>225</v>
      </c>
      <c r="B224" s="403">
        <v>43265.012499999997</v>
      </c>
      <c r="C224" t="s">
        <v>97</v>
      </c>
      <c r="D224">
        <v>0.03</v>
      </c>
      <c r="E224" t="s">
        <v>253</v>
      </c>
      <c r="F224">
        <v>1.1801999999999999</v>
      </c>
      <c r="I224" s="403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1826</v>
      </c>
      <c r="Q224">
        <v>81</v>
      </c>
      <c r="R224" t="s">
        <v>97</v>
      </c>
    </row>
    <row r="225" spans="1:18">
      <c r="A225" s="552">
        <v>227</v>
      </c>
      <c r="B225" s="403">
        <v>43265.376388888886</v>
      </c>
      <c r="C225" t="s">
        <v>97</v>
      </c>
      <c r="D225">
        <v>0.04</v>
      </c>
      <c r="E225" t="s">
        <v>253</v>
      </c>
      <c r="F225">
        <v>1.1818</v>
      </c>
      <c r="I225" s="403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1825</v>
      </c>
      <c r="Q225">
        <v>81</v>
      </c>
      <c r="R225" t="s">
        <v>97</v>
      </c>
    </row>
    <row r="226" spans="1:18">
      <c r="A226" s="552">
        <v>223</v>
      </c>
      <c r="B226" s="403">
        <v>43264.881944444445</v>
      </c>
      <c r="C226" t="s">
        <v>96</v>
      </c>
      <c r="D226">
        <v>0.01</v>
      </c>
      <c r="E226" t="s">
        <v>253</v>
      </c>
      <c r="F226">
        <v>1.1783999999999999</v>
      </c>
      <c r="I226" s="403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490</v>
      </c>
      <c r="Q226">
        <v>82</v>
      </c>
      <c r="R226" t="s">
        <v>96</v>
      </c>
    </row>
    <row r="227" spans="1:18">
      <c r="A227" s="552">
        <v>224</v>
      </c>
      <c r="B227" s="403">
        <v>43264.916666666664</v>
      </c>
      <c r="C227" t="s">
        <v>96</v>
      </c>
      <c r="D227">
        <v>0.01</v>
      </c>
      <c r="E227" t="s">
        <v>253</v>
      </c>
      <c r="F227">
        <v>1.1792</v>
      </c>
      <c r="I227" s="403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502</v>
      </c>
      <c r="Q227">
        <v>83</v>
      </c>
      <c r="R227" t="s">
        <v>96</v>
      </c>
    </row>
    <row r="228" spans="1:18">
      <c r="A228" s="552">
        <v>226</v>
      </c>
      <c r="B228" s="403">
        <v>43265.34097222222</v>
      </c>
      <c r="C228" t="s">
        <v>96</v>
      </c>
      <c r="D228">
        <v>0.01</v>
      </c>
      <c r="E228" t="s">
        <v>253</v>
      </c>
      <c r="F228">
        <v>1.1807000000000001</v>
      </c>
      <c r="I228" s="403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502</v>
      </c>
      <c r="Q228">
        <v>84</v>
      </c>
      <c r="R228" t="s">
        <v>96</v>
      </c>
    </row>
    <row r="229" spans="1:18">
      <c r="A229" s="552">
        <v>228</v>
      </c>
      <c r="B229" s="403">
        <v>43265.466666666667</v>
      </c>
      <c r="C229" t="s">
        <v>96</v>
      </c>
      <c r="D229">
        <v>0.01</v>
      </c>
      <c r="E229" t="s">
        <v>253</v>
      </c>
      <c r="F229">
        <v>1.1817</v>
      </c>
      <c r="I229" s="403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490</v>
      </c>
      <c r="Q229">
        <v>85</v>
      </c>
      <c r="R229" t="s">
        <v>96</v>
      </c>
    </row>
    <row r="230" spans="1:18">
      <c r="A230" s="552">
        <v>229</v>
      </c>
      <c r="B230" s="403">
        <v>43265.529166666667</v>
      </c>
      <c r="C230" t="s">
        <v>96</v>
      </c>
      <c r="D230">
        <v>0.01</v>
      </c>
      <c r="E230" t="s">
        <v>253</v>
      </c>
      <c r="F230">
        <v>1.1822999999999999</v>
      </c>
      <c r="I230" s="403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502</v>
      </c>
      <c r="Q230">
        <v>86</v>
      </c>
      <c r="R230" t="s">
        <v>96</v>
      </c>
    </row>
    <row r="231" spans="1:18">
      <c r="A231" s="552">
        <v>230</v>
      </c>
      <c r="B231" s="403">
        <v>43265.588194444441</v>
      </c>
      <c r="C231" t="s">
        <v>96</v>
      </c>
      <c r="D231">
        <v>0.01</v>
      </c>
      <c r="E231" t="s">
        <v>253</v>
      </c>
      <c r="F231">
        <v>1.1724000000000001</v>
      </c>
      <c r="I231" s="403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490</v>
      </c>
      <c r="Q231">
        <v>87</v>
      </c>
      <c r="R231" t="s">
        <v>96</v>
      </c>
    </row>
    <row r="232" spans="1:18">
      <c r="A232" s="552">
        <v>231</v>
      </c>
      <c r="B232" s="403">
        <v>43265.594444444447</v>
      </c>
      <c r="C232" t="s">
        <v>97</v>
      </c>
      <c r="D232">
        <v>0.01</v>
      </c>
      <c r="E232" t="s">
        <v>253</v>
      </c>
      <c r="F232">
        <v>1.1727000000000001</v>
      </c>
      <c r="I232" s="403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502</v>
      </c>
      <c r="Q232">
        <v>88</v>
      </c>
      <c r="R232" t="s">
        <v>97</v>
      </c>
    </row>
    <row r="233" spans="1:18">
      <c r="A233" s="552">
        <v>232</v>
      </c>
      <c r="B233" s="403">
        <v>43265.601388888892</v>
      </c>
      <c r="C233" t="s">
        <v>96</v>
      </c>
      <c r="D233">
        <v>0.01</v>
      </c>
      <c r="E233" t="s">
        <v>253</v>
      </c>
      <c r="F233">
        <v>1.1737</v>
      </c>
      <c r="I233" s="403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502</v>
      </c>
      <c r="Q233">
        <v>89</v>
      </c>
      <c r="R233" t="s">
        <v>96</v>
      </c>
    </row>
    <row r="234" spans="1:18">
      <c r="A234" s="552">
        <v>233</v>
      </c>
      <c r="B234" s="403">
        <v>43265.604166666664</v>
      </c>
      <c r="C234" t="s">
        <v>96</v>
      </c>
      <c r="D234">
        <v>0.01</v>
      </c>
      <c r="E234" t="s">
        <v>253</v>
      </c>
      <c r="F234">
        <v>1.1722999999999999</v>
      </c>
      <c r="I234" s="403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1815</v>
      </c>
      <c r="Q234">
        <v>89</v>
      </c>
      <c r="R234" t="s">
        <v>96</v>
      </c>
    </row>
    <row r="235" spans="1:18">
      <c r="A235" s="552">
        <v>235</v>
      </c>
      <c r="B235" s="403">
        <v>43265.619444444441</v>
      </c>
      <c r="C235" t="s">
        <v>96</v>
      </c>
      <c r="D235">
        <v>0.01</v>
      </c>
      <c r="E235" t="s">
        <v>253</v>
      </c>
      <c r="F235">
        <v>1.1707000000000001</v>
      </c>
      <c r="I235" s="403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1814</v>
      </c>
      <c r="Q235">
        <v>89</v>
      </c>
      <c r="R235" t="s">
        <v>96</v>
      </c>
    </row>
    <row r="236" spans="1:18">
      <c r="A236" s="552">
        <v>236</v>
      </c>
      <c r="B236" s="403">
        <v>43265.622916666667</v>
      </c>
      <c r="C236" t="s">
        <v>96</v>
      </c>
      <c r="D236">
        <v>0.02</v>
      </c>
      <c r="E236" t="s">
        <v>253</v>
      </c>
      <c r="F236">
        <v>1.1693</v>
      </c>
      <c r="I236" s="403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1817</v>
      </c>
      <c r="Q236">
        <v>89</v>
      </c>
      <c r="R236" t="s">
        <v>96</v>
      </c>
    </row>
    <row r="237" spans="1:18">
      <c r="A237" s="552">
        <v>237</v>
      </c>
      <c r="B237" s="403">
        <v>43265.626388888886</v>
      </c>
      <c r="C237" t="s">
        <v>96</v>
      </c>
      <c r="D237">
        <v>0.03</v>
      </c>
      <c r="E237" t="s">
        <v>253</v>
      </c>
      <c r="F237">
        <v>1.1677999999999999</v>
      </c>
      <c r="I237" s="403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1818</v>
      </c>
      <c r="Q237">
        <v>89</v>
      </c>
      <c r="R237" t="s">
        <v>96</v>
      </c>
    </row>
    <row r="238" spans="1:18">
      <c r="A238" s="552">
        <v>239</v>
      </c>
      <c r="B238" s="403">
        <v>43265.659722222219</v>
      </c>
      <c r="C238" t="s">
        <v>96</v>
      </c>
      <c r="D238">
        <v>0.04</v>
      </c>
      <c r="E238" t="s">
        <v>253</v>
      </c>
      <c r="F238">
        <v>1.1661999999999999</v>
      </c>
      <c r="I238" s="403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1816</v>
      </c>
      <c r="Q238">
        <v>89</v>
      </c>
      <c r="R238" t="s">
        <v>96</v>
      </c>
    </row>
    <row r="239" spans="1:18">
      <c r="A239" s="552">
        <v>240</v>
      </c>
      <c r="B239" s="403">
        <v>43265.677083333336</v>
      </c>
      <c r="C239" t="s">
        <v>96</v>
      </c>
      <c r="D239">
        <v>0.06</v>
      </c>
      <c r="E239" t="s">
        <v>253</v>
      </c>
      <c r="F239">
        <v>1.1642999999999999</v>
      </c>
      <c r="I239" s="403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1813</v>
      </c>
      <c r="Q239">
        <v>89</v>
      </c>
      <c r="R239" t="s">
        <v>96</v>
      </c>
    </row>
    <row r="240" spans="1:18">
      <c r="A240" s="552">
        <v>244</v>
      </c>
      <c r="B240" s="403">
        <v>43265.771527777775</v>
      </c>
      <c r="C240" t="s">
        <v>96</v>
      </c>
      <c r="D240">
        <v>0.09</v>
      </c>
      <c r="E240" t="s">
        <v>253</v>
      </c>
      <c r="F240">
        <v>1.1619999999999999</v>
      </c>
      <c r="I240" s="403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1812</v>
      </c>
      <c r="Q240">
        <v>89</v>
      </c>
      <c r="R240" t="s">
        <v>96</v>
      </c>
    </row>
    <row r="241" spans="1:18">
      <c r="A241" s="552">
        <v>247</v>
      </c>
      <c r="B241" s="403">
        <v>43265.835416666669</v>
      </c>
      <c r="C241" t="s">
        <v>96</v>
      </c>
      <c r="D241">
        <v>0.13</v>
      </c>
      <c r="E241" t="s">
        <v>253</v>
      </c>
      <c r="F241">
        <v>1.1594</v>
      </c>
      <c r="I241" s="403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1811</v>
      </c>
      <c r="Q241">
        <v>89</v>
      </c>
      <c r="R241" t="s">
        <v>96</v>
      </c>
    </row>
    <row r="242" spans="1:18">
      <c r="A242" s="552">
        <v>251</v>
      </c>
      <c r="B242" s="403">
        <v>43266.077777777777</v>
      </c>
      <c r="C242" t="s">
        <v>96</v>
      </c>
      <c r="D242">
        <v>0.2</v>
      </c>
      <c r="E242" t="s">
        <v>253</v>
      </c>
      <c r="F242">
        <v>1.1561999999999999</v>
      </c>
      <c r="I242" s="403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1810</v>
      </c>
      <c r="Q242">
        <v>89</v>
      </c>
      <c r="R242" t="s">
        <v>96</v>
      </c>
    </row>
    <row r="243" spans="1:18">
      <c r="A243" s="552">
        <v>234</v>
      </c>
      <c r="B243" s="403">
        <v>43265.614583333336</v>
      </c>
      <c r="C243" t="s">
        <v>97</v>
      </c>
      <c r="D243">
        <v>0.01</v>
      </c>
      <c r="E243" t="s">
        <v>253</v>
      </c>
      <c r="F243">
        <v>1.1721999999999999</v>
      </c>
      <c r="I243" s="403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490</v>
      </c>
      <c r="Q243">
        <v>90</v>
      </c>
      <c r="R243" t="s">
        <v>97</v>
      </c>
    </row>
    <row r="244" spans="1:18">
      <c r="A244" s="552">
        <v>238</v>
      </c>
      <c r="B244" s="403">
        <v>43265.643750000003</v>
      </c>
      <c r="C244" t="s">
        <v>97</v>
      </c>
      <c r="D244">
        <v>0.01</v>
      </c>
      <c r="E244" t="s">
        <v>253</v>
      </c>
      <c r="F244">
        <v>1.1675</v>
      </c>
      <c r="I244" s="403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490</v>
      </c>
      <c r="Q244">
        <v>91</v>
      </c>
      <c r="R244" t="s">
        <v>97</v>
      </c>
    </row>
    <row r="245" spans="1:18">
      <c r="A245" s="552">
        <v>241</v>
      </c>
      <c r="B245" s="403">
        <v>43265.679166666669</v>
      </c>
      <c r="C245" t="s">
        <v>97</v>
      </c>
      <c r="D245">
        <v>0.01</v>
      </c>
      <c r="E245" t="s">
        <v>253</v>
      </c>
      <c r="F245">
        <v>1.1648000000000001</v>
      </c>
      <c r="I245" s="403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490</v>
      </c>
      <c r="Q245">
        <v>92</v>
      </c>
      <c r="R245" t="s">
        <v>97</v>
      </c>
    </row>
    <row r="246" spans="1:18">
      <c r="A246" s="552">
        <v>242</v>
      </c>
      <c r="B246" s="403">
        <v>43265.702777777777</v>
      </c>
      <c r="C246" t="s">
        <v>97</v>
      </c>
      <c r="D246">
        <v>0.01</v>
      </c>
      <c r="E246" t="s">
        <v>253</v>
      </c>
      <c r="F246">
        <v>1.1644000000000001</v>
      </c>
      <c r="I246" s="403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490</v>
      </c>
      <c r="Q246">
        <v>93</v>
      </c>
      <c r="R246" t="s">
        <v>97</v>
      </c>
    </row>
    <row r="247" spans="1:18">
      <c r="A247" s="552">
        <v>243</v>
      </c>
      <c r="B247" s="403">
        <v>43265.765277777777</v>
      </c>
      <c r="C247" t="s">
        <v>97</v>
      </c>
      <c r="D247">
        <v>0.01</v>
      </c>
      <c r="E247" t="s">
        <v>253</v>
      </c>
      <c r="F247">
        <v>1.1627000000000001</v>
      </c>
      <c r="I247" s="403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502</v>
      </c>
      <c r="Q247">
        <v>94</v>
      </c>
      <c r="R247" t="s">
        <v>97</v>
      </c>
    </row>
    <row r="248" spans="1:18">
      <c r="A248" s="552">
        <v>245</v>
      </c>
      <c r="B248" s="403">
        <v>43265.789583333331</v>
      </c>
      <c r="C248" t="s">
        <v>97</v>
      </c>
      <c r="D248">
        <v>0.01</v>
      </c>
      <c r="E248" t="s">
        <v>253</v>
      </c>
      <c r="F248">
        <v>1.1639999999999999</v>
      </c>
      <c r="I248" s="403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508</v>
      </c>
      <c r="Q248">
        <v>94</v>
      </c>
      <c r="R248" t="s">
        <v>97</v>
      </c>
    </row>
    <row r="249" spans="1:18">
      <c r="A249" s="552">
        <v>246</v>
      </c>
      <c r="B249" s="403">
        <v>43265.822222222225</v>
      </c>
      <c r="C249" t="s">
        <v>97</v>
      </c>
      <c r="D249">
        <v>0.01</v>
      </c>
      <c r="E249" t="s">
        <v>253</v>
      </c>
      <c r="F249">
        <v>1.1611</v>
      </c>
      <c r="I249" s="403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490</v>
      </c>
      <c r="Q249">
        <v>95</v>
      </c>
      <c r="R249" t="s">
        <v>97</v>
      </c>
    </row>
    <row r="250" spans="1:18">
      <c r="A250" s="552">
        <v>248</v>
      </c>
      <c r="B250" s="403">
        <v>43265.838888888888</v>
      </c>
      <c r="C250" t="s">
        <v>97</v>
      </c>
      <c r="D250">
        <v>0.01</v>
      </c>
      <c r="E250" t="s">
        <v>253</v>
      </c>
      <c r="F250">
        <v>1.1597</v>
      </c>
      <c r="I250" s="403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502</v>
      </c>
      <c r="Q250">
        <v>96</v>
      </c>
      <c r="R250" t="s">
        <v>97</v>
      </c>
    </row>
    <row r="251" spans="1:18">
      <c r="A251" s="552">
        <v>249</v>
      </c>
      <c r="B251" s="403">
        <v>43265.931944444441</v>
      </c>
      <c r="C251" t="s">
        <v>97</v>
      </c>
      <c r="D251">
        <v>0.01</v>
      </c>
      <c r="E251" t="s">
        <v>253</v>
      </c>
      <c r="F251">
        <v>1.1580999999999999</v>
      </c>
      <c r="I251" s="403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502</v>
      </c>
      <c r="Q251">
        <v>97</v>
      </c>
      <c r="R251" t="s">
        <v>97</v>
      </c>
    </row>
    <row r="252" spans="1:18">
      <c r="A252" s="552">
        <v>250</v>
      </c>
      <c r="B252" s="403">
        <v>43265.963194444441</v>
      </c>
      <c r="C252" t="s">
        <v>97</v>
      </c>
      <c r="D252">
        <v>0.01</v>
      </c>
      <c r="E252" t="s">
        <v>253</v>
      </c>
      <c r="F252">
        <v>1.1573</v>
      </c>
      <c r="I252" s="403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490</v>
      </c>
      <c r="Q252">
        <v>98</v>
      </c>
      <c r="R252" t="s">
        <v>97</v>
      </c>
    </row>
    <row r="253" spans="1:18">
      <c r="A253" s="552">
        <v>252</v>
      </c>
      <c r="B253" s="403">
        <v>43266.094444444447</v>
      </c>
      <c r="C253" t="s">
        <v>97</v>
      </c>
      <c r="D253">
        <v>0.01</v>
      </c>
      <c r="E253" t="s">
        <v>253</v>
      </c>
      <c r="F253">
        <v>1.1563000000000001</v>
      </c>
      <c r="I253" s="403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502</v>
      </c>
      <c r="Q253">
        <v>99</v>
      </c>
      <c r="R253" t="s">
        <v>97</v>
      </c>
    </row>
    <row r="254" spans="1:18">
      <c r="A254" s="552">
        <v>253</v>
      </c>
      <c r="B254" s="403">
        <v>43266.34375</v>
      </c>
      <c r="C254" t="s">
        <v>97</v>
      </c>
      <c r="D254">
        <v>0.01</v>
      </c>
      <c r="E254" t="s">
        <v>253</v>
      </c>
      <c r="F254">
        <v>1.1556</v>
      </c>
      <c r="I254" s="403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490</v>
      </c>
      <c r="Q254">
        <v>100</v>
      </c>
      <c r="R254" t="s">
        <v>97</v>
      </c>
    </row>
    <row r="255" spans="1:18">
      <c r="A255" s="552">
        <v>254</v>
      </c>
      <c r="B255" s="403">
        <v>43266.366666666669</v>
      </c>
      <c r="C255" t="s">
        <v>97</v>
      </c>
      <c r="D255">
        <v>0.01</v>
      </c>
      <c r="E255" t="s">
        <v>253</v>
      </c>
      <c r="F255">
        <v>1.1568000000000001</v>
      </c>
      <c r="I255" s="403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509</v>
      </c>
      <c r="Q255">
        <v>100</v>
      </c>
      <c r="R255" t="s">
        <v>97</v>
      </c>
    </row>
    <row r="256" spans="1:18">
      <c r="A256" s="552">
        <v>255</v>
      </c>
      <c r="B256" s="403">
        <v>43266.382638888892</v>
      </c>
      <c r="C256" t="s">
        <v>97</v>
      </c>
      <c r="D256">
        <v>0.01</v>
      </c>
      <c r="E256" t="s">
        <v>253</v>
      </c>
      <c r="F256">
        <v>1.1554</v>
      </c>
      <c r="I256" s="403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502</v>
      </c>
      <c r="Q256">
        <v>101</v>
      </c>
      <c r="R256" t="s">
        <v>97</v>
      </c>
    </row>
    <row r="257" spans="1:18">
      <c r="A257" s="552">
        <v>256</v>
      </c>
      <c r="B257" s="403">
        <v>43266.394444444442</v>
      </c>
      <c r="C257" t="s">
        <v>97</v>
      </c>
      <c r="D257">
        <v>0.01</v>
      </c>
      <c r="E257" t="s">
        <v>253</v>
      </c>
      <c r="F257">
        <v>1.1566000000000001</v>
      </c>
      <c r="I257" s="403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1824</v>
      </c>
      <c r="Q257">
        <v>101</v>
      </c>
      <c r="R257" t="s">
        <v>97</v>
      </c>
    </row>
    <row r="258" spans="1:18">
      <c r="A258" s="552">
        <v>257</v>
      </c>
      <c r="B258" s="403">
        <v>43266.408333333333</v>
      </c>
      <c r="C258" t="s">
        <v>97</v>
      </c>
      <c r="D258">
        <v>0.01</v>
      </c>
      <c r="E258" t="s">
        <v>253</v>
      </c>
      <c r="F258">
        <v>1.1579999999999999</v>
      </c>
      <c r="I258" s="403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1823</v>
      </c>
      <c r="Q258">
        <v>101</v>
      </c>
      <c r="R258" t="s">
        <v>97</v>
      </c>
    </row>
    <row r="259" spans="1:18">
      <c r="A259" s="552">
        <v>258</v>
      </c>
      <c r="B259" s="403">
        <v>43266.425694444442</v>
      </c>
      <c r="C259" t="s">
        <v>97</v>
      </c>
      <c r="D259">
        <v>0.02</v>
      </c>
      <c r="E259" t="s">
        <v>253</v>
      </c>
      <c r="F259">
        <v>1.1594</v>
      </c>
      <c r="I259" s="403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1822</v>
      </c>
      <c r="Q259">
        <v>101</v>
      </c>
      <c r="R259" t="s">
        <v>97</v>
      </c>
    </row>
    <row r="260" spans="1:18">
      <c r="A260" s="552">
        <v>259</v>
      </c>
      <c r="B260" s="403">
        <v>43266.469444444447</v>
      </c>
      <c r="C260" t="s">
        <v>97</v>
      </c>
      <c r="D260">
        <v>0.03</v>
      </c>
      <c r="E260" t="s">
        <v>253</v>
      </c>
      <c r="F260">
        <v>1.1609</v>
      </c>
      <c r="I260" s="403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1821</v>
      </c>
      <c r="Q260">
        <v>101</v>
      </c>
      <c r="R260" t="s">
        <v>97</v>
      </c>
    </row>
    <row r="261" spans="1:18">
      <c r="A261" s="552">
        <v>260</v>
      </c>
      <c r="B261" s="403">
        <v>43266.54791666667</v>
      </c>
      <c r="C261" t="s">
        <v>97</v>
      </c>
      <c r="D261">
        <v>0.01</v>
      </c>
      <c r="E261" t="s">
        <v>253</v>
      </c>
      <c r="F261">
        <v>1.159</v>
      </c>
      <c r="I261" s="403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502</v>
      </c>
      <c r="Q261">
        <v>102</v>
      </c>
      <c r="R261" t="s">
        <v>97</v>
      </c>
    </row>
    <row r="262" spans="1:18">
      <c r="A262" s="552">
        <v>261</v>
      </c>
      <c r="B262" s="403">
        <v>43266.616666666669</v>
      </c>
      <c r="C262" t="s">
        <v>97</v>
      </c>
      <c r="D262">
        <v>0.01</v>
      </c>
      <c r="E262" t="s">
        <v>253</v>
      </c>
      <c r="F262">
        <v>1.1603000000000001</v>
      </c>
      <c r="I262" s="403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1820</v>
      </c>
      <c r="Q262">
        <v>102</v>
      </c>
      <c r="R262" t="s">
        <v>97</v>
      </c>
    </row>
    <row r="263" spans="1:18">
      <c r="A263" s="552">
        <v>262</v>
      </c>
      <c r="B263" s="403">
        <v>43266.636805555558</v>
      </c>
      <c r="C263" t="s">
        <v>97</v>
      </c>
      <c r="D263">
        <v>0.01</v>
      </c>
      <c r="E263" t="s">
        <v>253</v>
      </c>
      <c r="F263">
        <v>1.1617</v>
      </c>
      <c r="I263" s="403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1819</v>
      </c>
      <c r="Q263">
        <v>102</v>
      </c>
      <c r="R263" t="s">
        <v>97</v>
      </c>
    </row>
    <row r="264" spans="1:18">
      <c r="A264" s="552">
        <v>263</v>
      </c>
      <c r="B264" s="403">
        <v>43269.334722222222</v>
      </c>
      <c r="C264" t="s">
        <v>97</v>
      </c>
      <c r="D264">
        <v>0.01</v>
      </c>
      <c r="E264" t="s">
        <v>253</v>
      </c>
      <c r="F264">
        <v>1.1595</v>
      </c>
      <c r="I264" s="403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490</v>
      </c>
      <c r="Q264">
        <v>103</v>
      </c>
      <c r="R264" t="s">
        <v>97</v>
      </c>
    </row>
    <row r="265" spans="1:18">
      <c r="A265" s="552">
        <v>264</v>
      </c>
      <c r="B265" s="403">
        <v>43269.42291666667</v>
      </c>
      <c r="C265" t="s">
        <v>97</v>
      </c>
      <c r="D265">
        <v>0.01</v>
      </c>
      <c r="E265" t="s">
        <v>253</v>
      </c>
      <c r="F265">
        <v>1.1578999999999999</v>
      </c>
      <c r="I265" s="403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502</v>
      </c>
      <c r="Q265">
        <v>104</v>
      </c>
      <c r="R265" t="s">
        <v>97</v>
      </c>
    </row>
    <row r="266" spans="1:18">
      <c r="A266" s="552">
        <v>265</v>
      </c>
      <c r="B266" s="403">
        <v>43269.459027777775</v>
      </c>
      <c r="C266" t="s">
        <v>97</v>
      </c>
      <c r="D266">
        <v>0.01</v>
      </c>
      <c r="E266" t="s">
        <v>253</v>
      </c>
      <c r="F266">
        <v>1.1591</v>
      </c>
      <c r="I266" s="403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1809</v>
      </c>
      <c r="Q266">
        <v>104</v>
      </c>
      <c r="R266" t="s">
        <v>97</v>
      </c>
    </row>
    <row r="267" spans="1:18">
      <c r="A267" s="552">
        <v>266</v>
      </c>
      <c r="B267" s="403">
        <v>43269.466666666667</v>
      </c>
      <c r="C267" t="s">
        <v>97</v>
      </c>
      <c r="D267">
        <v>0.01</v>
      </c>
      <c r="E267" t="s">
        <v>253</v>
      </c>
      <c r="F267">
        <v>1.1604000000000001</v>
      </c>
      <c r="I267" s="403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1808</v>
      </c>
      <c r="Q267">
        <v>104</v>
      </c>
      <c r="R267" t="s">
        <v>97</v>
      </c>
    </row>
    <row r="268" spans="1:18">
      <c r="A268" s="552">
        <v>267</v>
      </c>
      <c r="B268" s="403">
        <v>43269.540972222225</v>
      </c>
      <c r="C268" t="s">
        <v>97</v>
      </c>
      <c r="D268">
        <v>0.02</v>
      </c>
      <c r="E268" t="s">
        <v>253</v>
      </c>
      <c r="F268">
        <v>1.1618999999999999</v>
      </c>
      <c r="I268" s="403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1807</v>
      </c>
      <c r="Q268">
        <v>104</v>
      </c>
      <c r="R268" t="s">
        <v>97</v>
      </c>
    </row>
    <row r="269" spans="1:18">
      <c r="A269" s="552">
        <v>268</v>
      </c>
      <c r="B269" s="403">
        <v>43270.072222222225</v>
      </c>
      <c r="C269" t="s">
        <v>97</v>
      </c>
      <c r="D269">
        <v>0.03</v>
      </c>
      <c r="E269" t="s">
        <v>253</v>
      </c>
      <c r="F269">
        <v>1.1636</v>
      </c>
      <c r="I269" s="403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510</v>
      </c>
      <c r="Q269">
        <v>104</v>
      </c>
      <c r="R269" t="s">
        <v>97</v>
      </c>
    </row>
    <row r="270" spans="1:18">
      <c r="A270" s="552">
        <v>269</v>
      </c>
      <c r="B270" s="403">
        <v>43270.263194444444</v>
      </c>
      <c r="C270" t="s">
        <v>96</v>
      </c>
      <c r="D270">
        <v>0.01</v>
      </c>
      <c r="E270" t="s">
        <v>253</v>
      </c>
      <c r="F270">
        <v>1.163</v>
      </c>
      <c r="I270" s="403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502</v>
      </c>
      <c r="Q270">
        <v>105</v>
      </c>
      <c r="R270" t="s">
        <v>96</v>
      </c>
    </row>
    <row r="271" spans="1:18">
      <c r="A271" s="552">
        <v>270</v>
      </c>
      <c r="B271" s="403">
        <v>43270.337500000001</v>
      </c>
      <c r="C271" t="s">
        <v>96</v>
      </c>
      <c r="D271">
        <v>0.01</v>
      </c>
      <c r="E271" t="s">
        <v>253</v>
      </c>
      <c r="F271">
        <v>1.1617</v>
      </c>
      <c r="I271" s="403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1806</v>
      </c>
      <c r="Q271">
        <v>105</v>
      </c>
      <c r="R271" t="s">
        <v>96</v>
      </c>
    </row>
    <row r="272" spans="1:18">
      <c r="A272" s="552">
        <v>271</v>
      </c>
      <c r="B272" s="403">
        <v>43270.356944444444</v>
      </c>
      <c r="C272" t="s">
        <v>96</v>
      </c>
      <c r="D272">
        <v>0.01</v>
      </c>
      <c r="E272" t="s">
        <v>253</v>
      </c>
      <c r="F272">
        <v>1.1601999999999999</v>
      </c>
      <c r="I272" s="403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1805</v>
      </c>
      <c r="Q272">
        <v>105</v>
      </c>
      <c r="R272" t="s">
        <v>96</v>
      </c>
    </row>
    <row r="273" spans="1:18">
      <c r="A273" s="552">
        <v>272</v>
      </c>
      <c r="B273" s="403">
        <v>43270.370833333334</v>
      </c>
      <c r="C273" t="s">
        <v>96</v>
      </c>
      <c r="D273">
        <v>0.02</v>
      </c>
      <c r="E273" t="s">
        <v>253</v>
      </c>
      <c r="F273">
        <v>1.1587000000000001</v>
      </c>
      <c r="I273" s="403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1804</v>
      </c>
      <c r="Q273">
        <v>105</v>
      </c>
      <c r="R273" t="s">
        <v>96</v>
      </c>
    </row>
    <row r="274" spans="1:18">
      <c r="A274" s="552">
        <v>275</v>
      </c>
      <c r="B274" s="403">
        <v>43270.433333333334</v>
      </c>
      <c r="C274" t="s">
        <v>96</v>
      </c>
      <c r="D274">
        <v>0.03</v>
      </c>
      <c r="E274" t="s">
        <v>253</v>
      </c>
      <c r="F274">
        <v>1.1572</v>
      </c>
      <c r="I274" s="403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1803</v>
      </c>
      <c r="Q274">
        <v>105</v>
      </c>
      <c r="R274" t="s">
        <v>96</v>
      </c>
    </row>
    <row r="275" spans="1:18">
      <c r="A275" s="552">
        <v>276</v>
      </c>
      <c r="B275" s="403">
        <v>43270.438888888886</v>
      </c>
      <c r="C275" t="s">
        <v>96</v>
      </c>
      <c r="D275">
        <v>0.04</v>
      </c>
      <c r="E275" t="s">
        <v>253</v>
      </c>
      <c r="F275">
        <v>1.1554</v>
      </c>
      <c r="I275" s="403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1802</v>
      </c>
      <c r="Q275">
        <v>105</v>
      </c>
      <c r="R275" t="s">
        <v>96</v>
      </c>
    </row>
    <row r="276" spans="1:18">
      <c r="A276" s="552">
        <v>279</v>
      </c>
      <c r="B276" s="403">
        <v>43270.474999999999</v>
      </c>
      <c r="C276" t="s">
        <v>96</v>
      </c>
      <c r="D276">
        <v>0.06</v>
      </c>
      <c r="E276" t="s">
        <v>253</v>
      </c>
      <c r="F276">
        <v>1.1535</v>
      </c>
      <c r="I276" s="403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1801</v>
      </c>
      <c r="Q276">
        <v>105</v>
      </c>
      <c r="R276" t="s">
        <v>96</v>
      </c>
    </row>
    <row r="277" spans="1:18">
      <c r="A277" s="552">
        <v>273</v>
      </c>
      <c r="B277" s="403">
        <v>43270.390972222223</v>
      </c>
      <c r="C277" t="s">
        <v>97</v>
      </c>
      <c r="D277">
        <v>0.01</v>
      </c>
      <c r="E277" t="s">
        <v>253</v>
      </c>
      <c r="F277">
        <v>1.1581999999999999</v>
      </c>
      <c r="I277" s="403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490</v>
      </c>
      <c r="Q277">
        <v>106</v>
      </c>
      <c r="R277" t="s">
        <v>97</v>
      </c>
    </row>
    <row r="278" spans="1:18">
      <c r="A278" s="552">
        <v>274</v>
      </c>
      <c r="B278" s="403">
        <v>43270.418749999997</v>
      </c>
      <c r="C278" t="s">
        <v>97</v>
      </c>
      <c r="D278">
        <v>0.01</v>
      </c>
      <c r="E278" t="s">
        <v>253</v>
      </c>
      <c r="F278">
        <v>1.1594</v>
      </c>
      <c r="I278" s="403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511</v>
      </c>
      <c r="Q278">
        <v>106</v>
      </c>
      <c r="R278" t="s">
        <v>97</v>
      </c>
    </row>
    <row r="279" spans="1:18">
      <c r="A279" s="552">
        <v>277</v>
      </c>
      <c r="B279" s="403">
        <v>43270.441666666666</v>
      </c>
      <c r="C279" t="s">
        <v>97</v>
      </c>
      <c r="D279">
        <v>0.01</v>
      </c>
      <c r="E279" t="s">
        <v>253</v>
      </c>
      <c r="F279">
        <v>1.1556999999999999</v>
      </c>
      <c r="I279" s="403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490</v>
      </c>
      <c r="Q279">
        <v>107</v>
      </c>
      <c r="R279" t="s">
        <v>97</v>
      </c>
    </row>
    <row r="280" spans="1:18">
      <c r="A280" s="552">
        <v>278</v>
      </c>
      <c r="B280" s="403">
        <v>43270.457638888889</v>
      </c>
      <c r="C280" t="s">
        <v>97</v>
      </c>
      <c r="D280">
        <v>0.01</v>
      </c>
      <c r="E280" t="s">
        <v>253</v>
      </c>
      <c r="F280">
        <v>1.1556</v>
      </c>
      <c r="I280" s="403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502</v>
      </c>
      <c r="Q280">
        <v>108</v>
      </c>
      <c r="R280" t="s">
        <v>97</v>
      </c>
    </row>
    <row r="281" spans="1:18">
      <c r="A281" s="552">
        <v>280</v>
      </c>
      <c r="B281" s="403">
        <v>43270.48333333333</v>
      </c>
      <c r="C281" t="s">
        <v>97</v>
      </c>
      <c r="D281">
        <v>0.01</v>
      </c>
      <c r="E281" t="s">
        <v>253</v>
      </c>
      <c r="F281">
        <v>1.1537999999999999</v>
      </c>
      <c r="I281" s="403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502</v>
      </c>
      <c r="Q281">
        <v>109</v>
      </c>
      <c r="R281" t="s">
        <v>97</v>
      </c>
    </row>
    <row r="282" spans="1:18">
      <c r="A282" s="552">
        <v>281</v>
      </c>
      <c r="B282" s="403">
        <v>43270.497916666667</v>
      </c>
      <c r="C282" t="s">
        <v>97</v>
      </c>
      <c r="D282">
        <v>0.01</v>
      </c>
      <c r="E282" t="s">
        <v>253</v>
      </c>
      <c r="F282">
        <v>1.155</v>
      </c>
      <c r="I282" s="403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1800</v>
      </c>
      <c r="Q282">
        <v>109</v>
      </c>
      <c r="R282" t="s">
        <v>97</v>
      </c>
    </row>
    <row r="283" spans="1:18">
      <c r="A283" s="552">
        <v>282</v>
      </c>
      <c r="B283" s="403">
        <v>43270.645138888889</v>
      </c>
      <c r="C283" t="s">
        <v>97</v>
      </c>
      <c r="D283">
        <v>0.01</v>
      </c>
      <c r="E283" t="s">
        <v>253</v>
      </c>
      <c r="F283">
        <v>1.1563000000000001</v>
      </c>
      <c r="I283" s="403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1799</v>
      </c>
      <c r="Q283">
        <v>109</v>
      </c>
      <c r="R283" t="s">
        <v>97</v>
      </c>
    </row>
    <row r="284" spans="1:18">
      <c r="A284" s="552">
        <v>283</v>
      </c>
      <c r="B284" s="403">
        <v>43270.724999999999</v>
      </c>
      <c r="C284" t="s">
        <v>97</v>
      </c>
      <c r="D284">
        <v>0.02</v>
      </c>
      <c r="E284" t="s">
        <v>253</v>
      </c>
      <c r="F284">
        <v>1.1577999999999999</v>
      </c>
      <c r="I284" s="403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1798</v>
      </c>
      <c r="Q284">
        <v>109</v>
      </c>
      <c r="R284" t="s">
        <v>97</v>
      </c>
    </row>
    <row r="285" spans="1:18">
      <c r="A285" s="552">
        <v>285</v>
      </c>
      <c r="B285" s="403">
        <v>43270.93472222222</v>
      </c>
      <c r="C285" t="s">
        <v>97</v>
      </c>
      <c r="D285">
        <v>0.03</v>
      </c>
      <c r="E285" t="s">
        <v>253</v>
      </c>
      <c r="F285">
        <v>1.1593</v>
      </c>
      <c r="I285" s="403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1797</v>
      </c>
      <c r="Q285">
        <v>109</v>
      </c>
      <c r="R285" t="s">
        <v>97</v>
      </c>
    </row>
    <row r="286" spans="1:18">
      <c r="A286" s="552">
        <v>284</v>
      </c>
      <c r="B286" s="403">
        <v>43270.728472222225</v>
      </c>
      <c r="C286" t="s">
        <v>96</v>
      </c>
      <c r="D286">
        <v>0.01</v>
      </c>
      <c r="E286" t="s">
        <v>253</v>
      </c>
      <c r="F286">
        <v>1.1577999999999999</v>
      </c>
      <c r="I286" s="403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502</v>
      </c>
      <c r="Q286">
        <v>110</v>
      </c>
      <c r="R286" t="s">
        <v>96</v>
      </c>
    </row>
    <row r="287" spans="1:18">
      <c r="A287" s="552">
        <v>286</v>
      </c>
      <c r="B287" s="403">
        <v>43271.205555555556</v>
      </c>
      <c r="C287" t="s">
        <v>96</v>
      </c>
      <c r="D287">
        <v>0.01</v>
      </c>
      <c r="E287" t="s">
        <v>253</v>
      </c>
      <c r="F287">
        <v>1.1579999999999999</v>
      </c>
      <c r="I287" s="403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502</v>
      </c>
      <c r="Q287">
        <v>111</v>
      </c>
      <c r="R287" t="s">
        <v>96</v>
      </c>
    </row>
    <row r="288" spans="1:18">
      <c r="A288" s="552">
        <v>287</v>
      </c>
      <c r="B288" s="403">
        <v>43271.372916666667</v>
      </c>
      <c r="C288" t="s">
        <v>96</v>
      </c>
      <c r="D288">
        <v>0.01</v>
      </c>
      <c r="E288" t="s">
        <v>253</v>
      </c>
      <c r="F288">
        <v>1.1567000000000001</v>
      </c>
      <c r="I288" s="403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512</v>
      </c>
      <c r="Q288">
        <v>111</v>
      </c>
      <c r="R288" t="s">
        <v>96</v>
      </c>
    </row>
    <row r="289" spans="1:18">
      <c r="A289" s="552">
        <v>288</v>
      </c>
      <c r="B289" s="403">
        <v>43271.411805555559</v>
      </c>
      <c r="C289" t="s">
        <v>96</v>
      </c>
      <c r="D289">
        <v>0.01</v>
      </c>
      <c r="E289" t="s">
        <v>253</v>
      </c>
      <c r="F289">
        <v>1.1585000000000001</v>
      </c>
      <c r="I289" s="403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502</v>
      </c>
      <c r="Q289">
        <v>112</v>
      </c>
      <c r="R289" t="s">
        <v>96</v>
      </c>
    </row>
    <row r="290" spans="1:18">
      <c r="A290" s="552">
        <v>289</v>
      </c>
      <c r="B290" s="403">
        <v>43271.419444444444</v>
      </c>
      <c r="C290" t="s">
        <v>96</v>
      </c>
      <c r="D290">
        <v>0.01</v>
      </c>
      <c r="E290" t="s">
        <v>253</v>
      </c>
      <c r="F290">
        <v>1.157</v>
      </c>
      <c r="I290" s="403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1796</v>
      </c>
      <c r="Q290">
        <v>112</v>
      </c>
      <c r="R290" t="s">
        <v>96</v>
      </c>
    </row>
    <row r="291" spans="1:18">
      <c r="A291" s="552">
        <v>290</v>
      </c>
      <c r="B291" s="403">
        <v>43271.426388888889</v>
      </c>
      <c r="C291" t="s">
        <v>96</v>
      </c>
      <c r="D291">
        <v>0.01</v>
      </c>
      <c r="E291" t="s">
        <v>253</v>
      </c>
      <c r="F291">
        <v>1.1556999999999999</v>
      </c>
      <c r="I291" s="403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1795</v>
      </c>
      <c r="Q291">
        <v>112</v>
      </c>
      <c r="R291" t="s">
        <v>96</v>
      </c>
    </row>
    <row r="292" spans="1:18">
      <c r="A292" s="552">
        <v>291</v>
      </c>
      <c r="B292" s="403">
        <v>43271.431250000001</v>
      </c>
      <c r="C292" t="s">
        <v>97</v>
      </c>
      <c r="D292">
        <v>0.01</v>
      </c>
      <c r="E292" t="s">
        <v>253</v>
      </c>
      <c r="F292">
        <v>1.1561999999999999</v>
      </c>
      <c r="I292" s="403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502</v>
      </c>
      <c r="Q292">
        <v>113</v>
      </c>
      <c r="R292" t="s">
        <v>97</v>
      </c>
    </row>
    <row r="293" spans="1:18">
      <c r="A293" s="552">
        <v>292</v>
      </c>
      <c r="B293" s="403">
        <v>43271.481944444444</v>
      </c>
      <c r="C293" t="s">
        <v>97</v>
      </c>
      <c r="D293">
        <v>0.01</v>
      </c>
      <c r="E293" t="s">
        <v>253</v>
      </c>
      <c r="F293">
        <v>1.1574</v>
      </c>
      <c r="I293" s="403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1793</v>
      </c>
      <c r="Q293">
        <v>113</v>
      </c>
      <c r="R293" t="s">
        <v>97</v>
      </c>
    </row>
    <row r="294" spans="1:18">
      <c r="A294" s="552">
        <v>293</v>
      </c>
      <c r="B294" s="403">
        <v>43271.618055555555</v>
      </c>
      <c r="C294" t="s">
        <v>97</v>
      </c>
      <c r="D294">
        <v>0.01</v>
      </c>
      <c r="E294" t="s">
        <v>253</v>
      </c>
      <c r="F294">
        <v>1.1587000000000001</v>
      </c>
      <c r="I294" s="403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1792</v>
      </c>
      <c r="Q294">
        <v>113</v>
      </c>
      <c r="R294" t="s">
        <v>97</v>
      </c>
    </row>
    <row r="295" spans="1:18">
      <c r="A295" s="552">
        <v>294</v>
      </c>
      <c r="B295" s="403">
        <v>43271.646527777775</v>
      </c>
      <c r="C295" t="s">
        <v>96</v>
      </c>
      <c r="D295">
        <v>0.01</v>
      </c>
      <c r="E295" t="s">
        <v>253</v>
      </c>
      <c r="F295">
        <v>1.1584000000000001</v>
      </c>
      <c r="I295" s="403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502</v>
      </c>
      <c r="Q295">
        <v>114</v>
      </c>
      <c r="R295" t="s">
        <v>96</v>
      </c>
    </row>
    <row r="296" spans="1:18">
      <c r="A296" s="552">
        <v>295</v>
      </c>
      <c r="B296" s="403">
        <v>43271.673611111109</v>
      </c>
      <c r="C296" t="s">
        <v>96</v>
      </c>
      <c r="D296">
        <v>0.01</v>
      </c>
      <c r="E296" t="s">
        <v>253</v>
      </c>
      <c r="F296">
        <v>1.1572</v>
      </c>
      <c r="I296" s="403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1794</v>
      </c>
      <c r="Q296">
        <v>114</v>
      </c>
      <c r="R296" t="s">
        <v>96</v>
      </c>
    </row>
    <row r="297" spans="1:18">
      <c r="A297" s="552">
        <v>296</v>
      </c>
      <c r="B297" s="403">
        <v>43272.336111111108</v>
      </c>
      <c r="C297" t="s">
        <v>96</v>
      </c>
      <c r="D297">
        <v>0.01</v>
      </c>
      <c r="E297" t="s">
        <v>253</v>
      </c>
      <c r="F297">
        <v>1.1553</v>
      </c>
      <c r="I297" s="403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502</v>
      </c>
      <c r="Q297">
        <v>115</v>
      </c>
      <c r="R297" t="s">
        <v>96</v>
      </c>
    </row>
    <row r="298" spans="1:18">
      <c r="A298" s="552">
        <v>298</v>
      </c>
      <c r="B298" s="403">
        <v>43272.375</v>
      </c>
      <c r="C298" t="s">
        <v>96</v>
      </c>
      <c r="D298">
        <v>0.01</v>
      </c>
      <c r="E298" t="s">
        <v>253</v>
      </c>
      <c r="F298">
        <v>1.1540999999999999</v>
      </c>
      <c r="I298" s="403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513</v>
      </c>
      <c r="Q298">
        <v>115</v>
      </c>
      <c r="R298" t="s">
        <v>96</v>
      </c>
    </row>
    <row r="299" spans="1:18">
      <c r="A299" s="552">
        <v>297</v>
      </c>
      <c r="B299" s="403">
        <v>43272.354166666664</v>
      </c>
      <c r="C299" t="s">
        <v>97</v>
      </c>
      <c r="D299">
        <v>0.01</v>
      </c>
      <c r="E299" t="s">
        <v>253</v>
      </c>
      <c r="F299">
        <v>1.1549</v>
      </c>
      <c r="I299" s="403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502</v>
      </c>
      <c r="Q299">
        <v>116</v>
      </c>
      <c r="R299" t="s">
        <v>97</v>
      </c>
    </row>
    <row r="300" spans="1:18">
      <c r="A300" s="552">
        <v>299</v>
      </c>
      <c r="B300" s="403">
        <v>43272.382638888892</v>
      </c>
      <c r="C300" t="s">
        <v>97</v>
      </c>
      <c r="D300">
        <v>0.01</v>
      </c>
      <c r="E300" t="s">
        <v>253</v>
      </c>
      <c r="F300">
        <v>1.1552</v>
      </c>
      <c r="I300" s="403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490</v>
      </c>
      <c r="Q300">
        <v>117</v>
      </c>
      <c r="R300" t="s">
        <v>97</v>
      </c>
    </row>
    <row r="301" spans="1:18">
      <c r="A301" s="552">
        <v>300</v>
      </c>
      <c r="B301" s="403">
        <v>43272.415972222225</v>
      </c>
      <c r="C301" t="s">
        <v>97</v>
      </c>
      <c r="D301">
        <v>0.01</v>
      </c>
      <c r="E301" t="s">
        <v>253</v>
      </c>
      <c r="F301">
        <v>1.1564000000000001</v>
      </c>
      <c r="I301" s="403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514</v>
      </c>
      <c r="Q301">
        <v>117</v>
      </c>
      <c r="R301" t="s">
        <v>97</v>
      </c>
    </row>
    <row r="302" spans="1:18">
      <c r="A302" s="552">
        <v>301</v>
      </c>
      <c r="B302" s="403">
        <v>43272.425694444442</v>
      </c>
      <c r="C302" t="s">
        <v>96</v>
      </c>
      <c r="D302">
        <v>0.01</v>
      </c>
      <c r="E302" t="s">
        <v>253</v>
      </c>
      <c r="F302">
        <v>1.1556999999999999</v>
      </c>
      <c r="I302" s="403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502</v>
      </c>
      <c r="Q302">
        <v>118</v>
      </c>
      <c r="R302" t="s">
        <v>96</v>
      </c>
    </row>
    <row r="303" spans="1:18">
      <c r="A303" s="552">
        <v>302</v>
      </c>
      <c r="B303" s="403">
        <v>43272.433333333334</v>
      </c>
      <c r="C303" t="s">
        <v>96</v>
      </c>
      <c r="D303">
        <v>0.01</v>
      </c>
      <c r="E303" t="s">
        <v>253</v>
      </c>
      <c r="F303">
        <v>1.1544000000000001</v>
      </c>
      <c r="I303" s="403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1791</v>
      </c>
      <c r="Q303">
        <v>118</v>
      </c>
      <c r="R303" t="s">
        <v>96</v>
      </c>
    </row>
    <row r="304" spans="1:18">
      <c r="A304" s="552">
        <v>304</v>
      </c>
      <c r="B304" s="403">
        <v>43272.451388888891</v>
      </c>
      <c r="C304" t="s">
        <v>96</v>
      </c>
      <c r="D304">
        <v>0.01</v>
      </c>
      <c r="E304" t="s">
        <v>253</v>
      </c>
      <c r="F304">
        <v>1.1531</v>
      </c>
      <c r="I304" s="403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1790</v>
      </c>
      <c r="Q304">
        <v>118</v>
      </c>
      <c r="R304" t="s">
        <v>96</v>
      </c>
    </row>
    <row r="305" spans="1:18">
      <c r="A305" s="552">
        <v>306</v>
      </c>
      <c r="B305" s="403">
        <v>43272.504166666666</v>
      </c>
      <c r="C305" t="s">
        <v>96</v>
      </c>
      <c r="D305">
        <v>0.02</v>
      </c>
      <c r="E305" t="s">
        <v>253</v>
      </c>
      <c r="F305">
        <v>1.1516999999999999</v>
      </c>
      <c r="I305" s="403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1789</v>
      </c>
      <c r="Q305">
        <v>118</v>
      </c>
      <c r="R305" t="s">
        <v>96</v>
      </c>
    </row>
    <row r="306" spans="1:18">
      <c r="A306" s="552">
        <v>303</v>
      </c>
      <c r="B306" s="403">
        <v>43272.435416666667</v>
      </c>
      <c r="C306" t="s">
        <v>97</v>
      </c>
      <c r="D306">
        <v>0.01</v>
      </c>
      <c r="E306" t="s">
        <v>253</v>
      </c>
      <c r="F306">
        <v>1.1551</v>
      </c>
      <c r="I306" s="403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490</v>
      </c>
      <c r="Q306">
        <v>119</v>
      </c>
      <c r="R306" t="s">
        <v>97</v>
      </c>
    </row>
    <row r="307" spans="1:18">
      <c r="A307" s="552">
        <v>305</v>
      </c>
      <c r="B307" s="403">
        <v>43272.477083333331</v>
      </c>
      <c r="C307" t="s">
        <v>97</v>
      </c>
      <c r="D307">
        <v>0.01</v>
      </c>
      <c r="E307" t="s">
        <v>253</v>
      </c>
      <c r="F307">
        <v>1.1521999999999999</v>
      </c>
      <c r="I307" s="403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502</v>
      </c>
      <c r="Q307">
        <v>120</v>
      </c>
      <c r="R307" t="s">
        <v>97</v>
      </c>
    </row>
    <row r="308" spans="1:18">
      <c r="A308" s="552">
        <v>307</v>
      </c>
      <c r="B308" s="403">
        <v>43272.538194444445</v>
      </c>
      <c r="C308" t="s">
        <v>97</v>
      </c>
      <c r="D308">
        <v>0.01</v>
      </c>
      <c r="E308" t="s">
        <v>253</v>
      </c>
      <c r="F308">
        <v>1.1534</v>
      </c>
      <c r="I308" s="403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1775</v>
      </c>
      <c r="Q308">
        <v>120</v>
      </c>
      <c r="R308" t="s">
        <v>97</v>
      </c>
    </row>
    <row r="309" spans="1:18">
      <c r="A309" s="552">
        <v>308</v>
      </c>
      <c r="B309" s="403">
        <v>43272.600694444445</v>
      </c>
      <c r="C309" t="s">
        <v>97</v>
      </c>
      <c r="D309">
        <v>0.01</v>
      </c>
      <c r="E309" t="s">
        <v>253</v>
      </c>
      <c r="F309">
        <v>1.1547000000000001</v>
      </c>
      <c r="I309" s="403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1774</v>
      </c>
      <c r="Q309">
        <v>120</v>
      </c>
      <c r="R309" t="s">
        <v>97</v>
      </c>
    </row>
    <row r="310" spans="1:18">
      <c r="A310" s="552">
        <v>309</v>
      </c>
      <c r="B310" s="403">
        <v>43272.60833333333</v>
      </c>
      <c r="C310" t="s">
        <v>97</v>
      </c>
      <c r="D310">
        <v>0.02</v>
      </c>
      <c r="E310" t="s">
        <v>253</v>
      </c>
      <c r="F310">
        <v>1.1561999999999999</v>
      </c>
      <c r="I310" s="403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1777</v>
      </c>
      <c r="Q310">
        <v>120</v>
      </c>
      <c r="R310" t="s">
        <v>97</v>
      </c>
    </row>
    <row r="311" spans="1:18">
      <c r="A311" s="552">
        <v>310</v>
      </c>
      <c r="B311" s="403">
        <v>43272.614583333336</v>
      </c>
      <c r="C311" t="s">
        <v>97</v>
      </c>
      <c r="D311">
        <v>0.03</v>
      </c>
      <c r="E311" t="s">
        <v>253</v>
      </c>
      <c r="F311">
        <v>1.1577</v>
      </c>
      <c r="I311" s="403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1778</v>
      </c>
      <c r="Q311">
        <v>120</v>
      </c>
      <c r="R311" t="s">
        <v>97</v>
      </c>
    </row>
    <row r="312" spans="1:18">
      <c r="A312" s="552">
        <v>311</v>
      </c>
      <c r="B312" s="403">
        <v>43272.615972222222</v>
      </c>
      <c r="C312" t="s">
        <v>97</v>
      </c>
      <c r="D312">
        <v>0.04</v>
      </c>
      <c r="E312" t="s">
        <v>253</v>
      </c>
      <c r="F312">
        <v>1.1598999999999999</v>
      </c>
      <c r="I312" s="403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1776</v>
      </c>
      <c r="Q312">
        <v>120</v>
      </c>
      <c r="R312" t="s">
        <v>97</v>
      </c>
    </row>
    <row r="313" spans="1:18">
      <c r="A313" s="552">
        <v>314</v>
      </c>
      <c r="B313" s="403">
        <v>43272.693749999999</v>
      </c>
      <c r="C313" t="s">
        <v>97</v>
      </c>
      <c r="D313">
        <v>0.06</v>
      </c>
      <c r="E313" t="s">
        <v>253</v>
      </c>
      <c r="F313">
        <v>1.1617999999999999</v>
      </c>
      <c r="I313" s="403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1773</v>
      </c>
      <c r="Q313">
        <v>120</v>
      </c>
      <c r="R313" t="s">
        <v>97</v>
      </c>
    </row>
    <row r="314" spans="1:18">
      <c r="A314" s="552">
        <v>320</v>
      </c>
      <c r="B314" s="403">
        <v>43273.375</v>
      </c>
      <c r="C314" t="s">
        <v>97</v>
      </c>
      <c r="D314">
        <v>0.09</v>
      </c>
      <c r="E314" t="s">
        <v>253</v>
      </c>
      <c r="F314">
        <v>1.1641999999999999</v>
      </c>
      <c r="I314" s="403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1772</v>
      </c>
      <c r="Q314">
        <v>120</v>
      </c>
      <c r="R314" t="s">
        <v>97</v>
      </c>
    </row>
    <row r="315" spans="1:18">
      <c r="A315" s="552">
        <v>324</v>
      </c>
      <c r="B315" s="403">
        <v>43273.454861111109</v>
      </c>
      <c r="C315" t="s">
        <v>97</v>
      </c>
      <c r="D315">
        <v>0.13</v>
      </c>
      <c r="E315" t="s">
        <v>253</v>
      </c>
      <c r="F315">
        <v>1.1667000000000001</v>
      </c>
      <c r="I315" s="403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1771</v>
      </c>
      <c r="Q315">
        <v>120</v>
      </c>
      <c r="R315" t="s">
        <v>97</v>
      </c>
    </row>
    <row r="316" spans="1:18">
      <c r="A316" s="552">
        <v>340</v>
      </c>
      <c r="B316" s="403">
        <v>43276.761805555558</v>
      </c>
      <c r="C316" t="s">
        <v>97</v>
      </c>
      <c r="D316">
        <v>0.2</v>
      </c>
      <c r="E316" t="s">
        <v>253</v>
      </c>
      <c r="F316">
        <v>1.17</v>
      </c>
      <c r="I316" s="403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1770</v>
      </c>
      <c r="Q316">
        <v>120</v>
      </c>
      <c r="R316" t="s">
        <v>97</v>
      </c>
    </row>
    <row r="317" spans="1:18">
      <c r="A317" s="552">
        <v>312</v>
      </c>
      <c r="B317" s="403">
        <v>43272.620833333334</v>
      </c>
      <c r="C317" t="s">
        <v>96</v>
      </c>
      <c r="D317">
        <v>0.01</v>
      </c>
      <c r="E317" t="s">
        <v>253</v>
      </c>
      <c r="F317">
        <v>1.1593</v>
      </c>
      <c r="I317" s="403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502</v>
      </c>
      <c r="Q317">
        <v>121</v>
      </c>
      <c r="R317" t="s">
        <v>96</v>
      </c>
    </row>
    <row r="318" spans="1:18">
      <c r="A318" s="552">
        <v>313</v>
      </c>
      <c r="B318" s="403">
        <v>43272.67291666667</v>
      </c>
      <c r="C318" t="s">
        <v>96</v>
      </c>
      <c r="D318">
        <v>0.01</v>
      </c>
      <c r="E318" t="s">
        <v>253</v>
      </c>
      <c r="F318">
        <v>1.1580999999999999</v>
      </c>
      <c r="I318" s="403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1788</v>
      </c>
      <c r="Q318">
        <v>121</v>
      </c>
      <c r="R318" t="s">
        <v>96</v>
      </c>
    </row>
    <row r="319" spans="1:18">
      <c r="A319" s="552">
        <v>315</v>
      </c>
      <c r="B319" s="403">
        <v>43272.700694444444</v>
      </c>
      <c r="C319" t="s">
        <v>96</v>
      </c>
      <c r="D319">
        <v>0.01</v>
      </c>
      <c r="E319" t="s">
        <v>253</v>
      </c>
      <c r="F319">
        <v>1.1620999999999999</v>
      </c>
      <c r="I319" s="403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502</v>
      </c>
      <c r="Q319">
        <v>122</v>
      </c>
      <c r="R319" t="s">
        <v>96</v>
      </c>
    </row>
    <row r="320" spans="1:18">
      <c r="A320" s="552">
        <v>316</v>
      </c>
      <c r="B320" s="403">
        <v>43272.706944444442</v>
      </c>
      <c r="C320" t="s">
        <v>96</v>
      </c>
      <c r="D320">
        <v>0.01</v>
      </c>
      <c r="E320" t="s">
        <v>253</v>
      </c>
      <c r="F320">
        <v>1.1608000000000001</v>
      </c>
      <c r="I320" s="403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1787</v>
      </c>
      <c r="Q320">
        <v>122</v>
      </c>
      <c r="R320" t="s">
        <v>96</v>
      </c>
    </row>
    <row r="321" spans="1:18">
      <c r="A321" s="552">
        <v>317</v>
      </c>
      <c r="B321" s="403">
        <v>43272.842361111114</v>
      </c>
      <c r="C321" t="s">
        <v>96</v>
      </c>
      <c r="D321">
        <v>0.01</v>
      </c>
      <c r="E321" t="s">
        <v>253</v>
      </c>
      <c r="F321">
        <v>1.1621999999999999</v>
      </c>
      <c r="I321" s="403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502</v>
      </c>
      <c r="Q321">
        <v>123</v>
      </c>
      <c r="R321" t="s">
        <v>96</v>
      </c>
    </row>
    <row r="322" spans="1:18">
      <c r="A322" s="552">
        <v>318</v>
      </c>
      <c r="B322" s="403">
        <v>43272.927083333336</v>
      </c>
      <c r="C322" t="s">
        <v>96</v>
      </c>
      <c r="D322">
        <v>0.01</v>
      </c>
      <c r="E322" t="s">
        <v>253</v>
      </c>
      <c r="F322">
        <v>1.1609</v>
      </c>
      <c r="I322" s="403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1786</v>
      </c>
      <c r="Q322">
        <v>123</v>
      </c>
      <c r="R322" t="s">
        <v>96</v>
      </c>
    </row>
    <row r="323" spans="1:18">
      <c r="A323" s="552">
        <v>319</v>
      </c>
      <c r="B323" s="403">
        <v>43273.316666666666</v>
      </c>
      <c r="C323" t="s">
        <v>96</v>
      </c>
      <c r="D323">
        <v>0.01</v>
      </c>
      <c r="E323" t="s">
        <v>253</v>
      </c>
      <c r="F323">
        <v>1.1629</v>
      </c>
      <c r="I323" s="403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502</v>
      </c>
      <c r="Q323">
        <v>124</v>
      </c>
      <c r="R323" t="s">
        <v>96</v>
      </c>
    </row>
    <row r="324" spans="1:18">
      <c r="A324" s="552">
        <v>321</v>
      </c>
      <c r="B324" s="403">
        <v>43273.38958333333</v>
      </c>
      <c r="C324" t="s">
        <v>96</v>
      </c>
      <c r="D324">
        <v>0.01</v>
      </c>
      <c r="E324" t="s">
        <v>253</v>
      </c>
      <c r="F324">
        <v>1.1656</v>
      </c>
      <c r="I324" s="403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502</v>
      </c>
      <c r="Q324">
        <v>125</v>
      </c>
      <c r="R324" t="s">
        <v>96</v>
      </c>
    </row>
    <row r="325" spans="1:18">
      <c r="A325" s="552">
        <v>322</v>
      </c>
      <c r="B325" s="403">
        <v>43273.398611111108</v>
      </c>
      <c r="C325" t="s">
        <v>96</v>
      </c>
      <c r="D325">
        <v>0.01</v>
      </c>
      <c r="E325" t="s">
        <v>253</v>
      </c>
      <c r="F325">
        <v>1.1665000000000001</v>
      </c>
      <c r="I325" s="403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490</v>
      </c>
      <c r="Q325">
        <v>126</v>
      </c>
      <c r="R325" t="s">
        <v>96</v>
      </c>
    </row>
    <row r="326" spans="1:18">
      <c r="A326" s="552">
        <v>323</v>
      </c>
      <c r="B326" s="403">
        <v>43273.404166666667</v>
      </c>
      <c r="C326" t="s">
        <v>96</v>
      </c>
      <c r="D326">
        <v>0.01</v>
      </c>
      <c r="E326" t="s">
        <v>253</v>
      </c>
      <c r="F326">
        <v>1.1653</v>
      </c>
      <c r="I326" s="403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515</v>
      </c>
      <c r="Q326">
        <v>126</v>
      </c>
      <c r="R326" t="s">
        <v>96</v>
      </c>
    </row>
    <row r="327" spans="1:18">
      <c r="A327" s="552">
        <v>325</v>
      </c>
      <c r="B327" s="403">
        <v>43273.480555555558</v>
      </c>
      <c r="C327" t="s">
        <v>96</v>
      </c>
      <c r="D327">
        <v>0.01</v>
      </c>
      <c r="E327" t="s">
        <v>253</v>
      </c>
      <c r="F327">
        <v>1.1667000000000001</v>
      </c>
      <c r="I327" s="403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502</v>
      </c>
      <c r="Q327">
        <v>127</v>
      </c>
      <c r="R327" t="s">
        <v>96</v>
      </c>
    </row>
    <row r="328" spans="1:18">
      <c r="A328" s="552">
        <v>326</v>
      </c>
      <c r="B328" s="403">
        <v>43273.5</v>
      </c>
      <c r="C328" t="s">
        <v>96</v>
      </c>
      <c r="D328">
        <v>0.01</v>
      </c>
      <c r="E328" t="s">
        <v>253</v>
      </c>
      <c r="F328">
        <v>1.1651</v>
      </c>
      <c r="I328" s="403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1785</v>
      </c>
      <c r="Q328">
        <v>127</v>
      </c>
      <c r="R328" t="s">
        <v>96</v>
      </c>
    </row>
    <row r="329" spans="1:18">
      <c r="A329" s="552">
        <v>327</v>
      </c>
      <c r="B329" s="403">
        <v>43273.50277777778</v>
      </c>
      <c r="C329" t="s">
        <v>96</v>
      </c>
      <c r="D329">
        <v>0.01</v>
      </c>
      <c r="E329" t="s">
        <v>253</v>
      </c>
      <c r="F329">
        <v>1.1637999999999999</v>
      </c>
      <c r="I329" s="403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1784</v>
      </c>
      <c r="Q329">
        <v>127</v>
      </c>
      <c r="R329" t="s">
        <v>96</v>
      </c>
    </row>
    <row r="330" spans="1:18">
      <c r="A330" s="552">
        <v>328</v>
      </c>
      <c r="B330" s="403">
        <v>43273.65902777778</v>
      </c>
      <c r="C330" t="s">
        <v>96</v>
      </c>
      <c r="D330">
        <v>0.01</v>
      </c>
      <c r="E330" t="s">
        <v>253</v>
      </c>
      <c r="F330">
        <v>1.1651</v>
      </c>
      <c r="I330" s="403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502</v>
      </c>
      <c r="Q330">
        <v>128</v>
      </c>
      <c r="R330" t="s">
        <v>96</v>
      </c>
    </row>
    <row r="331" spans="1:18">
      <c r="A331" s="552">
        <v>329</v>
      </c>
      <c r="B331" s="403">
        <v>43273.68472222222</v>
      </c>
      <c r="C331" t="s">
        <v>96</v>
      </c>
      <c r="D331">
        <v>0.01</v>
      </c>
      <c r="E331" t="s">
        <v>253</v>
      </c>
      <c r="F331">
        <v>1.1638999999999999</v>
      </c>
      <c r="I331" s="403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1783</v>
      </c>
      <c r="Q331">
        <v>128</v>
      </c>
      <c r="R331" t="s">
        <v>96</v>
      </c>
    </row>
    <row r="332" spans="1:18">
      <c r="A332" s="552">
        <v>330</v>
      </c>
      <c r="B332" s="403">
        <v>43273.6875</v>
      </c>
      <c r="C332" t="s">
        <v>96</v>
      </c>
      <c r="D332">
        <v>0.01</v>
      </c>
      <c r="E332" t="s">
        <v>253</v>
      </c>
      <c r="F332">
        <v>1.1624000000000001</v>
      </c>
      <c r="I332" s="403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1782</v>
      </c>
      <c r="Q332">
        <v>128</v>
      </c>
      <c r="R332" t="s">
        <v>96</v>
      </c>
    </row>
    <row r="333" spans="1:18">
      <c r="A333" s="552">
        <v>331</v>
      </c>
      <c r="B333" s="403">
        <v>43273.865972222222</v>
      </c>
      <c r="C333" t="s">
        <v>96</v>
      </c>
      <c r="D333">
        <v>0.01</v>
      </c>
      <c r="E333" t="s">
        <v>253</v>
      </c>
      <c r="F333">
        <v>1.1661999999999999</v>
      </c>
      <c r="I333" s="403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502</v>
      </c>
      <c r="Q333">
        <v>129</v>
      </c>
      <c r="R333" t="s">
        <v>96</v>
      </c>
    </row>
    <row r="334" spans="1:18">
      <c r="A334" s="552">
        <v>332</v>
      </c>
      <c r="B334" s="403">
        <v>43276.207638888889</v>
      </c>
      <c r="C334" t="s">
        <v>96</v>
      </c>
      <c r="D334">
        <v>0.01</v>
      </c>
      <c r="E334" t="s">
        <v>253</v>
      </c>
      <c r="F334">
        <v>1.1649</v>
      </c>
      <c r="I334" s="403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1781</v>
      </c>
      <c r="Q334">
        <v>129</v>
      </c>
      <c r="R334" t="s">
        <v>96</v>
      </c>
    </row>
    <row r="335" spans="1:18">
      <c r="A335" s="552">
        <v>333</v>
      </c>
      <c r="B335" s="403">
        <v>43276.339583333334</v>
      </c>
      <c r="C335" t="s">
        <v>96</v>
      </c>
      <c r="D335">
        <v>0.01</v>
      </c>
      <c r="E335" t="s">
        <v>253</v>
      </c>
      <c r="F335">
        <v>1.1636</v>
      </c>
      <c r="I335" s="403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1780</v>
      </c>
      <c r="Q335">
        <v>129</v>
      </c>
      <c r="R335" t="s">
        <v>96</v>
      </c>
    </row>
    <row r="336" spans="1:18">
      <c r="A336" s="552">
        <v>334</v>
      </c>
      <c r="B336" s="403">
        <v>43276.447916666664</v>
      </c>
      <c r="C336" t="s">
        <v>96</v>
      </c>
      <c r="D336">
        <v>0.01</v>
      </c>
      <c r="E336" t="s">
        <v>253</v>
      </c>
      <c r="F336">
        <v>1.1660999999999999</v>
      </c>
      <c r="I336" s="403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502</v>
      </c>
      <c r="Q336">
        <v>130</v>
      </c>
      <c r="R336" t="s">
        <v>96</v>
      </c>
    </row>
    <row r="337" spans="1:18">
      <c r="A337" s="552">
        <v>335</v>
      </c>
      <c r="B337" s="403">
        <v>43276.476388888892</v>
      </c>
      <c r="C337" t="s">
        <v>96</v>
      </c>
      <c r="D337">
        <v>0.01</v>
      </c>
      <c r="E337" t="s">
        <v>253</v>
      </c>
      <c r="F337">
        <v>1.1648000000000001</v>
      </c>
      <c r="I337" s="403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1779</v>
      </c>
      <c r="Q337">
        <v>130</v>
      </c>
      <c r="R337" t="s">
        <v>96</v>
      </c>
    </row>
    <row r="338" spans="1:18">
      <c r="A338" s="552">
        <v>336</v>
      </c>
      <c r="B338" s="403">
        <v>43276.560416666667</v>
      </c>
      <c r="C338" t="s">
        <v>96</v>
      </c>
      <c r="D338">
        <v>0.01</v>
      </c>
      <c r="E338" t="s">
        <v>253</v>
      </c>
      <c r="F338">
        <v>1.1678999999999999</v>
      </c>
      <c r="I338" s="403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490</v>
      </c>
      <c r="Q338">
        <v>131</v>
      </c>
      <c r="R338" t="s">
        <v>96</v>
      </c>
    </row>
    <row r="339" spans="1:18">
      <c r="A339" s="552">
        <v>337</v>
      </c>
      <c r="B339" s="403">
        <v>43276.581250000003</v>
      </c>
      <c r="C339" t="s">
        <v>96</v>
      </c>
      <c r="D339">
        <v>0.01</v>
      </c>
      <c r="E339" t="s">
        <v>253</v>
      </c>
      <c r="F339">
        <v>1.1680999999999999</v>
      </c>
      <c r="I339" s="403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490</v>
      </c>
      <c r="Q339">
        <v>132</v>
      </c>
      <c r="R339" t="s">
        <v>96</v>
      </c>
    </row>
    <row r="340" spans="1:18">
      <c r="A340" s="552">
        <v>338</v>
      </c>
      <c r="B340" s="403">
        <v>43276.65625</v>
      </c>
      <c r="C340" t="s">
        <v>96</v>
      </c>
      <c r="D340">
        <v>0.01</v>
      </c>
      <c r="E340" t="s">
        <v>253</v>
      </c>
      <c r="F340">
        <v>1.1680999999999999</v>
      </c>
      <c r="I340" s="403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502</v>
      </c>
      <c r="Q340">
        <v>133</v>
      </c>
      <c r="R340" t="s">
        <v>96</v>
      </c>
    </row>
    <row r="341" spans="1:18">
      <c r="A341" s="552">
        <v>339</v>
      </c>
      <c r="B341" s="403">
        <v>43276.734027777777</v>
      </c>
      <c r="C341" t="s">
        <v>96</v>
      </c>
      <c r="D341">
        <v>0.01</v>
      </c>
      <c r="E341" t="s">
        <v>253</v>
      </c>
      <c r="F341">
        <v>1.1692</v>
      </c>
      <c r="I341" s="403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502</v>
      </c>
      <c r="Q341">
        <v>134</v>
      </c>
      <c r="R341" t="s">
        <v>96</v>
      </c>
    </row>
    <row r="342" spans="1:18">
      <c r="A342" s="552">
        <v>341</v>
      </c>
      <c r="B342" s="403">
        <v>43276.904861111114</v>
      </c>
      <c r="C342" t="s">
        <v>96</v>
      </c>
      <c r="D342">
        <v>0.01</v>
      </c>
      <c r="E342" t="s">
        <v>253</v>
      </c>
      <c r="F342">
        <v>1.1702999999999999</v>
      </c>
      <c r="I342" s="403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502</v>
      </c>
      <c r="Q342">
        <v>135</v>
      </c>
      <c r="R342" t="s">
        <v>96</v>
      </c>
    </row>
    <row r="343" spans="1:18">
      <c r="A343" s="552">
        <v>342</v>
      </c>
      <c r="B343" s="403">
        <v>43277.334027777775</v>
      </c>
      <c r="C343" t="s">
        <v>96</v>
      </c>
      <c r="D343">
        <v>0.01</v>
      </c>
      <c r="E343" t="s">
        <v>253</v>
      </c>
      <c r="F343">
        <v>1.1705000000000001</v>
      </c>
      <c r="I343" s="403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502</v>
      </c>
      <c r="Q343">
        <v>136</v>
      </c>
      <c r="R343" t="s">
        <v>96</v>
      </c>
    </row>
    <row r="344" spans="1:18">
      <c r="A344" s="552">
        <v>343</v>
      </c>
      <c r="B344" s="403">
        <v>43277.37222222222</v>
      </c>
      <c r="C344" t="s">
        <v>96</v>
      </c>
      <c r="D344">
        <v>0.01</v>
      </c>
      <c r="E344" t="s">
        <v>253</v>
      </c>
      <c r="F344">
        <v>1.1693</v>
      </c>
      <c r="I344" s="403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1759</v>
      </c>
      <c r="Q344">
        <v>136</v>
      </c>
      <c r="R344" t="s">
        <v>96</v>
      </c>
    </row>
    <row r="345" spans="1:18">
      <c r="A345" s="552">
        <v>344</v>
      </c>
      <c r="B345" s="403">
        <v>43277.419444444444</v>
      </c>
      <c r="C345" t="s">
        <v>96</v>
      </c>
      <c r="D345">
        <v>0.01</v>
      </c>
      <c r="E345" t="s">
        <v>253</v>
      </c>
      <c r="F345">
        <v>1.1679999999999999</v>
      </c>
      <c r="I345" s="403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1758</v>
      </c>
      <c r="Q345">
        <v>136</v>
      </c>
      <c r="R345" t="s">
        <v>96</v>
      </c>
    </row>
    <row r="346" spans="1:18">
      <c r="A346" s="552">
        <v>345</v>
      </c>
      <c r="B346" s="403">
        <v>43277.472916666666</v>
      </c>
      <c r="C346" t="s">
        <v>96</v>
      </c>
      <c r="D346">
        <v>0.02</v>
      </c>
      <c r="E346" t="s">
        <v>253</v>
      </c>
      <c r="F346">
        <v>1.1665000000000001</v>
      </c>
      <c r="I346" s="403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1761</v>
      </c>
      <c r="Q346">
        <v>136</v>
      </c>
      <c r="R346" t="s">
        <v>96</v>
      </c>
    </row>
    <row r="347" spans="1:18">
      <c r="A347" s="552">
        <v>346</v>
      </c>
      <c r="B347" s="403">
        <v>43277.803472222222</v>
      </c>
      <c r="C347" t="s">
        <v>96</v>
      </c>
      <c r="D347">
        <v>0.03</v>
      </c>
      <c r="E347" t="s">
        <v>253</v>
      </c>
      <c r="F347">
        <v>1.165</v>
      </c>
      <c r="I347" s="403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1760</v>
      </c>
      <c r="Q347">
        <v>136</v>
      </c>
      <c r="R347" t="s">
        <v>96</v>
      </c>
    </row>
    <row r="348" spans="1:18">
      <c r="A348" s="552">
        <v>347</v>
      </c>
      <c r="B348" s="403">
        <v>43278.440972222219</v>
      </c>
      <c r="C348" t="s">
        <v>96</v>
      </c>
      <c r="D348">
        <v>0.04</v>
      </c>
      <c r="E348" t="s">
        <v>253</v>
      </c>
      <c r="F348">
        <v>1.1628000000000001</v>
      </c>
      <c r="I348" s="403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1757</v>
      </c>
      <c r="Q348">
        <v>136</v>
      </c>
      <c r="R348" t="s">
        <v>96</v>
      </c>
    </row>
    <row r="349" spans="1:18">
      <c r="A349" s="552">
        <v>350</v>
      </c>
      <c r="B349" s="403">
        <v>43278.606944444444</v>
      </c>
      <c r="C349" t="s">
        <v>96</v>
      </c>
      <c r="D349">
        <v>0.06</v>
      </c>
      <c r="E349" t="s">
        <v>253</v>
      </c>
      <c r="F349">
        <v>1.1609</v>
      </c>
      <c r="I349" s="403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1756</v>
      </c>
      <c r="Q349">
        <v>136</v>
      </c>
      <c r="R349" t="s">
        <v>96</v>
      </c>
    </row>
    <row r="350" spans="1:18">
      <c r="A350" s="552">
        <v>353</v>
      </c>
      <c r="B350" s="403">
        <v>43278.740277777775</v>
      </c>
      <c r="C350" t="s">
        <v>96</v>
      </c>
      <c r="D350">
        <v>0.09</v>
      </c>
      <c r="E350" t="s">
        <v>253</v>
      </c>
      <c r="F350">
        <v>1.1585000000000001</v>
      </c>
      <c r="I350" s="403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1755</v>
      </c>
      <c r="Q350">
        <v>136</v>
      </c>
      <c r="R350" t="s">
        <v>96</v>
      </c>
    </row>
    <row r="351" spans="1:18">
      <c r="A351" s="552">
        <v>354</v>
      </c>
      <c r="B351" s="403">
        <v>43278.854861111111</v>
      </c>
      <c r="C351" t="s">
        <v>96</v>
      </c>
      <c r="D351">
        <v>0.13</v>
      </c>
      <c r="E351" t="s">
        <v>253</v>
      </c>
      <c r="F351">
        <v>1.1558999999999999</v>
      </c>
      <c r="I351" s="403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1754</v>
      </c>
      <c r="Q351">
        <v>136</v>
      </c>
      <c r="R351" t="s">
        <v>96</v>
      </c>
    </row>
    <row r="352" spans="1:18">
      <c r="A352" s="552">
        <v>348</v>
      </c>
      <c r="B352" s="403">
        <v>43278.46875</v>
      </c>
      <c r="C352" t="s">
        <v>97</v>
      </c>
      <c r="D352">
        <v>0.01</v>
      </c>
      <c r="E352" t="s">
        <v>253</v>
      </c>
      <c r="F352">
        <v>1.1631</v>
      </c>
      <c r="I352" s="403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502</v>
      </c>
      <c r="Q352">
        <v>137</v>
      </c>
      <c r="R352" t="s">
        <v>97</v>
      </c>
    </row>
    <row r="353" spans="1:18">
      <c r="A353" s="552">
        <v>349</v>
      </c>
      <c r="B353" s="403">
        <v>43278.57708333333</v>
      </c>
      <c r="C353" t="s">
        <v>97</v>
      </c>
      <c r="D353">
        <v>0.01</v>
      </c>
      <c r="E353" t="s">
        <v>253</v>
      </c>
      <c r="F353">
        <v>1.1631</v>
      </c>
      <c r="I353" s="403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502</v>
      </c>
      <c r="Q353">
        <v>138</v>
      </c>
      <c r="R353" t="s">
        <v>97</v>
      </c>
    </row>
    <row r="354" spans="1:18">
      <c r="A354" s="552">
        <v>351</v>
      </c>
      <c r="B354" s="403">
        <v>43278.626388888886</v>
      </c>
      <c r="C354" t="s">
        <v>97</v>
      </c>
      <c r="D354">
        <v>0.01</v>
      </c>
      <c r="E354" t="s">
        <v>253</v>
      </c>
      <c r="F354">
        <v>1.1599999999999999</v>
      </c>
      <c r="I354" s="403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502</v>
      </c>
      <c r="Q354">
        <v>139</v>
      </c>
      <c r="R354" t="s">
        <v>97</v>
      </c>
    </row>
    <row r="355" spans="1:18">
      <c r="A355" s="552">
        <v>352</v>
      </c>
      <c r="B355" s="403">
        <v>43278.662499999999</v>
      </c>
      <c r="C355" t="s">
        <v>97</v>
      </c>
      <c r="D355">
        <v>0.01</v>
      </c>
      <c r="E355" t="s">
        <v>253</v>
      </c>
      <c r="F355">
        <v>1.1612</v>
      </c>
      <c r="I355" s="403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1769</v>
      </c>
      <c r="Q355">
        <v>139</v>
      </c>
      <c r="R355" t="s">
        <v>97</v>
      </c>
    </row>
    <row r="356" spans="1:18">
      <c r="A356" s="552">
        <v>355</v>
      </c>
      <c r="B356" s="403">
        <v>43278.892361111109</v>
      </c>
      <c r="C356" t="s">
        <v>97</v>
      </c>
      <c r="D356">
        <v>0.01</v>
      </c>
      <c r="E356" t="s">
        <v>253</v>
      </c>
      <c r="F356">
        <v>1.1548</v>
      </c>
      <c r="I356" s="403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502</v>
      </c>
      <c r="Q356">
        <v>140</v>
      </c>
      <c r="R356" t="s">
        <v>97</v>
      </c>
    </row>
    <row r="357" spans="1:18">
      <c r="A357" s="552">
        <v>356</v>
      </c>
      <c r="B357" s="403">
        <v>43279.024305555555</v>
      </c>
      <c r="C357" t="s">
        <v>97</v>
      </c>
      <c r="D357">
        <v>0.01</v>
      </c>
      <c r="E357" t="s">
        <v>253</v>
      </c>
      <c r="F357">
        <v>1.1560999999999999</v>
      </c>
      <c r="I357" s="403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1768</v>
      </c>
      <c r="Q357">
        <v>140</v>
      </c>
      <c r="R357" t="s">
        <v>97</v>
      </c>
    </row>
    <row r="358" spans="1:18">
      <c r="A358" s="552">
        <v>357</v>
      </c>
      <c r="B358" s="403">
        <v>43279.363194444442</v>
      </c>
      <c r="C358" t="s">
        <v>97</v>
      </c>
      <c r="D358">
        <v>0.01</v>
      </c>
      <c r="E358" t="s">
        <v>253</v>
      </c>
      <c r="F358">
        <v>1.1535</v>
      </c>
      <c r="I358" s="403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502</v>
      </c>
      <c r="Q358">
        <v>141</v>
      </c>
      <c r="R358" t="s">
        <v>97</v>
      </c>
    </row>
    <row r="359" spans="1:18">
      <c r="A359" s="552">
        <v>358</v>
      </c>
      <c r="B359" s="403">
        <v>43279.393750000003</v>
      </c>
      <c r="C359" t="s">
        <v>97</v>
      </c>
      <c r="D359">
        <v>0.01</v>
      </c>
      <c r="E359" t="s">
        <v>253</v>
      </c>
      <c r="F359">
        <v>1.1547000000000001</v>
      </c>
      <c r="I359" s="403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1767</v>
      </c>
      <c r="Q359">
        <v>141</v>
      </c>
      <c r="R359" t="s">
        <v>97</v>
      </c>
    </row>
    <row r="360" spans="1:18">
      <c r="A360" s="552">
        <v>359</v>
      </c>
      <c r="B360" s="403">
        <v>43279.401388888888</v>
      </c>
      <c r="C360" t="s">
        <v>97</v>
      </c>
      <c r="D360">
        <v>0.01</v>
      </c>
      <c r="E360" t="s">
        <v>253</v>
      </c>
      <c r="F360">
        <v>1.1560999999999999</v>
      </c>
      <c r="I360" s="403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1766</v>
      </c>
      <c r="Q360">
        <v>141</v>
      </c>
      <c r="R360" t="s">
        <v>97</v>
      </c>
    </row>
    <row r="361" spans="1:18">
      <c r="A361" s="552">
        <v>360</v>
      </c>
      <c r="B361" s="403">
        <v>43279.499305555553</v>
      </c>
      <c r="C361" t="s">
        <v>97</v>
      </c>
      <c r="D361">
        <v>0.02</v>
      </c>
      <c r="E361" t="s">
        <v>253</v>
      </c>
      <c r="F361">
        <v>1.1575</v>
      </c>
      <c r="I361" s="403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1765</v>
      </c>
      <c r="Q361">
        <v>141</v>
      </c>
      <c r="R361" t="s">
        <v>97</v>
      </c>
    </row>
    <row r="362" spans="1:18">
      <c r="A362" s="552">
        <v>361</v>
      </c>
      <c r="B362" s="403">
        <v>43279.525694444441</v>
      </c>
      <c r="C362" t="s">
        <v>97</v>
      </c>
      <c r="D362">
        <v>0.03</v>
      </c>
      <c r="E362" t="s">
        <v>253</v>
      </c>
      <c r="F362">
        <v>1.159</v>
      </c>
      <c r="I362" s="403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1764</v>
      </c>
      <c r="Q362">
        <v>141</v>
      </c>
      <c r="R362" t="s">
        <v>97</v>
      </c>
    </row>
    <row r="363" spans="1:18">
      <c r="A363" s="552">
        <v>362</v>
      </c>
      <c r="B363" s="403">
        <v>43279.630555555559</v>
      </c>
      <c r="C363" t="s">
        <v>97</v>
      </c>
      <c r="D363">
        <v>0.01</v>
      </c>
      <c r="E363" t="s">
        <v>253</v>
      </c>
      <c r="F363">
        <v>1.1558999999999999</v>
      </c>
      <c r="I363" s="403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502</v>
      </c>
      <c r="Q363">
        <v>142</v>
      </c>
      <c r="R363" t="s">
        <v>97</v>
      </c>
    </row>
    <row r="364" spans="1:18">
      <c r="A364" s="552">
        <v>363</v>
      </c>
      <c r="B364" s="403">
        <v>43279.654861111114</v>
      </c>
      <c r="C364" t="s">
        <v>97</v>
      </c>
      <c r="D364">
        <v>0.01</v>
      </c>
      <c r="E364" t="s">
        <v>253</v>
      </c>
      <c r="F364">
        <v>1.1574</v>
      </c>
      <c r="I364" s="403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1763</v>
      </c>
      <c r="Q364">
        <v>142</v>
      </c>
      <c r="R364" t="s">
        <v>97</v>
      </c>
    </row>
    <row r="365" spans="1:18">
      <c r="A365" s="552">
        <v>364</v>
      </c>
      <c r="B365" s="403">
        <v>43279.679861111108</v>
      </c>
      <c r="C365" t="s">
        <v>97</v>
      </c>
      <c r="D365">
        <v>0.01</v>
      </c>
      <c r="E365" t="s">
        <v>253</v>
      </c>
      <c r="F365">
        <v>1.1587000000000001</v>
      </c>
      <c r="I365" s="403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1762</v>
      </c>
      <c r="Q365">
        <v>142</v>
      </c>
      <c r="R365" t="s">
        <v>97</v>
      </c>
    </row>
    <row r="366" spans="1:18">
      <c r="A366" s="552">
        <v>365</v>
      </c>
      <c r="B366" s="403">
        <v>43279.902777777781</v>
      </c>
      <c r="C366" t="s">
        <v>97</v>
      </c>
      <c r="D366">
        <v>0.01</v>
      </c>
      <c r="E366" t="s">
        <v>253</v>
      </c>
      <c r="F366">
        <v>1.1561999999999999</v>
      </c>
      <c r="I366" s="403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502</v>
      </c>
      <c r="Q366">
        <v>143</v>
      </c>
      <c r="R366" t="s">
        <v>97</v>
      </c>
    </row>
    <row r="367" spans="1:18">
      <c r="A367" s="552">
        <v>366</v>
      </c>
      <c r="B367" s="403">
        <v>43280.111111111109</v>
      </c>
      <c r="C367" t="s">
        <v>97</v>
      </c>
      <c r="D367">
        <v>0.01</v>
      </c>
      <c r="E367" t="s">
        <v>253</v>
      </c>
      <c r="F367">
        <v>1.1574</v>
      </c>
      <c r="I367" s="403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1753</v>
      </c>
      <c r="Q367">
        <v>143</v>
      </c>
      <c r="R367" t="s">
        <v>97</v>
      </c>
    </row>
    <row r="368" spans="1:18">
      <c r="A368" s="552">
        <v>367</v>
      </c>
      <c r="B368" s="403">
        <v>43280.194444444445</v>
      </c>
      <c r="C368" t="s">
        <v>97</v>
      </c>
      <c r="D368">
        <v>0.03</v>
      </c>
      <c r="E368" t="s">
        <v>253</v>
      </c>
      <c r="F368">
        <v>1.1624000000000001</v>
      </c>
      <c r="I368" s="403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1752</v>
      </c>
      <c r="Q368">
        <v>143</v>
      </c>
      <c r="R368" t="s">
        <v>97</v>
      </c>
    </row>
    <row r="369" spans="1:18">
      <c r="A369" s="552">
        <v>368</v>
      </c>
      <c r="B369" s="403">
        <v>43280.206944444442</v>
      </c>
      <c r="C369" t="s">
        <v>97</v>
      </c>
      <c r="D369">
        <v>0.04</v>
      </c>
      <c r="E369" t="s">
        <v>253</v>
      </c>
      <c r="F369">
        <v>1.1640999999999999</v>
      </c>
      <c r="I369" s="403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1751</v>
      </c>
      <c r="Q369">
        <v>143</v>
      </c>
      <c r="R369" t="s">
        <v>97</v>
      </c>
    </row>
    <row r="370" spans="1:18">
      <c r="A370" s="552">
        <v>370</v>
      </c>
      <c r="B370" s="403">
        <v>43280.265277777777</v>
      </c>
      <c r="C370" t="s">
        <v>97</v>
      </c>
      <c r="D370">
        <v>0.06</v>
      </c>
      <c r="E370" t="s">
        <v>253</v>
      </c>
      <c r="F370">
        <v>1.1659999999999999</v>
      </c>
      <c r="I370" s="403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1750</v>
      </c>
      <c r="Q370">
        <v>143</v>
      </c>
      <c r="R370" t="s">
        <v>97</v>
      </c>
    </row>
    <row r="371" spans="1:18">
      <c r="A371" s="552">
        <v>369</v>
      </c>
      <c r="B371" s="403">
        <v>43280.213888888888</v>
      </c>
      <c r="C371" t="s">
        <v>96</v>
      </c>
      <c r="D371">
        <v>0.01</v>
      </c>
      <c r="E371" t="s">
        <v>253</v>
      </c>
      <c r="F371">
        <v>1.1635</v>
      </c>
      <c r="I371" s="403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502</v>
      </c>
      <c r="Q371">
        <v>144</v>
      </c>
      <c r="R371" t="s">
        <v>96</v>
      </c>
    </row>
    <row r="372" spans="1:18">
      <c r="A372" s="552">
        <v>371</v>
      </c>
      <c r="B372" s="403">
        <v>43280.268055555556</v>
      </c>
      <c r="C372" t="s">
        <v>96</v>
      </c>
      <c r="D372">
        <v>0.01</v>
      </c>
      <c r="E372" t="s">
        <v>253</v>
      </c>
      <c r="F372">
        <v>1.1661999999999999</v>
      </c>
      <c r="I372" s="403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502</v>
      </c>
      <c r="Q372">
        <v>145</v>
      </c>
      <c r="R372" t="s">
        <v>96</v>
      </c>
    </row>
    <row r="373" spans="1:18">
      <c r="A373" s="552">
        <v>372</v>
      </c>
      <c r="B373" s="403">
        <v>43280.297222222223</v>
      </c>
      <c r="C373" t="s">
        <v>96</v>
      </c>
      <c r="D373">
        <v>0.01</v>
      </c>
      <c r="E373" t="s">
        <v>253</v>
      </c>
      <c r="F373">
        <v>1.1649</v>
      </c>
      <c r="I373" s="403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1749</v>
      </c>
      <c r="Q373">
        <v>145</v>
      </c>
      <c r="R373" t="s">
        <v>96</v>
      </c>
    </row>
    <row r="374" spans="1:18">
      <c r="A374" s="552">
        <v>373</v>
      </c>
      <c r="B374" s="403">
        <v>43280.352777777778</v>
      </c>
      <c r="C374" t="s">
        <v>96</v>
      </c>
      <c r="D374">
        <v>0.01</v>
      </c>
      <c r="E374" t="s">
        <v>253</v>
      </c>
      <c r="F374">
        <v>1.1636</v>
      </c>
      <c r="I374" s="403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1748</v>
      </c>
      <c r="Q374">
        <v>145</v>
      </c>
      <c r="R374" t="s">
        <v>96</v>
      </c>
    </row>
    <row r="375" spans="1:18">
      <c r="A375" s="552">
        <v>374</v>
      </c>
      <c r="B375" s="403">
        <v>43280.415972222225</v>
      </c>
      <c r="C375" t="s">
        <v>96</v>
      </c>
      <c r="D375">
        <v>0.02</v>
      </c>
      <c r="E375" t="s">
        <v>253</v>
      </c>
      <c r="F375">
        <v>1.1621999999999999</v>
      </c>
      <c r="I375" s="403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1747</v>
      </c>
      <c r="Q375">
        <v>145</v>
      </c>
      <c r="R375" t="s">
        <v>96</v>
      </c>
    </row>
    <row r="376" spans="1:18">
      <c r="A376" s="552">
        <v>375</v>
      </c>
      <c r="B376" s="403">
        <v>43280.42083333333</v>
      </c>
      <c r="C376" t="s">
        <v>97</v>
      </c>
      <c r="D376">
        <v>0.01</v>
      </c>
      <c r="E376" t="s">
        <v>253</v>
      </c>
      <c r="F376">
        <v>1.1625000000000001</v>
      </c>
      <c r="I376" s="403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502</v>
      </c>
      <c r="Q376">
        <v>146</v>
      </c>
      <c r="R376" t="s">
        <v>97</v>
      </c>
    </row>
    <row r="377" spans="1:18">
      <c r="A377" s="552">
        <v>376</v>
      </c>
      <c r="B377" s="403">
        <v>43280.440972222219</v>
      </c>
      <c r="C377" t="s">
        <v>97</v>
      </c>
      <c r="D377">
        <v>0.01</v>
      </c>
      <c r="E377" t="s">
        <v>253</v>
      </c>
      <c r="F377">
        <v>1.1637999999999999</v>
      </c>
      <c r="I377" s="403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1746</v>
      </c>
      <c r="Q377">
        <v>146</v>
      </c>
      <c r="R377" t="s">
        <v>97</v>
      </c>
    </row>
    <row r="378" spans="1:18">
      <c r="A378" s="552">
        <v>377</v>
      </c>
      <c r="B378" s="403">
        <v>43280.45208333333</v>
      </c>
      <c r="C378" t="s">
        <v>97</v>
      </c>
      <c r="D378">
        <v>0.01</v>
      </c>
      <c r="E378" t="s">
        <v>253</v>
      </c>
      <c r="F378">
        <v>1.1651</v>
      </c>
      <c r="I378" s="403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1745</v>
      </c>
      <c r="Q378">
        <v>146</v>
      </c>
      <c r="R378" t="s">
        <v>97</v>
      </c>
    </row>
    <row r="379" spans="1:18">
      <c r="A379" s="552">
        <v>383</v>
      </c>
      <c r="B379" s="403">
        <v>43280.706250000003</v>
      </c>
      <c r="C379" t="s">
        <v>97</v>
      </c>
      <c r="D379">
        <v>0.02</v>
      </c>
      <c r="E379" t="s">
        <v>253</v>
      </c>
      <c r="F379">
        <v>1.1669</v>
      </c>
      <c r="I379" s="403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1744</v>
      </c>
      <c r="Q379">
        <v>146</v>
      </c>
      <c r="R379" t="s">
        <v>97</v>
      </c>
    </row>
    <row r="380" spans="1:18">
      <c r="A380" s="552">
        <v>385</v>
      </c>
      <c r="B380" s="403">
        <v>43280.93472222222</v>
      </c>
      <c r="C380" t="s">
        <v>97</v>
      </c>
      <c r="D380">
        <v>0.03</v>
      </c>
      <c r="E380" t="s">
        <v>253</v>
      </c>
      <c r="F380">
        <v>1.1684000000000001</v>
      </c>
      <c r="I380" s="403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1743</v>
      </c>
      <c r="Q380">
        <v>146</v>
      </c>
      <c r="R380" t="s">
        <v>97</v>
      </c>
    </row>
    <row r="381" spans="1:18">
      <c r="A381" s="552">
        <v>378</v>
      </c>
      <c r="B381" s="403">
        <v>43280.494444444441</v>
      </c>
      <c r="C381" t="s">
        <v>96</v>
      </c>
      <c r="D381">
        <v>0.01</v>
      </c>
      <c r="E381" t="s">
        <v>253</v>
      </c>
      <c r="F381">
        <v>1.1646000000000001</v>
      </c>
      <c r="I381" s="403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502</v>
      </c>
      <c r="Q381">
        <v>147</v>
      </c>
      <c r="R381" t="s">
        <v>96</v>
      </c>
    </row>
    <row r="382" spans="1:18">
      <c r="A382" s="552">
        <v>379</v>
      </c>
      <c r="B382" s="403">
        <v>43280.521527777775</v>
      </c>
      <c r="C382" t="s">
        <v>96</v>
      </c>
      <c r="D382">
        <v>0.01</v>
      </c>
      <c r="E382" t="s">
        <v>253</v>
      </c>
      <c r="F382">
        <v>1.1648000000000001</v>
      </c>
      <c r="I382" s="403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490</v>
      </c>
      <c r="Q382">
        <v>148</v>
      </c>
      <c r="R382" t="s">
        <v>96</v>
      </c>
    </row>
    <row r="383" spans="1:18">
      <c r="A383" s="552">
        <v>380</v>
      </c>
      <c r="B383" s="403">
        <v>43280.53125</v>
      </c>
      <c r="C383" t="s">
        <v>96</v>
      </c>
      <c r="D383">
        <v>0.01</v>
      </c>
      <c r="E383" t="s">
        <v>253</v>
      </c>
      <c r="F383">
        <v>1.1636</v>
      </c>
      <c r="I383" s="403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516</v>
      </c>
      <c r="Q383">
        <v>148</v>
      </c>
      <c r="R383" t="s">
        <v>96</v>
      </c>
    </row>
    <row r="384" spans="1:18">
      <c r="A384" s="552">
        <v>381</v>
      </c>
      <c r="B384" s="403">
        <v>43280.583333333336</v>
      </c>
      <c r="C384" t="s">
        <v>96</v>
      </c>
      <c r="D384">
        <v>0.01</v>
      </c>
      <c r="E384" t="s">
        <v>253</v>
      </c>
      <c r="F384">
        <v>1.1652</v>
      </c>
      <c r="I384" s="403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490</v>
      </c>
      <c r="Q384">
        <v>149</v>
      </c>
      <c r="R384" t="s">
        <v>96</v>
      </c>
    </row>
    <row r="385" spans="1:18">
      <c r="A385" s="552">
        <v>382</v>
      </c>
      <c r="B385" s="403">
        <v>43280.634027777778</v>
      </c>
      <c r="C385" t="s">
        <v>96</v>
      </c>
      <c r="D385">
        <v>0.01</v>
      </c>
      <c r="E385" t="s">
        <v>253</v>
      </c>
      <c r="F385">
        <v>1.1640999999999999</v>
      </c>
      <c r="I385" s="403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490</v>
      </c>
      <c r="Q385">
        <v>150</v>
      </c>
      <c r="R385" t="s">
        <v>96</v>
      </c>
    </row>
    <row r="386" spans="1:18">
      <c r="A386" s="552">
        <v>384</v>
      </c>
      <c r="B386" s="403">
        <v>43280.71597222222</v>
      </c>
      <c r="C386" t="s">
        <v>96</v>
      </c>
      <c r="D386">
        <v>0.01</v>
      </c>
      <c r="E386" t="s">
        <v>253</v>
      </c>
      <c r="F386">
        <v>1.1668000000000001</v>
      </c>
      <c r="I386" s="403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504</v>
      </c>
      <c r="Q386">
        <v>151</v>
      </c>
      <c r="R386" t="s">
        <v>96</v>
      </c>
    </row>
    <row r="387" spans="1:18">
      <c r="A387" s="552">
        <v>386</v>
      </c>
      <c r="B387" s="403">
        <v>43283.294444444444</v>
      </c>
      <c r="C387" t="s">
        <v>96</v>
      </c>
      <c r="D387">
        <v>0.01</v>
      </c>
      <c r="E387" t="s">
        <v>253</v>
      </c>
      <c r="F387">
        <v>1.1648000000000001</v>
      </c>
      <c r="I387" s="403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502</v>
      </c>
      <c r="Q387">
        <v>152</v>
      </c>
      <c r="R387" t="s">
        <v>96</v>
      </c>
    </row>
    <row r="388" spans="1:18">
      <c r="A388" s="552">
        <v>388</v>
      </c>
      <c r="B388" s="403">
        <v>43283.381944444445</v>
      </c>
      <c r="C388" t="s">
        <v>96</v>
      </c>
      <c r="D388">
        <v>0.01</v>
      </c>
      <c r="E388" t="s">
        <v>253</v>
      </c>
      <c r="F388">
        <v>1.1636</v>
      </c>
      <c r="I388" s="403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1741</v>
      </c>
      <c r="Q388">
        <v>152</v>
      </c>
      <c r="R388" t="s">
        <v>96</v>
      </c>
    </row>
    <row r="389" spans="1:18">
      <c r="A389" s="552">
        <v>390</v>
      </c>
      <c r="B389" s="403">
        <v>43283.622916666667</v>
      </c>
      <c r="C389" t="s">
        <v>96</v>
      </c>
      <c r="D389">
        <v>0.01</v>
      </c>
      <c r="E389" t="s">
        <v>253</v>
      </c>
      <c r="F389">
        <v>1.1621999999999999</v>
      </c>
      <c r="I389" s="403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1740</v>
      </c>
      <c r="Q389">
        <v>152</v>
      </c>
      <c r="R389" t="s">
        <v>96</v>
      </c>
    </row>
    <row r="390" spans="1:18">
      <c r="A390" s="552">
        <v>391</v>
      </c>
      <c r="B390" s="403">
        <v>43283.631249999999</v>
      </c>
      <c r="C390" t="s">
        <v>96</v>
      </c>
      <c r="D390">
        <v>0.02</v>
      </c>
      <c r="E390" t="s">
        <v>253</v>
      </c>
      <c r="F390">
        <v>1.1607000000000001</v>
      </c>
      <c r="I390" s="403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1739</v>
      </c>
      <c r="Q390">
        <v>152</v>
      </c>
      <c r="R390" t="s">
        <v>96</v>
      </c>
    </row>
    <row r="391" spans="1:18">
      <c r="A391" s="552">
        <v>387</v>
      </c>
      <c r="B391" s="403">
        <v>43283.336111111108</v>
      </c>
      <c r="C391" t="s">
        <v>97</v>
      </c>
      <c r="D391">
        <v>0.01</v>
      </c>
      <c r="E391" t="s">
        <v>253</v>
      </c>
      <c r="F391">
        <v>1.1648000000000001</v>
      </c>
      <c r="I391" s="403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502</v>
      </c>
      <c r="Q391">
        <v>153</v>
      </c>
      <c r="R391" t="s">
        <v>97</v>
      </c>
    </row>
    <row r="392" spans="1:18">
      <c r="A392" s="552">
        <v>389</v>
      </c>
      <c r="B392" s="403">
        <v>43283.384722222225</v>
      </c>
      <c r="C392" t="s">
        <v>97</v>
      </c>
      <c r="D392">
        <v>0.01</v>
      </c>
      <c r="E392" t="s">
        <v>253</v>
      </c>
      <c r="F392">
        <v>1.1636</v>
      </c>
      <c r="I392" s="403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502</v>
      </c>
      <c r="Q392">
        <v>154</v>
      </c>
      <c r="R392" t="s">
        <v>97</v>
      </c>
    </row>
    <row r="393" spans="1:18">
      <c r="A393" s="552">
        <v>392</v>
      </c>
      <c r="B393" s="403">
        <v>43283.65902777778</v>
      </c>
      <c r="C393" t="s">
        <v>97</v>
      </c>
      <c r="D393">
        <v>0.01</v>
      </c>
      <c r="E393" t="s">
        <v>253</v>
      </c>
      <c r="F393">
        <v>1.1603000000000001</v>
      </c>
      <c r="I393" s="403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502</v>
      </c>
      <c r="Q393">
        <v>155</v>
      </c>
      <c r="R393" t="s">
        <v>97</v>
      </c>
    </row>
    <row r="394" spans="1:18">
      <c r="A394" s="552">
        <v>393</v>
      </c>
      <c r="B394" s="403">
        <v>43283.70416666667</v>
      </c>
      <c r="C394" t="s">
        <v>97</v>
      </c>
      <c r="D394">
        <v>0.01</v>
      </c>
      <c r="E394" t="s">
        <v>253</v>
      </c>
      <c r="F394">
        <v>1.1616</v>
      </c>
      <c r="I394" s="403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1742</v>
      </c>
      <c r="Q394">
        <v>155</v>
      </c>
      <c r="R394" t="s">
        <v>97</v>
      </c>
    </row>
    <row r="395" spans="1:18">
      <c r="A395" s="552">
        <v>394</v>
      </c>
      <c r="B395" s="403">
        <v>43283.752083333333</v>
      </c>
      <c r="C395" t="s">
        <v>97</v>
      </c>
      <c r="D395">
        <v>0.01</v>
      </c>
      <c r="E395" t="s">
        <v>253</v>
      </c>
      <c r="F395">
        <v>1.1607000000000001</v>
      </c>
      <c r="I395" s="403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502</v>
      </c>
      <c r="Q395">
        <v>156</v>
      </c>
      <c r="R395" t="s">
        <v>97</v>
      </c>
    </row>
    <row r="396" spans="1:18">
      <c r="A396" s="552">
        <v>395</v>
      </c>
      <c r="B396" s="403">
        <v>43283.886805555558</v>
      </c>
      <c r="C396" t="s">
        <v>97</v>
      </c>
      <c r="D396">
        <v>0.01</v>
      </c>
      <c r="E396" t="s">
        <v>253</v>
      </c>
      <c r="F396">
        <v>1.1619999999999999</v>
      </c>
      <c r="I396" s="403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1736</v>
      </c>
      <c r="Q396">
        <v>156</v>
      </c>
      <c r="R396" t="s">
        <v>97</v>
      </c>
    </row>
    <row r="397" spans="1:18">
      <c r="A397" s="552">
        <v>396</v>
      </c>
      <c r="B397" s="403">
        <v>43283.926388888889</v>
      </c>
      <c r="C397" t="s">
        <v>97</v>
      </c>
      <c r="D397">
        <v>0.01</v>
      </c>
      <c r="E397" t="s">
        <v>253</v>
      </c>
      <c r="F397">
        <v>1.1645000000000001</v>
      </c>
      <c r="I397" s="403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1735</v>
      </c>
      <c r="Q397">
        <v>156</v>
      </c>
      <c r="R397" t="s">
        <v>97</v>
      </c>
    </row>
    <row r="398" spans="1:18">
      <c r="A398" s="552">
        <v>400</v>
      </c>
      <c r="B398" s="403">
        <v>43284.402777777781</v>
      </c>
      <c r="C398" t="s">
        <v>97</v>
      </c>
      <c r="D398">
        <v>0.02</v>
      </c>
      <c r="E398" t="s">
        <v>253</v>
      </c>
      <c r="F398">
        <v>1.1661999999999999</v>
      </c>
      <c r="I398" s="403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1734</v>
      </c>
      <c r="Q398">
        <v>156</v>
      </c>
      <c r="R398" t="s">
        <v>97</v>
      </c>
    </row>
    <row r="399" spans="1:18">
      <c r="A399" s="552">
        <v>403</v>
      </c>
      <c r="B399" s="403">
        <v>43285.151388888888</v>
      </c>
      <c r="C399" t="s">
        <v>97</v>
      </c>
      <c r="D399">
        <v>0.03</v>
      </c>
      <c r="E399" t="s">
        <v>253</v>
      </c>
      <c r="F399">
        <v>1.1677</v>
      </c>
      <c r="I399" s="403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1733</v>
      </c>
      <c r="Q399">
        <v>156</v>
      </c>
      <c r="R399" t="s">
        <v>97</v>
      </c>
    </row>
    <row r="400" spans="1:18">
      <c r="A400" s="552">
        <v>397</v>
      </c>
      <c r="B400" s="403">
        <v>43283.928472222222</v>
      </c>
      <c r="C400" t="s">
        <v>96</v>
      </c>
      <c r="D400">
        <v>0.01</v>
      </c>
      <c r="E400" t="s">
        <v>253</v>
      </c>
      <c r="F400">
        <v>1.1638999999999999</v>
      </c>
      <c r="I400" s="403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502</v>
      </c>
      <c r="Q400">
        <v>157</v>
      </c>
      <c r="R400" t="s">
        <v>96</v>
      </c>
    </row>
    <row r="401" spans="1:18">
      <c r="A401" s="552">
        <v>398</v>
      </c>
      <c r="B401" s="403">
        <v>43284.151388888888</v>
      </c>
      <c r="C401" t="s">
        <v>96</v>
      </c>
      <c r="D401">
        <v>0.01</v>
      </c>
      <c r="E401" t="s">
        <v>253</v>
      </c>
      <c r="F401">
        <v>1.1625000000000001</v>
      </c>
      <c r="I401" s="403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1738</v>
      </c>
      <c r="Q401">
        <v>157</v>
      </c>
      <c r="R401" t="s">
        <v>96</v>
      </c>
    </row>
    <row r="402" spans="1:18">
      <c r="A402" s="552">
        <v>399</v>
      </c>
      <c r="B402" s="403">
        <v>43284.354861111111</v>
      </c>
      <c r="C402" t="s">
        <v>96</v>
      </c>
      <c r="D402">
        <v>0.01</v>
      </c>
      <c r="E402" t="s">
        <v>253</v>
      </c>
      <c r="F402">
        <v>1.1647000000000001</v>
      </c>
      <c r="I402" s="403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504</v>
      </c>
      <c r="Q402">
        <v>158</v>
      </c>
      <c r="R402" t="s">
        <v>96</v>
      </c>
    </row>
    <row r="403" spans="1:18">
      <c r="A403" s="552">
        <v>401</v>
      </c>
      <c r="B403" s="403">
        <v>43284.411805555559</v>
      </c>
      <c r="C403" t="s">
        <v>96</v>
      </c>
      <c r="D403">
        <v>0.01</v>
      </c>
      <c r="E403" t="s">
        <v>253</v>
      </c>
      <c r="F403">
        <v>1.1660999999999999</v>
      </c>
      <c r="I403" s="403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502</v>
      </c>
      <c r="Q403">
        <v>159</v>
      </c>
      <c r="R403" t="s">
        <v>96</v>
      </c>
    </row>
    <row r="404" spans="1:18">
      <c r="A404" s="552">
        <v>402</v>
      </c>
      <c r="B404" s="403">
        <v>43284.520833333336</v>
      </c>
      <c r="C404" t="s">
        <v>96</v>
      </c>
      <c r="D404">
        <v>0.01</v>
      </c>
      <c r="E404" t="s">
        <v>253</v>
      </c>
      <c r="F404">
        <v>1.1648000000000001</v>
      </c>
      <c r="I404" s="403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1737</v>
      </c>
      <c r="Q404">
        <v>159</v>
      </c>
      <c r="R404" t="s">
        <v>96</v>
      </c>
    </row>
    <row r="405" spans="1:18">
      <c r="A405" s="552">
        <v>404</v>
      </c>
      <c r="B405" s="403">
        <v>43285.386111111111</v>
      </c>
      <c r="C405" t="s">
        <v>96</v>
      </c>
      <c r="D405">
        <v>0.01</v>
      </c>
      <c r="E405" t="s">
        <v>253</v>
      </c>
      <c r="F405">
        <v>1.1672</v>
      </c>
      <c r="I405" s="403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502</v>
      </c>
      <c r="Q405">
        <v>160</v>
      </c>
      <c r="R405" t="s">
        <v>96</v>
      </c>
    </row>
    <row r="406" spans="1:18">
      <c r="A406" s="552">
        <v>405</v>
      </c>
      <c r="B406" s="403">
        <v>43285.410416666666</v>
      </c>
      <c r="C406" t="s">
        <v>96</v>
      </c>
      <c r="D406">
        <v>0.01</v>
      </c>
      <c r="E406" t="s">
        <v>253</v>
      </c>
      <c r="F406">
        <v>1.1659999999999999</v>
      </c>
      <c r="I406" s="403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1732</v>
      </c>
      <c r="Q406">
        <v>160</v>
      </c>
      <c r="R406" t="s">
        <v>96</v>
      </c>
    </row>
    <row r="407" spans="1:18">
      <c r="A407" s="552">
        <v>406</v>
      </c>
      <c r="B407" s="403">
        <v>43285.423611111109</v>
      </c>
      <c r="C407" t="s">
        <v>96</v>
      </c>
      <c r="D407">
        <v>0.01</v>
      </c>
      <c r="E407" t="s">
        <v>253</v>
      </c>
      <c r="F407">
        <v>1.1645000000000001</v>
      </c>
      <c r="I407" s="403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1731</v>
      </c>
      <c r="Q407">
        <v>160</v>
      </c>
      <c r="R407" t="s">
        <v>96</v>
      </c>
    </row>
    <row r="408" spans="1:18">
      <c r="A408" s="552">
        <v>407</v>
      </c>
      <c r="B408" s="403">
        <v>43285.586805555555</v>
      </c>
      <c r="C408" t="s">
        <v>97</v>
      </c>
      <c r="D408">
        <v>0.01</v>
      </c>
      <c r="E408" t="s">
        <v>253</v>
      </c>
      <c r="F408">
        <v>1.1637999999999999</v>
      </c>
      <c r="I408" s="403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502</v>
      </c>
      <c r="Q408">
        <v>161</v>
      </c>
      <c r="R408" t="s">
        <v>97</v>
      </c>
    </row>
    <row r="409" spans="1:18">
      <c r="A409" s="552">
        <v>408</v>
      </c>
      <c r="B409" s="403">
        <v>43285.76458333333</v>
      </c>
      <c r="C409" t="s">
        <v>97</v>
      </c>
      <c r="D409">
        <v>0.01</v>
      </c>
      <c r="E409" t="s">
        <v>253</v>
      </c>
      <c r="F409">
        <v>1.1657999999999999</v>
      </c>
      <c r="I409" s="403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1723</v>
      </c>
      <c r="Q409">
        <v>161</v>
      </c>
      <c r="R409" t="s">
        <v>97</v>
      </c>
    </row>
    <row r="410" spans="1:18">
      <c r="A410" s="552">
        <v>409</v>
      </c>
      <c r="B410" s="403">
        <v>43285.787499999999</v>
      </c>
      <c r="C410" t="s">
        <v>97</v>
      </c>
      <c r="D410">
        <v>0.01</v>
      </c>
      <c r="E410" t="s">
        <v>253</v>
      </c>
      <c r="F410">
        <v>1.1673</v>
      </c>
      <c r="I410" s="403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1721</v>
      </c>
      <c r="Q410">
        <v>161</v>
      </c>
      <c r="R410" t="s">
        <v>97</v>
      </c>
    </row>
    <row r="411" spans="1:18">
      <c r="A411" s="552">
        <v>411</v>
      </c>
      <c r="B411" s="403">
        <v>43286.326388888891</v>
      </c>
      <c r="C411" t="s">
        <v>97</v>
      </c>
      <c r="D411">
        <v>0.02</v>
      </c>
      <c r="E411" t="s">
        <v>253</v>
      </c>
      <c r="F411">
        <v>1.1687000000000001</v>
      </c>
      <c r="I411" s="403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1722</v>
      </c>
      <c r="Q411">
        <v>161</v>
      </c>
      <c r="R411" t="s">
        <v>97</v>
      </c>
    </row>
    <row r="412" spans="1:18">
      <c r="A412" s="552">
        <v>412</v>
      </c>
      <c r="B412" s="403">
        <v>43286.359027777777</v>
      </c>
      <c r="C412" t="s">
        <v>97</v>
      </c>
      <c r="D412">
        <v>0.03</v>
      </c>
      <c r="E412" t="s">
        <v>253</v>
      </c>
      <c r="F412">
        <v>1.1702999999999999</v>
      </c>
      <c r="I412" s="403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1720</v>
      </c>
      <c r="Q412">
        <v>161</v>
      </c>
      <c r="R412" t="s">
        <v>97</v>
      </c>
    </row>
    <row r="413" spans="1:18">
      <c r="A413" s="552">
        <v>418</v>
      </c>
      <c r="B413" s="403">
        <v>43287.372916666667</v>
      </c>
      <c r="C413" t="s">
        <v>97</v>
      </c>
      <c r="D413">
        <v>0.04</v>
      </c>
      <c r="E413" t="s">
        <v>253</v>
      </c>
      <c r="F413">
        <v>1.1722999999999999</v>
      </c>
      <c r="I413" s="403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1719</v>
      </c>
      <c r="Q413">
        <v>161</v>
      </c>
      <c r="R413" t="s">
        <v>97</v>
      </c>
    </row>
    <row r="414" spans="1:18">
      <c r="A414" s="552">
        <v>422</v>
      </c>
      <c r="B414" s="403">
        <v>43287.606249999997</v>
      </c>
      <c r="C414" t="s">
        <v>97</v>
      </c>
      <c r="D414">
        <v>0.06</v>
      </c>
      <c r="E414" t="s">
        <v>253</v>
      </c>
      <c r="F414">
        <v>1.1742999999999999</v>
      </c>
      <c r="I414" s="403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1718</v>
      </c>
      <c r="Q414">
        <v>161</v>
      </c>
      <c r="R414" t="s">
        <v>97</v>
      </c>
    </row>
    <row r="415" spans="1:18">
      <c r="A415" s="552">
        <v>426</v>
      </c>
      <c r="B415" s="403">
        <v>43290.163888888892</v>
      </c>
      <c r="C415" t="s">
        <v>97</v>
      </c>
      <c r="D415">
        <v>0.09</v>
      </c>
      <c r="E415" t="s">
        <v>253</v>
      </c>
      <c r="F415">
        <v>1.1766000000000001</v>
      </c>
      <c r="I415" s="403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1717</v>
      </c>
      <c r="Q415">
        <v>161</v>
      </c>
      <c r="R415" t="s">
        <v>97</v>
      </c>
    </row>
    <row r="416" spans="1:18">
      <c r="A416" s="552">
        <v>410</v>
      </c>
      <c r="B416" s="403">
        <v>43286.09097222222</v>
      </c>
      <c r="C416" t="s">
        <v>96</v>
      </c>
      <c r="D416">
        <v>0.01</v>
      </c>
      <c r="E416" t="s">
        <v>253</v>
      </c>
      <c r="F416">
        <v>1.1657999999999999</v>
      </c>
      <c r="I416" s="403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502</v>
      </c>
      <c r="Q416">
        <v>162</v>
      </c>
      <c r="R416" t="s">
        <v>96</v>
      </c>
    </row>
    <row r="417" spans="1:18">
      <c r="A417" s="552">
        <v>413</v>
      </c>
      <c r="B417" s="403">
        <v>43286.363888888889</v>
      </c>
      <c r="C417" t="s">
        <v>96</v>
      </c>
      <c r="D417">
        <v>0.01</v>
      </c>
      <c r="E417" t="s">
        <v>253</v>
      </c>
      <c r="F417">
        <v>1.1704000000000001</v>
      </c>
      <c r="I417" s="403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502</v>
      </c>
      <c r="Q417">
        <v>163</v>
      </c>
      <c r="R417" t="s">
        <v>96</v>
      </c>
    </row>
    <row r="418" spans="1:18">
      <c r="A418" s="552">
        <v>414</v>
      </c>
      <c r="B418" s="403">
        <v>43286.393750000003</v>
      </c>
      <c r="C418" t="s">
        <v>96</v>
      </c>
      <c r="D418">
        <v>0.01</v>
      </c>
      <c r="E418" t="s">
        <v>253</v>
      </c>
      <c r="F418">
        <v>1.1692</v>
      </c>
      <c r="I418" s="403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1730</v>
      </c>
      <c r="Q418">
        <v>163</v>
      </c>
      <c r="R418" t="s">
        <v>96</v>
      </c>
    </row>
    <row r="419" spans="1:18">
      <c r="A419" s="552">
        <v>415</v>
      </c>
      <c r="B419" s="403">
        <v>43286.612500000003</v>
      </c>
      <c r="C419" t="s">
        <v>96</v>
      </c>
      <c r="D419">
        <v>0.01</v>
      </c>
      <c r="E419" t="s">
        <v>253</v>
      </c>
      <c r="F419">
        <v>1.171</v>
      </c>
      <c r="I419" s="403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502</v>
      </c>
      <c r="Q419">
        <v>164</v>
      </c>
      <c r="R419" t="s">
        <v>96</v>
      </c>
    </row>
    <row r="420" spans="1:18">
      <c r="A420" s="552">
        <v>416</v>
      </c>
      <c r="B420" s="403">
        <v>43286.644444444442</v>
      </c>
      <c r="C420" t="s">
        <v>96</v>
      </c>
      <c r="D420">
        <v>0.01</v>
      </c>
      <c r="E420" t="s">
        <v>253</v>
      </c>
      <c r="F420">
        <v>1.1698</v>
      </c>
      <c r="I420" s="403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1729</v>
      </c>
      <c r="Q420">
        <v>164</v>
      </c>
      <c r="R420" t="s">
        <v>96</v>
      </c>
    </row>
    <row r="421" spans="1:18">
      <c r="A421" s="552">
        <v>417</v>
      </c>
      <c r="B421" s="403">
        <v>43286.827777777777</v>
      </c>
      <c r="C421" t="s">
        <v>96</v>
      </c>
      <c r="D421">
        <v>0.01</v>
      </c>
      <c r="E421" t="s">
        <v>253</v>
      </c>
      <c r="F421">
        <v>1.1684000000000001</v>
      </c>
      <c r="I421" s="403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1728</v>
      </c>
      <c r="Q421">
        <v>164</v>
      </c>
      <c r="R421" t="s">
        <v>96</v>
      </c>
    </row>
    <row r="422" spans="1:18">
      <c r="A422" s="552">
        <v>419</v>
      </c>
      <c r="B422" s="403">
        <v>43287.375694444447</v>
      </c>
      <c r="C422" t="s">
        <v>96</v>
      </c>
      <c r="D422">
        <v>0.01</v>
      </c>
      <c r="E422" t="s">
        <v>253</v>
      </c>
      <c r="F422">
        <v>1.1718999999999999</v>
      </c>
      <c r="I422" s="403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502</v>
      </c>
      <c r="Q422">
        <v>165</v>
      </c>
      <c r="R422" t="s">
        <v>96</v>
      </c>
    </row>
    <row r="423" spans="1:18">
      <c r="A423" s="552">
        <v>420</v>
      </c>
      <c r="B423" s="403">
        <v>43287.395833333336</v>
      </c>
      <c r="C423" t="s">
        <v>96</v>
      </c>
      <c r="D423">
        <v>0.01</v>
      </c>
      <c r="E423" t="s">
        <v>253</v>
      </c>
      <c r="F423">
        <v>1.1706000000000001</v>
      </c>
      <c r="I423" s="403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1727</v>
      </c>
      <c r="Q423">
        <v>165</v>
      </c>
      <c r="R423" t="s">
        <v>96</v>
      </c>
    </row>
    <row r="424" spans="1:18">
      <c r="A424" s="552">
        <v>421</v>
      </c>
      <c r="B424" s="403">
        <v>43287.602083333331</v>
      </c>
      <c r="C424" t="s">
        <v>96</v>
      </c>
      <c r="D424">
        <v>0.01</v>
      </c>
      <c r="E424" t="s">
        <v>253</v>
      </c>
      <c r="F424">
        <v>1.1720999999999999</v>
      </c>
      <c r="I424" s="403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504</v>
      </c>
      <c r="Q424">
        <v>166</v>
      </c>
      <c r="R424" t="s">
        <v>96</v>
      </c>
    </row>
    <row r="425" spans="1:18">
      <c r="A425" s="552">
        <v>423</v>
      </c>
      <c r="B425" s="403">
        <v>43287.615972222222</v>
      </c>
      <c r="C425" t="s">
        <v>96</v>
      </c>
      <c r="D425">
        <v>0.01</v>
      </c>
      <c r="E425" t="s">
        <v>253</v>
      </c>
      <c r="F425">
        <v>1.1745000000000001</v>
      </c>
      <c r="I425" s="403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490</v>
      </c>
      <c r="Q425">
        <v>167</v>
      </c>
      <c r="R425" t="s">
        <v>96</v>
      </c>
    </row>
    <row r="426" spans="1:18">
      <c r="A426" s="552">
        <v>424</v>
      </c>
      <c r="B426" s="403">
        <v>43287.637499999997</v>
      </c>
      <c r="C426" t="s">
        <v>96</v>
      </c>
      <c r="D426">
        <v>0.01</v>
      </c>
      <c r="E426" t="s">
        <v>253</v>
      </c>
      <c r="F426">
        <v>1.1755</v>
      </c>
      <c r="I426" s="403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502</v>
      </c>
      <c r="Q426">
        <v>168</v>
      </c>
      <c r="R426" t="s">
        <v>96</v>
      </c>
    </row>
    <row r="427" spans="1:18">
      <c r="A427" s="552">
        <v>425</v>
      </c>
      <c r="B427" s="403">
        <v>43287.736805555556</v>
      </c>
      <c r="C427" t="s">
        <v>96</v>
      </c>
      <c r="D427">
        <v>0.01</v>
      </c>
      <c r="E427" t="s">
        <v>253</v>
      </c>
      <c r="F427">
        <v>1.1742999999999999</v>
      </c>
      <c r="I427" s="403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1726</v>
      </c>
      <c r="Q427">
        <v>168</v>
      </c>
      <c r="R427" t="s">
        <v>96</v>
      </c>
    </row>
    <row r="428" spans="1:18">
      <c r="A428" s="552">
        <v>427</v>
      </c>
      <c r="B428" s="403">
        <v>43290.368055555555</v>
      </c>
      <c r="C428" t="s">
        <v>96</v>
      </c>
      <c r="D428">
        <v>0.01</v>
      </c>
      <c r="E428" t="s">
        <v>253</v>
      </c>
      <c r="F428">
        <v>1.177</v>
      </c>
      <c r="I428" s="403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502</v>
      </c>
      <c r="Q428">
        <v>169</v>
      </c>
      <c r="R428" t="s">
        <v>96</v>
      </c>
    </row>
    <row r="429" spans="1:18">
      <c r="A429" s="552">
        <v>428</v>
      </c>
      <c r="B429" s="403">
        <v>43290.394444444442</v>
      </c>
      <c r="C429" t="s">
        <v>96</v>
      </c>
      <c r="D429">
        <v>0.01</v>
      </c>
      <c r="E429" t="s">
        <v>253</v>
      </c>
      <c r="F429">
        <v>1.1758</v>
      </c>
      <c r="I429" s="403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1725</v>
      </c>
      <c r="Q429">
        <v>169</v>
      </c>
      <c r="R429" t="s">
        <v>96</v>
      </c>
    </row>
    <row r="430" spans="1:18">
      <c r="A430" s="552">
        <v>429</v>
      </c>
      <c r="B430" s="403">
        <v>43290.436111111114</v>
      </c>
      <c r="C430" t="s">
        <v>96</v>
      </c>
      <c r="D430">
        <v>0.01</v>
      </c>
      <c r="E430" t="s">
        <v>253</v>
      </c>
      <c r="F430">
        <v>1.1776</v>
      </c>
      <c r="I430" s="403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502</v>
      </c>
      <c r="Q430">
        <v>170</v>
      </c>
      <c r="R430" t="s">
        <v>96</v>
      </c>
    </row>
    <row r="431" spans="1:18">
      <c r="A431" s="552">
        <v>430</v>
      </c>
      <c r="B431" s="403">
        <v>43290.519444444442</v>
      </c>
      <c r="C431" t="s">
        <v>96</v>
      </c>
      <c r="D431">
        <v>0.01</v>
      </c>
      <c r="E431" t="s">
        <v>253</v>
      </c>
      <c r="F431">
        <v>1.1763999999999999</v>
      </c>
      <c r="I431" s="403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1724</v>
      </c>
      <c r="Q431">
        <v>170</v>
      </c>
      <c r="R431" t="s">
        <v>96</v>
      </c>
    </row>
    <row r="432" spans="1:18">
      <c r="A432" s="552">
        <v>431</v>
      </c>
      <c r="B432" s="403">
        <v>43290.576388888891</v>
      </c>
      <c r="C432" t="s">
        <v>96</v>
      </c>
      <c r="D432">
        <v>0.01</v>
      </c>
      <c r="E432" t="s">
        <v>253</v>
      </c>
      <c r="F432">
        <v>1.1785000000000001</v>
      </c>
      <c r="I432" s="403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502</v>
      </c>
      <c r="Q432">
        <v>171</v>
      </c>
      <c r="R432" t="s">
        <v>96</v>
      </c>
    </row>
    <row r="433" spans="1:18">
      <c r="A433" s="552">
        <v>432</v>
      </c>
      <c r="B433" s="403">
        <v>43290.645833333336</v>
      </c>
      <c r="C433" t="s">
        <v>96</v>
      </c>
      <c r="D433">
        <v>0.01</v>
      </c>
      <c r="E433" t="s">
        <v>253</v>
      </c>
      <c r="F433">
        <v>1.1773</v>
      </c>
      <c r="I433" s="403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1716</v>
      </c>
      <c r="Q433">
        <v>171</v>
      </c>
      <c r="R433" t="s">
        <v>96</v>
      </c>
    </row>
    <row r="434" spans="1:18">
      <c r="A434" s="552">
        <v>433</v>
      </c>
      <c r="B434" s="403">
        <v>43290.671527777777</v>
      </c>
      <c r="C434" t="s">
        <v>96</v>
      </c>
      <c r="D434">
        <v>0.01</v>
      </c>
      <c r="E434" t="s">
        <v>253</v>
      </c>
      <c r="F434">
        <v>1.1759999999999999</v>
      </c>
      <c r="I434" s="403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1715</v>
      </c>
      <c r="Q434">
        <v>171</v>
      </c>
      <c r="R434" t="s">
        <v>96</v>
      </c>
    </row>
    <row r="435" spans="1:18">
      <c r="A435" s="552">
        <v>434</v>
      </c>
      <c r="B435" s="403">
        <v>43290.740277777775</v>
      </c>
      <c r="C435" t="s">
        <v>96</v>
      </c>
      <c r="D435">
        <v>0.02</v>
      </c>
      <c r="E435" t="s">
        <v>253</v>
      </c>
      <c r="F435">
        <v>1.1745000000000001</v>
      </c>
      <c r="I435" s="403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1714</v>
      </c>
      <c r="Q435">
        <v>171</v>
      </c>
      <c r="R435" t="s">
        <v>96</v>
      </c>
    </row>
    <row r="436" spans="1:18">
      <c r="A436" s="552">
        <v>435</v>
      </c>
      <c r="B436" s="403">
        <v>43291.601388888892</v>
      </c>
      <c r="C436" t="s">
        <v>96</v>
      </c>
      <c r="D436">
        <v>0.04</v>
      </c>
      <c r="E436" t="s">
        <v>253</v>
      </c>
      <c r="F436">
        <v>1.1701999999999999</v>
      </c>
      <c r="I436" s="403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1712</v>
      </c>
      <c r="Q436">
        <v>171</v>
      </c>
      <c r="R436" t="s">
        <v>96</v>
      </c>
    </row>
    <row r="437" spans="1:18">
      <c r="A437" s="552">
        <v>438</v>
      </c>
      <c r="B437" s="403">
        <v>43291.614583333336</v>
      </c>
      <c r="C437" t="s">
        <v>96</v>
      </c>
      <c r="D437">
        <v>0.03</v>
      </c>
      <c r="E437" t="s">
        <v>253</v>
      </c>
      <c r="F437">
        <v>1.1718</v>
      </c>
      <c r="I437" s="403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1713</v>
      </c>
      <c r="Q437">
        <v>171</v>
      </c>
      <c r="R437" t="s">
        <v>96</v>
      </c>
    </row>
    <row r="438" spans="1:18">
      <c r="A438" s="552">
        <v>436</v>
      </c>
      <c r="B438" s="403">
        <v>43291.606944444444</v>
      </c>
      <c r="C438" t="s">
        <v>97</v>
      </c>
      <c r="D438">
        <v>0.01</v>
      </c>
      <c r="E438" t="s">
        <v>253</v>
      </c>
      <c r="F438">
        <v>1.1704000000000001</v>
      </c>
      <c r="I438" s="403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502</v>
      </c>
      <c r="Q438">
        <v>172</v>
      </c>
      <c r="R438" t="s">
        <v>97</v>
      </c>
    </row>
    <row r="439" spans="1:18">
      <c r="A439" s="552">
        <v>437</v>
      </c>
      <c r="B439" s="403">
        <v>43291.614583333336</v>
      </c>
      <c r="C439" t="s">
        <v>97</v>
      </c>
      <c r="D439">
        <v>0.01</v>
      </c>
      <c r="E439" t="s">
        <v>253</v>
      </c>
      <c r="F439">
        <v>1.1717</v>
      </c>
      <c r="I439" s="403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1711</v>
      </c>
      <c r="Q439">
        <v>172</v>
      </c>
      <c r="R439" t="s">
        <v>97</v>
      </c>
    </row>
    <row r="440" spans="1:18">
      <c r="A440" s="552">
        <v>439</v>
      </c>
      <c r="B440" s="403">
        <v>43291.727083333331</v>
      </c>
      <c r="C440" t="s">
        <v>97</v>
      </c>
      <c r="D440">
        <v>0.01</v>
      </c>
      <c r="E440" t="s">
        <v>253</v>
      </c>
      <c r="F440">
        <v>1.173</v>
      </c>
      <c r="I440" s="403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1710</v>
      </c>
      <c r="Q440">
        <v>172</v>
      </c>
      <c r="R440" t="s">
        <v>97</v>
      </c>
    </row>
    <row r="441" spans="1:18">
      <c r="A441" s="552">
        <v>440</v>
      </c>
      <c r="B441" s="403">
        <v>43291.819444444445</v>
      </c>
      <c r="C441" t="s">
        <v>97</v>
      </c>
      <c r="D441">
        <v>0.02</v>
      </c>
      <c r="E441" t="s">
        <v>253</v>
      </c>
      <c r="F441">
        <v>1.1744000000000001</v>
      </c>
      <c r="I441" s="403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1709</v>
      </c>
      <c r="Q441">
        <v>172</v>
      </c>
      <c r="R441" t="s">
        <v>97</v>
      </c>
    </row>
    <row r="442" spans="1:18">
      <c r="A442" s="552">
        <v>441</v>
      </c>
      <c r="B442" s="403">
        <v>43291.842361111114</v>
      </c>
      <c r="C442" t="s">
        <v>96</v>
      </c>
      <c r="D442">
        <v>0.01</v>
      </c>
      <c r="E442" t="s">
        <v>253</v>
      </c>
      <c r="F442">
        <v>1.1745000000000001</v>
      </c>
      <c r="I442" s="403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502</v>
      </c>
      <c r="Q442">
        <v>173</v>
      </c>
      <c r="R442" t="s">
        <v>96</v>
      </c>
    </row>
    <row r="443" spans="1:18">
      <c r="A443" s="552">
        <v>442</v>
      </c>
      <c r="B443" s="403">
        <v>43292.050694444442</v>
      </c>
      <c r="C443" t="s">
        <v>96</v>
      </c>
      <c r="D443">
        <v>0.01</v>
      </c>
      <c r="E443" t="s">
        <v>253</v>
      </c>
      <c r="F443">
        <v>1.1733</v>
      </c>
      <c r="I443" s="403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1708</v>
      </c>
      <c r="Q443">
        <v>173</v>
      </c>
      <c r="R443" t="s">
        <v>96</v>
      </c>
    </row>
    <row r="444" spans="1:18">
      <c r="A444" s="552">
        <v>443</v>
      </c>
      <c r="B444" s="403">
        <v>43292.445138888892</v>
      </c>
      <c r="C444" t="s">
        <v>96</v>
      </c>
      <c r="D444">
        <v>0.01</v>
      </c>
      <c r="E444" t="s">
        <v>253</v>
      </c>
      <c r="F444">
        <v>1.1719999999999999</v>
      </c>
      <c r="I444" s="403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1707</v>
      </c>
      <c r="Q444">
        <v>173</v>
      </c>
      <c r="R444" t="s">
        <v>96</v>
      </c>
    </row>
    <row r="445" spans="1:18">
      <c r="A445" s="552">
        <v>444</v>
      </c>
      <c r="B445" s="403">
        <v>43292.463888888888</v>
      </c>
      <c r="C445" t="s">
        <v>96</v>
      </c>
      <c r="D445">
        <v>0.02</v>
      </c>
      <c r="E445" t="s">
        <v>253</v>
      </c>
      <c r="F445">
        <v>1.1705000000000001</v>
      </c>
      <c r="I445" s="403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1706</v>
      </c>
      <c r="Q445">
        <v>173</v>
      </c>
      <c r="R445" t="s">
        <v>96</v>
      </c>
    </row>
    <row r="446" spans="1:18">
      <c r="A446" s="552">
        <v>445</v>
      </c>
      <c r="B446" s="403">
        <v>43292.467361111114</v>
      </c>
      <c r="C446" t="s">
        <v>97</v>
      </c>
      <c r="D446">
        <v>0.01</v>
      </c>
      <c r="E446" t="s">
        <v>253</v>
      </c>
      <c r="F446">
        <v>1.1701999999999999</v>
      </c>
      <c r="I446" s="403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502</v>
      </c>
      <c r="Q446">
        <v>174</v>
      </c>
      <c r="R446" t="s">
        <v>97</v>
      </c>
    </row>
    <row r="447" spans="1:18">
      <c r="A447" s="552">
        <v>446</v>
      </c>
      <c r="B447" s="403">
        <v>43292.515972222223</v>
      </c>
      <c r="C447" t="s">
        <v>97</v>
      </c>
      <c r="D447">
        <v>0.01</v>
      </c>
      <c r="E447" t="s">
        <v>253</v>
      </c>
      <c r="F447">
        <v>1.1714</v>
      </c>
      <c r="I447" s="403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1705</v>
      </c>
      <c r="Q447">
        <v>174</v>
      </c>
      <c r="R447" t="s">
        <v>97</v>
      </c>
    </row>
    <row r="448" spans="1:18">
      <c r="A448" s="552">
        <v>447</v>
      </c>
      <c r="B448" s="403">
        <v>43292.598611111112</v>
      </c>
      <c r="C448" t="s">
        <v>97</v>
      </c>
      <c r="D448">
        <v>0.01</v>
      </c>
      <c r="E448" t="s">
        <v>253</v>
      </c>
      <c r="F448">
        <v>1.1727000000000001</v>
      </c>
      <c r="I448" s="403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1704</v>
      </c>
      <c r="Q448">
        <v>174</v>
      </c>
      <c r="R448" t="s">
        <v>97</v>
      </c>
    </row>
    <row r="449" spans="1:18">
      <c r="A449" s="552">
        <v>448</v>
      </c>
      <c r="B449" s="403">
        <v>43292.613194444442</v>
      </c>
      <c r="C449" t="s">
        <v>97</v>
      </c>
      <c r="D449">
        <v>0.02</v>
      </c>
      <c r="E449" t="s">
        <v>253</v>
      </c>
      <c r="F449">
        <v>1.1741999999999999</v>
      </c>
      <c r="I449" s="403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1703</v>
      </c>
      <c r="Q449">
        <v>174</v>
      </c>
      <c r="R449" t="s">
        <v>97</v>
      </c>
    </row>
    <row r="450" spans="1:18">
      <c r="A450" s="552">
        <v>449</v>
      </c>
      <c r="B450" s="403">
        <v>43292.628472222219</v>
      </c>
      <c r="C450" t="s">
        <v>96</v>
      </c>
      <c r="D450">
        <v>0.01</v>
      </c>
      <c r="E450" t="s">
        <v>253</v>
      </c>
      <c r="F450">
        <v>1.1751</v>
      </c>
      <c r="I450" s="403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502</v>
      </c>
      <c r="Q450">
        <v>175</v>
      </c>
      <c r="R450" t="s">
        <v>96</v>
      </c>
    </row>
    <row r="451" spans="1:18">
      <c r="A451" s="552">
        <v>450</v>
      </c>
      <c r="B451" s="403">
        <v>43292.671527777777</v>
      </c>
      <c r="C451" t="s">
        <v>96</v>
      </c>
      <c r="D451">
        <v>0.01</v>
      </c>
      <c r="E451" t="s">
        <v>253</v>
      </c>
      <c r="F451">
        <v>1.1738999999999999</v>
      </c>
      <c r="I451" s="403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1698</v>
      </c>
      <c r="Q451">
        <v>175</v>
      </c>
      <c r="R451" t="s">
        <v>96</v>
      </c>
    </row>
    <row r="452" spans="1:18">
      <c r="A452" s="552">
        <v>451</v>
      </c>
      <c r="B452" s="403">
        <v>43292.702777777777</v>
      </c>
      <c r="C452" t="s">
        <v>96</v>
      </c>
      <c r="D452">
        <v>0.01</v>
      </c>
      <c r="E452" t="s">
        <v>253</v>
      </c>
      <c r="F452">
        <v>1.1725000000000001</v>
      </c>
      <c r="I452" s="403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1696</v>
      </c>
      <c r="Q452">
        <v>175</v>
      </c>
      <c r="R452" t="s">
        <v>96</v>
      </c>
    </row>
    <row r="453" spans="1:18">
      <c r="A453" s="552">
        <v>453</v>
      </c>
      <c r="B453" s="403">
        <v>43292.770833333336</v>
      </c>
      <c r="C453" t="s">
        <v>96</v>
      </c>
      <c r="D453">
        <v>0.02</v>
      </c>
      <c r="E453" t="s">
        <v>253</v>
      </c>
      <c r="F453">
        <v>1.171</v>
      </c>
      <c r="I453" s="403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1697</v>
      </c>
      <c r="Q453">
        <v>175</v>
      </c>
      <c r="R453" t="s">
        <v>96</v>
      </c>
    </row>
    <row r="454" spans="1:18">
      <c r="A454" s="552">
        <v>454</v>
      </c>
      <c r="B454" s="403">
        <v>43292.795138888891</v>
      </c>
      <c r="C454" t="s">
        <v>96</v>
      </c>
      <c r="D454">
        <v>0.03</v>
      </c>
      <c r="E454" t="s">
        <v>253</v>
      </c>
      <c r="F454">
        <v>1.1689000000000001</v>
      </c>
      <c r="I454" s="403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1695</v>
      </c>
      <c r="Q454">
        <v>175</v>
      </c>
      <c r="R454" t="s">
        <v>96</v>
      </c>
    </row>
    <row r="455" spans="1:18">
      <c r="A455" s="552">
        <v>456</v>
      </c>
      <c r="B455" s="403">
        <v>43292.813888888886</v>
      </c>
      <c r="C455" t="s">
        <v>96</v>
      </c>
      <c r="D455">
        <v>0.04</v>
      </c>
      <c r="E455" t="s">
        <v>253</v>
      </c>
      <c r="F455">
        <v>1.1673</v>
      </c>
      <c r="I455" s="403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1694</v>
      </c>
      <c r="Q455">
        <v>175</v>
      </c>
      <c r="R455" t="s">
        <v>96</v>
      </c>
    </row>
    <row r="456" spans="1:18">
      <c r="A456" s="552">
        <v>460</v>
      </c>
      <c r="B456" s="403">
        <v>43293.556250000001</v>
      </c>
      <c r="C456" t="s">
        <v>96</v>
      </c>
      <c r="D456">
        <v>0.06</v>
      </c>
      <c r="E456" t="s">
        <v>253</v>
      </c>
      <c r="F456">
        <v>1.1654</v>
      </c>
      <c r="I456" s="403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1693</v>
      </c>
      <c r="Q456">
        <v>175</v>
      </c>
      <c r="R456" t="s">
        <v>96</v>
      </c>
    </row>
    <row r="457" spans="1:18">
      <c r="A457" s="552">
        <v>467</v>
      </c>
      <c r="B457" s="403">
        <v>43294.388888888891</v>
      </c>
      <c r="C457" t="s">
        <v>96</v>
      </c>
      <c r="D457">
        <v>0.09</v>
      </c>
      <c r="E457" t="s">
        <v>253</v>
      </c>
      <c r="F457">
        <v>1.163</v>
      </c>
      <c r="I457" s="403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1692</v>
      </c>
      <c r="Q457">
        <v>175</v>
      </c>
      <c r="R457" t="s">
        <v>96</v>
      </c>
    </row>
    <row r="458" spans="1:18">
      <c r="A458" s="552">
        <v>452</v>
      </c>
      <c r="B458" s="403">
        <v>43292.755555555559</v>
      </c>
      <c r="C458" t="s">
        <v>97</v>
      </c>
      <c r="D458">
        <v>0.01</v>
      </c>
      <c r="E458" t="s">
        <v>253</v>
      </c>
      <c r="F458">
        <v>1.1726000000000001</v>
      </c>
      <c r="I458" s="403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490</v>
      </c>
      <c r="Q458">
        <v>176</v>
      </c>
      <c r="R458" t="s">
        <v>97</v>
      </c>
    </row>
    <row r="459" spans="1:18">
      <c r="A459" s="552">
        <v>455</v>
      </c>
      <c r="B459" s="403">
        <v>43292.800000000003</v>
      </c>
      <c r="C459" t="s">
        <v>97</v>
      </c>
      <c r="D459">
        <v>0.01</v>
      </c>
      <c r="E459" t="s">
        <v>253</v>
      </c>
      <c r="F459">
        <v>1.1681999999999999</v>
      </c>
      <c r="I459" s="403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502</v>
      </c>
      <c r="Q459">
        <v>177</v>
      </c>
      <c r="R459" t="s">
        <v>97</v>
      </c>
    </row>
    <row r="460" spans="1:18">
      <c r="A460" s="552">
        <v>457</v>
      </c>
      <c r="B460" s="403">
        <v>43292.855555555558</v>
      </c>
      <c r="C460" t="s">
        <v>97</v>
      </c>
      <c r="D460">
        <v>0.01</v>
      </c>
      <c r="E460" t="s">
        <v>253</v>
      </c>
      <c r="F460">
        <v>1.1674</v>
      </c>
      <c r="I460" s="403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502</v>
      </c>
      <c r="Q460">
        <v>178</v>
      </c>
      <c r="R460" t="s">
        <v>97</v>
      </c>
    </row>
    <row r="461" spans="1:18">
      <c r="A461" s="552">
        <v>458</v>
      </c>
      <c r="B461" s="403">
        <v>43293.371527777781</v>
      </c>
      <c r="C461" t="s">
        <v>97</v>
      </c>
      <c r="D461">
        <v>0.01</v>
      </c>
      <c r="E461" t="s">
        <v>253</v>
      </c>
      <c r="F461">
        <v>1.1686000000000001</v>
      </c>
      <c r="I461" s="403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1702</v>
      </c>
      <c r="Q461">
        <v>178</v>
      </c>
      <c r="R461" t="s">
        <v>97</v>
      </c>
    </row>
    <row r="462" spans="1:18">
      <c r="A462" s="552">
        <v>459</v>
      </c>
      <c r="B462" s="403">
        <v>43293.546527777777</v>
      </c>
      <c r="C462" t="s">
        <v>97</v>
      </c>
      <c r="D462">
        <v>0.01</v>
      </c>
      <c r="E462" t="s">
        <v>253</v>
      </c>
      <c r="F462">
        <v>1.1659999999999999</v>
      </c>
      <c r="I462" s="403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502</v>
      </c>
      <c r="Q462">
        <v>179</v>
      </c>
      <c r="R462" t="s">
        <v>97</v>
      </c>
    </row>
    <row r="463" spans="1:18">
      <c r="A463" s="552">
        <v>461</v>
      </c>
      <c r="B463" s="403">
        <v>43293.61041666667</v>
      </c>
      <c r="C463" t="s">
        <v>97</v>
      </c>
      <c r="D463">
        <v>0.01</v>
      </c>
      <c r="E463" t="s">
        <v>253</v>
      </c>
      <c r="F463">
        <v>1.1672</v>
      </c>
      <c r="I463" s="403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1701</v>
      </c>
      <c r="Q463">
        <v>179</v>
      </c>
      <c r="R463" t="s">
        <v>97</v>
      </c>
    </row>
    <row r="464" spans="1:18">
      <c r="A464" s="552">
        <v>462</v>
      </c>
      <c r="B464" s="403">
        <v>43293.711111111108</v>
      </c>
      <c r="C464" t="s">
        <v>97</v>
      </c>
      <c r="D464">
        <v>0.01</v>
      </c>
      <c r="E464" t="s">
        <v>253</v>
      </c>
      <c r="F464">
        <v>1.1685000000000001</v>
      </c>
      <c r="I464" s="403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1700</v>
      </c>
      <c r="Q464">
        <v>179</v>
      </c>
      <c r="R464" t="s">
        <v>97</v>
      </c>
    </row>
    <row r="465" spans="1:18">
      <c r="A465" s="552">
        <v>463</v>
      </c>
      <c r="B465" s="403">
        <v>43294.036805555559</v>
      </c>
      <c r="C465" t="s">
        <v>97</v>
      </c>
      <c r="D465">
        <v>0.01</v>
      </c>
      <c r="E465" t="s">
        <v>253</v>
      </c>
      <c r="F465">
        <v>1.1658999999999999</v>
      </c>
      <c r="I465" s="403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502</v>
      </c>
      <c r="Q465">
        <v>180</v>
      </c>
      <c r="R465" t="s">
        <v>97</v>
      </c>
    </row>
    <row r="466" spans="1:18">
      <c r="A466" s="552">
        <v>464</v>
      </c>
      <c r="B466" s="403">
        <v>43294.14166666667</v>
      </c>
      <c r="C466" t="s">
        <v>97</v>
      </c>
      <c r="D466">
        <v>0.01</v>
      </c>
      <c r="E466" t="s">
        <v>253</v>
      </c>
      <c r="F466">
        <v>1.1671</v>
      </c>
      <c r="I466" s="403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1699</v>
      </c>
      <c r="Q466">
        <v>180</v>
      </c>
      <c r="R466" t="s">
        <v>97</v>
      </c>
    </row>
    <row r="467" spans="1:18">
      <c r="A467" s="552">
        <v>465</v>
      </c>
      <c r="B467" s="403">
        <v>43294.35</v>
      </c>
      <c r="C467" t="s">
        <v>97</v>
      </c>
      <c r="D467">
        <v>0.01</v>
      </c>
      <c r="E467" t="s">
        <v>253</v>
      </c>
      <c r="F467">
        <v>1.1654</v>
      </c>
      <c r="I467" s="403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490</v>
      </c>
      <c r="Q467">
        <v>181</v>
      </c>
      <c r="R467" t="s">
        <v>97</v>
      </c>
    </row>
    <row r="468" spans="1:18">
      <c r="A468" s="552">
        <v>466</v>
      </c>
      <c r="B468" s="403">
        <v>43294.37777777778</v>
      </c>
      <c r="C468" t="s">
        <v>97</v>
      </c>
      <c r="D468">
        <v>0.01</v>
      </c>
      <c r="E468" t="s">
        <v>253</v>
      </c>
      <c r="F468">
        <v>1.1647000000000001</v>
      </c>
      <c r="I468" s="403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502</v>
      </c>
      <c r="Q468">
        <v>182</v>
      </c>
      <c r="R468" t="s">
        <v>97</v>
      </c>
    </row>
    <row r="469" spans="1:18">
      <c r="A469" s="552">
        <v>468</v>
      </c>
      <c r="B469" s="403">
        <v>43294.392361111109</v>
      </c>
      <c r="C469" t="s">
        <v>97</v>
      </c>
      <c r="D469">
        <v>0.01</v>
      </c>
      <c r="E469" t="s">
        <v>253</v>
      </c>
      <c r="F469">
        <v>1.1632</v>
      </c>
      <c r="I469" s="403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504</v>
      </c>
      <c r="Q469">
        <v>183</v>
      </c>
      <c r="R469" t="s">
        <v>97</v>
      </c>
    </row>
    <row r="470" spans="1:18">
      <c r="A470" s="552">
        <v>469</v>
      </c>
      <c r="B470" s="403">
        <v>43294.449305555558</v>
      </c>
      <c r="C470" t="s">
        <v>97</v>
      </c>
      <c r="D470">
        <v>0.01</v>
      </c>
      <c r="E470" t="s">
        <v>253</v>
      </c>
      <c r="F470">
        <v>1.1619999999999999</v>
      </c>
      <c r="I470" s="403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502</v>
      </c>
      <c r="Q470">
        <v>184</v>
      </c>
      <c r="R470" t="s">
        <v>97</v>
      </c>
    </row>
    <row r="471" spans="1:18">
      <c r="A471" s="552">
        <v>470</v>
      </c>
      <c r="B471" s="403">
        <v>43294.493055555555</v>
      </c>
      <c r="C471" t="s">
        <v>97</v>
      </c>
      <c r="D471">
        <v>0.01</v>
      </c>
      <c r="E471" t="s">
        <v>253</v>
      </c>
      <c r="F471">
        <v>1.1632</v>
      </c>
      <c r="I471" s="403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1691</v>
      </c>
      <c r="Q471">
        <v>184</v>
      </c>
      <c r="R471" t="s">
        <v>97</v>
      </c>
    </row>
    <row r="472" spans="1:18">
      <c r="A472" s="552">
        <v>471</v>
      </c>
      <c r="B472" s="403">
        <v>43294.624305555553</v>
      </c>
      <c r="C472" t="s">
        <v>97</v>
      </c>
      <c r="D472">
        <v>0.01</v>
      </c>
      <c r="E472" t="s">
        <v>253</v>
      </c>
      <c r="F472">
        <v>1.1645000000000001</v>
      </c>
      <c r="I472" s="403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1689</v>
      </c>
      <c r="Q472">
        <v>184</v>
      </c>
      <c r="R472" t="s">
        <v>97</v>
      </c>
    </row>
    <row r="473" spans="1:18">
      <c r="A473" s="552">
        <v>472</v>
      </c>
      <c r="B473" s="403">
        <v>43294.70208333333</v>
      </c>
      <c r="C473" t="s">
        <v>97</v>
      </c>
      <c r="D473">
        <v>0.02</v>
      </c>
      <c r="E473" t="s">
        <v>253</v>
      </c>
      <c r="F473">
        <v>1.1660999999999999</v>
      </c>
      <c r="I473" s="403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1690</v>
      </c>
      <c r="Q473">
        <v>184</v>
      </c>
      <c r="R473" t="s">
        <v>97</v>
      </c>
    </row>
    <row r="474" spans="1:18">
      <c r="A474" s="552">
        <v>473</v>
      </c>
      <c r="B474" s="403">
        <v>43294.786111111112</v>
      </c>
      <c r="C474" t="s">
        <v>97</v>
      </c>
      <c r="D474">
        <v>0.03</v>
      </c>
      <c r="E474" t="s">
        <v>253</v>
      </c>
      <c r="F474">
        <v>1.1676</v>
      </c>
      <c r="I474" s="403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1688</v>
      </c>
      <c r="Q474">
        <v>184</v>
      </c>
      <c r="R474" t="s">
        <v>97</v>
      </c>
    </row>
    <row r="475" spans="1:18">
      <c r="A475" s="552">
        <v>475</v>
      </c>
      <c r="B475" s="403">
        <v>43297.29791666667</v>
      </c>
      <c r="C475" t="s">
        <v>97</v>
      </c>
      <c r="D475">
        <v>0.04</v>
      </c>
      <c r="E475" t="s">
        <v>253</v>
      </c>
      <c r="F475">
        <v>1.1692</v>
      </c>
      <c r="I475" s="403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1687</v>
      </c>
      <c r="Q475">
        <v>184</v>
      </c>
      <c r="R475" t="s">
        <v>97</v>
      </c>
    </row>
    <row r="476" spans="1:18">
      <c r="A476" s="552">
        <v>477</v>
      </c>
      <c r="B476" s="403">
        <v>43297.536111111112</v>
      </c>
      <c r="C476" t="s">
        <v>97</v>
      </c>
      <c r="D476">
        <v>0.06</v>
      </c>
      <c r="E476" t="s">
        <v>253</v>
      </c>
      <c r="F476">
        <v>1.1711</v>
      </c>
      <c r="I476" s="403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1686</v>
      </c>
      <c r="Q476">
        <v>184</v>
      </c>
      <c r="R476" t="s">
        <v>97</v>
      </c>
    </row>
    <row r="477" spans="1:18">
      <c r="A477" s="552">
        <v>481</v>
      </c>
      <c r="B477" s="403">
        <v>43298.37222222222</v>
      </c>
      <c r="C477" t="s">
        <v>97</v>
      </c>
      <c r="D477">
        <v>0.09</v>
      </c>
      <c r="E477" t="s">
        <v>253</v>
      </c>
      <c r="F477">
        <v>1.1734</v>
      </c>
      <c r="I477" s="403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1685</v>
      </c>
      <c r="Q477">
        <v>184</v>
      </c>
      <c r="R477" t="s">
        <v>97</v>
      </c>
    </row>
    <row r="478" spans="1:18">
      <c r="A478" s="552">
        <v>474</v>
      </c>
      <c r="B478" s="403">
        <v>43297.190972222219</v>
      </c>
      <c r="C478" t="s">
        <v>96</v>
      </c>
      <c r="D478">
        <v>0.01</v>
      </c>
      <c r="E478" t="s">
        <v>253</v>
      </c>
      <c r="F478">
        <v>1.1681999999999999</v>
      </c>
      <c r="I478" s="403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502</v>
      </c>
      <c r="Q478">
        <v>185</v>
      </c>
      <c r="R478" t="s">
        <v>96</v>
      </c>
    </row>
    <row r="479" spans="1:18">
      <c r="A479" s="552">
        <v>476</v>
      </c>
      <c r="B479" s="403">
        <v>43297.386805555558</v>
      </c>
      <c r="C479" t="s">
        <v>96</v>
      </c>
      <c r="D479">
        <v>0.01</v>
      </c>
      <c r="E479" t="s">
        <v>253</v>
      </c>
      <c r="F479">
        <v>1.1694</v>
      </c>
      <c r="I479" s="403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490</v>
      </c>
      <c r="Q479">
        <v>186</v>
      </c>
      <c r="R479" t="s">
        <v>96</v>
      </c>
    </row>
    <row r="480" spans="1:18">
      <c r="A480" s="552">
        <v>478</v>
      </c>
      <c r="B480" s="403">
        <v>43297.566666666666</v>
      </c>
      <c r="C480" t="s">
        <v>96</v>
      </c>
      <c r="D480">
        <v>0.01</v>
      </c>
      <c r="E480" t="s">
        <v>253</v>
      </c>
      <c r="F480">
        <v>1.1722999999999999</v>
      </c>
      <c r="I480" s="403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490</v>
      </c>
      <c r="Q480">
        <v>187</v>
      </c>
      <c r="R480" t="s">
        <v>96</v>
      </c>
    </row>
    <row r="481" spans="1:18">
      <c r="A481" s="552">
        <v>479</v>
      </c>
      <c r="B481" s="403">
        <v>43297.60833333333</v>
      </c>
      <c r="C481" t="s">
        <v>96</v>
      </c>
      <c r="D481">
        <v>0.01</v>
      </c>
      <c r="E481" t="s">
        <v>253</v>
      </c>
      <c r="F481">
        <v>1.171</v>
      </c>
      <c r="I481" s="403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517</v>
      </c>
      <c r="Q481">
        <v>187</v>
      </c>
      <c r="R481" t="s">
        <v>96</v>
      </c>
    </row>
    <row r="482" spans="1:18">
      <c r="A482" s="552">
        <v>480</v>
      </c>
      <c r="B482" s="403">
        <v>43297.774305555555</v>
      </c>
      <c r="C482" t="s">
        <v>96</v>
      </c>
      <c r="D482">
        <v>0.01</v>
      </c>
      <c r="E482" t="s">
        <v>253</v>
      </c>
      <c r="F482">
        <v>1.1696</v>
      </c>
      <c r="I482" s="403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518</v>
      </c>
      <c r="Q482">
        <v>187</v>
      </c>
      <c r="R482" t="s">
        <v>96</v>
      </c>
    </row>
    <row r="483" spans="1:18">
      <c r="A483" s="552">
        <v>482</v>
      </c>
      <c r="B483" s="403">
        <v>43298.461111111108</v>
      </c>
      <c r="C483" t="s">
        <v>96</v>
      </c>
      <c r="D483">
        <v>0.01</v>
      </c>
      <c r="E483" t="s">
        <v>253</v>
      </c>
      <c r="F483">
        <v>1.1740999999999999</v>
      </c>
      <c r="I483" s="403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502</v>
      </c>
      <c r="Q483">
        <v>188</v>
      </c>
      <c r="R483" t="s">
        <v>96</v>
      </c>
    </row>
    <row r="484" spans="1:18">
      <c r="A484" s="552">
        <v>483</v>
      </c>
      <c r="B484" s="403">
        <v>43298.511111111111</v>
      </c>
      <c r="C484" t="s">
        <v>96</v>
      </c>
      <c r="D484">
        <v>0.01</v>
      </c>
      <c r="E484" t="s">
        <v>253</v>
      </c>
      <c r="F484">
        <v>1.1728000000000001</v>
      </c>
      <c r="I484" s="403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1678</v>
      </c>
      <c r="Q484">
        <v>188</v>
      </c>
      <c r="R484" t="s">
        <v>96</v>
      </c>
    </row>
    <row r="485" spans="1:18">
      <c r="A485" s="552">
        <v>484</v>
      </c>
      <c r="B485" s="403">
        <v>43298.551388888889</v>
      </c>
      <c r="C485" t="s">
        <v>96</v>
      </c>
      <c r="D485">
        <v>0.01</v>
      </c>
      <c r="E485" t="s">
        <v>253</v>
      </c>
      <c r="F485">
        <v>1.1715</v>
      </c>
      <c r="I485" s="403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1676</v>
      </c>
      <c r="Q485">
        <v>188</v>
      </c>
      <c r="R485" t="s">
        <v>96</v>
      </c>
    </row>
    <row r="486" spans="1:18">
      <c r="A486" s="552">
        <v>485</v>
      </c>
      <c r="B486" s="403">
        <v>43298.584722222222</v>
      </c>
      <c r="C486" t="s">
        <v>96</v>
      </c>
      <c r="D486">
        <v>0.02</v>
      </c>
      <c r="E486" t="s">
        <v>253</v>
      </c>
      <c r="F486">
        <v>1.1700999999999999</v>
      </c>
      <c r="I486" s="403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1679</v>
      </c>
      <c r="Q486">
        <v>188</v>
      </c>
      <c r="R486" t="s">
        <v>96</v>
      </c>
    </row>
    <row r="487" spans="1:18">
      <c r="A487" s="552">
        <v>486</v>
      </c>
      <c r="B487" s="403">
        <v>43298.701388888891</v>
      </c>
      <c r="C487" t="s">
        <v>96</v>
      </c>
      <c r="D487">
        <v>0.03</v>
      </c>
      <c r="E487" t="s">
        <v>253</v>
      </c>
      <c r="F487">
        <v>1.1685000000000001</v>
      </c>
      <c r="I487" s="403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1677</v>
      </c>
      <c r="Q487">
        <v>188</v>
      </c>
      <c r="R487" t="s">
        <v>96</v>
      </c>
    </row>
    <row r="488" spans="1:18">
      <c r="A488" s="552">
        <v>488</v>
      </c>
      <c r="B488" s="403">
        <v>43298.749305555553</v>
      </c>
      <c r="C488" t="s">
        <v>96</v>
      </c>
      <c r="D488">
        <v>0.04</v>
      </c>
      <c r="E488" t="s">
        <v>253</v>
      </c>
      <c r="F488">
        <v>1.1669</v>
      </c>
      <c r="I488" s="403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1675</v>
      </c>
      <c r="Q488">
        <v>188</v>
      </c>
      <c r="R488" t="s">
        <v>96</v>
      </c>
    </row>
    <row r="489" spans="1:18">
      <c r="A489" s="552">
        <v>492</v>
      </c>
      <c r="B489" s="403">
        <v>43299.050694444442</v>
      </c>
      <c r="C489" t="s">
        <v>96</v>
      </c>
      <c r="D489">
        <v>0.06</v>
      </c>
      <c r="E489" t="s">
        <v>253</v>
      </c>
      <c r="F489">
        <v>1.165</v>
      </c>
      <c r="I489" s="403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1674</v>
      </c>
      <c r="Q489">
        <v>188</v>
      </c>
      <c r="R489" t="s">
        <v>96</v>
      </c>
    </row>
    <row r="490" spans="1:18">
      <c r="A490" s="552">
        <v>493</v>
      </c>
      <c r="B490" s="403">
        <v>43299.352083333331</v>
      </c>
      <c r="C490" t="s">
        <v>96</v>
      </c>
      <c r="D490">
        <v>0.09</v>
      </c>
      <c r="E490" t="s">
        <v>253</v>
      </c>
      <c r="F490">
        <v>1.1627000000000001</v>
      </c>
      <c r="I490" s="403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1673</v>
      </c>
      <c r="Q490">
        <v>188</v>
      </c>
      <c r="R490" t="s">
        <v>96</v>
      </c>
    </row>
    <row r="491" spans="1:18">
      <c r="A491" s="552">
        <v>502</v>
      </c>
      <c r="B491" s="403">
        <v>43300.482638888891</v>
      </c>
      <c r="C491" t="s">
        <v>96</v>
      </c>
      <c r="D491">
        <v>0.13</v>
      </c>
      <c r="E491" t="s">
        <v>253</v>
      </c>
      <c r="F491">
        <v>1.1601999999999999</v>
      </c>
      <c r="I491" s="403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1672</v>
      </c>
      <c r="Q491">
        <v>188</v>
      </c>
      <c r="R491" t="s">
        <v>96</v>
      </c>
    </row>
    <row r="492" spans="1:18">
      <c r="A492" s="552">
        <v>487</v>
      </c>
      <c r="B492" s="403">
        <v>43298.711805555555</v>
      </c>
      <c r="C492" t="s">
        <v>97</v>
      </c>
      <c r="D492">
        <v>0.01</v>
      </c>
      <c r="E492" t="s">
        <v>253</v>
      </c>
      <c r="F492">
        <v>1.1685000000000001</v>
      </c>
      <c r="I492" s="403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502</v>
      </c>
      <c r="Q492">
        <v>189</v>
      </c>
      <c r="R492" t="s">
        <v>97</v>
      </c>
    </row>
    <row r="493" spans="1:18">
      <c r="A493" s="552">
        <v>489</v>
      </c>
      <c r="B493" s="403">
        <v>43298.752083333333</v>
      </c>
      <c r="C493" t="s">
        <v>97</v>
      </c>
      <c r="D493">
        <v>0.01</v>
      </c>
      <c r="E493" t="s">
        <v>253</v>
      </c>
      <c r="F493">
        <v>1.1664000000000001</v>
      </c>
      <c r="I493" s="403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502</v>
      </c>
      <c r="Q493">
        <v>190</v>
      </c>
      <c r="R493" t="s">
        <v>97</v>
      </c>
    </row>
    <row r="494" spans="1:18">
      <c r="A494" s="552">
        <v>490</v>
      </c>
      <c r="B494" s="403">
        <v>43298.81527777778</v>
      </c>
      <c r="C494" t="s">
        <v>97</v>
      </c>
      <c r="D494">
        <v>0.01</v>
      </c>
      <c r="E494" t="s">
        <v>253</v>
      </c>
      <c r="F494">
        <v>1.1655</v>
      </c>
      <c r="I494" s="403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502</v>
      </c>
      <c r="Q494">
        <v>191</v>
      </c>
      <c r="R494" t="s">
        <v>97</v>
      </c>
    </row>
    <row r="495" spans="1:18">
      <c r="A495" s="552">
        <v>491</v>
      </c>
      <c r="B495" s="403">
        <v>43298.824305555558</v>
      </c>
      <c r="C495" t="s">
        <v>97</v>
      </c>
      <c r="D495">
        <v>0.01</v>
      </c>
      <c r="E495" t="s">
        <v>253</v>
      </c>
      <c r="F495">
        <v>1.1667000000000001</v>
      </c>
      <c r="I495" s="403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1684</v>
      </c>
      <c r="Q495">
        <v>191</v>
      </c>
      <c r="R495" t="s">
        <v>97</v>
      </c>
    </row>
    <row r="496" spans="1:18">
      <c r="A496" s="552">
        <v>494</v>
      </c>
      <c r="B496" s="403">
        <v>43299.402083333334</v>
      </c>
      <c r="C496" t="s">
        <v>97</v>
      </c>
      <c r="D496">
        <v>0.01</v>
      </c>
      <c r="E496" t="s">
        <v>253</v>
      </c>
      <c r="F496">
        <v>1.1626000000000001</v>
      </c>
      <c r="I496" s="403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490</v>
      </c>
      <c r="Q496">
        <v>192</v>
      </c>
      <c r="R496" t="s">
        <v>97</v>
      </c>
    </row>
    <row r="497" spans="1:18">
      <c r="A497" s="552">
        <v>495</v>
      </c>
      <c r="B497" s="403">
        <v>43299.462500000001</v>
      </c>
      <c r="C497" t="s">
        <v>97</v>
      </c>
      <c r="D497">
        <v>0.01</v>
      </c>
      <c r="E497" t="s">
        <v>253</v>
      </c>
      <c r="F497">
        <v>1.1625000000000001</v>
      </c>
      <c r="I497" s="403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502</v>
      </c>
      <c r="Q497">
        <v>193</v>
      </c>
      <c r="R497" t="s">
        <v>97</v>
      </c>
    </row>
    <row r="498" spans="1:18">
      <c r="A498" s="552">
        <v>496</v>
      </c>
      <c r="B498" s="403">
        <v>43299.606249999997</v>
      </c>
      <c r="C498" t="s">
        <v>97</v>
      </c>
      <c r="D498">
        <v>0.01</v>
      </c>
      <c r="E498" t="s">
        <v>253</v>
      </c>
      <c r="F498">
        <v>1.1619999999999999</v>
      </c>
      <c r="I498" s="403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502</v>
      </c>
      <c r="Q498">
        <v>194</v>
      </c>
      <c r="R498" t="s">
        <v>97</v>
      </c>
    </row>
    <row r="499" spans="1:18">
      <c r="A499" s="552">
        <v>497</v>
      </c>
      <c r="B499" s="403">
        <v>43299.651388888888</v>
      </c>
      <c r="C499" t="s">
        <v>97</v>
      </c>
      <c r="D499">
        <v>0.01</v>
      </c>
      <c r="E499" t="s">
        <v>253</v>
      </c>
      <c r="F499">
        <v>1.1632</v>
      </c>
      <c r="I499" s="403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1683</v>
      </c>
      <c r="Q499">
        <v>194</v>
      </c>
      <c r="R499" t="s">
        <v>97</v>
      </c>
    </row>
    <row r="500" spans="1:18">
      <c r="A500" s="552">
        <v>498</v>
      </c>
      <c r="B500" s="403">
        <v>43299.693055555559</v>
      </c>
      <c r="C500" t="s">
        <v>97</v>
      </c>
      <c r="D500">
        <v>0.01</v>
      </c>
      <c r="E500" t="s">
        <v>253</v>
      </c>
      <c r="F500">
        <v>1.1645000000000001</v>
      </c>
      <c r="I500" s="403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1682</v>
      </c>
      <c r="Q500">
        <v>194</v>
      </c>
      <c r="R500" t="s">
        <v>97</v>
      </c>
    </row>
    <row r="501" spans="1:18">
      <c r="A501" s="552">
        <v>499</v>
      </c>
      <c r="B501" s="403">
        <v>43299.767361111109</v>
      </c>
      <c r="C501" t="s">
        <v>97</v>
      </c>
      <c r="D501">
        <v>0.02</v>
      </c>
      <c r="E501" t="s">
        <v>253</v>
      </c>
      <c r="F501">
        <v>1.1659999999999999</v>
      </c>
      <c r="I501" s="403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1681</v>
      </c>
      <c r="Q501">
        <v>194</v>
      </c>
      <c r="R501" t="s">
        <v>97</v>
      </c>
    </row>
    <row r="502" spans="1:18">
      <c r="A502" s="552">
        <v>500</v>
      </c>
      <c r="B502" s="403">
        <v>43300.370138888888</v>
      </c>
      <c r="C502" t="s">
        <v>97</v>
      </c>
      <c r="D502">
        <v>0.01</v>
      </c>
      <c r="E502" t="s">
        <v>253</v>
      </c>
      <c r="F502">
        <v>1.1624000000000001</v>
      </c>
      <c r="I502" s="403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490</v>
      </c>
      <c r="Q502">
        <v>195</v>
      </c>
      <c r="R502" t="s">
        <v>97</v>
      </c>
    </row>
    <row r="503" spans="1:18">
      <c r="A503" s="552">
        <v>501</v>
      </c>
      <c r="B503" s="403">
        <v>43300.418749999997</v>
      </c>
      <c r="C503" t="s">
        <v>97</v>
      </c>
      <c r="D503">
        <v>0.01</v>
      </c>
      <c r="E503" t="s">
        <v>253</v>
      </c>
      <c r="F503">
        <v>1.1614</v>
      </c>
      <c r="I503" s="403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502</v>
      </c>
      <c r="Q503">
        <v>196</v>
      </c>
      <c r="R503" t="s">
        <v>97</v>
      </c>
    </row>
    <row r="504" spans="1:18">
      <c r="A504" s="552">
        <v>503</v>
      </c>
      <c r="B504" s="403">
        <v>43300.489583333336</v>
      </c>
      <c r="C504" t="s">
        <v>97</v>
      </c>
      <c r="D504">
        <v>0.01</v>
      </c>
      <c r="E504" t="s">
        <v>253</v>
      </c>
      <c r="F504">
        <v>1.1599999999999999</v>
      </c>
      <c r="I504" s="403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502</v>
      </c>
      <c r="Q504">
        <v>197</v>
      </c>
      <c r="R504" t="s">
        <v>97</v>
      </c>
    </row>
    <row r="505" spans="1:18">
      <c r="A505" s="552">
        <v>504</v>
      </c>
      <c r="B505" s="403">
        <v>43300.518750000003</v>
      </c>
      <c r="C505" t="s">
        <v>97</v>
      </c>
      <c r="D505">
        <v>0.01</v>
      </c>
      <c r="E505" t="s">
        <v>253</v>
      </c>
      <c r="F505">
        <v>1.1612</v>
      </c>
      <c r="I505" s="403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1680</v>
      </c>
      <c r="Q505">
        <v>197</v>
      </c>
      <c r="R505" t="s">
        <v>97</v>
      </c>
    </row>
    <row r="506" spans="1:18">
      <c r="A506" s="552">
        <v>505</v>
      </c>
      <c r="B506" s="403">
        <v>43300.563888888886</v>
      </c>
      <c r="C506" t="s">
        <v>97</v>
      </c>
      <c r="D506">
        <v>0.01</v>
      </c>
      <c r="E506" t="s">
        <v>253</v>
      </c>
      <c r="F506">
        <v>1.1593</v>
      </c>
      <c r="I506" s="403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502</v>
      </c>
      <c r="Q506">
        <v>198</v>
      </c>
      <c r="R506" t="s">
        <v>97</v>
      </c>
    </row>
    <row r="507" spans="1:18">
      <c r="A507" s="552">
        <v>506</v>
      </c>
      <c r="B507" s="403">
        <v>43300.606944444444</v>
      </c>
      <c r="C507" t="s">
        <v>97</v>
      </c>
      <c r="D507">
        <v>0.01</v>
      </c>
      <c r="E507" t="s">
        <v>253</v>
      </c>
      <c r="F507">
        <v>1.1579999999999999</v>
      </c>
      <c r="I507" s="403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502</v>
      </c>
      <c r="Q507">
        <v>199</v>
      </c>
      <c r="R507" t="s">
        <v>97</v>
      </c>
    </row>
    <row r="508" spans="1:18">
      <c r="A508" s="552">
        <v>507</v>
      </c>
      <c r="B508" s="403">
        <v>43300.627083333333</v>
      </c>
      <c r="C508" t="s">
        <v>97</v>
      </c>
      <c r="D508">
        <v>0.01</v>
      </c>
      <c r="E508" t="s">
        <v>253</v>
      </c>
      <c r="F508">
        <v>1.1592</v>
      </c>
      <c r="I508" s="403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1661</v>
      </c>
      <c r="Q508">
        <v>199</v>
      </c>
      <c r="R508" t="s">
        <v>97</v>
      </c>
    </row>
    <row r="509" spans="1:18">
      <c r="A509" s="552">
        <v>508</v>
      </c>
      <c r="B509" s="403">
        <v>43300.648611111108</v>
      </c>
      <c r="C509" t="s">
        <v>97</v>
      </c>
      <c r="D509">
        <v>0.01</v>
      </c>
      <c r="E509" t="s">
        <v>253</v>
      </c>
      <c r="F509">
        <v>1.1606000000000001</v>
      </c>
      <c r="I509" s="403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1660</v>
      </c>
      <c r="Q509">
        <v>199</v>
      </c>
      <c r="R509" t="s">
        <v>97</v>
      </c>
    </row>
    <row r="510" spans="1:18">
      <c r="A510" s="552">
        <v>509</v>
      </c>
      <c r="B510" s="403">
        <v>43300.794444444444</v>
      </c>
      <c r="C510" t="s">
        <v>97</v>
      </c>
      <c r="D510">
        <v>0.02</v>
      </c>
      <c r="E510" t="s">
        <v>253</v>
      </c>
      <c r="F510">
        <v>1.1631</v>
      </c>
      <c r="I510" s="403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1662</v>
      </c>
      <c r="Q510">
        <v>199</v>
      </c>
      <c r="R510" t="s">
        <v>97</v>
      </c>
    </row>
    <row r="511" spans="1:18">
      <c r="A511" s="552">
        <v>510</v>
      </c>
      <c r="B511" s="403">
        <v>43300.802083333336</v>
      </c>
      <c r="C511" t="s">
        <v>97</v>
      </c>
      <c r="D511">
        <v>0.03</v>
      </c>
      <c r="E511" t="s">
        <v>253</v>
      </c>
      <c r="F511">
        <v>1.1646000000000001</v>
      </c>
      <c r="I511" s="403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1663</v>
      </c>
      <c r="Q511">
        <v>199</v>
      </c>
      <c r="R511" t="s">
        <v>97</v>
      </c>
    </row>
    <row r="512" spans="1:18">
      <c r="A512" s="552">
        <v>511</v>
      </c>
      <c r="B512" s="403">
        <v>43300.804861111108</v>
      </c>
      <c r="C512" t="s">
        <v>97</v>
      </c>
      <c r="D512">
        <v>0.04</v>
      </c>
      <c r="E512" t="s">
        <v>253</v>
      </c>
      <c r="F512">
        <v>1.1662999999999999</v>
      </c>
      <c r="I512" s="403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1659</v>
      </c>
      <c r="Q512">
        <v>199</v>
      </c>
      <c r="R512" t="s">
        <v>97</v>
      </c>
    </row>
    <row r="513" spans="1:18">
      <c r="A513" s="552">
        <v>518</v>
      </c>
      <c r="B513" s="403">
        <v>43301.624305555553</v>
      </c>
      <c r="C513" t="s">
        <v>97</v>
      </c>
      <c r="D513">
        <v>0.09</v>
      </c>
      <c r="E513" t="s">
        <v>253</v>
      </c>
      <c r="F513">
        <v>1.1714</v>
      </c>
      <c r="I513" s="403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1657</v>
      </c>
      <c r="Q513">
        <v>199</v>
      </c>
      <c r="R513" t="s">
        <v>97</v>
      </c>
    </row>
    <row r="514" spans="1:18">
      <c r="A514" s="552">
        <v>523</v>
      </c>
      <c r="B514" s="403">
        <v>43304.047222222223</v>
      </c>
      <c r="C514" t="s">
        <v>97</v>
      </c>
      <c r="D514">
        <v>0.13</v>
      </c>
      <c r="E514" t="s">
        <v>253</v>
      </c>
      <c r="F514">
        <v>1.1739999999999999</v>
      </c>
      <c r="I514" s="403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1656</v>
      </c>
      <c r="Q514">
        <v>199</v>
      </c>
      <c r="R514" t="s">
        <v>97</v>
      </c>
    </row>
    <row r="515" spans="1:18">
      <c r="A515" s="552">
        <v>530</v>
      </c>
      <c r="B515" s="403">
        <v>43304.481944444444</v>
      </c>
      <c r="C515" t="s">
        <v>97</v>
      </c>
      <c r="D515">
        <v>0.06</v>
      </c>
      <c r="E515" t="s">
        <v>253</v>
      </c>
      <c r="F515">
        <v>1.1692</v>
      </c>
      <c r="I515" s="403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1658</v>
      </c>
      <c r="Q515">
        <v>199</v>
      </c>
      <c r="R515" t="s">
        <v>97</v>
      </c>
    </row>
    <row r="516" spans="1:18">
      <c r="A516" s="552">
        <v>512</v>
      </c>
      <c r="B516" s="403">
        <v>43300.839583333334</v>
      </c>
      <c r="C516" t="s">
        <v>96</v>
      </c>
      <c r="D516">
        <v>0.01</v>
      </c>
      <c r="E516" t="s">
        <v>253</v>
      </c>
      <c r="F516">
        <v>1.1657999999999999</v>
      </c>
      <c r="I516" s="403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502</v>
      </c>
      <c r="Q516">
        <v>200</v>
      </c>
      <c r="R516" t="s">
        <v>96</v>
      </c>
    </row>
    <row r="517" spans="1:18">
      <c r="A517" s="552">
        <v>513</v>
      </c>
      <c r="B517" s="403">
        <v>43300.875</v>
      </c>
      <c r="C517" t="s">
        <v>96</v>
      </c>
      <c r="D517">
        <v>0.01</v>
      </c>
      <c r="E517" t="s">
        <v>253</v>
      </c>
      <c r="F517">
        <v>1.1645000000000001</v>
      </c>
      <c r="I517" s="403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1671</v>
      </c>
      <c r="Q517">
        <v>200</v>
      </c>
      <c r="R517" t="s">
        <v>96</v>
      </c>
    </row>
    <row r="518" spans="1:18">
      <c r="A518" s="552">
        <v>514</v>
      </c>
      <c r="B518" s="403">
        <v>43301.15625</v>
      </c>
      <c r="C518" t="s">
        <v>96</v>
      </c>
      <c r="D518">
        <v>0.01</v>
      </c>
      <c r="E518" t="s">
        <v>253</v>
      </c>
      <c r="F518">
        <v>1.1632</v>
      </c>
      <c r="I518" s="403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1670</v>
      </c>
      <c r="Q518">
        <v>200</v>
      </c>
      <c r="R518" t="s">
        <v>96</v>
      </c>
    </row>
    <row r="519" spans="1:18">
      <c r="A519" s="552">
        <v>515</v>
      </c>
      <c r="B519" s="403">
        <v>43301.339583333334</v>
      </c>
      <c r="C519" t="s">
        <v>96</v>
      </c>
      <c r="D519">
        <v>0.01</v>
      </c>
      <c r="E519" t="s">
        <v>253</v>
      </c>
      <c r="F519">
        <v>1.1668000000000001</v>
      </c>
      <c r="I519" s="403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502</v>
      </c>
      <c r="Q519">
        <v>201</v>
      </c>
      <c r="R519" t="s">
        <v>96</v>
      </c>
    </row>
    <row r="520" spans="1:18">
      <c r="A520" s="552">
        <v>516</v>
      </c>
      <c r="B520" s="403">
        <v>43301.354861111111</v>
      </c>
      <c r="C520" t="s">
        <v>96</v>
      </c>
      <c r="D520">
        <v>0.01</v>
      </c>
      <c r="E520" t="s">
        <v>253</v>
      </c>
      <c r="F520">
        <v>1.1656</v>
      </c>
      <c r="I520" s="403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1669</v>
      </c>
      <c r="Q520">
        <v>201</v>
      </c>
      <c r="R520" t="s">
        <v>96</v>
      </c>
    </row>
    <row r="521" spans="1:18">
      <c r="A521" s="552">
        <v>517</v>
      </c>
      <c r="B521" s="403">
        <v>43301.388888888891</v>
      </c>
      <c r="C521" t="s">
        <v>96</v>
      </c>
      <c r="D521">
        <v>0.01</v>
      </c>
      <c r="E521" t="s">
        <v>253</v>
      </c>
      <c r="F521">
        <v>1.1642999999999999</v>
      </c>
      <c r="I521" s="403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1668</v>
      </c>
      <c r="Q521">
        <v>201</v>
      </c>
      <c r="R521" t="s">
        <v>96</v>
      </c>
    </row>
    <row r="522" spans="1:18">
      <c r="A522" s="552">
        <v>519</v>
      </c>
      <c r="B522" s="403">
        <v>43301.627083333333</v>
      </c>
      <c r="C522" t="s">
        <v>96</v>
      </c>
      <c r="D522">
        <v>0.01</v>
      </c>
      <c r="E522" t="s">
        <v>253</v>
      </c>
      <c r="F522">
        <v>1.1705000000000001</v>
      </c>
      <c r="I522" s="403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502</v>
      </c>
      <c r="Q522">
        <v>202</v>
      </c>
      <c r="R522" t="s">
        <v>96</v>
      </c>
    </row>
    <row r="523" spans="1:18">
      <c r="A523" s="552">
        <v>520</v>
      </c>
      <c r="B523" s="403">
        <v>43301.645138888889</v>
      </c>
      <c r="C523" t="s">
        <v>96</v>
      </c>
      <c r="D523">
        <v>0.01</v>
      </c>
      <c r="E523" t="s">
        <v>253</v>
      </c>
      <c r="F523">
        <v>1.1716</v>
      </c>
      <c r="I523" s="403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502</v>
      </c>
      <c r="Q523">
        <v>203</v>
      </c>
      <c r="R523" t="s">
        <v>96</v>
      </c>
    </row>
    <row r="524" spans="1:18">
      <c r="A524" s="552">
        <v>521</v>
      </c>
      <c r="B524" s="403">
        <v>43301.658333333333</v>
      </c>
      <c r="C524" t="s">
        <v>96</v>
      </c>
      <c r="D524">
        <v>0.01</v>
      </c>
      <c r="E524" t="s">
        <v>253</v>
      </c>
      <c r="F524">
        <v>1.1702999999999999</v>
      </c>
      <c r="I524" s="403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1667</v>
      </c>
      <c r="Q524">
        <v>203</v>
      </c>
      <c r="R524" t="s">
        <v>96</v>
      </c>
    </row>
    <row r="525" spans="1:18">
      <c r="A525" s="552">
        <v>522</v>
      </c>
      <c r="B525" s="403">
        <v>43301.865277777775</v>
      </c>
      <c r="C525" t="s">
        <v>96</v>
      </c>
      <c r="D525">
        <v>0.01</v>
      </c>
      <c r="E525" t="s">
        <v>253</v>
      </c>
      <c r="F525">
        <v>1.1724000000000001</v>
      </c>
      <c r="I525" s="403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502</v>
      </c>
      <c r="Q525">
        <v>204</v>
      </c>
      <c r="R525" t="s">
        <v>96</v>
      </c>
    </row>
    <row r="526" spans="1:18">
      <c r="A526" s="552">
        <v>524</v>
      </c>
      <c r="B526" s="403">
        <v>43304.15902777778</v>
      </c>
      <c r="C526" t="s">
        <v>96</v>
      </c>
      <c r="D526">
        <v>0.01</v>
      </c>
      <c r="E526" t="s">
        <v>253</v>
      </c>
      <c r="F526">
        <v>1.1741999999999999</v>
      </c>
      <c r="I526" s="403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502</v>
      </c>
      <c r="Q526">
        <v>205</v>
      </c>
      <c r="R526" t="s">
        <v>96</v>
      </c>
    </row>
    <row r="527" spans="1:18">
      <c r="A527" s="552">
        <v>525</v>
      </c>
      <c r="B527" s="403">
        <v>43304.324999999997</v>
      </c>
      <c r="C527" t="s">
        <v>96</v>
      </c>
      <c r="D527">
        <v>0.01</v>
      </c>
      <c r="E527" t="s">
        <v>253</v>
      </c>
      <c r="F527">
        <v>1.1729000000000001</v>
      </c>
      <c r="I527" s="403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1666</v>
      </c>
      <c r="Q527">
        <v>205</v>
      </c>
      <c r="R527" t="s">
        <v>96</v>
      </c>
    </row>
    <row r="528" spans="1:18">
      <c r="A528" s="552">
        <v>526</v>
      </c>
      <c r="B528" s="403">
        <v>43304.381249999999</v>
      </c>
      <c r="C528" t="s">
        <v>96</v>
      </c>
      <c r="D528">
        <v>0.01</v>
      </c>
      <c r="E528" t="s">
        <v>253</v>
      </c>
      <c r="F528">
        <v>1.1716</v>
      </c>
      <c r="I528" s="403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519</v>
      </c>
      <c r="Q528">
        <v>205</v>
      </c>
      <c r="R528" t="s">
        <v>96</v>
      </c>
    </row>
    <row r="529" spans="1:18">
      <c r="A529" s="552">
        <v>527</v>
      </c>
      <c r="B529" s="403">
        <v>43304.446527777778</v>
      </c>
      <c r="C529" t="s">
        <v>96</v>
      </c>
      <c r="D529">
        <v>0.01</v>
      </c>
      <c r="E529" t="s">
        <v>253</v>
      </c>
      <c r="F529">
        <v>1.1722999999999999</v>
      </c>
      <c r="I529" s="403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502</v>
      </c>
      <c r="Q529">
        <v>206</v>
      </c>
      <c r="R529" t="s">
        <v>96</v>
      </c>
    </row>
    <row r="530" spans="1:18">
      <c r="A530" s="552">
        <v>528</v>
      </c>
      <c r="B530" s="403">
        <v>43304.454861111109</v>
      </c>
      <c r="C530" t="s">
        <v>96</v>
      </c>
      <c r="D530">
        <v>0.01</v>
      </c>
      <c r="E530" t="s">
        <v>253</v>
      </c>
      <c r="F530">
        <v>1.171</v>
      </c>
      <c r="I530" s="403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1665</v>
      </c>
      <c r="Q530">
        <v>206</v>
      </c>
      <c r="R530" t="s">
        <v>96</v>
      </c>
    </row>
    <row r="531" spans="1:18">
      <c r="A531" s="552">
        <v>529</v>
      </c>
      <c r="B531" s="403">
        <v>43304.479166666664</v>
      </c>
      <c r="C531" t="s">
        <v>96</v>
      </c>
      <c r="D531">
        <v>0.01</v>
      </c>
      <c r="E531" t="s">
        <v>253</v>
      </c>
      <c r="F531">
        <v>1.1697</v>
      </c>
      <c r="I531" s="403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1664</v>
      </c>
      <c r="Q531">
        <v>206</v>
      </c>
      <c r="R531" t="s">
        <v>96</v>
      </c>
    </row>
    <row r="532" spans="1:18">
      <c r="A532" s="552">
        <v>531</v>
      </c>
      <c r="B532" s="403">
        <v>43304.65347222222</v>
      </c>
      <c r="C532" t="s">
        <v>96</v>
      </c>
      <c r="D532">
        <v>0.01</v>
      </c>
      <c r="E532" t="s">
        <v>253</v>
      </c>
      <c r="F532">
        <v>1.1705000000000001</v>
      </c>
      <c r="I532" s="403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502</v>
      </c>
      <c r="Q532">
        <v>207</v>
      </c>
      <c r="R532" t="s">
        <v>96</v>
      </c>
    </row>
    <row r="533" spans="1:18">
      <c r="A533" s="552">
        <v>532</v>
      </c>
      <c r="B533" s="403">
        <v>43304.767361111109</v>
      </c>
      <c r="C533" t="s">
        <v>96</v>
      </c>
      <c r="D533">
        <v>0.01</v>
      </c>
      <c r="E533" t="s">
        <v>253</v>
      </c>
      <c r="F533">
        <v>1.1693</v>
      </c>
      <c r="I533" s="403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1655</v>
      </c>
      <c r="Q533">
        <v>207</v>
      </c>
      <c r="R533" t="s">
        <v>96</v>
      </c>
    </row>
    <row r="534" spans="1:18">
      <c r="A534" s="552">
        <v>533</v>
      </c>
      <c r="B534" s="403">
        <v>43305.279861111114</v>
      </c>
      <c r="C534" t="s">
        <v>96</v>
      </c>
      <c r="D534">
        <v>0.01</v>
      </c>
      <c r="E534" t="s">
        <v>253</v>
      </c>
      <c r="F534">
        <v>1.1679999999999999</v>
      </c>
      <c r="I534" s="403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1654</v>
      </c>
      <c r="Q534">
        <v>207</v>
      </c>
      <c r="R534" t="s">
        <v>96</v>
      </c>
    </row>
    <row r="535" spans="1:18">
      <c r="A535" s="552">
        <v>534</v>
      </c>
      <c r="B535" s="403">
        <v>43305.366666666669</v>
      </c>
      <c r="C535" t="s">
        <v>96</v>
      </c>
      <c r="D535">
        <v>0.02</v>
      </c>
      <c r="E535" t="s">
        <v>253</v>
      </c>
      <c r="F535">
        <v>1.1665000000000001</v>
      </c>
      <c r="I535" s="403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520</v>
      </c>
      <c r="Q535">
        <v>207</v>
      </c>
      <c r="R535" t="s">
        <v>96</v>
      </c>
    </row>
    <row r="536" spans="1:18">
      <c r="A536" s="552">
        <v>535</v>
      </c>
      <c r="B536" s="403">
        <v>43305.378472222219</v>
      </c>
      <c r="C536" t="s">
        <v>97</v>
      </c>
      <c r="D536">
        <v>0.01</v>
      </c>
      <c r="E536" t="s">
        <v>253</v>
      </c>
      <c r="F536">
        <v>1.1664000000000001</v>
      </c>
      <c r="I536" s="403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502</v>
      </c>
      <c r="Q536">
        <v>208</v>
      </c>
      <c r="R536" t="s">
        <v>97</v>
      </c>
    </row>
    <row r="537" spans="1:18">
      <c r="A537" s="552">
        <v>536</v>
      </c>
      <c r="B537" s="403">
        <v>43305.386111111111</v>
      </c>
      <c r="C537" t="s">
        <v>97</v>
      </c>
      <c r="D537">
        <v>0.01</v>
      </c>
      <c r="E537" t="s">
        <v>253</v>
      </c>
      <c r="F537">
        <v>1.1677999999999999</v>
      </c>
      <c r="I537" s="403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1651</v>
      </c>
      <c r="Q537">
        <v>208</v>
      </c>
      <c r="R537" t="s">
        <v>97</v>
      </c>
    </row>
    <row r="538" spans="1:18">
      <c r="A538" s="552">
        <v>537</v>
      </c>
      <c r="B538" s="403">
        <v>43305.4</v>
      </c>
      <c r="C538" t="s">
        <v>97</v>
      </c>
      <c r="D538">
        <v>0.01</v>
      </c>
      <c r="E538" t="s">
        <v>253</v>
      </c>
      <c r="F538">
        <v>1.17</v>
      </c>
      <c r="I538" s="403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1650</v>
      </c>
      <c r="Q538">
        <v>208</v>
      </c>
      <c r="R538" t="s">
        <v>97</v>
      </c>
    </row>
    <row r="539" spans="1:18">
      <c r="A539" s="552">
        <v>543</v>
      </c>
      <c r="B539" s="403">
        <v>43305.697222222225</v>
      </c>
      <c r="C539" t="s">
        <v>97</v>
      </c>
      <c r="D539">
        <v>0.02</v>
      </c>
      <c r="E539" t="s">
        <v>253</v>
      </c>
      <c r="F539">
        <v>1.1714</v>
      </c>
      <c r="I539" s="403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521</v>
      </c>
      <c r="Q539">
        <v>208</v>
      </c>
      <c r="R539" t="s">
        <v>97</v>
      </c>
    </row>
    <row r="540" spans="1:18">
      <c r="A540" s="552">
        <v>538</v>
      </c>
      <c r="B540" s="403">
        <v>43305.402083333334</v>
      </c>
      <c r="C540" t="s">
        <v>96</v>
      </c>
      <c r="D540">
        <v>0.01</v>
      </c>
      <c r="E540" t="s">
        <v>253</v>
      </c>
      <c r="F540">
        <v>1.1696</v>
      </c>
      <c r="I540" s="403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502</v>
      </c>
      <c r="Q540">
        <v>209</v>
      </c>
      <c r="R540" t="s">
        <v>96</v>
      </c>
    </row>
    <row r="541" spans="1:18">
      <c r="A541" s="552">
        <v>539</v>
      </c>
      <c r="B541" s="403">
        <v>43305.434027777781</v>
      </c>
      <c r="C541" t="s">
        <v>96</v>
      </c>
      <c r="D541">
        <v>0.01</v>
      </c>
      <c r="E541" t="s">
        <v>253</v>
      </c>
      <c r="F541">
        <v>1.1682999999999999</v>
      </c>
      <c r="I541" s="403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1653</v>
      </c>
      <c r="Q541">
        <v>209</v>
      </c>
      <c r="R541" t="s">
        <v>96</v>
      </c>
    </row>
    <row r="542" spans="1:18">
      <c r="A542" s="552">
        <v>540</v>
      </c>
      <c r="B542" s="403">
        <v>43305.559027777781</v>
      </c>
      <c r="C542" t="s">
        <v>96</v>
      </c>
      <c r="D542">
        <v>0.01</v>
      </c>
      <c r="E542" t="s">
        <v>253</v>
      </c>
      <c r="F542">
        <v>1.1706000000000001</v>
      </c>
      <c r="I542" s="403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502</v>
      </c>
      <c r="Q542">
        <v>210</v>
      </c>
      <c r="R542" t="s">
        <v>96</v>
      </c>
    </row>
    <row r="543" spans="1:18">
      <c r="A543" s="552">
        <v>541</v>
      </c>
      <c r="B543" s="403">
        <v>43305.609722222223</v>
      </c>
      <c r="C543" t="s">
        <v>96</v>
      </c>
      <c r="D543">
        <v>0.01</v>
      </c>
      <c r="E543" t="s">
        <v>253</v>
      </c>
      <c r="F543">
        <v>1.1694</v>
      </c>
      <c r="I543" s="403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1652</v>
      </c>
      <c r="Q543">
        <v>210</v>
      </c>
      <c r="R543" t="s">
        <v>96</v>
      </c>
    </row>
    <row r="544" spans="1:18">
      <c r="A544" s="552">
        <v>542</v>
      </c>
      <c r="B544" s="403">
        <v>43305.679861111108</v>
      </c>
      <c r="C544" t="s">
        <v>96</v>
      </c>
      <c r="D544">
        <v>0.01</v>
      </c>
      <c r="E544" t="s">
        <v>253</v>
      </c>
      <c r="F544">
        <v>1.1706000000000001</v>
      </c>
      <c r="I544" s="403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502</v>
      </c>
      <c r="Q544">
        <v>211</v>
      </c>
      <c r="R544" t="s">
        <v>96</v>
      </c>
    </row>
    <row r="545" spans="1:18">
      <c r="A545" s="552">
        <v>544</v>
      </c>
      <c r="B545" s="403">
        <v>43305.724305555559</v>
      </c>
      <c r="C545" t="s">
        <v>96</v>
      </c>
      <c r="D545">
        <v>0.01</v>
      </c>
      <c r="E545" t="s">
        <v>253</v>
      </c>
      <c r="F545">
        <v>1.1694</v>
      </c>
      <c r="I545" s="403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1649</v>
      </c>
      <c r="Q545">
        <v>211</v>
      </c>
      <c r="R545" t="s">
        <v>96</v>
      </c>
    </row>
    <row r="546" spans="1:18">
      <c r="A546" s="552">
        <v>545</v>
      </c>
      <c r="B546" s="403">
        <v>43305.75</v>
      </c>
      <c r="C546" t="s">
        <v>96</v>
      </c>
      <c r="D546">
        <v>0.01</v>
      </c>
      <c r="E546" t="s">
        <v>253</v>
      </c>
      <c r="F546">
        <v>1.1680999999999999</v>
      </c>
      <c r="I546" s="403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1648</v>
      </c>
      <c r="Q546">
        <v>211</v>
      </c>
      <c r="R546" t="s">
        <v>96</v>
      </c>
    </row>
    <row r="547" spans="1:18">
      <c r="A547" s="552">
        <v>546</v>
      </c>
      <c r="B547" s="403">
        <v>43305.822916666664</v>
      </c>
      <c r="C547" t="s">
        <v>97</v>
      </c>
      <c r="D547">
        <v>0.01</v>
      </c>
      <c r="E547" t="s">
        <v>253</v>
      </c>
      <c r="F547">
        <v>1.1685000000000001</v>
      </c>
      <c r="I547" s="403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502</v>
      </c>
      <c r="Q547">
        <v>212</v>
      </c>
      <c r="R547" t="s">
        <v>97</v>
      </c>
    </row>
    <row r="548" spans="1:18">
      <c r="A548" s="552">
        <v>547</v>
      </c>
      <c r="B548" s="403">
        <v>43306.370833333334</v>
      </c>
      <c r="C548" t="s">
        <v>97</v>
      </c>
      <c r="D548">
        <v>0.01</v>
      </c>
      <c r="E548" t="s">
        <v>253</v>
      </c>
      <c r="F548">
        <v>1.1698</v>
      </c>
      <c r="I548" s="403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1647</v>
      </c>
      <c r="Q548">
        <v>212</v>
      </c>
      <c r="R548" t="s">
        <v>97</v>
      </c>
    </row>
    <row r="549" spans="1:18">
      <c r="A549" s="552">
        <v>548</v>
      </c>
      <c r="B549" s="403">
        <v>43306.640972222223</v>
      </c>
      <c r="C549" t="s">
        <v>96</v>
      </c>
      <c r="D549">
        <v>0.01</v>
      </c>
      <c r="E549" t="s">
        <v>253</v>
      </c>
      <c r="F549">
        <v>1.1709000000000001</v>
      </c>
      <c r="I549" s="403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502</v>
      </c>
      <c r="Q549">
        <v>213</v>
      </c>
      <c r="R549" t="s">
        <v>96</v>
      </c>
    </row>
    <row r="550" spans="1:18">
      <c r="A550" s="552">
        <v>549</v>
      </c>
      <c r="B550" s="403">
        <v>43306.661111111112</v>
      </c>
      <c r="C550" t="s">
        <v>96</v>
      </c>
      <c r="D550">
        <v>0.01</v>
      </c>
      <c r="E550" t="s">
        <v>253</v>
      </c>
      <c r="F550">
        <v>1.1696</v>
      </c>
      <c r="I550" s="403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1646</v>
      </c>
      <c r="Q550">
        <v>213</v>
      </c>
      <c r="R550" t="s">
        <v>96</v>
      </c>
    </row>
    <row r="551" spans="1:18">
      <c r="A551" s="552">
        <v>550</v>
      </c>
      <c r="B551" s="403">
        <v>43306.697222222225</v>
      </c>
      <c r="C551" t="s">
        <v>96</v>
      </c>
      <c r="D551">
        <v>0.01</v>
      </c>
      <c r="E551" t="s">
        <v>253</v>
      </c>
      <c r="F551">
        <v>1.1682999999999999</v>
      </c>
      <c r="I551" s="403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1645</v>
      </c>
      <c r="Q551">
        <v>213</v>
      </c>
      <c r="R551" t="s">
        <v>96</v>
      </c>
    </row>
    <row r="552" spans="1:18">
      <c r="A552" s="552">
        <v>551</v>
      </c>
      <c r="B552" s="403">
        <v>43306.7</v>
      </c>
      <c r="C552" t="s">
        <v>97</v>
      </c>
      <c r="D552">
        <v>0.01</v>
      </c>
      <c r="E552" t="s">
        <v>253</v>
      </c>
      <c r="F552">
        <v>1.1684000000000001</v>
      </c>
      <c r="I552" s="403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490</v>
      </c>
      <c r="Q552">
        <v>214</v>
      </c>
      <c r="R552" t="s">
        <v>97</v>
      </c>
    </row>
    <row r="553" spans="1:18">
      <c r="A553" s="552">
        <v>552</v>
      </c>
      <c r="B553" s="403">
        <v>43306.758333333331</v>
      </c>
      <c r="C553" t="s">
        <v>97</v>
      </c>
      <c r="D553">
        <v>0.01</v>
      </c>
      <c r="E553" t="s">
        <v>253</v>
      </c>
      <c r="F553">
        <v>1.1673</v>
      </c>
      <c r="I553" s="403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502</v>
      </c>
      <c r="Q553">
        <v>215</v>
      </c>
      <c r="R553" t="s">
        <v>97</v>
      </c>
    </row>
    <row r="554" spans="1:18">
      <c r="A554" s="552">
        <v>553</v>
      </c>
      <c r="B554" s="403">
        <v>43306.807638888888</v>
      </c>
      <c r="C554" t="s">
        <v>97</v>
      </c>
      <c r="D554">
        <v>0.01</v>
      </c>
      <c r="E554" t="s">
        <v>253</v>
      </c>
      <c r="F554">
        <v>1.1686000000000001</v>
      </c>
      <c r="I554" s="403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1643</v>
      </c>
      <c r="Q554">
        <v>215</v>
      </c>
      <c r="R554" t="s">
        <v>97</v>
      </c>
    </row>
    <row r="555" spans="1:18">
      <c r="A555" s="552">
        <v>554</v>
      </c>
      <c r="B555" s="403">
        <v>43306.837500000001</v>
      </c>
      <c r="C555" t="s">
        <v>97</v>
      </c>
      <c r="D555">
        <v>0.01</v>
      </c>
      <c r="E555" t="s">
        <v>253</v>
      </c>
      <c r="F555">
        <v>1.1700999999999999</v>
      </c>
      <c r="I555" s="403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1642</v>
      </c>
      <c r="Q555">
        <v>215</v>
      </c>
      <c r="R555" t="s">
        <v>97</v>
      </c>
    </row>
    <row r="556" spans="1:18">
      <c r="A556" s="552">
        <v>556</v>
      </c>
      <c r="B556" s="403">
        <v>43306.902083333334</v>
      </c>
      <c r="C556" t="s">
        <v>97</v>
      </c>
      <c r="D556">
        <v>0.02</v>
      </c>
      <c r="E556" t="s">
        <v>253</v>
      </c>
      <c r="F556">
        <v>1.1716</v>
      </c>
      <c r="I556" s="403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1641</v>
      </c>
      <c r="Q556">
        <v>215</v>
      </c>
      <c r="R556" t="s">
        <v>97</v>
      </c>
    </row>
    <row r="557" spans="1:18">
      <c r="A557" s="552">
        <v>557</v>
      </c>
      <c r="B557" s="403">
        <v>43306.911111111112</v>
      </c>
      <c r="C557" t="s">
        <v>97</v>
      </c>
      <c r="D557">
        <v>0.03</v>
      </c>
      <c r="E557" t="s">
        <v>253</v>
      </c>
      <c r="F557">
        <v>1.1731</v>
      </c>
      <c r="I557" s="403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1640</v>
      </c>
      <c r="Q557">
        <v>215</v>
      </c>
      <c r="R557" t="s">
        <v>97</v>
      </c>
    </row>
    <row r="558" spans="1:18">
      <c r="A558" s="552">
        <v>555</v>
      </c>
      <c r="B558" s="403">
        <v>43306.853472222225</v>
      </c>
      <c r="C558" t="s">
        <v>96</v>
      </c>
      <c r="D558">
        <v>0.01</v>
      </c>
      <c r="E558" t="s">
        <v>253</v>
      </c>
      <c r="F558">
        <v>1.1702999999999999</v>
      </c>
      <c r="I558" s="403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502</v>
      </c>
      <c r="Q558">
        <v>216</v>
      </c>
      <c r="R558" t="s">
        <v>96</v>
      </c>
    </row>
    <row r="559" spans="1:18">
      <c r="A559" s="552">
        <v>558</v>
      </c>
      <c r="B559" s="403">
        <v>43306.915277777778</v>
      </c>
      <c r="C559" t="s">
        <v>96</v>
      </c>
      <c r="D559">
        <v>0.01</v>
      </c>
      <c r="E559" t="s">
        <v>253</v>
      </c>
      <c r="F559">
        <v>1.1733</v>
      </c>
      <c r="I559" s="403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502</v>
      </c>
      <c r="Q559">
        <v>217</v>
      </c>
      <c r="R559" t="s">
        <v>96</v>
      </c>
    </row>
    <row r="560" spans="1:18">
      <c r="A560" s="552">
        <v>559</v>
      </c>
      <c r="B560" s="403">
        <v>43306.92291666667</v>
      </c>
      <c r="C560" t="s">
        <v>96</v>
      </c>
      <c r="D560">
        <v>0.01</v>
      </c>
      <c r="E560" t="s">
        <v>253</v>
      </c>
      <c r="F560">
        <v>1.1719999999999999</v>
      </c>
      <c r="I560" s="403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1644</v>
      </c>
      <c r="Q560">
        <v>217</v>
      </c>
      <c r="R560" t="s">
        <v>96</v>
      </c>
    </row>
    <row r="561" spans="1:18">
      <c r="A561" s="552">
        <v>560</v>
      </c>
      <c r="B561" s="403">
        <v>43307.356249999997</v>
      </c>
      <c r="C561" t="s">
        <v>96</v>
      </c>
      <c r="D561">
        <v>0.01</v>
      </c>
      <c r="E561" t="s">
        <v>253</v>
      </c>
      <c r="F561">
        <v>1.1736</v>
      </c>
      <c r="I561" s="403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502</v>
      </c>
      <c r="Q561">
        <v>218</v>
      </c>
      <c r="R561" t="s">
        <v>96</v>
      </c>
    </row>
    <row r="562" spans="1:18">
      <c r="A562" s="552">
        <v>561</v>
      </c>
      <c r="B562" s="403">
        <v>43307.425694444442</v>
      </c>
      <c r="C562" t="s">
        <v>96</v>
      </c>
      <c r="D562">
        <v>0.01</v>
      </c>
      <c r="E562" t="s">
        <v>253</v>
      </c>
      <c r="F562">
        <v>1.1721999999999999</v>
      </c>
      <c r="I562" s="403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1638</v>
      </c>
      <c r="Q562">
        <v>218</v>
      </c>
      <c r="R562" t="s">
        <v>96</v>
      </c>
    </row>
    <row r="563" spans="1:18">
      <c r="A563" s="552">
        <v>562</v>
      </c>
      <c r="B563" s="403">
        <v>43307.47152777778</v>
      </c>
      <c r="C563" t="s">
        <v>96</v>
      </c>
      <c r="D563">
        <v>0.01</v>
      </c>
      <c r="E563" t="s">
        <v>253</v>
      </c>
      <c r="F563">
        <v>1.1708000000000001</v>
      </c>
      <c r="I563" s="403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1637</v>
      </c>
      <c r="Q563">
        <v>218</v>
      </c>
      <c r="R563" t="s">
        <v>96</v>
      </c>
    </row>
    <row r="564" spans="1:18">
      <c r="A564" s="552">
        <v>564</v>
      </c>
      <c r="B564" s="403">
        <v>43307.628472222219</v>
      </c>
      <c r="C564" t="s">
        <v>96</v>
      </c>
      <c r="D564">
        <v>0.02</v>
      </c>
      <c r="E564" t="s">
        <v>253</v>
      </c>
      <c r="F564">
        <v>1.1694</v>
      </c>
      <c r="I564" s="403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1636</v>
      </c>
      <c r="Q564">
        <v>218</v>
      </c>
      <c r="R564" t="s">
        <v>96</v>
      </c>
    </row>
    <row r="565" spans="1:18">
      <c r="A565" s="552">
        <v>565</v>
      </c>
      <c r="B565" s="403">
        <v>43307.647916666669</v>
      </c>
      <c r="C565" t="s">
        <v>96</v>
      </c>
      <c r="D565">
        <v>0.03</v>
      </c>
      <c r="E565" t="s">
        <v>253</v>
      </c>
      <c r="F565">
        <v>1.1678999999999999</v>
      </c>
      <c r="I565" s="403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1635</v>
      </c>
      <c r="Q565">
        <v>218</v>
      </c>
      <c r="R565" t="s">
        <v>96</v>
      </c>
    </row>
    <row r="566" spans="1:18">
      <c r="A566" s="552">
        <v>567</v>
      </c>
      <c r="B566" s="403">
        <v>43307.681250000001</v>
      </c>
      <c r="C566" t="s">
        <v>96</v>
      </c>
      <c r="D566">
        <v>0.04</v>
      </c>
      <c r="E566" t="s">
        <v>253</v>
      </c>
      <c r="F566">
        <v>1.1662999999999999</v>
      </c>
      <c r="I566" s="403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1634</v>
      </c>
      <c r="Q566">
        <v>218</v>
      </c>
      <c r="R566" t="s">
        <v>96</v>
      </c>
    </row>
    <row r="567" spans="1:18">
      <c r="A567" s="552">
        <v>569</v>
      </c>
      <c r="B567" s="403">
        <v>43307.859722222223</v>
      </c>
      <c r="C567" t="s">
        <v>96</v>
      </c>
      <c r="D567">
        <v>0.06</v>
      </c>
      <c r="E567" t="s">
        <v>253</v>
      </c>
      <c r="F567">
        <v>1.1642999999999999</v>
      </c>
      <c r="I567" s="403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1633</v>
      </c>
      <c r="Q567">
        <v>218</v>
      </c>
      <c r="R567" t="s">
        <v>96</v>
      </c>
    </row>
    <row r="568" spans="1:18">
      <c r="A568" s="552">
        <v>563</v>
      </c>
      <c r="B568" s="403">
        <v>43307.627083333333</v>
      </c>
      <c r="C568" t="s">
        <v>97</v>
      </c>
      <c r="D568">
        <v>0.01</v>
      </c>
      <c r="E568" t="s">
        <v>253</v>
      </c>
      <c r="F568">
        <v>1.1698</v>
      </c>
      <c r="I568" s="403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490</v>
      </c>
      <c r="Q568">
        <v>219</v>
      </c>
      <c r="R568" t="s">
        <v>97</v>
      </c>
    </row>
    <row r="569" spans="1:18">
      <c r="A569" s="552">
        <v>566</v>
      </c>
      <c r="B569" s="403">
        <v>43307.65</v>
      </c>
      <c r="C569" t="s">
        <v>97</v>
      </c>
      <c r="D569">
        <v>0.01</v>
      </c>
      <c r="E569" t="s">
        <v>253</v>
      </c>
      <c r="F569">
        <v>1.1680999999999999</v>
      </c>
      <c r="I569" s="403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502</v>
      </c>
      <c r="Q569">
        <v>220</v>
      </c>
      <c r="R569" t="s">
        <v>97</v>
      </c>
    </row>
    <row r="570" spans="1:18">
      <c r="A570" s="552">
        <v>568</v>
      </c>
      <c r="B570" s="403">
        <v>43307.69027777778</v>
      </c>
      <c r="C570" t="s">
        <v>97</v>
      </c>
      <c r="D570">
        <v>0.01</v>
      </c>
      <c r="E570" t="s">
        <v>253</v>
      </c>
      <c r="F570">
        <v>1.1657999999999999</v>
      </c>
      <c r="I570" s="403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502</v>
      </c>
      <c r="Q570">
        <v>221</v>
      </c>
      <c r="R570" t="s">
        <v>97</v>
      </c>
    </row>
    <row r="571" spans="1:18">
      <c r="A571" s="552">
        <v>570</v>
      </c>
      <c r="B571" s="403">
        <v>43308.362500000003</v>
      </c>
      <c r="C571" t="s">
        <v>97</v>
      </c>
      <c r="D571">
        <v>0.01</v>
      </c>
      <c r="E571" t="s">
        <v>253</v>
      </c>
      <c r="F571">
        <v>1.1642999999999999</v>
      </c>
      <c r="I571" s="403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502</v>
      </c>
      <c r="Q571">
        <v>222</v>
      </c>
      <c r="R571" t="s">
        <v>97</v>
      </c>
    </row>
    <row r="572" spans="1:18">
      <c r="A572" s="552">
        <v>571</v>
      </c>
      <c r="B572" s="403">
        <v>43308.38958333333</v>
      </c>
      <c r="C572" t="s">
        <v>97</v>
      </c>
      <c r="D572">
        <v>0.01</v>
      </c>
      <c r="E572" t="s">
        <v>253</v>
      </c>
      <c r="F572">
        <v>1.1655</v>
      </c>
      <c r="I572" s="403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1639</v>
      </c>
      <c r="Q572">
        <v>222</v>
      </c>
      <c r="R572" t="s">
        <v>97</v>
      </c>
    </row>
    <row r="573" spans="1:18">
      <c r="A573" s="552">
        <v>572</v>
      </c>
      <c r="B573" s="403">
        <v>43308.505555555559</v>
      </c>
      <c r="C573" t="s">
        <v>97</v>
      </c>
      <c r="D573">
        <v>0.01</v>
      </c>
      <c r="E573" t="s">
        <v>253</v>
      </c>
      <c r="F573">
        <v>1.1625000000000001</v>
      </c>
      <c r="I573" s="403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502</v>
      </c>
      <c r="Q573">
        <v>223</v>
      </c>
      <c r="R573" t="s">
        <v>97</v>
      </c>
    </row>
    <row r="574" spans="1:18">
      <c r="A574" s="552">
        <v>573</v>
      </c>
      <c r="B574" s="403">
        <v>43308.62222222222</v>
      </c>
      <c r="C574" t="s">
        <v>97</v>
      </c>
      <c r="D574">
        <v>0.01</v>
      </c>
      <c r="E574" t="s">
        <v>253</v>
      </c>
      <c r="F574">
        <v>1.1637999999999999</v>
      </c>
      <c r="I574" s="403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1632</v>
      </c>
      <c r="Q574">
        <v>223</v>
      </c>
      <c r="R574" t="s">
        <v>97</v>
      </c>
    </row>
    <row r="575" spans="1:18">
      <c r="A575" s="552">
        <v>574</v>
      </c>
      <c r="B575" s="403">
        <v>43308.640277777777</v>
      </c>
      <c r="C575" t="s">
        <v>97</v>
      </c>
      <c r="D575">
        <v>0.01</v>
      </c>
      <c r="E575" t="s">
        <v>253</v>
      </c>
      <c r="F575">
        <v>1.1652</v>
      </c>
      <c r="I575" s="403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1630</v>
      </c>
      <c r="Q575">
        <v>223</v>
      </c>
      <c r="R575" t="s">
        <v>97</v>
      </c>
    </row>
    <row r="576" spans="1:18">
      <c r="A576" s="552">
        <v>575</v>
      </c>
      <c r="B576" s="403">
        <v>43311.408333333333</v>
      </c>
      <c r="C576" t="s">
        <v>97</v>
      </c>
      <c r="D576">
        <v>0.02</v>
      </c>
      <c r="E576" t="s">
        <v>253</v>
      </c>
      <c r="F576">
        <v>1.1666000000000001</v>
      </c>
      <c r="I576" s="403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1631</v>
      </c>
      <c r="Q576">
        <v>223</v>
      </c>
      <c r="R576" t="s">
        <v>97</v>
      </c>
    </row>
    <row r="577" spans="1:18">
      <c r="A577" s="552">
        <v>576</v>
      </c>
      <c r="B577" s="403">
        <v>43311.47152777778</v>
      </c>
      <c r="C577" t="s">
        <v>97</v>
      </c>
      <c r="D577">
        <v>0.03</v>
      </c>
      <c r="E577" t="s">
        <v>253</v>
      </c>
      <c r="F577">
        <v>1.1681999999999999</v>
      </c>
      <c r="I577" s="403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1629</v>
      </c>
      <c r="Q577">
        <v>223</v>
      </c>
      <c r="R577" t="s">
        <v>97</v>
      </c>
    </row>
    <row r="578" spans="1:18">
      <c r="A578" s="552">
        <v>578</v>
      </c>
      <c r="B578" s="403">
        <v>43311.626388888886</v>
      </c>
      <c r="C578" t="s">
        <v>97</v>
      </c>
      <c r="D578">
        <v>0.04</v>
      </c>
      <c r="E578" t="s">
        <v>253</v>
      </c>
      <c r="F578">
        <v>1.1698</v>
      </c>
      <c r="I578" s="403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1628</v>
      </c>
      <c r="Q578">
        <v>223</v>
      </c>
      <c r="R578" t="s">
        <v>97</v>
      </c>
    </row>
    <row r="579" spans="1:18">
      <c r="A579" s="552">
        <v>580</v>
      </c>
      <c r="B579" s="403">
        <v>43311.734722222223</v>
      </c>
      <c r="C579" t="s">
        <v>97</v>
      </c>
      <c r="D579">
        <v>0.06</v>
      </c>
      <c r="E579" t="s">
        <v>253</v>
      </c>
      <c r="F579">
        <v>1.1717</v>
      </c>
      <c r="I579" s="403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1627</v>
      </c>
      <c r="Q579">
        <v>223</v>
      </c>
      <c r="R579" t="s">
        <v>97</v>
      </c>
    </row>
    <row r="580" spans="1:18">
      <c r="A580" s="552">
        <v>585</v>
      </c>
      <c r="B580" s="403">
        <v>43312.551388888889</v>
      </c>
      <c r="C580" t="s">
        <v>97</v>
      </c>
      <c r="D580">
        <v>0.09</v>
      </c>
      <c r="E580" t="s">
        <v>253</v>
      </c>
      <c r="F580">
        <v>1.1740999999999999</v>
      </c>
      <c r="I580" s="403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1626</v>
      </c>
      <c r="Q580">
        <v>223</v>
      </c>
      <c r="R580" t="s">
        <v>97</v>
      </c>
    </row>
    <row r="581" spans="1:18">
      <c r="A581" s="552">
        <v>577</v>
      </c>
      <c r="B581" s="403">
        <v>43311.490277777775</v>
      </c>
      <c r="C581" t="s">
        <v>96</v>
      </c>
      <c r="D581">
        <v>0.01</v>
      </c>
      <c r="E581" t="s">
        <v>253</v>
      </c>
      <c r="F581">
        <v>1.1689000000000001</v>
      </c>
      <c r="I581" s="403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502</v>
      </c>
      <c r="Q581">
        <v>224</v>
      </c>
      <c r="R581" t="s">
        <v>96</v>
      </c>
    </row>
    <row r="582" spans="1:18">
      <c r="A582" s="552">
        <v>579</v>
      </c>
      <c r="B582" s="403">
        <v>43311.669444444444</v>
      </c>
      <c r="C582" t="s">
        <v>96</v>
      </c>
      <c r="D582">
        <v>0.01</v>
      </c>
      <c r="E582" t="s">
        <v>253</v>
      </c>
      <c r="F582">
        <v>1.1706000000000001</v>
      </c>
      <c r="I582" s="403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502</v>
      </c>
      <c r="Q582">
        <v>225</v>
      </c>
      <c r="R582" t="s">
        <v>96</v>
      </c>
    </row>
    <row r="583" spans="1:18">
      <c r="A583" s="552">
        <v>581</v>
      </c>
      <c r="B583" s="403">
        <v>43312.180555555555</v>
      </c>
      <c r="C583" t="s">
        <v>96</v>
      </c>
      <c r="D583">
        <v>0.01</v>
      </c>
      <c r="E583" t="s">
        <v>253</v>
      </c>
      <c r="F583">
        <v>1.1705000000000001</v>
      </c>
      <c r="I583" s="403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502</v>
      </c>
      <c r="Q583">
        <v>226</v>
      </c>
      <c r="R583" t="s">
        <v>96</v>
      </c>
    </row>
    <row r="584" spans="1:18">
      <c r="A584" s="552">
        <v>582</v>
      </c>
      <c r="B584" s="403">
        <v>43312.37777777778</v>
      </c>
      <c r="C584" t="s">
        <v>96</v>
      </c>
      <c r="D584">
        <v>0.01</v>
      </c>
      <c r="E584" t="s">
        <v>253</v>
      </c>
      <c r="F584">
        <v>1.1718999999999999</v>
      </c>
      <c r="I584" s="403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502</v>
      </c>
      <c r="Q584">
        <v>227</v>
      </c>
      <c r="R584" t="s">
        <v>96</v>
      </c>
    </row>
    <row r="585" spans="1:18">
      <c r="A585" s="552">
        <v>583</v>
      </c>
      <c r="B585" s="403">
        <v>43312.459722222222</v>
      </c>
      <c r="C585" t="s">
        <v>96</v>
      </c>
      <c r="D585">
        <v>0.01</v>
      </c>
      <c r="E585" t="s">
        <v>253</v>
      </c>
      <c r="F585">
        <v>1.1722999999999999</v>
      </c>
      <c r="I585" s="403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502</v>
      </c>
      <c r="Q585">
        <v>228</v>
      </c>
      <c r="R585" t="s">
        <v>96</v>
      </c>
    </row>
    <row r="586" spans="1:18">
      <c r="A586" s="552">
        <v>584</v>
      </c>
      <c r="B586" s="403">
        <v>43312.531944444447</v>
      </c>
      <c r="C586" t="s">
        <v>96</v>
      </c>
      <c r="D586">
        <v>0.01</v>
      </c>
      <c r="E586" t="s">
        <v>253</v>
      </c>
      <c r="F586">
        <v>1.1731</v>
      </c>
      <c r="I586" s="403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490</v>
      </c>
      <c r="Q586">
        <v>229</v>
      </c>
      <c r="R586" t="s">
        <v>96</v>
      </c>
    </row>
    <row r="587" spans="1:18">
      <c r="A587" s="552">
        <v>586</v>
      </c>
      <c r="B587" s="403">
        <v>43312.617361111108</v>
      </c>
      <c r="C587" t="s">
        <v>96</v>
      </c>
      <c r="D587">
        <v>0.01</v>
      </c>
      <c r="E587" t="s">
        <v>253</v>
      </c>
      <c r="F587">
        <v>1.1737</v>
      </c>
      <c r="I587" s="403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502</v>
      </c>
      <c r="Q587">
        <v>230</v>
      </c>
      <c r="R587" t="s">
        <v>96</v>
      </c>
    </row>
    <row r="588" spans="1:18">
      <c r="A588" s="552">
        <v>587</v>
      </c>
      <c r="B588" s="403">
        <v>43312.630555555559</v>
      </c>
      <c r="C588" t="s">
        <v>96</v>
      </c>
      <c r="D588">
        <v>0.01</v>
      </c>
      <c r="E588" t="s">
        <v>253</v>
      </c>
      <c r="F588">
        <v>1.1718999999999999</v>
      </c>
      <c r="I588" s="403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1575</v>
      </c>
      <c r="Q588">
        <v>230</v>
      </c>
      <c r="R588" t="s">
        <v>96</v>
      </c>
    </row>
    <row r="589" spans="1:18">
      <c r="A589" s="552">
        <v>588</v>
      </c>
      <c r="B589" s="403">
        <v>43312.660416666666</v>
      </c>
      <c r="C589" t="s">
        <v>96</v>
      </c>
      <c r="D589">
        <v>0.01</v>
      </c>
      <c r="E589" t="s">
        <v>253</v>
      </c>
      <c r="F589">
        <v>1.1705000000000001</v>
      </c>
      <c r="I589" s="403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1574</v>
      </c>
      <c r="Q589">
        <v>230</v>
      </c>
      <c r="R589" t="s">
        <v>96</v>
      </c>
    </row>
    <row r="590" spans="1:18">
      <c r="A590" s="552">
        <v>589</v>
      </c>
      <c r="B590" s="403">
        <v>43312.801388888889</v>
      </c>
      <c r="C590" t="s">
        <v>96</v>
      </c>
      <c r="D590">
        <v>0.02</v>
      </c>
      <c r="E590" t="s">
        <v>253</v>
      </c>
      <c r="F590">
        <v>1.1691</v>
      </c>
      <c r="I590" s="403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1576</v>
      </c>
      <c r="Q590">
        <v>230</v>
      </c>
      <c r="R590" t="s">
        <v>96</v>
      </c>
    </row>
    <row r="591" spans="1:18">
      <c r="A591" s="552">
        <v>590</v>
      </c>
      <c r="B591" s="403">
        <v>43313.34097222222</v>
      </c>
      <c r="C591" t="s">
        <v>96</v>
      </c>
      <c r="D591">
        <v>0.03</v>
      </c>
      <c r="E591" t="s">
        <v>253</v>
      </c>
      <c r="F591">
        <v>1.1676</v>
      </c>
      <c r="I591" s="403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1577</v>
      </c>
      <c r="Q591">
        <v>230</v>
      </c>
      <c r="R591" t="s">
        <v>96</v>
      </c>
    </row>
    <row r="592" spans="1:18">
      <c r="A592" s="552">
        <v>594</v>
      </c>
      <c r="B592" s="403">
        <v>43313.890972222223</v>
      </c>
      <c r="C592" t="s">
        <v>96</v>
      </c>
      <c r="D592">
        <v>0.04</v>
      </c>
      <c r="E592" t="s">
        <v>253</v>
      </c>
      <c r="F592">
        <v>1.1659999999999999</v>
      </c>
      <c r="I592" s="403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1578</v>
      </c>
      <c r="Q592">
        <v>230</v>
      </c>
      <c r="R592" t="s">
        <v>96</v>
      </c>
    </row>
    <row r="593" spans="1:18">
      <c r="A593" s="552">
        <v>596</v>
      </c>
      <c r="B593" s="403">
        <v>43314.361111111109</v>
      </c>
      <c r="C593" t="s">
        <v>96</v>
      </c>
      <c r="D593">
        <v>0.06</v>
      </c>
      <c r="E593" t="s">
        <v>253</v>
      </c>
      <c r="F593">
        <v>1.1640999999999999</v>
      </c>
      <c r="I593" s="403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1579</v>
      </c>
      <c r="Q593">
        <v>230</v>
      </c>
      <c r="R593" t="s">
        <v>96</v>
      </c>
    </row>
    <row r="594" spans="1:18">
      <c r="A594" s="552">
        <v>598</v>
      </c>
      <c r="B594" s="403">
        <v>43314.474305555559</v>
      </c>
      <c r="C594" t="s">
        <v>96</v>
      </c>
      <c r="D594">
        <v>0.09</v>
      </c>
      <c r="E594" t="s">
        <v>253</v>
      </c>
      <c r="F594">
        <v>1.1617999999999999</v>
      </c>
      <c r="I594" s="403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1580</v>
      </c>
      <c r="Q594">
        <v>230</v>
      </c>
      <c r="R594" t="s">
        <v>96</v>
      </c>
    </row>
    <row r="595" spans="1:18">
      <c r="A595" s="552">
        <v>602</v>
      </c>
      <c r="B595" s="403">
        <v>43314.859027777777</v>
      </c>
      <c r="C595" t="s">
        <v>96</v>
      </c>
      <c r="D595">
        <v>0.13</v>
      </c>
      <c r="E595" t="s">
        <v>253</v>
      </c>
      <c r="F595">
        <v>1.1592</v>
      </c>
      <c r="I595" s="403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1581</v>
      </c>
      <c r="Q595">
        <v>230</v>
      </c>
      <c r="R595" t="s">
        <v>96</v>
      </c>
    </row>
    <row r="596" spans="1:18">
      <c r="A596" s="552">
        <v>609</v>
      </c>
      <c r="B596" s="403">
        <v>43318.097916666666</v>
      </c>
      <c r="C596" t="s">
        <v>96</v>
      </c>
      <c r="D596">
        <v>0.2</v>
      </c>
      <c r="E596" t="s">
        <v>253</v>
      </c>
      <c r="F596">
        <v>1.1559999999999999</v>
      </c>
      <c r="I596" s="403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1583</v>
      </c>
      <c r="Q596">
        <v>230</v>
      </c>
      <c r="R596" t="s">
        <v>96</v>
      </c>
    </row>
    <row r="597" spans="1:18">
      <c r="A597" s="552">
        <v>622</v>
      </c>
      <c r="B597" s="403">
        <v>43322.039583333331</v>
      </c>
      <c r="C597" t="s">
        <v>96</v>
      </c>
      <c r="D597">
        <v>0.32</v>
      </c>
      <c r="E597" t="s">
        <v>253</v>
      </c>
      <c r="F597">
        <v>1.1520999999999999</v>
      </c>
      <c r="I597" s="403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1582</v>
      </c>
      <c r="Q597">
        <v>230</v>
      </c>
      <c r="R597" t="s">
        <v>96</v>
      </c>
    </row>
    <row r="598" spans="1:18">
      <c r="A598" s="552">
        <v>624</v>
      </c>
      <c r="B598" s="403">
        <v>43322.302777777775</v>
      </c>
      <c r="C598" t="s">
        <v>96</v>
      </c>
      <c r="D598">
        <v>0.52</v>
      </c>
      <c r="E598" t="s">
        <v>253</v>
      </c>
      <c r="F598">
        <v>1.1464000000000001</v>
      </c>
      <c r="I598" s="403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1573</v>
      </c>
      <c r="Q598">
        <v>230</v>
      </c>
      <c r="R598" t="s">
        <v>96</v>
      </c>
    </row>
    <row r="599" spans="1:18">
      <c r="A599" s="552">
        <v>637</v>
      </c>
      <c r="B599" s="403">
        <v>43322.743750000001</v>
      </c>
      <c r="C599" t="s">
        <v>96</v>
      </c>
      <c r="D599">
        <v>0.86</v>
      </c>
      <c r="E599" t="s">
        <v>253</v>
      </c>
      <c r="F599">
        <v>1.1409</v>
      </c>
      <c r="I599" s="403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1572</v>
      </c>
      <c r="Q599">
        <v>230</v>
      </c>
      <c r="R599" t="s">
        <v>96</v>
      </c>
    </row>
    <row r="600" spans="1:18">
      <c r="A600" s="552">
        <v>660</v>
      </c>
      <c r="B600" s="403">
        <v>43326.745138888888</v>
      </c>
      <c r="C600" t="s">
        <v>96</v>
      </c>
      <c r="D600">
        <v>1.47</v>
      </c>
      <c r="E600" t="s">
        <v>253</v>
      </c>
      <c r="F600">
        <v>1.1349</v>
      </c>
      <c r="I600" s="403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1571</v>
      </c>
      <c r="Q600">
        <v>230</v>
      </c>
      <c r="R600" t="s">
        <v>96</v>
      </c>
    </row>
    <row r="601" spans="1:18">
      <c r="A601" s="552">
        <v>591</v>
      </c>
      <c r="B601" s="403">
        <v>43313.367361111108</v>
      </c>
      <c r="C601" t="s">
        <v>97</v>
      </c>
      <c r="D601">
        <v>0.01</v>
      </c>
      <c r="E601" t="s">
        <v>253</v>
      </c>
      <c r="F601">
        <v>1.1679999999999999</v>
      </c>
      <c r="I601" s="403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502</v>
      </c>
      <c r="Q601">
        <v>231</v>
      </c>
      <c r="R601" t="s">
        <v>97</v>
      </c>
    </row>
    <row r="602" spans="1:18">
      <c r="A602" s="552">
        <v>592</v>
      </c>
      <c r="B602" s="403">
        <v>43313.400694444441</v>
      </c>
      <c r="C602" t="s">
        <v>97</v>
      </c>
      <c r="D602">
        <v>0.01</v>
      </c>
      <c r="E602" t="s">
        <v>253</v>
      </c>
      <c r="F602">
        <v>1.1692</v>
      </c>
      <c r="I602" s="403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1625</v>
      </c>
      <c r="Q602">
        <v>231</v>
      </c>
      <c r="R602" t="s">
        <v>97</v>
      </c>
    </row>
    <row r="603" spans="1:18">
      <c r="A603" s="552">
        <v>593</v>
      </c>
      <c r="B603" s="403">
        <v>43313.706944444442</v>
      </c>
      <c r="C603" t="s">
        <v>97</v>
      </c>
      <c r="D603">
        <v>0.01</v>
      </c>
      <c r="E603" t="s">
        <v>253</v>
      </c>
      <c r="F603">
        <v>1.1672</v>
      </c>
      <c r="I603" s="403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502</v>
      </c>
      <c r="Q603">
        <v>232</v>
      </c>
      <c r="R603" t="s">
        <v>97</v>
      </c>
    </row>
    <row r="604" spans="1:18">
      <c r="A604" s="552">
        <v>595</v>
      </c>
      <c r="B604" s="403">
        <v>43314.145833333336</v>
      </c>
      <c r="C604" t="s">
        <v>97</v>
      </c>
      <c r="D604">
        <v>0.01</v>
      </c>
      <c r="E604" t="s">
        <v>253</v>
      </c>
      <c r="F604">
        <v>1.1666000000000001</v>
      </c>
      <c r="I604" s="403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502</v>
      </c>
      <c r="Q604">
        <v>233</v>
      </c>
      <c r="R604" t="s">
        <v>97</v>
      </c>
    </row>
    <row r="605" spans="1:18">
      <c r="A605" s="552">
        <v>597</v>
      </c>
      <c r="B605" s="403">
        <v>43314.394444444442</v>
      </c>
      <c r="C605" t="s">
        <v>97</v>
      </c>
      <c r="D605">
        <v>0.01</v>
      </c>
      <c r="E605" t="s">
        <v>253</v>
      </c>
      <c r="F605">
        <v>1.163</v>
      </c>
      <c r="I605" s="403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502</v>
      </c>
      <c r="Q605">
        <v>234</v>
      </c>
      <c r="R605" t="s">
        <v>97</v>
      </c>
    </row>
    <row r="606" spans="1:18">
      <c r="A606" s="552">
        <v>599</v>
      </c>
      <c r="B606" s="403">
        <v>43314.527777777781</v>
      </c>
      <c r="C606" t="s">
        <v>97</v>
      </c>
      <c r="D606">
        <v>0.01</v>
      </c>
      <c r="E606" t="s">
        <v>253</v>
      </c>
      <c r="F606">
        <v>1.1621999999999999</v>
      </c>
      <c r="I606" s="403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502</v>
      </c>
      <c r="Q606">
        <v>235</v>
      </c>
      <c r="R606" t="s">
        <v>97</v>
      </c>
    </row>
    <row r="607" spans="1:18">
      <c r="A607" s="552">
        <v>600</v>
      </c>
      <c r="B607" s="403">
        <v>43314.581250000003</v>
      </c>
      <c r="C607" t="s">
        <v>97</v>
      </c>
      <c r="D607">
        <v>0.01</v>
      </c>
      <c r="E607" t="s">
        <v>253</v>
      </c>
      <c r="F607">
        <v>1.1612</v>
      </c>
      <c r="I607" s="403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502</v>
      </c>
      <c r="Q607">
        <v>236</v>
      </c>
      <c r="R607" t="s">
        <v>97</v>
      </c>
    </row>
    <row r="608" spans="1:18">
      <c r="A608" s="552">
        <v>601</v>
      </c>
      <c r="B608" s="403">
        <v>43314.62222222222</v>
      </c>
      <c r="C608" t="s">
        <v>97</v>
      </c>
      <c r="D608">
        <v>0.01</v>
      </c>
      <c r="E608" t="s">
        <v>253</v>
      </c>
      <c r="F608">
        <v>1.1624000000000001</v>
      </c>
      <c r="I608" s="403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1624</v>
      </c>
      <c r="Q608">
        <v>236</v>
      </c>
      <c r="R608" t="s">
        <v>97</v>
      </c>
    </row>
    <row r="609" spans="1:18">
      <c r="A609" s="552">
        <v>603</v>
      </c>
      <c r="B609" s="403">
        <v>43315.356944444444</v>
      </c>
      <c r="C609" t="s">
        <v>97</v>
      </c>
      <c r="D609">
        <v>0.01</v>
      </c>
      <c r="E609" t="s">
        <v>253</v>
      </c>
      <c r="F609">
        <v>1.1581999999999999</v>
      </c>
      <c r="I609" s="403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502</v>
      </c>
      <c r="Q609">
        <v>237</v>
      </c>
      <c r="R609" t="s">
        <v>97</v>
      </c>
    </row>
    <row r="610" spans="1:18">
      <c r="A610" s="552">
        <v>604</v>
      </c>
      <c r="B610" s="403">
        <v>43315.443055555559</v>
      </c>
      <c r="C610" t="s">
        <v>97</v>
      </c>
      <c r="D610">
        <v>0.01</v>
      </c>
      <c r="E610" t="s">
        <v>253</v>
      </c>
      <c r="F610">
        <v>1.1577</v>
      </c>
      <c r="I610" s="403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502</v>
      </c>
      <c r="Q610">
        <v>238</v>
      </c>
      <c r="R610" t="s">
        <v>97</v>
      </c>
    </row>
    <row r="611" spans="1:18">
      <c r="A611" s="552">
        <v>605</v>
      </c>
      <c r="B611" s="403">
        <v>43315.549305555556</v>
      </c>
      <c r="C611" t="s">
        <v>97</v>
      </c>
      <c r="D611">
        <v>0.01</v>
      </c>
      <c r="E611" t="s">
        <v>253</v>
      </c>
      <c r="F611">
        <v>1.1589</v>
      </c>
      <c r="I611" s="403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1623</v>
      </c>
      <c r="Q611">
        <v>238</v>
      </c>
      <c r="R611" t="s">
        <v>97</v>
      </c>
    </row>
    <row r="612" spans="1:18">
      <c r="A612" s="552">
        <v>606</v>
      </c>
      <c r="B612" s="403">
        <v>43315.563194444447</v>
      </c>
      <c r="C612" t="s">
        <v>97</v>
      </c>
      <c r="D612">
        <v>0.01</v>
      </c>
      <c r="E612" t="s">
        <v>253</v>
      </c>
      <c r="F612">
        <v>1.1603000000000001</v>
      </c>
      <c r="I612" s="403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1622</v>
      </c>
      <c r="Q612">
        <v>238</v>
      </c>
      <c r="R612" t="s">
        <v>97</v>
      </c>
    </row>
    <row r="613" spans="1:18">
      <c r="A613" s="552">
        <v>607</v>
      </c>
      <c r="B613" s="403">
        <v>43315.668749999997</v>
      </c>
      <c r="C613" t="s">
        <v>97</v>
      </c>
      <c r="D613">
        <v>0.01</v>
      </c>
      <c r="E613" t="s">
        <v>253</v>
      </c>
      <c r="F613">
        <v>1.1581999999999999</v>
      </c>
      <c r="I613" s="403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502</v>
      </c>
      <c r="Q613">
        <v>239</v>
      </c>
      <c r="R613" t="s">
        <v>97</v>
      </c>
    </row>
    <row r="614" spans="1:18">
      <c r="A614" s="552">
        <v>608</v>
      </c>
      <c r="B614" s="403">
        <v>43318.09375</v>
      </c>
      <c r="C614" t="s">
        <v>97</v>
      </c>
      <c r="D614">
        <v>0.01</v>
      </c>
      <c r="E614" t="s">
        <v>253</v>
      </c>
      <c r="F614">
        <v>1.1560999999999999</v>
      </c>
      <c r="I614" s="403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502</v>
      </c>
      <c r="Q614">
        <v>240</v>
      </c>
      <c r="R614" t="s">
        <v>97</v>
      </c>
    </row>
    <row r="615" spans="1:18">
      <c r="A615" s="552">
        <v>610</v>
      </c>
      <c r="B615" s="403">
        <v>43318.667361111111</v>
      </c>
      <c r="C615" t="s">
        <v>97</v>
      </c>
      <c r="D615">
        <v>0.01</v>
      </c>
      <c r="E615" t="s">
        <v>253</v>
      </c>
      <c r="F615">
        <v>1.1545000000000001</v>
      </c>
      <c r="I615" s="403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502</v>
      </c>
      <c r="Q615">
        <v>241</v>
      </c>
      <c r="R615" t="s">
        <v>97</v>
      </c>
    </row>
    <row r="616" spans="1:18">
      <c r="A616" s="552">
        <v>611</v>
      </c>
      <c r="B616" s="403">
        <v>43318.685416666667</v>
      </c>
      <c r="C616" t="s">
        <v>97</v>
      </c>
      <c r="D616">
        <v>0.01</v>
      </c>
      <c r="E616" t="s">
        <v>253</v>
      </c>
      <c r="F616">
        <v>1.1557999999999999</v>
      </c>
      <c r="I616" s="403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1621</v>
      </c>
      <c r="Q616">
        <v>241</v>
      </c>
      <c r="R616" t="s">
        <v>97</v>
      </c>
    </row>
    <row r="617" spans="1:18">
      <c r="A617" s="552">
        <v>612</v>
      </c>
      <c r="B617" s="403">
        <v>43319.352777777778</v>
      </c>
      <c r="C617" t="s">
        <v>97</v>
      </c>
      <c r="D617">
        <v>0.01</v>
      </c>
      <c r="E617" t="s">
        <v>253</v>
      </c>
      <c r="F617">
        <v>1.1571</v>
      </c>
      <c r="I617" s="403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1620</v>
      </c>
      <c r="Q617">
        <v>241</v>
      </c>
      <c r="R617" t="s">
        <v>97</v>
      </c>
    </row>
    <row r="618" spans="1:18">
      <c r="A618" s="552">
        <v>613</v>
      </c>
      <c r="B618" s="403">
        <v>43319.443749999999</v>
      </c>
      <c r="C618" t="s">
        <v>97</v>
      </c>
      <c r="D618">
        <v>0.02</v>
      </c>
      <c r="E618" t="s">
        <v>253</v>
      </c>
      <c r="F618">
        <v>1.1585000000000001</v>
      </c>
      <c r="I618" s="403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1619</v>
      </c>
      <c r="Q618">
        <v>241</v>
      </c>
      <c r="R618" t="s">
        <v>97</v>
      </c>
    </row>
    <row r="619" spans="1:18">
      <c r="A619" s="552">
        <v>614</v>
      </c>
      <c r="B619" s="403">
        <v>43319.555555555555</v>
      </c>
      <c r="C619" t="s">
        <v>97</v>
      </c>
      <c r="D619">
        <v>0.03</v>
      </c>
      <c r="E619" t="s">
        <v>253</v>
      </c>
      <c r="F619">
        <v>1.1601999999999999</v>
      </c>
      <c r="I619" s="403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1618</v>
      </c>
      <c r="Q619">
        <v>241</v>
      </c>
      <c r="R619" t="s">
        <v>97</v>
      </c>
    </row>
    <row r="620" spans="1:18">
      <c r="A620" s="552">
        <v>615</v>
      </c>
      <c r="B620" s="403">
        <v>43320.212500000001</v>
      </c>
      <c r="C620" t="s">
        <v>97</v>
      </c>
      <c r="D620">
        <v>0.04</v>
      </c>
      <c r="E620" t="s">
        <v>253</v>
      </c>
      <c r="F620">
        <v>1.1617999999999999</v>
      </c>
      <c r="I620" s="403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1617</v>
      </c>
      <c r="Q620">
        <v>241</v>
      </c>
      <c r="R620" t="s">
        <v>97</v>
      </c>
    </row>
    <row r="621" spans="1:18">
      <c r="A621" s="552">
        <v>616</v>
      </c>
      <c r="B621" s="403">
        <v>43320.636805555558</v>
      </c>
      <c r="C621" t="s">
        <v>97</v>
      </c>
      <c r="D621">
        <v>0.01</v>
      </c>
      <c r="E621" t="s">
        <v>253</v>
      </c>
      <c r="F621">
        <v>1.1589</v>
      </c>
      <c r="I621" s="403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502</v>
      </c>
      <c r="Q621">
        <v>242</v>
      </c>
      <c r="R621" t="s">
        <v>97</v>
      </c>
    </row>
    <row r="622" spans="1:18">
      <c r="A622" s="552">
        <v>617</v>
      </c>
      <c r="B622" s="403">
        <v>43320.705555555556</v>
      </c>
      <c r="C622" t="s">
        <v>97</v>
      </c>
      <c r="D622">
        <v>0.01</v>
      </c>
      <c r="E622" t="s">
        <v>253</v>
      </c>
      <c r="F622">
        <v>1.1601999999999999</v>
      </c>
      <c r="I622" s="403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1616</v>
      </c>
      <c r="Q622">
        <v>242</v>
      </c>
      <c r="R622" t="s">
        <v>97</v>
      </c>
    </row>
    <row r="623" spans="1:18">
      <c r="A623" s="552">
        <v>618</v>
      </c>
      <c r="B623" s="403">
        <v>43320.841666666667</v>
      </c>
      <c r="C623" t="s">
        <v>97</v>
      </c>
      <c r="D623">
        <v>0.01</v>
      </c>
      <c r="E623" t="s">
        <v>253</v>
      </c>
      <c r="F623">
        <v>1.1615</v>
      </c>
      <c r="I623" s="403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1615</v>
      </c>
      <c r="Q623">
        <v>242</v>
      </c>
      <c r="R623" t="s">
        <v>97</v>
      </c>
    </row>
    <row r="624" spans="1:18">
      <c r="A624" s="552">
        <v>619</v>
      </c>
      <c r="B624" s="403">
        <v>43321.40347222222</v>
      </c>
      <c r="C624" t="s">
        <v>97</v>
      </c>
      <c r="D624">
        <v>0.01</v>
      </c>
      <c r="E624" t="s">
        <v>253</v>
      </c>
      <c r="F624">
        <v>1.1584000000000001</v>
      </c>
      <c r="I624" s="403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502</v>
      </c>
      <c r="Q624">
        <v>243</v>
      </c>
      <c r="R624" t="s">
        <v>97</v>
      </c>
    </row>
    <row r="625" spans="1:18">
      <c r="A625" s="552">
        <v>620</v>
      </c>
      <c r="B625" s="403">
        <v>43321.479861111111</v>
      </c>
      <c r="C625" t="s">
        <v>97</v>
      </c>
      <c r="D625">
        <v>0.01</v>
      </c>
      <c r="E625" t="s">
        <v>253</v>
      </c>
      <c r="F625">
        <v>1.1597</v>
      </c>
      <c r="I625" s="403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1614</v>
      </c>
      <c r="Q625">
        <v>243</v>
      </c>
      <c r="R625" t="s">
        <v>97</v>
      </c>
    </row>
    <row r="626" spans="1:18">
      <c r="A626" s="552">
        <v>621</v>
      </c>
      <c r="B626" s="403">
        <v>43321.709722222222</v>
      </c>
      <c r="C626" t="s">
        <v>97</v>
      </c>
      <c r="D626">
        <v>0.01</v>
      </c>
      <c r="E626" t="s">
        <v>253</v>
      </c>
      <c r="F626">
        <v>1.1573</v>
      </c>
      <c r="I626" s="403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502</v>
      </c>
      <c r="Q626">
        <v>244</v>
      </c>
      <c r="R626" t="s">
        <v>97</v>
      </c>
    </row>
    <row r="627" spans="1:18">
      <c r="A627" s="552">
        <v>623</v>
      </c>
      <c r="B627" s="403">
        <v>43322.053472222222</v>
      </c>
      <c r="C627" t="s">
        <v>97</v>
      </c>
      <c r="D627">
        <v>0.01</v>
      </c>
      <c r="E627" t="s">
        <v>253</v>
      </c>
      <c r="F627">
        <v>1.1523000000000001</v>
      </c>
      <c r="I627" s="403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502</v>
      </c>
      <c r="Q627">
        <v>245</v>
      </c>
      <c r="R627" t="s">
        <v>97</v>
      </c>
    </row>
    <row r="628" spans="1:18">
      <c r="A628" s="552">
        <v>625</v>
      </c>
      <c r="B628" s="403">
        <v>43322.306250000001</v>
      </c>
      <c r="C628" t="s">
        <v>97</v>
      </c>
      <c r="D628">
        <v>0.01</v>
      </c>
      <c r="E628" t="s">
        <v>253</v>
      </c>
      <c r="F628">
        <v>1.1460999999999999</v>
      </c>
      <c r="I628" s="403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490</v>
      </c>
      <c r="Q628">
        <v>246</v>
      </c>
      <c r="R628" t="s">
        <v>97</v>
      </c>
    </row>
    <row r="629" spans="1:18">
      <c r="A629" s="552">
        <v>626</v>
      </c>
      <c r="B629" s="403">
        <v>43322.317361111112</v>
      </c>
      <c r="C629" t="s">
        <v>97</v>
      </c>
      <c r="D629">
        <v>0.01</v>
      </c>
      <c r="E629" t="s">
        <v>253</v>
      </c>
      <c r="F629">
        <v>1.1458999999999999</v>
      </c>
      <c r="I629" s="403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502</v>
      </c>
      <c r="Q629">
        <v>247</v>
      </c>
      <c r="R629" t="s">
        <v>97</v>
      </c>
    </row>
    <row r="630" spans="1:18">
      <c r="A630" s="552">
        <v>627</v>
      </c>
      <c r="B630" s="403">
        <v>43322.348611111112</v>
      </c>
      <c r="C630" t="s">
        <v>97</v>
      </c>
      <c r="D630">
        <v>0.01</v>
      </c>
      <c r="E630" t="s">
        <v>253</v>
      </c>
      <c r="F630">
        <v>1.1446000000000001</v>
      </c>
      <c r="I630" s="403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502</v>
      </c>
      <c r="Q630">
        <v>248</v>
      </c>
      <c r="R630" t="s">
        <v>97</v>
      </c>
    </row>
    <row r="631" spans="1:18">
      <c r="A631" s="552">
        <v>628</v>
      </c>
      <c r="B631" s="403">
        <v>43322.354166666664</v>
      </c>
      <c r="C631" t="s">
        <v>97</v>
      </c>
      <c r="D631">
        <v>0.01</v>
      </c>
      <c r="E631" t="s">
        <v>253</v>
      </c>
      <c r="F631">
        <v>1.1458999999999999</v>
      </c>
      <c r="I631" s="403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1613</v>
      </c>
      <c r="Q631">
        <v>248</v>
      </c>
      <c r="R631" t="s">
        <v>97</v>
      </c>
    </row>
    <row r="632" spans="1:18">
      <c r="A632" s="552">
        <v>629</v>
      </c>
      <c r="B632" s="403">
        <v>43322.372916666667</v>
      </c>
      <c r="C632" t="s">
        <v>97</v>
      </c>
      <c r="D632">
        <v>0.01</v>
      </c>
      <c r="E632" t="s">
        <v>253</v>
      </c>
      <c r="F632">
        <v>1.1473</v>
      </c>
      <c r="I632" s="403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1612</v>
      </c>
      <c r="Q632">
        <v>248</v>
      </c>
      <c r="R632" t="s">
        <v>97</v>
      </c>
    </row>
    <row r="633" spans="1:18">
      <c r="A633" s="552">
        <v>630</v>
      </c>
      <c r="B633" s="403">
        <v>43322.438888888886</v>
      </c>
      <c r="C633" t="s">
        <v>97</v>
      </c>
      <c r="D633">
        <v>0.01</v>
      </c>
      <c r="E633" t="s">
        <v>253</v>
      </c>
      <c r="F633">
        <v>1.1451</v>
      </c>
      <c r="I633" s="403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502</v>
      </c>
      <c r="Q633">
        <v>249</v>
      </c>
      <c r="R633" t="s">
        <v>97</v>
      </c>
    </row>
    <row r="634" spans="1:18">
      <c r="A634" s="552">
        <v>631</v>
      </c>
      <c r="B634" s="403">
        <v>43322.461805555555</v>
      </c>
      <c r="C634" t="s">
        <v>97</v>
      </c>
      <c r="D634">
        <v>0.01</v>
      </c>
      <c r="E634" t="s">
        <v>253</v>
      </c>
      <c r="F634">
        <v>1.1463000000000001</v>
      </c>
      <c r="I634" s="403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1611</v>
      </c>
      <c r="Q634">
        <v>249</v>
      </c>
      <c r="R634" t="s">
        <v>97</v>
      </c>
    </row>
    <row r="635" spans="1:18">
      <c r="A635" s="552">
        <v>632</v>
      </c>
      <c r="B635" s="403">
        <v>43322.527083333334</v>
      </c>
      <c r="C635" t="s">
        <v>97</v>
      </c>
      <c r="D635">
        <v>0.01</v>
      </c>
      <c r="E635" t="s">
        <v>253</v>
      </c>
      <c r="F635">
        <v>1.1476999999999999</v>
      </c>
      <c r="I635" s="403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1610</v>
      </c>
      <c r="Q635">
        <v>249</v>
      </c>
      <c r="R635" t="s">
        <v>97</v>
      </c>
    </row>
    <row r="636" spans="1:18">
      <c r="A636" s="552">
        <v>633</v>
      </c>
      <c r="B636" s="403">
        <v>43322.61041666667</v>
      </c>
      <c r="C636" t="s">
        <v>97</v>
      </c>
      <c r="D636">
        <v>0.01</v>
      </c>
      <c r="E636" t="s">
        <v>253</v>
      </c>
      <c r="F636">
        <v>1.1451</v>
      </c>
      <c r="I636" s="403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490</v>
      </c>
      <c r="Q636">
        <v>250</v>
      </c>
      <c r="R636" t="s">
        <v>97</v>
      </c>
    </row>
    <row r="637" spans="1:18">
      <c r="A637" s="552">
        <v>634</v>
      </c>
      <c r="B637" s="403">
        <v>43322.662499999999</v>
      </c>
      <c r="C637" t="s">
        <v>97</v>
      </c>
      <c r="D637">
        <v>0.01</v>
      </c>
      <c r="E637" t="s">
        <v>253</v>
      </c>
      <c r="F637">
        <v>1.1425000000000001</v>
      </c>
      <c r="I637" s="403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502</v>
      </c>
      <c r="Q637">
        <v>251</v>
      </c>
      <c r="R637" t="s">
        <v>97</v>
      </c>
    </row>
    <row r="638" spans="1:18">
      <c r="A638" s="552">
        <v>635</v>
      </c>
      <c r="B638" s="403">
        <v>43322.673611111109</v>
      </c>
      <c r="C638" t="s">
        <v>97</v>
      </c>
      <c r="D638">
        <v>0.01</v>
      </c>
      <c r="E638" t="s">
        <v>253</v>
      </c>
      <c r="F638">
        <v>1.1437999999999999</v>
      </c>
      <c r="I638" s="403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1609</v>
      </c>
      <c r="Q638">
        <v>251</v>
      </c>
      <c r="R638" t="s">
        <v>97</v>
      </c>
    </row>
    <row r="639" spans="1:18">
      <c r="A639" s="552">
        <v>636</v>
      </c>
      <c r="B639" s="403">
        <v>43322.722222222219</v>
      </c>
      <c r="C639" t="s">
        <v>97</v>
      </c>
      <c r="D639">
        <v>0.01</v>
      </c>
      <c r="E639" t="s">
        <v>253</v>
      </c>
      <c r="F639">
        <v>1.1419999999999999</v>
      </c>
      <c r="I639" s="403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502</v>
      </c>
      <c r="Q639">
        <v>252</v>
      </c>
      <c r="R639" t="s">
        <v>97</v>
      </c>
    </row>
    <row r="640" spans="1:18">
      <c r="A640" s="552">
        <v>638</v>
      </c>
      <c r="B640" s="403">
        <v>43322.754166666666</v>
      </c>
      <c r="C640" t="s">
        <v>97</v>
      </c>
      <c r="D640">
        <v>0.01</v>
      </c>
      <c r="E640" t="s">
        <v>253</v>
      </c>
      <c r="F640">
        <v>1.1400999999999999</v>
      </c>
      <c r="I640" s="403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502</v>
      </c>
      <c r="Q640">
        <v>253</v>
      </c>
      <c r="R640" t="s">
        <v>97</v>
      </c>
    </row>
    <row r="641" spans="1:18">
      <c r="A641" s="552">
        <v>639</v>
      </c>
      <c r="B641" s="403">
        <v>43322.816666666666</v>
      </c>
      <c r="C641" t="s">
        <v>97</v>
      </c>
      <c r="D641">
        <v>0.01</v>
      </c>
      <c r="E641" t="s">
        <v>253</v>
      </c>
      <c r="F641">
        <v>1.1392</v>
      </c>
      <c r="I641" s="403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502</v>
      </c>
      <c r="Q641">
        <v>254</v>
      </c>
      <c r="R641" t="s">
        <v>97</v>
      </c>
    </row>
    <row r="642" spans="1:18">
      <c r="A642" s="552">
        <v>640</v>
      </c>
      <c r="B642" s="403">
        <v>43322.886805555558</v>
      </c>
      <c r="C642" t="s">
        <v>97</v>
      </c>
      <c r="D642">
        <v>0.01</v>
      </c>
      <c r="E642" t="s">
        <v>253</v>
      </c>
      <c r="F642">
        <v>1.1404000000000001</v>
      </c>
      <c r="I642" s="403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1608</v>
      </c>
      <c r="Q642">
        <v>254</v>
      </c>
      <c r="R642" t="s">
        <v>97</v>
      </c>
    </row>
    <row r="643" spans="1:18">
      <c r="A643" s="552">
        <v>641</v>
      </c>
      <c r="B643" s="403">
        <v>43322.890972222223</v>
      </c>
      <c r="C643" t="s">
        <v>97</v>
      </c>
      <c r="D643">
        <v>0.01</v>
      </c>
      <c r="E643" t="s">
        <v>253</v>
      </c>
      <c r="F643">
        <v>1.1417999999999999</v>
      </c>
      <c r="I643" s="403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1607</v>
      </c>
      <c r="Q643">
        <v>254</v>
      </c>
      <c r="R643" t="s">
        <v>97</v>
      </c>
    </row>
    <row r="644" spans="1:18">
      <c r="A644" s="552">
        <v>642</v>
      </c>
      <c r="B644" s="403">
        <v>43325.045138888891</v>
      </c>
      <c r="C644" t="s">
        <v>97</v>
      </c>
      <c r="D644">
        <v>0.01</v>
      </c>
      <c r="E644" t="s">
        <v>253</v>
      </c>
      <c r="F644">
        <v>1.1402000000000001</v>
      </c>
      <c r="I644" s="403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502</v>
      </c>
      <c r="Q644">
        <v>255</v>
      </c>
      <c r="R644" t="s">
        <v>97</v>
      </c>
    </row>
    <row r="645" spans="1:18">
      <c r="A645" s="552">
        <v>643</v>
      </c>
      <c r="B645" s="403">
        <v>43325.134027777778</v>
      </c>
      <c r="C645" t="s">
        <v>97</v>
      </c>
      <c r="D645">
        <v>0.01</v>
      </c>
      <c r="E645" t="s">
        <v>253</v>
      </c>
      <c r="F645">
        <v>1.1382000000000001</v>
      </c>
      <c r="I645" s="403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490</v>
      </c>
      <c r="Q645">
        <v>256</v>
      </c>
      <c r="R645" t="s">
        <v>97</v>
      </c>
    </row>
    <row r="646" spans="1:18">
      <c r="A646" s="552">
        <v>644</v>
      </c>
      <c r="B646" s="403">
        <v>43325.190972222219</v>
      </c>
      <c r="C646" t="s">
        <v>97</v>
      </c>
      <c r="D646">
        <v>0.01</v>
      </c>
      <c r="E646" t="s">
        <v>253</v>
      </c>
      <c r="F646">
        <v>1.1382000000000001</v>
      </c>
      <c r="I646" s="403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502</v>
      </c>
      <c r="Q646">
        <v>257</v>
      </c>
      <c r="R646" t="s">
        <v>97</v>
      </c>
    </row>
    <row r="647" spans="1:18">
      <c r="A647" s="552">
        <v>645</v>
      </c>
      <c r="B647" s="403">
        <v>43325.292361111111</v>
      </c>
      <c r="C647" t="s">
        <v>97</v>
      </c>
      <c r="D647">
        <v>0.01</v>
      </c>
      <c r="E647" t="s">
        <v>253</v>
      </c>
      <c r="F647">
        <v>1.1368</v>
      </c>
      <c r="I647" s="403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502</v>
      </c>
      <c r="Q647">
        <v>258</v>
      </c>
      <c r="R647" t="s">
        <v>97</v>
      </c>
    </row>
    <row r="648" spans="1:18">
      <c r="A648" s="552">
        <v>646</v>
      </c>
      <c r="B648" s="403">
        <v>43325.299305555556</v>
      </c>
      <c r="C648" t="s">
        <v>97</v>
      </c>
      <c r="D648">
        <v>0.01</v>
      </c>
      <c r="E648" t="s">
        <v>253</v>
      </c>
      <c r="F648">
        <v>1.1380999999999999</v>
      </c>
      <c r="I648" s="403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1606</v>
      </c>
      <c r="Q648">
        <v>258</v>
      </c>
      <c r="R648" t="s">
        <v>97</v>
      </c>
    </row>
    <row r="649" spans="1:18">
      <c r="A649" s="552">
        <v>647</v>
      </c>
      <c r="B649" s="403">
        <v>43325.306250000001</v>
      </c>
      <c r="C649" t="s">
        <v>97</v>
      </c>
      <c r="D649">
        <v>0.01</v>
      </c>
      <c r="E649" t="s">
        <v>253</v>
      </c>
      <c r="F649">
        <v>1.1394</v>
      </c>
      <c r="I649" s="403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1605</v>
      </c>
      <c r="Q649">
        <v>258</v>
      </c>
      <c r="R649" t="s">
        <v>97</v>
      </c>
    </row>
    <row r="650" spans="1:18">
      <c r="A650" s="552">
        <v>648</v>
      </c>
      <c r="B650" s="403">
        <v>43325.427083333336</v>
      </c>
      <c r="C650" t="s">
        <v>97</v>
      </c>
      <c r="D650">
        <v>0.01</v>
      </c>
      <c r="E650" t="s">
        <v>253</v>
      </c>
      <c r="F650">
        <v>1.1372</v>
      </c>
      <c r="I650" s="403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502</v>
      </c>
      <c r="Q650">
        <v>259</v>
      </c>
      <c r="R650" t="s">
        <v>97</v>
      </c>
    </row>
    <row r="651" spans="1:18">
      <c r="A651" s="552">
        <v>649</v>
      </c>
      <c r="B651" s="403">
        <v>43325.436805555553</v>
      </c>
      <c r="C651" t="s">
        <v>97</v>
      </c>
      <c r="D651">
        <v>0.01</v>
      </c>
      <c r="E651" t="s">
        <v>253</v>
      </c>
      <c r="F651">
        <v>1.1384000000000001</v>
      </c>
      <c r="I651" s="403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1604</v>
      </c>
      <c r="Q651">
        <v>259</v>
      </c>
      <c r="R651" t="s">
        <v>97</v>
      </c>
    </row>
    <row r="652" spans="1:18">
      <c r="A652" s="552">
        <v>650</v>
      </c>
      <c r="B652" s="403">
        <v>43325.57916666667</v>
      </c>
      <c r="C652" t="s">
        <v>97</v>
      </c>
      <c r="D652">
        <v>0.01</v>
      </c>
      <c r="E652" t="s">
        <v>253</v>
      </c>
      <c r="F652">
        <v>1.1397999999999999</v>
      </c>
      <c r="I652" s="403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1603</v>
      </c>
      <c r="Q652">
        <v>259</v>
      </c>
      <c r="R652" t="s">
        <v>97</v>
      </c>
    </row>
    <row r="653" spans="1:18">
      <c r="A653" s="552">
        <v>651</v>
      </c>
      <c r="B653" s="403">
        <v>43325.617361111108</v>
      </c>
      <c r="C653" t="s">
        <v>97</v>
      </c>
      <c r="D653">
        <v>0.02</v>
      </c>
      <c r="E653" t="s">
        <v>253</v>
      </c>
      <c r="F653">
        <v>1.1412</v>
      </c>
      <c r="I653" s="403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1602</v>
      </c>
      <c r="Q653">
        <v>259</v>
      </c>
      <c r="R653" t="s">
        <v>97</v>
      </c>
    </row>
    <row r="654" spans="1:18">
      <c r="A654" s="552">
        <v>652</v>
      </c>
      <c r="B654" s="403">
        <v>43325.645138888889</v>
      </c>
      <c r="C654" t="s">
        <v>97</v>
      </c>
      <c r="D654">
        <v>0.03</v>
      </c>
      <c r="E654" t="s">
        <v>253</v>
      </c>
      <c r="F654">
        <v>1.1429</v>
      </c>
      <c r="I654" s="403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1601</v>
      </c>
      <c r="Q654">
        <v>259</v>
      </c>
      <c r="R654" t="s">
        <v>97</v>
      </c>
    </row>
    <row r="655" spans="1:18">
      <c r="A655" s="552">
        <v>653</v>
      </c>
      <c r="B655" s="403">
        <v>43325.777777777781</v>
      </c>
      <c r="C655" t="s">
        <v>97</v>
      </c>
      <c r="D655">
        <v>0.01</v>
      </c>
      <c r="E655" t="s">
        <v>253</v>
      </c>
      <c r="F655">
        <v>1.1392</v>
      </c>
      <c r="I655" s="403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502</v>
      </c>
      <c r="Q655">
        <v>260</v>
      </c>
      <c r="R655" t="s">
        <v>97</v>
      </c>
    </row>
    <row r="656" spans="1:18">
      <c r="A656" s="552">
        <v>654</v>
      </c>
      <c r="B656" s="403">
        <v>43325.931944444441</v>
      </c>
      <c r="C656" t="s">
        <v>97</v>
      </c>
      <c r="D656">
        <v>0.01</v>
      </c>
      <c r="E656" t="s">
        <v>253</v>
      </c>
      <c r="F656">
        <v>1.1404000000000001</v>
      </c>
      <c r="I656" s="403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1600</v>
      </c>
      <c r="Q656">
        <v>260</v>
      </c>
      <c r="R656" t="s">
        <v>97</v>
      </c>
    </row>
    <row r="657" spans="1:18">
      <c r="A657" s="552">
        <v>655</v>
      </c>
      <c r="B657" s="403">
        <v>43326.348611111112</v>
      </c>
      <c r="C657" t="s">
        <v>97</v>
      </c>
      <c r="D657">
        <v>0.01</v>
      </c>
      <c r="E657" t="s">
        <v>253</v>
      </c>
      <c r="F657">
        <v>1.1420999999999999</v>
      </c>
      <c r="I657" s="403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1599</v>
      </c>
      <c r="Q657">
        <v>260</v>
      </c>
      <c r="R657" t="s">
        <v>97</v>
      </c>
    </row>
    <row r="658" spans="1:18">
      <c r="A658" s="552">
        <v>656</v>
      </c>
      <c r="B658" s="403">
        <v>43326.463888888888</v>
      </c>
      <c r="C658" t="s">
        <v>97</v>
      </c>
      <c r="D658">
        <v>0.01</v>
      </c>
      <c r="E658" t="s">
        <v>253</v>
      </c>
      <c r="F658">
        <v>1.1391</v>
      </c>
      <c r="I658" s="403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502</v>
      </c>
      <c r="Q658">
        <v>261</v>
      </c>
      <c r="R658" t="s">
        <v>97</v>
      </c>
    </row>
    <row r="659" spans="1:18">
      <c r="A659" s="552">
        <v>657</v>
      </c>
      <c r="B659" s="403">
        <v>43326.490277777775</v>
      </c>
      <c r="C659" t="s">
        <v>97</v>
      </c>
      <c r="D659">
        <v>0.01</v>
      </c>
      <c r="E659" t="s">
        <v>253</v>
      </c>
      <c r="F659">
        <v>1.1403000000000001</v>
      </c>
      <c r="I659" s="403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1598</v>
      </c>
      <c r="Q659">
        <v>261</v>
      </c>
      <c r="R659" t="s">
        <v>97</v>
      </c>
    </row>
    <row r="660" spans="1:18">
      <c r="A660" s="552">
        <v>658</v>
      </c>
      <c r="B660" s="403">
        <v>43326.668749999997</v>
      </c>
      <c r="C660" t="s">
        <v>97</v>
      </c>
      <c r="D660">
        <v>0.01</v>
      </c>
      <c r="E660" t="s">
        <v>253</v>
      </c>
      <c r="F660">
        <v>1.1384000000000001</v>
      </c>
      <c r="I660" s="403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490</v>
      </c>
      <c r="Q660">
        <v>262</v>
      </c>
      <c r="R660" t="s">
        <v>97</v>
      </c>
    </row>
    <row r="661" spans="1:18">
      <c r="A661" s="552">
        <v>659</v>
      </c>
      <c r="B661" s="403">
        <v>43326.724305555559</v>
      </c>
      <c r="C661" t="s">
        <v>97</v>
      </c>
      <c r="D661">
        <v>0.01</v>
      </c>
      <c r="E661" t="s">
        <v>253</v>
      </c>
      <c r="F661">
        <v>1.1357999999999999</v>
      </c>
      <c r="I661" s="403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490</v>
      </c>
      <c r="Q661">
        <v>263</v>
      </c>
      <c r="R661" t="s">
        <v>97</v>
      </c>
    </row>
    <row r="662" spans="1:18">
      <c r="A662" s="552">
        <v>661</v>
      </c>
      <c r="B662" s="403">
        <v>43326.75</v>
      </c>
      <c r="C662" t="s">
        <v>97</v>
      </c>
      <c r="D662">
        <v>0.01</v>
      </c>
      <c r="E662" t="s">
        <v>253</v>
      </c>
      <c r="F662">
        <v>1.1349</v>
      </c>
      <c r="I662" s="403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502</v>
      </c>
      <c r="Q662">
        <v>264</v>
      </c>
      <c r="R662" t="s">
        <v>97</v>
      </c>
    </row>
    <row r="663" spans="1:18">
      <c r="A663" s="552">
        <v>662</v>
      </c>
      <c r="B663" s="403">
        <v>43326.801388888889</v>
      </c>
      <c r="C663" t="s">
        <v>97</v>
      </c>
      <c r="D663">
        <v>0.01</v>
      </c>
      <c r="E663" t="s">
        <v>253</v>
      </c>
      <c r="F663">
        <v>1.1339999999999999</v>
      </c>
      <c r="I663" s="403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502</v>
      </c>
      <c r="Q663">
        <v>265</v>
      </c>
      <c r="R663" t="s">
        <v>97</v>
      </c>
    </row>
    <row r="664" spans="1:18">
      <c r="A664" s="552">
        <v>663</v>
      </c>
      <c r="B664" s="403">
        <v>43327.227083333331</v>
      </c>
      <c r="C664" t="s">
        <v>97</v>
      </c>
      <c r="D664">
        <v>0.01</v>
      </c>
      <c r="E664" t="s">
        <v>253</v>
      </c>
      <c r="F664">
        <v>1.1325000000000001</v>
      </c>
      <c r="I664" s="403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502</v>
      </c>
      <c r="Q664">
        <v>266</v>
      </c>
      <c r="R664" t="s">
        <v>97</v>
      </c>
    </row>
    <row r="665" spans="1:18">
      <c r="A665" s="552">
        <v>664</v>
      </c>
      <c r="B665" s="403">
        <v>43327.352777777778</v>
      </c>
      <c r="C665" t="s">
        <v>97</v>
      </c>
      <c r="D665">
        <v>0.01</v>
      </c>
      <c r="E665" t="s">
        <v>253</v>
      </c>
      <c r="F665">
        <v>1.1337999999999999</v>
      </c>
      <c r="I665" s="403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1597</v>
      </c>
      <c r="Q665">
        <v>266</v>
      </c>
      <c r="R665" t="s">
        <v>97</v>
      </c>
    </row>
    <row r="666" spans="1:18">
      <c r="A666" s="552">
        <v>665</v>
      </c>
      <c r="B666" s="403">
        <v>43327.426388888889</v>
      </c>
      <c r="C666" t="s">
        <v>97</v>
      </c>
      <c r="D666">
        <v>0.01</v>
      </c>
      <c r="E666" t="s">
        <v>253</v>
      </c>
      <c r="F666">
        <v>1.1323000000000001</v>
      </c>
      <c r="I666" s="403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502</v>
      </c>
      <c r="Q666">
        <v>267</v>
      </c>
      <c r="R666" t="s">
        <v>97</v>
      </c>
    </row>
    <row r="667" spans="1:18">
      <c r="A667" s="552">
        <v>666</v>
      </c>
      <c r="B667" s="403">
        <v>43327.43472222222</v>
      </c>
      <c r="C667" t="s">
        <v>97</v>
      </c>
      <c r="D667">
        <v>0.01</v>
      </c>
      <c r="E667" t="s">
        <v>253</v>
      </c>
      <c r="F667">
        <v>1.1335999999999999</v>
      </c>
      <c r="I667" s="403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1596</v>
      </c>
      <c r="Q667">
        <v>267</v>
      </c>
      <c r="R667" t="s">
        <v>97</v>
      </c>
    </row>
    <row r="668" spans="1:18">
      <c r="A668" s="552">
        <v>667</v>
      </c>
      <c r="B668" s="403">
        <v>43327.541666666664</v>
      </c>
      <c r="C668" t="s">
        <v>97</v>
      </c>
      <c r="D668">
        <v>0.01</v>
      </c>
      <c r="E668" t="s">
        <v>253</v>
      </c>
      <c r="F668">
        <v>1.1316999999999999</v>
      </c>
      <c r="I668" s="403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502</v>
      </c>
      <c r="Q668">
        <v>268</v>
      </c>
      <c r="R668" t="s">
        <v>97</v>
      </c>
    </row>
    <row r="669" spans="1:18">
      <c r="A669" s="552">
        <v>668</v>
      </c>
      <c r="B669" s="403">
        <v>43327.617361111108</v>
      </c>
      <c r="C669" t="s">
        <v>97</v>
      </c>
      <c r="D669">
        <v>0.01</v>
      </c>
      <c r="E669" t="s">
        <v>253</v>
      </c>
      <c r="F669">
        <v>1.1329</v>
      </c>
      <c r="I669" s="403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522</v>
      </c>
      <c r="Q669">
        <v>268</v>
      </c>
      <c r="R669" t="s">
        <v>97</v>
      </c>
    </row>
    <row r="670" spans="1:18">
      <c r="A670" s="552">
        <v>669</v>
      </c>
      <c r="B670" s="403">
        <v>43327.679166666669</v>
      </c>
      <c r="C670" t="s">
        <v>97</v>
      </c>
      <c r="D670">
        <v>0.01</v>
      </c>
      <c r="E670" t="s">
        <v>253</v>
      </c>
      <c r="F670">
        <v>1.1317999999999999</v>
      </c>
      <c r="I670" s="403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490</v>
      </c>
      <c r="Q670">
        <v>269</v>
      </c>
      <c r="R670" t="s">
        <v>97</v>
      </c>
    </row>
    <row r="671" spans="1:18">
      <c r="A671" s="552">
        <v>670</v>
      </c>
      <c r="B671" s="403">
        <v>43327.759027777778</v>
      </c>
      <c r="C671" t="s">
        <v>97</v>
      </c>
      <c r="D671">
        <v>0.01</v>
      </c>
      <c r="E671" t="s">
        <v>253</v>
      </c>
      <c r="F671">
        <v>1.1335</v>
      </c>
      <c r="I671" s="403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502</v>
      </c>
      <c r="Q671">
        <v>270</v>
      </c>
      <c r="R671" t="s">
        <v>97</v>
      </c>
    </row>
    <row r="672" spans="1:18">
      <c r="A672" s="552">
        <v>671</v>
      </c>
      <c r="B672" s="403">
        <v>43327.779166666667</v>
      </c>
      <c r="C672" t="s">
        <v>97</v>
      </c>
      <c r="D672">
        <v>0.01</v>
      </c>
      <c r="E672" t="s">
        <v>253</v>
      </c>
      <c r="F672">
        <v>1.1347</v>
      </c>
      <c r="I672" s="403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1595</v>
      </c>
      <c r="Q672">
        <v>270</v>
      </c>
      <c r="R672" t="s">
        <v>97</v>
      </c>
    </row>
    <row r="673" spans="1:18">
      <c r="A673" s="552">
        <v>672</v>
      </c>
      <c r="B673" s="403">
        <v>43328.156944444447</v>
      </c>
      <c r="C673" t="s">
        <v>97</v>
      </c>
      <c r="D673">
        <v>0.01</v>
      </c>
      <c r="E673" t="s">
        <v>253</v>
      </c>
      <c r="F673">
        <v>1.1371</v>
      </c>
      <c r="I673" s="403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1594</v>
      </c>
      <c r="Q673">
        <v>270</v>
      </c>
      <c r="R673" t="s">
        <v>97</v>
      </c>
    </row>
    <row r="674" spans="1:18">
      <c r="A674" s="552">
        <v>673</v>
      </c>
      <c r="B674" s="403">
        <v>43328.243055555555</v>
      </c>
      <c r="C674" t="s">
        <v>97</v>
      </c>
      <c r="D674">
        <v>0.02</v>
      </c>
      <c r="E674" t="s">
        <v>253</v>
      </c>
      <c r="F674">
        <v>1.1386000000000001</v>
      </c>
      <c r="I674" s="403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1593</v>
      </c>
      <c r="Q674">
        <v>270</v>
      </c>
      <c r="R674" t="s">
        <v>97</v>
      </c>
    </row>
    <row r="675" spans="1:18">
      <c r="A675" s="552">
        <v>674</v>
      </c>
      <c r="B675" s="403">
        <v>43328.664583333331</v>
      </c>
      <c r="C675" t="s">
        <v>97</v>
      </c>
      <c r="D675">
        <v>0.03</v>
      </c>
      <c r="E675" t="s">
        <v>253</v>
      </c>
      <c r="F675">
        <v>1.1403000000000001</v>
      </c>
      <c r="I675" s="403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1592</v>
      </c>
      <c r="Q675">
        <v>270</v>
      </c>
      <c r="R675" t="s">
        <v>97</v>
      </c>
    </row>
    <row r="676" spans="1:18">
      <c r="A676" s="552">
        <v>675</v>
      </c>
      <c r="B676" s="403">
        <v>43328.787499999999</v>
      </c>
      <c r="C676" t="s">
        <v>97</v>
      </c>
      <c r="D676">
        <v>0.01</v>
      </c>
      <c r="E676" t="s">
        <v>253</v>
      </c>
      <c r="F676">
        <v>1.1359999999999999</v>
      </c>
      <c r="I676" s="403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502</v>
      </c>
      <c r="Q676">
        <v>271</v>
      </c>
      <c r="R676" t="s">
        <v>97</v>
      </c>
    </row>
    <row r="677" spans="1:18">
      <c r="A677" s="552">
        <v>676</v>
      </c>
      <c r="B677" s="403">
        <v>43328.915972222225</v>
      </c>
      <c r="C677" t="s">
        <v>97</v>
      </c>
      <c r="D677">
        <v>0.01</v>
      </c>
      <c r="E677" t="s">
        <v>253</v>
      </c>
      <c r="F677">
        <v>1.1372</v>
      </c>
      <c r="I677" s="403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1591</v>
      </c>
      <c r="Q677">
        <v>271</v>
      </c>
      <c r="R677" t="s">
        <v>97</v>
      </c>
    </row>
    <row r="678" spans="1:18">
      <c r="A678" s="552">
        <v>677</v>
      </c>
      <c r="B678" s="403">
        <v>43329.136805555558</v>
      </c>
      <c r="C678" t="s">
        <v>97</v>
      </c>
      <c r="D678">
        <v>0.01</v>
      </c>
      <c r="E678" t="s">
        <v>253</v>
      </c>
      <c r="F678">
        <v>1.1385000000000001</v>
      </c>
      <c r="I678" s="403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1590</v>
      </c>
      <c r="Q678">
        <v>271</v>
      </c>
      <c r="R678" t="s">
        <v>97</v>
      </c>
    </row>
    <row r="679" spans="1:18">
      <c r="A679" s="552">
        <v>678</v>
      </c>
      <c r="B679" s="403">
        <v>43329.421527777777</v>
      </c>
      <c r="C679" t="s">
        <v>97</v>
      </c>
      <c r="D679">
        <v>0.02</v>
      </c>
      <c r="E679" t="s">
        <v>253</v>
      </c>
      <c r="F679">
        <v>1.1399999999999999</v>
      </c>
      <c r="I679" s="403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1589</v>
      </c>
      <c r="Q679">
        <v>271</v>
      </c>
      <c r="R679" t="s">
        <v>97</v>
      </c>
    </row>
    <row r="680" spans="1:18">
      <c r="A680" s="552">
        <v>679</v>
      </c>
      <c r="B680" s="403">
        <v>43329.429861111108</v>
      </c>
      <c r="C680" t="s">
        <v>97</v>
      </c>
      <c r="D680">
        <v>0.03</v>
      </c>
      <c r="E680" t="s">
        <v>253</v>
      </c>
      <c r="F680">
        <v>1.1415</v>
      </c>
      <c r="I680" s="403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1588</v>
      </c>
      <c r="Q680">
        <v>271</v>
      </c>
      <c r="R680" t="s">
        <v>97</v>
      </c>
    </row>
    <row r="681" spans="1:18">
      <c r="A681" s="552">
        <v>680</v>
      </c>
      <c r="B681" s="403">
        <v>43329.531944444447</v>
      </c>
      <c r="C681" t="s">
        <v>97</v>
      </c>
      <c r="D681">
        <v>0.01</v>
      </c>
      <c r="E681" t="s">
        <v>253</v>
      </c>
      <c r="F681">
        <v>1.1383000000000001</v>
      </c>
      <c r="I681" s="403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502</v>
      </c>
      <c r="Q681">
        <v>272</v>
      </c>
      <c r="R681" t="s">
        <v>97</v>
      </c>
    </row>
    <row r="682" spans="1:18">
      <c r="A682" s="552">
        <v>681</v>
      </c>
      <c r="B682" s="403">
        <v>43329.611805555556</v>
      </c>
      <c r="C682" t="s">
        <v>97</v>
      </c>
      <c r="D682">
        <v>0.01</v>
      </c>
      <c r="E682" t="s">
        <v>253</v>
      </c>
      <c r="F682">
        <v>1.1395999999999999</v>
      </c>
      <c r="I682" s="403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1587</v>
      </c>
      <c r="Q682">
        <v>272</v>
      </c>
      <c r="R682" t="s">
        <v>97</v>
      </c>
    </row>
    <row r="683" spans="1:18">
      <c r="A683" s="552">
        <v>682</v>
      </c>
      <c r="B683" s="403">
        <v>43329.620138888888</v>
      </c>
      <c r="C683" t="s">
        <v>97</v>
      </c>
      <c r="D683">
        <v>0.01</v>
      </c>
      <c r="E683" t="s">
        <v>253</v>
      </c>
      <c r="F683">
        <v>1.1409</v>
      </c>
      <c r="I683" s="403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1586</v>
      </c>
      <c r="Q683">
        <v>272</v>
      </c>
      <c r="R683" t="s">
        <v>97</v>
      </c>
    </row>
    <row r="684" spans="1:18">
      <c r="A684" s="552">
        <v>683</v>
      </c>
      <c r="B684" s="403">
        <v>43329.842361111114</v>
      </c>
      <c r="C684" t="s">
        <v>97</v>
      </c>
      <c r="D684">
        <v>0.02</v>
      </c>
      <c r="E684" t="s">
        <v>253</v>
      </c>
      <c r="F684">
        <v>1.1423000000000001</v>
      </c>
      <c r="I684" s="403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1585</v>
      </c>
      <c r="Q684">
        <v>272</v>
      </c>
      <c r="R684" t="s">
        <v>97</v>
      </c>
    </row>
    <row r="685" spans="1:18">
      <c r="A685" s="552">
        <v>684</v>
      </c>
      <c r="B685" s="403">
        <v>43329.87222222222</v>
      </c>
      <c r="C685" t="s">
        <v>97</v>
      </c>
      <c r="D685">
        <v>0.03</v>
      </c>
      <c r="E685" t="s">
        <v>253</v>
      </c>
      <c r="F685">
        <v>1.1438999999999999</v>
      </c>
      <c r="I685" s="403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1584</v>
      </c>
      <c r="Q685">
        <v>272</v>
      </c>
      <c r="R685" t="s">
        <v>97</v>
      </c>
    </row>
    <row r="686" spans="1:18">
      <c r="A686" s="552">
        <v>685</v>
      </c>
      <c r="B686" s="403">
        <v>43332.861111111109</v>
      </c>
      <c r="C686" t="s">
        <v>97</v>
      </c>
      <c r="D686">
        <v>0.01</v>
      </c>
      <c r="E686" t="s">
        <v>253</v>
      </c>
      <c r="F686">
        <v>1.1468</v>
      </c>
      <c r="I686" s="403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502</v>
      </c>
      <c r="Q686">
        <v>273</v>
      </c>
      <c r="R686" t="s">
        <v>97</v>
      </c>
    </row>
    <row r="687" spans="1:18">
      <c r="A687" s="552">
        <v>687</v>
      </c>
      <c r="B687" s="403">
        <v>43332.934027777781</v>
      </c>
      <c r="C687" t="s">
        <v>97</v>
      </c>
      <c r="D687">
        <v>0.01</v>
      </c>
      <c r="E687" t="s">
        <v>253</v>
      </c>
      <c r="F687">
        <v>1.1480999999999999</v>
      </c>
      <c r="I687" s="403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1565</v>
      </c>
      <c r="Q687">
        <v>273</v>
      </c>
      <c r="R687" t="s">
        <v>97</v>
      </c>
    </row>
    <row r="688" spans="1:18">
      <c r="A688" s="552">
        <v>689</v>
      </c>
      <c r="B688" s="403">
        <v>43333.093055555553</v>
      </c>
      <c r="C688" t="s">
        <v>97</v>
      </c>
      <c r="D688">
        <v>0.01</v>
      </c>
      <c r="E688" t="s">
        <v>253</v>
      </c>
      <c r="F688">
        <v>1.1496</v>
      </c>
      <c r="I688" s="403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1563</v>
      </c>
      <c r="Q688">
        <v>273</v>
      </c>
      <c r="R688" t="s">
        <v>97</v>
      </c>
    </row>
    <row r="689" spans="1:18">
      <c r="A689" s="552">
        <v>690</v>
      </c>
      <c r="B689" s="403">
        <v>43333.106249999997</v>
      </c>
      <c r="C689" t="s">
        <v>97</v>
      </c>
      <c r="D689">
        <v>0.02</v>
      </c>
      <c r="E689" t="s">
        <v>253</v>
      </c>
      <c r="F689">
        <v>1.1513</v>
      </c>
      <c r="I689" s="403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1564</v>
      </c>
      <c r="Q689">
        <v>273</v>
      </c>
      <c r="R689" t="s">
        <v>97</v>
      </c>
    </row>
    <row r="690" spans="1:18">
      <c r="A690" s="552">
        <v>691</v>
      </c>
      <c r="B690" s="403">
        <v>43333.107638888891</v>
      </c>
      <c r="C690" t="s">
        <v>97</v>
      </c>
      <c r="D690">
        <v>0.03</v>
      </c>
      <c r="E690" t="s">
        <v>253</v>
      </c>
      <c r="F690">
        <v>1.1528</v>
      </c>
      <c r="I690" s="403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1562</v>
      </c>
      <c r="Q690">
        <v>273</v>
      </c>
      <c r="R690" t="s">
        <v>97</v>
      </c>
    </row>
    <row r="691" spans="1:18">
      <c r="A691" s="552">
        <v>699</v>
      </c>
      <c r="B691" s="403">
        <v>43333.791666666664</v>
      </c>
      <c r="C691" t="s">
        <v>97</v>
      </c>
      <c r="D691">
        <v>0.04</v>
      </c>
      <c r="E691" t="s">
        <v>253</v>
      </c>
      <c r="F691">
        <v>1.1556</v>
      </c>
      <c r="I691" s="403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1561</v>
      </c>
      <c r="Q691">
        <v>273</v>
      </c>
      <c r="R691" t="s">
        <v>97</v>
      </c>
    </row>
    <row r="692" spans="1:18">
      <c r="A692" s="552">
        <v>700</v>
      </c>
      <c r="B692" s="403">
        <v>43333.818749999999</v>
      </c>
      <c r="C692" t="s">
        <v>97</v>
      </c>
      <c r="D692">
        <v>0.06</v>
      </c>
      <c r="E692" t="s">
        <v>253</v>
      </c>
      <c r="F692">
        <v>1.1575</v>
      </c>
      <c r="I692" s="403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1560</v>
      </c>
      <c r="Q692">
        <v>273</v>
      </c>
      <c r="R692" t="s">
        <v>97</v>
      </c>
    </row>
    <row r="693" spans="1:18">
      <c r="A693" s="552">
        <v>702</v>
      </c>
      <c r="B693" s="403">
        <v>43333.843055555553</v>
      </c>
      <c r="C693" t="s">
        <v>97</v>
      </c>
      <c r="D693">
        <v>0.09</v>
      </c>
      <c r="E693" t="s">
        <v>253</v>
      </c>
      <c r="F693">
        <v>1.1597999999999999</v>
      </c>
      <c r="I693" s="403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1559</v>
      </c>
      <c r="Q693">
        <v>273</v>
      </c>
      <c r="R693" t="s">
        <v>97</v>
      </c>
    </row>
    <row r="694" spans="1:18">
      <c r="A694" s="552">
        <v>686</v>
      </c>
      <c r="B694" s="403">
        <v>43332.865277777775</v>
      </c>
      <c r="C694" t="s">
        <v>96</v>
      </c>
      <c r="D694">
        <v>0.01</v>
      </c>
      <c r="E694" t="s">
        <v>253</v>
      </c>
      <c r="F694">
        <v>1.1468</v>
      </c>
      <c r="I694" s="403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490</v>
      </c>
      <c r="Q694">
        <v>274</v>
      </c>
      <c r="R694" t="s">
        <v>96</v>
      </c>
    </row>
    <row r="695" spans="1:18">
      <c r="A695" s="552">
        <v>688</v>
      </c>
      <c r="B695" s="403">
        <v>43332.940972222219</v>
      </c>
      <c r="C695" t="s">
        <v>96</v>
      </c>
      <c r="D695">
        <v>0.01</v>
      </c>
      <c r="E695" t="s">
        <v>253</v>
      </c>
      <c r="F695">
        <v>1.1482000000000001</v>
      </c>
      <c r="I695" s="403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490</v>
      </c>
      <c r="Q695">
        <v>275</v>
      </c>
      <c r="R695" t="s">
        <v>96</v>
      </c>
    </row>
    <row r="696" spans="1:18">
      <c r="A696" s="552">
        <v>692</v>
      </c>
      <c r="B696" s="403">
        <v>43333.116666666669</v>
      </c>
      <c r="C696" t="s">
        <v>96</v>
      </c>
      <c r="D696">
        <v>0.01</v>
      </c>
      <c r="E696" t="s">
        <v>253</v>
      </c>
      <c r="F696">
        <v>1.1524000000000001</v>
      </c>
      <c r="I696" s="403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490</v>
      </c>
      <c r="Q696">
        <v>276</v>
      </c>
      <c r="R696" t="s">
        <v>96</v>
      </c>
    </row>
    <row r="697" spans="1:18">
      <c r="A697" s="552">
        <v>693</v>
      </c>
      <c r="B697" s="403">
        <v>43333.325694444444</v>
      </c>
      <c r="C697" t="s">
        <v>96</v>
      </c>
      <c r="D697">
        <v>0.01</v>
      </c>
      <c r="E697" t="s">
        <v>253</v>
      </c>
      <c r="F697">
        <v>1.1528</v>
      </c>
      <c r="I697" s="403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502</v>
      </c>
      <c r="Q697">
        <v>277</v>
      </c>
      <c r="R697" t="s">
        <v>96</v>
      </c>
    </row>
    <row r="698" spans="1:18">
      <c r="A698" s="552">
        <v>694</v>
      </c>
      <c r="B698" s="403">
        <v>43333.372916666667</v>
      </c>
      <c r="C698" t="s">
        <v>96</v>
      </c>
      <c r="D698">
        <v>0.01</v>
      </c>
      <c r="E698" t="s">
        <v>253</v>
      </c>
      <c r="F698">
        <v>1.1516</v>
      </c>
      <c r="I698" s="403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1570</v>
      </c>
      <c r="Q698">
        <v>277</v>
      </c>
      <c r="R698" t="s">
        <v>96</v>
      </c>
    </row>
    <row r="699" spans="1:18">
      <c r="A699" s="552">
        <v>695</v>
      </c>
      <c r="B699" s="403">
        <v>43333.55</v>
      </c>
      <c r="C699" t="s">
        <v>96</v>
      </c>
      <c r="D699">
        <v>0.01</v>
      </c>
      <c r="E699" t="s">
        <v>253</v>
      </c>
      <c r="F699">
        <v>1.1516999999999999</v>
      </c>
      <c r="I699" s="403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502</v>
      </c>
      <c r="Q699">
        <v>278</v>
      </c>
      <c r="R699" t="s">
        <v>96</v>
      </c>
    </row>
    <row r="700" spans="1:18">
      <c r="A700" s="552">
        <v>696</v>
      </c>
      <c r="B700" s="403">
        <v>43333.591666666667</v>
      </c>
      <c r="C700" t="s">
        <v>96</v>
      </c>
      <c r="D700">
        <v>0.01</v>
      </c>
      <c r="E700" t="s">
        <v>253</v>
      </c>
      <c r="F700">
        <v>1.1503000000000001</v>
      </c>
      <c r="I700" s="403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1569</v>
      </c>
      <c r="Q700">
        <v>278</v>
      </c>
      <c r="R700" t="s">
        <v>96</v>
      </c>
    </row>
    <row r="701" spans="1:18">
      <c r="A701" s="552">
        <v>697</v>
      </c>
      <c r="B701" s="403">
        <v>43333.700694444444</v>
      </c>
      <c r="C701" t="s">
        <v>96</v>
      </c>
      <c r="D701">
        <v>0.01</v>
      </c>
      <c r="E701" t="s">
        <v>253</v>
      </c>
      <c r="F701">
        <v>1.1525000000000001</v>
      </c>
      <c r="I701" s="403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502</v>
      </c>
      <c r="Q701">
        <v>279</v>
      </c>
      <c r="R701" t="s">
        <v>96</v>
      </c>
    </row>
    <row r="702" spans="1:18">
      <c r="A702" s="552">
        <v>698</v>
      </c>
      <c r="B702" s="403">
        <v>43333.790972222225</v>
      </c>
      <c r="C702" t="s">
        <v>96</v>
      </c>
      <c r="D702">
        <v>0.01</v>
      </c>
      <c r="E702" t="s">
        <v>253</v>
      </c>
      <c r="F702">
        <v>1.1563000000000001</v>
      </c>
      <c r="I702" s="403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490</v>
      </c>
      <c r="Q702">
        <v>280</v>
      </c>
      <c r="R702" t="s">
        <v>96</v>
      </c>
    </row>
    <row r="703" spans="1:18">
      <c r="A703" s="552">
        <v>701</v>
      </c>
      <c r="B703" s="403">
        <v>43333.82916666667</v>
      </c>
      <c r="C703" t="s">
        <v>96</v>
      </c>
      <c r="D703">
        <v>0.01</v>
      </c>
      <c r="E703" t="s">
        <v>253</v>
      </c>
      <c r="F703">
        <v>1.1594</v>
      </c>
      <c r="I703" s="403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502</v>
      </c>
      <c r="Q703">
        <v>281</v>
      </c>
      <c r="R703" t="s">
        <v>96</v>
      </c>
    </row>
    <row r="704" spans="1:18">
      <c r="A704" s="552">
        <v>703</v>
      </c>
      <c r="B704" s="403">
        <v>43333.867361111108</v>
      </c>
      <c r="C704" t="s">
        <v>96</v>
      </c>
      <c r="D704">
        <v>0.01</v>
      </c>
      <c r="E704" t="s">
        <v>253</v>
      </c>
      <c r="F704">
        <v>1.1581999999999999</v>
      </c>
      <c r="I704" s="403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1568</v>
      </c>
      <c r="Q704">
        <v>281</v>
      </c>
      <c r="R704" t="s">
        <v>96</v>
      </c>
    </row>
    <row r="705" spans="1:18">
      <c r="A705" s="552">
        <v>704</v>
      </c>
      <c r="B705" s="403">
        <v>43334.34652777778</v>
      </c>
      <c r="C705" t="s">
        <v>96</v>
      </c>
      <c r="D705">
        <v>0.01</v>
      </c>
      <c r="E705" t="s">
        <v>253</v>
      </c>
      <c r="F705">
        <v>1.1568000000000001</v>
      </c>
      <c r="I705" s="403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1567</v>
      </c>
      <c r="Q705">
        <v>281</v>
      </c>
      <c r="R705" t="s">
        <v>96</v>
      </c>
    </row>
    <row r="706" spans="1:18">
      <c r="A706" s="552">
        <v>705</v>
      </c>
      <c r="B706" s="403">
        <v>43334.511111111111</v>
      </c>
      <c r="C706" t="s">
        <v>96</v>
      </c>
      <c r="D706">
        <v>0.01</v>
      </c>
      <c r="E706" t="s">
        <v>253</v>
      </c>
      <c r="F706">
        <v>1.1592</v>
      </c>
      <c r="I706" s="403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502</v>
      </c>
      <c r="Q706">
        <v>282</v>
      </c>
      <c r="R706" t="s">
        <v>96</v>
      </c>
    </row>
    <row r="707" spans="1:18">
      <c r="A707" s="552">
        <v>706</v>
      </c>
      <c r="B707" s="403">
        <v>43334.561111111114</v>
      </c>
      <c r="C707" t="s">
        <v>96</v>
      </c>
      <c r="D707">
        <v>0.01</v>
      </c>
      <c r="E707" t="s">
        <v>253</v>
      </c>
      <c r="F707">
        <v>1.1609</v>
      </c>
      <c r="I707" s="403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502</v>
      </c>
      <c r="Q707">
        <v>283</v>
      </c>
      <c r="R707" t="s">
        <v>96</v>
      </c>
    </row>
    <row r="708" spans="1:18">
      <c r="A708" s="552">
        <v>707</v>
      </c>
      <c r="B708" s="403">
        <v>43334.638888888891</v>
      </c>
      <c r="C708" t="s">
        <v>96</v>
      </c>
      <c r="D708">
        <v>0.01</v>
      </c>
      <c r="E708" t="s">
        <v>253</v>
      </c>
      <c r="F708">
        <v>1.1609</v>
      </c>
      <c r="I708" s="403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502</v>
      </c>
      <c r="Q708">
        <v>284</v>
      </c>
      <c r="R708" t="s">
        <v>96</v>
      </c>
    </row>
    <row r="709" spans="1:18">
      <c r="A709" s="552">
        <v>708</v>
      </c>
      <c r="B709" s="403">
        <v>43334.65902777778</v>
      </c>
      <c r="C709" t="s">
        <v>96</v>
      </c>
      <c r="D709">
        <v>0.01</v>
      </c>
      <c r="E709" t="s">
        <v>253</v>
      </c>
      <c r="F709">
        <v>1.1597</v>
      </c>
      <c r="I709" s="403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1566</v>
      </c>
      <c r="Q709">
        <v>284</v>
      </c>
      <c r="R709" t="s">
        <v>96</v>
      </c>
    </row>
    <row r="710" spans="1:18">
      <c r="A710" s="552">
        <v>709</v>
      </c>
      <c r="B710" s="403">
        <v>43334.840277777781</v>
      </c>
      <c r="C710" t="s">
        <v>96</v>
      </c>
      <c r="D710">
        <v>0.01</v>
      </c>
      <c r="E710" t="s">
        <v>253</v>
      </c>
      <c r="F710">
        <v>1.1611</v>
      </c>
      <c r="I710" s="403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502</v>
      </c>
      <c r="Q710">
        <v>285</v>
      </c>
      <c r="R710" t="s">
        <v>96</v>
      </c>
    </row>
    <row r="711" spans="1:18">
      <c r="A711" s="552">
        <v>710</v>
      </c>
      <c r="B711" s="403">
        <v>43334.845833333333</v>
      </c>
      <c r="C711" t="s">
        <v>96</v>
      </c>
      <c r="D711">
        <v>0.01</v>
      </c>
      <c r="E711" t="s">
        <v>253</v>
      </c>
      <c r="F711">
        <v>1.1598999999999999</v>
      </c>
      <c r="I711" s="403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1558</v>
      </c>
      <c r="Q711">
        <v>285</v>
      </c>
      <c r="R711" t="s">
        <v>96</v>
      </c>
    </row>
    <row r="712" spans="1:18">
      <c r="A712" s="552">
        <v>711</v>
      </c>
      <c r="B712" s="403">
        <v>43334.856249999997</v>
      </c>
      <c r="C712" t="s">
        <v>96</v>
      </c>
      <c r="D712">
        <v>0.01</v>
      </c>
      <c r="E712" t="s">
        <v>253</v>
      </c>
      <c r="F712">
        <v>1.1585000000000001</v>
      </c>
      <c r="I712" s="403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1557</v>
      </c>
      <c r="Q712">
        <v>285</v>
      </c>
      <c r="R712" t="s">
        <v>96</v>
      </c>
    </row>
    <row r="713" spans="1:18">
      <c r="A713" s="552">
        <v>712</v>
      </c>
      <c r="B713" s="403">
        <v>43335.109027777777</v>
      </c>
      <c r="C713" t="s">
        <v>96</v>
      </c>
      <c r="D713">
        <v>0.02</v>
      </c>
      <c r="E713" t="s">
        <v>253</v>
      </c>
      <c r="F713">
        <v>1.1571</v>
      </c>
      <c r="I713" s="403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1556</v>
      </c>
      <c r="Q713">
        <v>285</v>
      </c>
      <c r="R713" t="s">
        <v>96</v>
      </c>
    </row>
    <row r="714" spans="1:18">
      <c r="A714" s="552">
        <v>713</v>
      </c>
      <c r="B714" s="403">
        <v>43335.197222222225</v>
      </c>
      <c r="C714" t="s">
        <v>96</v>
      </c>
      <c r="D714">
        <v>0.03</v>
      </c>
      <c r="E714" t="s">
        <v>253</v>
      </c>
      <c r="F714">
        <v>1.1556</v>
      </c>
      <c r="I714" s="403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1555</v>
      </c>
      <c r="Q714">
        <v>285</v>
      </c>
      <c r="R714" t="s">
        <v>96</v>
      </c>
    </row>
    <row r="715" spans="1:18">
      <c r="A715" s="552">
        <v>714</v>
      </c>
      <c r="B715" s="403">
        <v>43335.79583333333</v>
      </c>
      <c r="C715" t="s">
        <v>96</v>
      </c>
      <c r="D715">
        <v>0.04</v>
      </c>
      <c r="E715" t="s">
        <v>253</v>
      </c>
      <c r="F715">
        <v>1.1539999999999999</v>
      </c>
      <c r="I715" s="403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1554</v>
      </c>
      <c r="Q715">
        <v>285</v>
      </c>
      <c r="R715" t="s">
        <v>96</v>
      </c>
    </row>
    <row r="716" spans="1:18">
      <c r="A716" s="552">
        <v>715</v>
      </c>
      <c r="B716" s="403">
        <v>43335.805555555555</v>
      </c>
      <c r="C716" t="s">
        <v>97</v>
      </c>
      <c r="D716">
        <v>0.01</v>
      </c>
      <c r="E716" t="s">
        <v>253</v>
      </c>
      <c r="F716">
        <v>1.1538999999999999</v>
      </c>
      <c r="I716" s="403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502</v>
      </c>
      <c r="Q716">
        <v>286</v>
      </c>
      <c r="R716" t="s">
        <v>97</v>
      </c>
    </row>
    <row r="717" spans="1:18">
      <c r="A717" s="552">
        <v>716</v>
      </c>
      <c r="B717" s="403">
        <v>43336.201388888891</v>
      </c>
      <c r="C717" t="s">
        <v>97</v>
      </c>
      <c r="D717">
        <v>0.01</v>
      </c>
      <c r="E717" t="s">
        <v>253</v>
      </c>
      <c r="F717">
        <v>1.1551</v>
      </c>
      <c r="I717" s="403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1547</v>
      </c>
      <c r="Q717">
        <v>286</v>
      </c>
      <c r="R717" t="s">
        <v>97</v>
      </c>
    </row>
    <row r="718" spans="1:18">
      <c r="A718" s="552">
        <v>717</v>
      </c>
      <c r="B718" s="403">
        <v>43336.294444444444</v>
      </c>
      <c r="C718" t="s">
        <v>97</v>
      </c>
      <c r="D718">
        <v>0.01</v>
      </c>
      <c r="E718" t="s">
        <v>253</v>
      </c>
      <c r="F718">
        <v>1.1567000000000001</v>
      </c>
      <c r="I718" s="403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1546</v>
      </c>
      <c r="Q718">
        <v>286</v>
      </c>
      <c r="R718" t="s">
        <v>97</v>
      </c>
    </row>
    <row r="719" spans="1:18">
      <c r="A719" s="552">
        <v>718</v>
      </c>
      <c r="B719" s="403">
        <v>43336.532638888886</v>
      </c>
      <c r="C719" t="s">
        <v>97</v>
      </c>
      <c r="D719">
        <v>0.02</v>
      </c>
      <c r="E719" t="s">
        <v>253</v>
      </c>
      <c r="F719">
        <v>1.1581999999999999</v>
      </c>
      <c r="I719" s="403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1548</v>
      </c>
      <c r="Q719">
        <v>286</v>
      </c>
      <c r="R719" t="s">
        <v>97</v>
      </c>
    </row>
    <row r="720" spans="1:18">
      <c r="A720" s="552">
        <v>721</v>
      </c>
      <c r="B720" s="403">
        <v>43336.628472222219</v>
      </c>
      <c r="C720" t="s">
        <v>97</v>
      </c>
      <c r="D720">
        <v>0.03</v>
      </c>
      <c r="E720" t="s">
        <v>253</v>
      </c>
      <c r="F720">
        <v>1.1597</v>
      </c>
      <c r="I720" s="403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1549</v>
      </c>
      <c r="Q720">
        <v>286</v>
      </c>
      <c r="R720" t="s">
        <v>97</v>
      </c>
    </row>
    <row r="721" spans="1:18">
      <c r="A721" s="552">
        <v>722</v>
      </c>
      <c r="B721" s="403">
        <v>43342.146527777775</v>
      </c>
      <c r="C721" t="s">
        <v>97</v>
      </c>
      <c r="D721">
        <v>0.09</v>
      </c>
      <c r="E721" t="s">
        <v>253</v>
      </c>
      <c r="F721">
        <v>1.17</v>
      </c>
      <c r="I721" s="403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1543</v>
      </c>
      <c r="Q721">
        <v>286</v>
      </c>
      <c r="R721" t="s">
        <v>97</v>
      </c>
    </row>
    <row r="722" spans="1:18">
      <c r="A722" s="552">
        <v>725</v>
      </c>
      <c r="B722" s="403">
        <v>43342.43472222222</v>
      </c>
      <c r="C722" t="s">
        <v>97</v>
      </c>
      <c r="D722">
        <v>0.06</v>
      </c>
      <c r="E722" t="s">
        <v>253</v>
      </c>
      <c r="F722">
        <v>1.1677999999999999</v>
      </c>
      <c r="I722" s="403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1544</v>
      </c>
      <c r="Q722">
        <v>286</v>
      </c>
      <c r="R722" t="s">
        <v>97</v>
      </c>
    </row>
    <row r="723" spans="1:18">
      <c r="A723" s="552">
        <v>728</v>
      </c>
      <c r="B723" s="403">
        <v>43342.636805555558</v>
      </c>
      <c r="C723" t="s">
        <v>97</v>
      </c>
      <c r="D723">
        <v>0.04</v>
      </c>
      <c r="E723" t="s">
        <v>253</v>
      </c>
      <c r="F723">
        <v>1.1658999999999999</v>
      </c>
      <c r="I723" s="403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1545</v>
      </c>
      <c r="Q723">
        <v>286</v>
      </c>
      <c r="R723" t="s">
        <v>97</v>
      </c>
    </row>
    <row r="724" spans="1:18">
      <c r="A724" s="552">
        <v>719</v>
      </c>
      <c r="B724" s="403">
        <v>43336.546527777777</v>
      </c>
      <c r="C724" t="s">
        <v>96</v>
      </c>
      <c r="D724">
        <v>0.01</v>
      </c>
      <c r="E724" t="s">
        <v>253</v>
      </c>
      <c r="F724">
        <v>1.1580999999999999</v>
      </c>
      <c r="I724" s="403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502</v>
      </c>
      <c r="Q724">
        <v>287</v>
      </c>
      <c r="R724" t="s">
        <v>96</v>
      </c>
    </row>
    <row r="725" spans="1:18">
      <c r="A725" s="552">
        <v>720</v>
      </c>
      <c r="B725" s="403">
        <v>43336.584027777775</v>
      </c>
      <c r="C725" t="s">
        <v>96</v>
      </c>
      <c r="D725">
        <v>0.01</v>
      </c>
      <c r="E725" t="s">
        <v>253</v>
      </c>
      <c r="F725">
        <v>1.1594</v>
      </c>
      <c r="I725" s="403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502</v>
      </c>
      <c r="Q725">
        <v>288</v>
      </c>
      <c r="R725" t="s">
        <v>96</v>
      </c>
    </row>
    <row r="726" spans="1:18">
      <c r="A726" s="552">
        <v>723</v>
      </c>
      <c r="B726" s="403">
        <v>43342.396527777775</v>
      </c>
      <c r="C726" t="s">
        <v>96</v>
      </c>
      <c r="D726">
        <v>0.01</v>
      </c>
      <c r="E726" t="s">
        <v>253</v>
      </c>
      <c r="F726">
        <v>1.1709000000000001</v>
      </c>
      <c r="I726" s="403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502</v>
      </c>
      <c r="Q726">
        <v>289</v>
      </c>
      <c r="R726" t="s">
        <v>96</v>
      </c>
    </row>
    <row r="727" spans="1:18">
      <c r="A727" s="552">
        <v>724</v>
      </c>
      <c r="B727" s="403">
        <v>43342.42291666667</v>
      </c>
      <c r="C727" t="s">
        <v>96</v>
      </c>
      <c r="D727">
        <v>0.01</v>
      </c>
      <c r="E727" t="s">
        <v>253</v>
      </c>
      <c r="F727">
        <v>1.1697</v>
      </c>
      <c r="I727" s="403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1553</v>
      </c>
      <c r="Q727">
        <v>289</v>
      </c>
      <c r="R727" t="s">
        <v>96</v>
      </c>
    </row>
    <row r="728" spans="1:18">
      <c r="A728" s="552">
        <v>726</v>
      </c>
      <c r="B728" s="403">
        <v>43342.436111111114</v>
      </c>
      <c r="C728" t="s">
        <v>96</v>
      </c>
      <c r="D728">
        <v>0.01</v>
      </c>
      <c r="E728" t="s">
        <v>253</v>
      </c>
      <c r="F728">
        <v>1.1682999999999999</v>
      </c>
      <c r="I728" s="403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1552</v>
      </c>
      <c r="Q728">
        <v>289</v>
      </c>
      <c r="R728" t="s">
        <v>96</v>
      </c>
    </row>
    <row r="729" spans="1:18">
      <c r="A729" s="552">
        <v>727</v>
      </c>
      <c r="B729" s="403">
        <v>43342.628472222219</v>
      </c>
      <c r="C729" t="s">
        <v>96</v>
      </c>
      <c r="D729">
        <v>0.02</v>
      </c>
      <c r="E729" t="s">
        <v>253</v>
      </c>
      <c r="F729">
        <v>1.1668000000000001</v>
      </c>
      <c r="I729" s="403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1551</v>
      </c>
      <c r="Q729">
        <v>289</v>
      </c>
      <c r="R729" t="s">
        <v>96</v>
      </c>
    </row>
    <row r="730" spans="1:18">
      <c r="A730" s="552">
        <v>729</v>
      </c>
      <c r="B730" s="403">
        <v>43342.648611111108</v>
      </c>
      <c r="C730" t="s">
        <v>96</v>
      </c>
      <c r="D730">
        <v>0.03</v>
      </c>
      <c r="E730" t="s">
        <v>253</v>
      </c>
      <c r="F730">
        <v>1.1645000000000001</v>
      </c>
      <c r="I730" s="403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1550</v>
      </c>
      <c r="Q730">
        <v>289</v>
      </c>
      <c r="R730" t="s">
        <v>96</v>
      </c>
    </row>
    <row r="731" spans="1:18">
      <c r="A731" s="552">
        <v>730</v>
      </c>
      <c r="B731" s="403">
        <v>43343.387499999997</v>
      </c>
      <c r="C731" t="s">
        <v>96</v>
      </c>
      <c r="D731">
        <v>0.01</v>
      </c>
      <c r="E731" t="s">
        <v>253</v>
      </c>
      <c r="F731">
        <v>1.1681999999999999</v>
      </c>
      <c r="I731" s="403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502</v>
      </c>
      <c r="Q731">
        <v>290</v>
      </c>
      <c r="R731" t="s">
        <v>96</v>
      </c>
    </row>
    <row r="732" spans="1:18">
      <c r="A732" s="552">
        <v>731</v>
      </c>
      <c r="B732" s="403">
        <v>43343.455555555556</v>
      </c>
      <c r="C732" t="s">
        <v>96</v>
      </c>
      <c r="D732">
        <v>0.01</v>
      </c>
      <c r="E732" t="s">
        <v>253</v>
      </c>
      <c r="F732">
        <v>1.1669</v>
      </c>
      <c r="I732" s="403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1537</v>
      </c>
      <c r="Q732">
        <v>290</v>
      </c>
      <c r="R732" t="s">
        <v>96</v>
      </c>
    </row>
    <row r="733" spans="1:18">
      <c r="A733" s="552">
        <v>732</v>
      </c>
      <c r="B733" s="403">
        <v>43343.552777777775</v>
      </c>
      <c r="C733" t="s">
        <v>96</v>
      </c>
      <c r="D733">
        <v>0.01</v>
      </c>
      <c r="E733" t="s">
        <v>253</v>
      </c>
      <c r="F733">
        <v>1.1656</v>
      </c>
      <c r="I733" s="403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1536</v>
      </c>
      <c r="Q733">
        <v>290</v>
      </c>
      <c r="R733" t="s">
        <v>96</v>
      </c>
    </row>
    <row r="734" spans="1:18">
      <c r="A734" s="552">
        <v>733</v>
      </c>
      <c r="B734" s="403">
        <v>43343.61041666667</v>
      </c>
      <c r="C734" t="s">
        <v>96</v>
      </c>
      <c r="D734">
        <v>0.02</v>
      </c>
      <c r="E734" t="s">
        <v>253</v>
      </c>
      <c r="F734">
        <v>1.1641999999999999</v>
      </c>
      <c r="I734" s="403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1539</v>
      </c>
      <c r="Q734">
        <v>290</v>
      </c>
      <c r="R734" t="s">
        <v>96</v>
      </c>
    </row>
    <row r="735" spans="1:18">
      <c r="A735" s="552">
        <v>736</v>
      </c>
      <c r="B735" s="403">
        <v>43343.718055555553</v>
      </c>
      <c r="C735" t="s">
        <v>96</v>
      </c>
      <c r="D735">
        <v>0.03</v>
      </c>
      <c r="E735" t="s">
        <v>253</v>
      </c>
      <c r="F735">
        <v>1.1626000000000001</v>
      </c>
      <c r="I735" s="403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1538</v>
      </c>
      <c r="Q735">
        <v>290</v>
      </c>
      <c r="R735" t="s">
        <v>96</v>
      </c>
    </row>
    <row r="736" spans="1:18">
      <c r="A736" s="552">
        <v>737</v>
      </c>
      <c r="B736" s="403">
        <v>43343.727083333331</v>
      </c>
      <c r="C736" t="s">
        <v>96</v>
      </c>
      <c r="D736">
        <v>0.04</v>
      </c>
      <c r="E736" t="s">
        <v>253</v>
      </c>
      <c r="F736">
        <v>1.161</v>
      </c>
      <c r="I736" s="403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1535</v>
      </c>
      <c r="Q736">
        <v>290</v>
      </c>
      <c r="R736" t="s">
        <v>96</v>
      </c>
    </row>
    <row r="737" spans="1:18">
      <c r="A737" s="552">
        <v>739</v>
      </c>
      <c r="B737" s="403">
        <v>43343.760416666664</v>
      </c>
      <c r="C737" t="s">
        <v>96</v>
      </c>
      <c r="D737">
        <v>0.06</v>
      </c>
      <c r="E737" t="s">
        <v>253</v>
      </c>
      <c r="F737">
        <v>1.1589</v>
      </c>
      <c r="I737" s="403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1534</v>
      </c>
      <c r="Q737">
        <v>290</v>
      </c>
      <c r="R737" t="s">
        <v>96</v>
      </c>
    </row>
    <row r="738" spans="1:18">
      <c r="A738" s="552">
        <v>747</v>
      </c>
      <c r="B738" s="403">
        <v>43347.418055555558</v>
      </c>
      <c r="C738" t="s">
        <v>96</v>
      </c>
      <c r="D738">
        <v>0.09</v>
      </c>
      <c r="E738" t="s">
        <v>253</v>
      </c>
      <c r="F738">
        <v>1.1566000000000001</v>
      </c>
      <c r="I738" s="403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1533</v>
      </c>
      <c r="Q738">
        <v>290</v>
      </c>
      <c r="R738" t="s">
        <v>96</v>
      </c>
    </row>
    <row r="739" spans="1:18">
      <c r="A739" s="552">
        <v>750</v>
      </c>
      <c r="B739" s="403">
        <v>43347.668749999997</v>
      </c>
      <c r="C739" t="s">
        <v>96</v>
      </c>
      <c r="D739">
        <v>0.13</v>
      </c>
      <c r="E739" t="s">
        <v>253</v>
      </c>
      <c r="F739">
        <v>1.1534</v>
      </c>
      <c r="I739" s="403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1532</v>
      </c>
      <c r="Q739">
        <v>290</v>
      </c>
      <c r="R739" t="s">
        <v>96</v>
      </c>
    </row>
    <row r="740" spans="1:18">
      <c r="A740" s="552">
        <v>734</v>
      </c>
      <c r="B740" s="403">
        <v>43343.663888888892</v>
      </c>
      <c r="C740" t="s">
        <v>97</v>
      </c>
      <c r="D740">
        <v>0.01</v>
      </c>
      <c r="E740" t="s">
        <v>253</v>
      </c>
      <c r="F740">
        <v>1.1636</v>
      </c>
      <c r="I740" s="403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502</v>
      </c>
      <c r="Q740">
        <v>291</v>
      </c>
      <c r="R740" t="s">
        <v>97</v>
      </c>
    </row>
    <row r="741" spans="1:18">
      <c r="A741" s="552">
        <v>735</v>
      </c>
      <c r="B741" s="403">
        <v>43343.695833333331</v>
      </c>
      <c r="C741" t="s">
        <v>97</v>
      </c>
      <c r="D741">
        <v>0.01</v>
      </c>
      <c r="E741" t="s">
        <v>253</v>
      </c>
      <c r="F741">
        <v>1.1648000000000001</v>
      </c>
      <c r="I741" s="403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1542</v>
      </c>
      <c r="Q741">
        <v>291</v>
      </c>
      <c r="R741" t="s">
        <v>97</v>
      </c>
    </row>
    <row r="742" spans="1:18">
      <c r="A742" s="552">
        <v>738</v>
      </c>
      <c r="B742" s="403">
        <v>43343.751388888886</v>
      </c>
      <c r="C742" t="s">
        <v>97</v>
      </c>
      <c r="D742">
        <v>0.01</v>
      </c>
      <c r="E742" t="s">
        <v>253</v>
      </c>
      <c r="F742">
        <v>1.1597</v>
      </c>
      <c r="I742" s="403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502</v>
      </c>
      <c r="Q742">
        <v>292</v>
      </c>
      <c r="R742" t="s">
        <v>97</v>
      </c>
    </row>
    <row r="743" spans="1:18">
      <c r="A743" s="552">
        <v>740</v>
      </c>
      <c r="B743" s="403">
        <v>43343.909722222219</v>
      </c>
      <c r="C743" t="s">
        <v>97</v>
      </c>
      <c r="D743">
        <v>0.01</v>
      </c>
      <c r="E743" t="s">
        <v>253</v>
      </c>
      <c r="F743">
        <v>1.1609</v>
      </c>
      <c r="I743" s="403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1541</v>
      </c>
      <c r="Q743">
        <v>292</v>
      </c>
      <c r="R743" t="s">
        <v>97</v>
      </c>
    </row>
    <row r="744" spans="1:18">
      <c r="A744" s="552">
        <v>741</v>
      </c>
      <c r="B744" s="403">
        <v>43346.299305555556</v>
      </c>
      <c r="C744" t="s">
        <v>97</v>
      </c>
      <c r="D744">
        <v>0.01</v>
      </c>
      <c r="E744" t="s">
        <v>253</v>
      </c>
      <c r="F744">
        <v>1.1608000000000001</v>
      </c>
      <c r="I744" s="403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502</v>
      </c>
      <c r="Q744">
        <v>293</v>
      </c>
      <c r="R744" t="s">
        <v>97</v>
      </c>
    </row>
    <row r="745" spans="1:18">
      <c r="A745" s="552">
        <v>742</v>
      </c>
      <c r="B745" s="403">
        <v>43346.404166666667</v>
      </c>
      <c r="C745" t="s">
        <v>97</v>
      </c>
      <c r="D745">
        <v>0.01</v>
      </c>
      <c r="E745" t="s">
        <v>253</v>
      </c>
      <c r="F745">
        <v>1.1623000000000001</v>
      </c>
      <c r="I745" s="403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490</v>
      </c>
      <c r="Q745">
        <v>294</v>
      </c>
      <c r="R745" t="s">
        <v>97</v>
      </c>
    </row>
    <row r="746" spans="1:18">
      <c r="A746" s="552">
        <v>743</v>
      </c>
      <c r="B746" s="403">
        <v>43346.423611111109</v>
      </c>
      <c r="C746" t="s">
        <v>97</v>
      </c>
      <c r="D746">
        <v>0.01</v>
      </c>
      <c r="E746" t="s">
        <v>253</v>
      </c>
      <c r="F746">
        <v>1.1617</v>
      </c>
      <c r="I746" s="403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502</v>
      </c>
      <c r="Q746">
        <v>295</v>
      </c>
      <c r="R746" t="s">
        <v>97</v>
      </c>
    </row>
    <row r="747" spans="1:18">
      <c r="A747" s="552">
        <v>744</v>
      </c>
      <c r="B747" s="403">
        <v>43346.504861111112</v>
      </c>
      <c r="C747" t="s">
        <v>97</v>
      </c>
      <c r="D747">
        <v>0.01</v>
      </c>
      <c r="E747" t="s">
        <v>253</v>
      </c>
      <c r="F747">
        <v>1.1601999999999999</v>
      </c>
      <c r="I747" s="403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502</v>
      </c>
      <c r="Q747">
        <v>296</v>
      </c>
      <c r="R747" t="s">
        <v>97</v>
      </c>
    </row>
    <row r="748" spans="1:18">
      <c r="A748" s="552">
        <v>745</v>
      </c>
      <c r="B748" s="403">
        <v>43346.522916666669</v>
      </c>
      <c r="C748" t="s">
        <v>97</v>
      </c>
      <c r="D748">
        <v>0.01</v>
      </c>
      <c r="E748" t="s">
        <v>253</v>
      </c>
      <c r="F748">
        <v>1.1614</v>
      </c>
      <c r="I748" s="403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1540</v>
      </c>
      <c r="Q748">
        <v>296</v>
      </c>
      <c r="R748" t="s">
        <v>97</v>
      </c>
    </row>
    <row r="749" spans="1:18">
      <c r="A749" s="552">
        <v>746</v>
      </c>
      <c r="B749" s="403">
        <v>43347.36041666667</v>
      </c>
      <c r="C749" t="s">
        <v>97</v>
      </c>
      <c r="D749">
        <v>0.01</v>
      </c>
      <c r="E749" t="s">
        <v>253</v>
      </c>
      <c r="F749">
        <v>1.1580999999999999</v>
      </c>
      <c r="I749" s="403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502</v>
      </c>
      <c r="Q749">
        <v>297</v>
      </c>
      <c r="R749" t="s">
        <v>97</v>
      </c>
    </row>
    <row r="750" spans="1:18">
      <c r="A750" s="552">
        <v>748</v>
      </c>
      <c r="B750" s="403">
        <v>43347.436111111114</v>
      </c>
      <c r="C750" t="s">
        <v>97</v>
      </c>
      <c r="D750">
        <v>0.01</v>
      </c>
      <c r="E750" t="s">
        <v>253</v>
      </c>
      <c r="F750">
        <v>1.1563000000000001</v>
      </c>
      <c r="I750" s="403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502</v>
      </c>
      <c r="Q750">
        <v>298</v>
      </c>
      <c r="R750" t="s">
        <v>97</v>
      </c>
    </row>
    <row r="751" spans="1:18">
      <c r="A751" s="552">
        <v>749</v>
      </c>
      <c r="B751" s="403">
        <v>43347.556944444441</v>
      </c>
      <c r="C751" t="s">
        <v>97</v>
      </c>
      <c r="D751">
        <v>0.01</v>
      </c>
      <c r="E751" t="s">
        <v>253</v>
      </c>
      <c r="F751">
        <v>1.1557999999999999</v>
      </c>
      <c r="I751" s="403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502</v>
      </c>
      <c r="Q751">
        <v>299</v>
      </c>
      <c r="R751" t="s">
        <v>97</v>
      </c>
    </row>
    <row r="752" spans="1:18">
      <c r="A752" s="552">
        <v>751</v>
      </c>
      <c r="B752" s="403">
        <v>43347.671527777777</v>
      </c>
      <c r="C752" t="s">
        <v>97</v>
      </c>
      <c r="D752">
        <v>0.01</v>
      </c>
      <c r="E752" t="s">
        <v>253</v>
      </c>
      <c r="F752">
        <v>1.1534</v>
      </c>
      <c r="I752" s="403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502</v>
      </c>
      <c r="Q752">
        <v>300</v>
      </c>
      <c r="R752" t="s">
        <v>97</v>
      </c>
    </row>
    <row r="753" spans="1:18">
      <c r="A753" s="552">
        <v>752</v>
      </c>
      <c r="B753" s="403">
        <v>43347.70208333333</v>
      </c>
      <c r="C753" t="s">
        <v>97</v>
      </c>
      <c r="D753">
        <v>0.01</v>
      </c>
      <c r="E753" t="s">
        <v>253</v>
      </c>
      <c r="F753">
        <v>1.1548</v>
      </c>
      <c r="I753" s="403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1531</v>
      </c>
      <c r="Q753">
        <v>300</v>
      </c>
      <c r="R753" t="s">
        <v>97</v>
      </c>
    </row>
    <row r="754" spans="1:18">
      <c r="A754" s="552">
        <v>753</v>
      </c>
      <c r="B754" s="403">
        <v>43347.734722222223</v>
      </c>
      <c r="C754" t="s">
        <v>97</v>
      </c>
      <c r="D754">
        <v>0.01</v>
      </c>
      <c r="E754" t="s">
        <v>253</v>
      </c>
      <c r="F754">
        <v>1.1561999999999999</v>
      </c>
      <c r="I754" s="403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1530</v>
      </c>
      <c r="Q754">
        <v>300</v>
      </c>
      <c r="R754" t="s">
        <v>97</v>
      </c>
    </row>
    <row r="755" spans="1:18">
      <c r="A755" s="552">
        <v>754</v>
      </c>
      <c r="B755" s="403">
        <v>43347.77847222222</v>
      </c>
      <c r="C755" t="s">
        <v>97</v>
      </c>
      <c r="D755">
        <v>0.02</v>
      </c>
      <c r="E755" t="s">
        <v>253</v>
      </c>
      <c r="F755">
        <v>1.1576</v>
      </c>
      <c r="I755" s="403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1529</v>
      </c>
      <c r="Q755">
        <v>300</v>
      </c>
      <c r="R755" t="s">
        <v>97</v>
      </c>
    </row>
    <row r="756" spans="1:18">
      <c r="A756" s="552">
        <v>755</v>
      </c>
      <c r="B756" s="403">
        <v>43348.137499999997</v>
      </c>
      <c r="C756" t="s">
        <v>97</v>
      </c>
      <c r="D756">
        <v>0.03</v>
      </c>
      <c r="E756" t="s">
        <v>253</v>
      </c>
      <c r="F756">
        <v>1.1591</v>
      </c>
      <c r="I756" s="403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1528</v>
      </c>
      <c r="Q756">
        <v>300</v>
      </c>
      <c r="R756" t="s">
        <v>97</v>
      </c>
    </row>
    <row r="757" spans="1:18">
      <c r="A757" s="552">
        <v>757</v>
      </c>
      <c r="B757" s="403">
        <v>43348.20208333333</v>
      </c>
      <c r="C757" t="s">
        <v>97</v>
      </c>
      <c r="D757">
        <v>0.04</v>
      </c>
      <c r="E757" t="s">
        <v>253</v>
      </c>
      <c r="F757">
        <v>1.1607000000000001</v>
      </c>
      <c r="I757" s="403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1527</v>
      </c>
      <c r="Q757">
        <v>300</v>
      </c>
      <c r="R757" t="s">
        <v>97</v>
      </c>
    </row>
    <row r="758" spans="1:18">
      <c r="A758" s="552">
        <v>756</v>
      </c>
      <c r="B758" s="403">
        <v>43348.149305555555</v>
      </c>
      <c r="C758" t="s">
        <v>96</v>
      </c>
      <c r="D758">
        <v>0.01</v>
      </c>
      <c r="E758" t="s">
        <v>253</v>
      </c>
      <c r="F758">
        <v>1.1597</v>
      </c>
      <c r="I758" s="403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502</v>
      </c>
      <c r="Q758">
        <v>301</v>
      </c>
      <c r="R758" t="s">
        <v>96</v>
      </c>
    </row>
    <row r="759" spans="1:18">
      <c r="A759" s="552">
        <v>758</v>
      </c>
      <c r="B759" s="403">
        <v>43348.336805555555</v>
      </c>
      <c r="C759" t="s">
        <v>96</v>
      </c>
      <c r="D759">
        <v>0.01</v>
      </c>
      <c r="E759" t="s">
        <v>253</v>
      </c>
      <c r="F759">
        <v>1.1584000000000001</v>
      </c>
      <c r="I759" s="403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1526</v>
      </c>
      <c r="Q759">
        <v>301</v>
      </c>
      <c r="R759" t="s">
        <v>96</v>
      </c>
    </row>
    <row r="760" spans="1:18">
      <c r="A760" s="552">
        <v>759</v>
      </c>
      <c r="B760" s="403">
        <v>43348.353472222225</v>
      </c>
      <c r="C760" t="s">
        <v>96</v>
      </c>
      <c r="D760">
        <v>0.01</v>
      </c>
      <c r="E760" t="s">
        <v>253</v>
      </c>
      <c r="F760">
        <v>1.1571</v>
      </c>
      <c r="I760" s="403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1525</v>
      </c>
      <c r="Q760">
        <v>301</v>
      </c>
      <c r="R760" t="s">
        <v>96</v>
      </c>
    </row>
    <row r="761" spans="1:18">
      <c r="A761" s="552">
        <v>761</v>
      </c>
      <c r="B761" s="403">
        <v>43348.38958333333</v>
      </c>
      <c r="C761" t="s">
        <v>96</v>
      </c>
      <c r="D761">
        <v>0.02</v>
      </c>
      <c r="E761" t="s">
        <v>253</v>
      </c>
      <c r="F761">
        <v>1.1555</v>
      </c>
      <c r="I761" s="403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523</v>
      </c>
      <c r="Q761">
        <v>301</v>
      </c>
      <c r="R761" t="s">
        <v>96</v>
      </c>
    </row>
    <row r="762" spans="1:18">
      <c r="A762" s="552">
        <v>760</v>
      </c>
      <c r="B762" s="403">
        <v>43348.377083333333</v>
      </c>
      <c r="C762" t="s">
        <v>97</v>
      </c>
      <c r="D762">
        <v>0.01</v>
      </c>
      <c r="E762" t="s">
        <v>253</v>
      </c>
      <c r="F762">
        <v>1.1566000000000001</v>
      </c>
      <c r="I762" s="403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502</v>
      </c>
      <c r="Q762">
        <v>302</v>
      </c>
      <c r="R762" t="s">
        <v>97</v>
      </c>
    </row>
    <row r="763" spans="1:18">
      <c r="A763" s="552">
        <v>762</v>
      </c>
      <c r="B763" s="403">
        <v>43348.415277777778</v>
      </c>
      <c r="C763" t="s">
        <v>97</v>
      </c>
      <c r="D763">
        <v>0.01</v>
      </c>
      <c r="E763" t="s">
        <v>253</v>
      </c>
      <c r="F763">
        <v>1.1554</v>
      </c>
      <c r="I763" s="403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502</v>
      </c>
      <c r="Q763">
        <v>303</v>
      </c>
      <c r="R763" t="s">
        <v>97</v>
      </c>
    </row>
    <row r="764" spans="1:18">
      <c r="A764" s="552">
        <v>763</v>
      </c>
      <c r="B764" s="403">
        <v>43348.44027777778</v>
      </c>
      <c r="C764" t="s">
        <v>97</v>
      </c>
      <c r="D764">
        <v>0.01</v>
      </c>
      <c r="E764" t="s">
        <v>253</v>
      </c>
      <c r="F764">
        <v>1.1566000000000001</v>
      </c>
      <c r="I764" s="403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1519</v>
      </c>
      <c r="Q764">
        <v>303</v>
      </c>
      <c r="R764" t="s">
        <v>97</v>
      </c>
    </row>
    <row r="765" spans="1:18">
      <c r="A765" s="552">
        <v>764</v>
      </c>
      <c r="B765" s="403">
        <v>43348.47152777778</v>
      </c>
      <c r="C765" t="s">
        <v>97</v>
      </c>
      <c r="D765">
        <v>0.01</v>
      </c>
      <c r="E765" t="s">
        <v>253</v>
      </c>
      <c r="F765">
        <v>1.1579999999999999</v>
      </c>
      <c r="I765" s="403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1518</v>
      </c>
      <c r="Q765">
        <v>303</v>
      </c>
      <c r="R765" t="s">
        <v>97</v>
      </c>
    </row>
    <row r="766" spans="1:18">
      <c r="A766" s="552">
        <v>767</v>
      </c>
      <c r="B766" s="403">
        <v>43348.53402777778</v>
      </c>
      <c r="C766" t="s">
        <v>97</v>
      </c>
      <c r="D766">
        <v>0.02</v>
      </c>
      <c r="E766" t="s">
        <v>253</v>
      </c>
      <c r="F766">
        <v>1.1594</v>
      </c>
      <c r="I766" s="403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1517</v>
      </c>
      <c r="Q766">
        <v>303</v>
      </c>
      <c r="R766" t="s">
        <v>97</v>
      </c>
    </row>
    <row r="767" spans="1:18">
      <c r="A767" s="552">
        <v>769</v>
      </c>
      <c r="B767" s="403">
        <v>43348.633333333331</v>
      </c>
      <c r="C767" t="s">
        <v>97</v>
      </c>
      <c r="D767">
        <v>0.03</v>
      </c>
      <c r="E767" t="s">
        <v>253</v>
      </c>
      <c r="F767">
        <v>1.1609</v>
      </c>
      <c r="I767" s="403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1516</v>
      </c>
      <c r="Q767">
        <v>303</v>
      </c>
      <c r="R767" t="s">
        <v>97</v>
      </c>
    </row>
    <row r="768" spans="1:18">
      <c r="A768" s="552">
        <v>771</v>
      </c>
      <c r="B768" s="403">
        <v>43348.636805555558</v>
      </c>
      <c r="C768" t="s">
        <v>97</v>
      </c>
      <c r="D768">
        <v>0.04</v>
      </c>
      <c r="E768" t="s">
        <v>253</v>
      </c>
      <c r="F768">
        <v>1.1626000000000001</v>
      </c>
      <c r="I768" s="403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1515</v>
      </c>
      <c r="Q768">
        <v>303</v>
      </c>
      <c r="R768" t="s">
        <v>97</v>
      </c>
    </row>
    <row r="769" spans="1:18">
      <c r="A769" s="552">
        <v>775</v>
      </c>
      <c r="B769" s="403">
        <v>43349.084722222222</v>
      </c>
      <c r="C769" t="s">
        <v>97</v>
      </c>
      <c r="D769">
        <v>0.06</v>
      </c>
      <c r="E769" t="s">
        <v>253</v>
      </c>
      <c r="F769">
        <v>1.1645000000000001</v>
      </c>
      <c r="I769" s="403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1514</v>
      </c>
      <c r="Q769">
        <v>303</v>
      </c>
      <c r="R769" t="s">
        <v>97</v>
      </c>
    </row>
    <row r="770" spans="1:18">
      <c r="A770" s="552">
        <v>765</v>
      </c>
      <c r="B770" s="403">
        <v>43348.476388888892</v>
      </c>
      <c r="C770" t="s">
        <v>96</v>
      </c>
      <c r="D770">
        <v>0.01</v>
      </c>
      <c r="E770" t="s">
        <v>253</v>
      </c>
      <c r="F770">
        <v>1.1584000000000001</v>
      </c>
      <c r="I770" s="403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502</v>
      </c>
      <c r="Q770">
        <v>304</v>
      </c>
      <c r="R770" t="s">
        <v>96</v>
      </c>
    </row>
    <row r="771" spans="1:18">
      <c r="A771" s="552">
        <v>766</v>
      </c>
      <c r="B771" s="403">
        <v>43348.509027777778</v>
      </c>
      <c r="C771" t="s">
        <v>96</v>
      </c>
      <c r="D771">
        <v>0.01</v>
      </c>
      <c r="E771" t="s">
        <v>253</v>
      </c>
      <c r="F771">
        <v>1.1571</v>
      </c>
      <c r="I771" s="403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1524</v>
      </c>
      <c r="Q771">
        <v>304</v>
      </c>
      <c r="R771" t="s">
        <v>96</v>
      </c>
    </row>
    <row r="772" spans="1:18">
      <c r="A772" s="552">
        <v>768</v>
      </c>
      <c r="B772" s="403">
        <v>43348.582638888889</v>
      </c>
      <c r="C772" t="s">
        <v>96</v>
      </c>
      <c r="D772">
        <v>0.01</v>
      </c>
      <c r="E772" t="s">
        <v>253</v>
      </c>
      <c r="F772">
        <v>1.1581999999999999</v>
      </c>
      <c r="I772" s="403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502</v>
      </c>
      <c r="Q772">
        <v>305</v>
      </c>
      <c r="R772" t="s">
        <v>96</v>
      </c>
    </row>
    <row r="773" spans="1:18">
      <c r="A773" s="552">
        <v>770</v>
      </c>
      <c r="B773" s="403">
        <v>43348.633333333331</v>
      </c>
      <c r="C773" t="s">
        <v>96</v>
      </c>
      <c r="D773">
        <v>0.01</v>
      </c>
      <c r="E773" t="s">
        <v>253</v>
      </c>
      <c r="F773">
        <v>1.161</v>
      </c>
      <c r="I773" s="403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490</v>
      </c>
      <c r="Q773">
        <v>306</v>
      </c>
      <c r="R773" t="s">
        <v>96</v>
      </c>
    </row>
    <row r="774" spans="1:18">
      <c r="A774" s="552">
        <v>772</v>
      </c>
      <c r="B774" s="403">
        <v>43348.643055555556</v>
      </c>
      <c r="C774" t="s">
        <v>96</v>
      </c>
      <c r="D774">
        <v>0.01</v>
      </c>
      <c r="E774" t="s">
        <v>253</v>
      </c>
      <c r="F774">
        <v>1.1624000000000001</v>
      </c>
      <c r="I774" s="403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502</v>
      </c>
      <c r="Q774">
        <v>307</v>
      </c>
      <c r="R774" t="s">
        <v>96</v>
      </c>
    </row>
    <row r="775" spans="1:18">
      <c r="A775" s="552">
        <v>773</v>
      </c>
      <c r="B775" s="403">
        <v>43348.681250000001</v>
      </c>
      <c r="C775" t="s">
        <v>96</v>
      </c>
      <c r="D775">
        <v>0.01</v>
      </c>
      <c r="E775" t="s">
        <v>253</v>
      </c>
      <c r="F775">
        <v>1.1612</v>
      </c>
      <c r="I775" s="403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1523</v>
      </c>
      <c r="Q775">
        <v>307</v>
      </c>
      <c r="R775" t="s">
        <v>96</v>
      </c>
    </row>
    <row r="776" spans="1:18">
      <c r="A776" s="552">
        <v>774</v>
      </c>
      <c r="B776" s="403">
        <v>43348.806944444441</v>
      </c>
      <c r="C776" t="s">
        <v>96</v>
      </c>
      <c r="D776">
        <v>0.01</v>
      </c>
      <c r="E776" t="s">
        <v>253</v>
      </c>
      <c r="F776">
        <v>1.1629</v>
      </c>
      <c r="I776" s="403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502</v>
      </c>
      <c r="Q776">
        <v>308</v>
      </c>
      <c r="R776" t="s">
        <v>96</v>
      </c>
    </row>
    <row r="777" spans="1:18">
      <c r="A777" s="552">
        <v>776</v>
      </c>
      <c r="B777" s="403">
        <v>43349.090277777781</v>
      </c>
      <c r="C777" t="s">
        <v>96</v>
      </c>
      <c r="D777">
        <v>0.01</v>
      </c>
      <c r="E777" t="s">
        <v>253</v>
      </c>
      <c r="F777">
        <v>1.1644000000000001</v>
      </c>
      <c r="I777" s="403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490</v>
      </c>
      <c r="Q777">
        <v>309</v>
      </c>
      <c r="R777" t="s">
        <v>96</v>
      </c>
    </row>
    <row r="778" spans="1:18">
      <c r="A778" s="552">
        <v>777</v>
      </c>
      <c r="B778" s="403">
        <v>43349.334722222222</v>
      </c>
      <c r="C778" t="s">
        <v>96</v>
      </c>
      <c r="D778">
        <v>0.01</v>
      </c>
      <c r="E778" t="s">
        <v>253</v>
      </c>
      <c r="F778">
        <v>1.1617999999999999</v>
      </c>
      <c r="I778" s="403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490</v>
      </c>
      <c r="Q778">
        <v>310</v>
      </c>
      <c r="R778" t="s">
        <v>96</v>
      </c>
    </row>
    <row r="779" spans="1:18">
      <c r="A779" s="552">
        <v>778</v>
      </c>
      <c r="B779" s="403">
        <v>43349.374305555553</v>
      </c>
      <c r="C779" t="s">
        <v>96</v>
      </c>
      <c r="D779">
        <v>0.01</v>
      </c>
      <c r="E779" t="s">
        <v>253</v>
      </c>
      <c r="F779">
        <v>1.1619999999999999</v>
      </c>
      <c r="I779" s="403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490</v>
      </c>
      <c r="Q779">
        <v>311</v>
      </c>
      <c r="R779" t="s">
        <v>96</v>
      </c>
    </row>
    <row r="780" spans="1:18">
      <c r="A780" s="552">
        <v>779</v>
      </c>
      <c r="B780" s="403">
        <v>43349.404861111114</v>
      </c>
      <c r="C780" t="s">
        <v>96</v>
      </c>
      <c r="D780">
        <v>0.01</v>
      </c>
      <c r="E780" t="s">
        <v>253</v>
      </c>
      <c r="F780">
        <v>1.1632</v>
      </c>
      <c r="I780" s="403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502</v>
      </c>
      <c r="Q780">
        <v>312</v>
      </c>
      <c r="R780" t="s">
        <v>96</v>
      </c>
    </row>
    <row r="781" spans="1:18">
      <c r="A781" s="552">
        <v>780</v>
      </c>
      <c r="B781" s="403">
        <v>43349.487500000003</v>
      </c>
      <c r="C781" t="s">
        <v>96</v>
      </c>
      <c r="D781">
        <v>0.01</v>
      </c>
      <c r="E781" t="s">
        <v>253</v>
      </c>
      <c r="F781">
        <v>1.1619999999999999</v>
      </c>
      <c r="I781" s="403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1522</v>
      </c>
      <c r="Q781">
        <v>312</v>
      </c>
      <c r="R781" t="s">
        <v>96</v>
      </c>
    </row>
    <row r="782" spans="1:18">
      <c r="A782" s="552">
        <v>781</v>
      </c>
      <c r="B782" s="403">
        <v>43349.629166666666</v>
      </c>
      <c r="C782" t="s">
        <v>96</v>
      </c>
      <c r="D782">
        <v>0.01</v>
      </c>
      <c r="E782" t="s">
        <v>253</v>
      </c>
      <c r="F782">
        <v>1.1641999999999999</v>
      </c>
      <c r="I782" s="403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502</v>
      </c>
      <c r="Q782">
        <v>313</v>
      </c>
      <c r="R782" t="s">
        <v>96</v>
      </c>
    </row>
    <row r="783" spans="1:18">
      <c r="A783" s="552">
        <v>782</v>
      </c>
      <c r="B783" s="403">
        <v>43349.676388888889</v>
      </c>
      <c r="C783" t="s">
        <v>96</v>
      </c>
      <c r="D783">
        <v>0.01</v>
      </c>
      <c r="E783" t="s">
        <v>253</v>
      </c>
      <c r="F783">
        <v>1.1629</v>
      </c>
      <c r="I783" s="403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1521</v>
      </c>
      <c r="Q783">
        <v>313</v>
      </c>
      <c r="R783" t="s">
        <v>96</v>
      </c>
    </row>
    <row r="784" spans="1:18">
      <c r="A784" s="552">
        <v>783</v>
      </c>
      <c r="B784" s="403">
        <v>43349.712500000001</v>
      </c>
      <c r="C784" t="s">
        <v>96</v>
      </c>
      <c r="D784">
        <v>0.01</v>
      </c>
      <c r="E784" t="s">
        <v>253</v>
      </c>
      <c r="F784">
        <v>1.1616</v>
      </c>
      <c r="I784" s="403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1520</v>
      </c>
      <c r="Q784">
        <v>313</v>
      </c>
      <c r="R784" t="s">
        <v>96</v>
      </c>
    </row>
    <row r="785" spans="1:18">
      <c r="A785" s="552">
        <v>784</v>
      </c>
      <c r="B785" s="403">
        <v>43350.37777777778</v>
      </c>
      <c r="C785" t="s">
        <v>96</v>
      </c>
      <c r="D785">
        <v>0.01</v>
      </c>
      <c r="E785" t="s">
        <v>253</v>
      </c>
      <c r="F785">
        <v>1.1641999999999999</v>
      </c>
      <c r="I785" s="403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502</v>
      </c>
      <c r="Q785">
        <v>314</v>
      </c>
      <c r="R785" t="s">
        <v>96</v>
      </c>
    </row>
    <row r="786" spans="1:18">
      <c r="A786" s="552">
        <v>785</v>
      </c>
      <c r="B786" s="403">
        <v>43350.518055555556</v>
      </c>
      <c r="C786" t="s">
        <v>96</v>
      </c>
      <c r="D786">
        <v>0.01</v>
      </c>
      <c r="E786" t="s">
        <v>253</v>
      </c>
      <c r="F786">
        <v>1.1629</v>
      </c>
      <c r="I786" s="403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1512</v>
      </c>
      <c r="Q786">
        <v>314</v>
      </c>
      <c r="R786" t="s">
        <v>96</v>
      </c>
    </row>
    <row r="787" spans="1:18">
      <c r="A787" s="552">
        <v>786</v>
      </c>
      <c r="B787" s="403">
        <v>43350.547222222223</v>
      </c>
      <c r="C787" t="s">
        <v>96</v>
      </c>
      <c r="D787">
        <v>0.01</v>
      </c>
      <c r="E787" t="s">
        <v>253</v>
      </c>
      <c r="F787">
        <v>1.1616</v>
      </c>
      <c r="I787" s="403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1511</v>
      </c>
      <c r="Q787">
        <v>314</v>
      </c>
      <c r="R787" t="s">
        <v>96</v>
      </c>
    </row>
    <row r="788" spans="1:18">
      <c r="A788" s="552">
        <v>787</v>
      </c>
      <c r="B788" s="403">
        <v>43350.607638888891</v>
      </c>
      <c r="C788" t="s">
        <v>96</v>
      </c>
      <c r="D788">
        <v>0.02</v>
      </c>
      <c r="E788" t="s">
        <v>253</v>
      </c>
      <c r="F788">
        <v>1.1593</v>
      </c>
      <c r="I788" s="403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1510</v>
      </c>
      <c r="Q788">
        <v>314</v>
      </c>
      <c r="R788" t="s">
        <v>96</v>
      </c>
    </row>
    <row r="789" spans="1:18">
      <c r="A789" s="552">
        <v>788</v>
      </c>
      <c r="B789" s="403">
        <v>43350.616666666669</v>
      </c>
      <c r="C789" t="s">
        <v>96</v>
      </c>
      <c r="D789">
        <v>0.03</v>
      </c>
      <c r="E789" t="s">
        <v>253</v>
      </c>
      <c r="F789">
        <v>1.1577</v>
      </c>
      <c r="I789" s="403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1509</v>
      </c>
      <c r="Q789">
        <v>314</v>
      </c>
      <c r="R789" t="s">
        <v>96</v>
      </c>
    </row>
    <row r="790" spans="1:18">
      <c r="A790" s="552">
        <v>792</v>
      </c>
      <c r="B790" s="403">
        <v>43350.763194444444</v>
      </c>
      <c r="C790" t="s">
        <v>96</v>
      </c>
      <c r="D790">
        <v>0.04</v>
      </c>
      <c r="E790" t="s">
        <v>253</v>
      </c>
      <c r="F790">
        <v>1.1560999999999999</v>
      </c>
      <c r="I790" s="403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1508</v>
      </c>
      <c r="Q790">
        <v>314</v>
      </c>
      <c r="R790" t="s">
        <v>96</v>
      </c>
    </row>
    <row r="791" spans="1:18">
      <c r="A791" s="552">
        <v>794</v>
      </c>
      <c r="B791" s="403">
        <v>43353.259722222225</v>
      </c>
      <c r="C791" t="s">
        <v>96</v>
      </c>
      <c r="D791">
        <v>0.06</v>
      </c>
      <c r="E791" t="s">
        <v>253</v>
      </c>
      <c r="F791">
        <v>1.1541999999999999</v>
      </c>
      <c r="I791" s="403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1507</v>
      </c>
      <c r="Q791">
        <v>314</v>
      </c>
      <c r="R791" t="s">
        <v>96</v>
      </c>
    </row>
    <row r="792" spans="1:18">
      <c r="A792" s="552">
        <v>789</v>
      </c>
      <c r="B792" s="403">
        <v>43350.619444444441</v>
      </c>
      <c r="C792" t="s">
        <v>97</v>
      </c>
      <c r="D792">
        <v>0.01</v>
      </c>
      <c r="E792" t="s">
        <v>253</v>
      </c>
      <c r="F792">
        <v>1.1578999999999999</v>
      </c>
      <c r="I792" s="403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502</v>
      </c>
      <c r="Q792">
        <v>315</v>
      </c>
      <c r="R792" t="s">
        <v>97</v>
      </c>
    </row>
    <row r="793" spans="1:18">
      <c r="A793" s="552">
        <v>790</v>
      </c>
      <c r="B793" s="403">
        <v>43350.632638888892</v>
      </c>
      <c r="C793" t="s">
        <v>97</v>
      </c>
      <c r="D793">
        <v>0.01</v>
      </c>
      <c r="E793" t="s">
        <v>253</v>
      </c>
      <c r="F793">
        <v>1.1573</v>
      </c>
      <c r="I793" s="403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502</v>
      </c>
      <c r="Q793">
        <v>316</v>
      </c>
      <c r="R793" t="s">
        <v>97</v>
      </c>
    </row>
    <row r="794" spans="1:18">
      <c r="A794" s="552">
        <v>791</v>
      </c>
      <c r="B794" s="403">
        <v>43350.654166666667</v>
      </c>
      <c r="C794" t="s">
        <v>97</v>
      </c>
      <c r="D794">
        <v>0.01</v>
      </c>
      <c r="E794" t="s">
        <v>253</v>
      </c>
      <c r="F794">
        <v>1.1585000000000001</v>
      </c>
      <c r="I794" s="403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1513</v>
      </c>
      <c r="Q794">
        <v>316</v>
      </c>
      <c r="R794" t="s">
        <v>97</v>
      </c>
    </row>
    <row r="795" spans="1:18">
      <c r="A795" s="552">
        <v>793</v>
      </c>
      <c r="B795" s="403">
        <v>43350.765972222223</v>
      </c>
      <c r="C795" t="s">
        <v>97</v>
      </c>
      <c r="D795">
        <v>0.01</v>
      </c>
      <c r="E795" t="s">
        <v>253</v>
      </c>
      <c r="F795">
        <v>1.1564000000000001</v>
      </c>
      <c r="I795" s="403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490</v>
      </c>
      <c r="Q795">
        <v>317</v>
      </c>
      <c r="R795" t="s">
        <v>97</v>
      </c>
    </row>
    <row r="796" spans="1:18">
      <c r="A796" s="552">
        <v>795</v>
      </c>
      <c r="B796" s="403">
        <v>43353.381249999999</v>
      </c>
      <c r="C796" t="s">
        <v>97</v>
      </c>
      <c r="D796">
        <v>0.01</v>
      </c>
      <c r="E796" t="s">
        <v>253</v>
      </c>
      <c r="F796">
        <v>1.1539999999999999</v>
      </c>
      <c r="I796" s="403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502</v>
      </c>
      <c r="Q796">
        <v>318</v>
      </c>
      <c r="R796" t="s">
        <v>97</v>
      </c>
    </row>
    <row r="797" spans="1:18">
      <c r="A797" s="552">
        <v>796</v>
      </c>
      <c r="B797" s="403">
        <v>43353.395833333336</v>
      </c>
      <c r="C797" t="s">
        <v>97</v>
      </c>
      <c r="D797">
        <v>0.01</v>
      </c>
      <c r="E797" t="s">
        <v>253</v>
      </c>
      <c r="F797">
        <v>1.1552</v>
      </c>
      <c r="I797" s="403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1504</v>
      </c>
      <c r="Q797">
        <v>318</v>
      </c>
      <c r="R797" t="s">
        <v>97</v>
      </c>
    </row>
    <row r="798" spans="1:18">
      <c r="A798" s="552">
        <v>797</v>
      </c>
      <c r="B798" s="403">
        <v>43353.410416666666</v>
      </c>
      <c r="C798" t="s">
        <v>97</v>
      </c>
      <c r="D798">
        <v>0.01</v>
      </c>
      <c r="E798" t="s">
        <v>253</v>
      </c>
      <c r="F798">
        <v>1.1565000000000001</v>
      </c>
      <c r="I798" s="403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1503</v>
      </c>
      <c r="Q798">
        <v>318</v>
      </c>
      <c r="R798" t="s">
        <v>97</v>
      </c>
    </row>
    <row r="799" spans="1:18">
      <c r="A799" s="552">
        <v>798</v>
      </c>
      <c r="B799" s="403">
        <v>43353.473611111112</v>
      </c>
      <c r="C799" t="s">
        <v>97</v>
      </c>
      <c r="D799">
        <v>0.02</v>
      </c>
      <c r="E799" t="s">
        <v>253</v>
      </c>
      <c r="F799">
        <v>1.1579999999999999</v>
      </c>
      <c r="I799" s="403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1502</v>
      </c>
      <c r="Q799">
        <v>318</v>
      </c>
      <c r="R799" t="s">
        <v>97</v>
      </c>
    </row>
    <row r="800" spans="1:18">
      <c r="A800" s="552">
        <v>799</v>
      </c>
      <c r="B800" s="403">
        <v>43353.622916666667</v>
      </c>
      <c r="C800" t="s">
        <v>97</v>
      </c>
      <c r="D800">
        <v>0.03</v>
      </c>
      <c r="E800" t="s">
        <v>253</v>
      </c>
      <c r="F800">
        <v>1.1595</v>
      </c>
      <c r="I800" s="403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1501</v>
      </c>
      <c r="Q800">
        <v>318</v>
      </c>
      <c r="R800" t="s">
        <v>97</v>
      </c>
    </row>
    <row r="801" spans="1:18">
      <c r="A801" s="552">
        <v>800</v>
      </c>
      <c r="B801" s="403">
        <v>43353.630555555559</v>
      </c>
      <c r="C801" t="s">
        <v>97</v>
      </c>
      <c r="D801">
        <v>0.04</v>
      </c>
      <c r="E801" t="s">
        <v>253</v>
      </c>
      <c r="F801">
        <v>1.1611</v>
      </c>
      <c r="I801" s="403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1500</v>
      </c>
      <c r="Q801">
        <v>318</v>
      </c>
      <c r="R801" t="s">
        <v>97</v>
      </c>
    </row>
    <row r="802" spans="1:18">
      <c r="A802" s="552">
        <v>804</v>
      </c>
      <c r="B802" s="403">
        <v>43354.383333333331</v>
      </c>
      <c r="C802" t="s">
        <v>97</v>
      </c>
      <c r="D802">
        <v>0.06</v>
      </c>
      <c r="E802" t="s">
        <v>253</v>
      </c>
      <c r="F802">
        <v>1.1632</v>
      </c>
      <c r="I802" s="403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1499</v>
      </c>
      <c r="Q802">
        <v>318</v>
      </c>
      <c r="R802" t="s">
        <v>97</v>
      </c>
    </row>
    <row r="803" spans="1:18">
      <c r="A803" s="552">
        <v>801</v>
      </c>
      <c r="B803" s="403">
        <v>43353.635416666664</v>
      </c>
      <c r="C803" t="s">
        <v>96</v>
      </c>
      <c r="D803">
        <v>0.01</v>
      </c>
      <c r="E803" t="s">
        <v>253</v>
      </c>
      <c r="F803">
        <v>1.1608000000000001</v>
      </c>
      <c r="I803" s="403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502</v>
      </c>
      <c r="Q803">
        <v>319</v>
      </c>
      <c r="R803" t="s">
        <v>96</v>
      </c>
    </row>
    <row r="804" spans="1:18">
      <c r="A804" s="552">
        <v>802</v>
      </c>
      <c r="B804" s="403">
        <v>43353.833333333336</v>
      </c>
      <c r="C804" t="s">
        <v>96</v>
      </c>
      <c r="D804">
        <v>0.01</v>
      </c>
      <c r="E804" t="s">
        <v>253</v>
      </c>
      <c r="F804">
        <v>1.1596</v>
      </c>
      <c r="I804" s="403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1506</v>
      </c>
      <c r="Q804">
        <v>319</v>
      </c>
      <c r="R804" t="s">
        <v>96</v>
      </c>
    </row>
    <row r="805" spans="1:18">
      <c r="A805" s="552">
        <v>803</v>
      </c>
      <c r="B805" s="403">
        <v>43354.140277777777</v>
      </c>
      <c r="C805" t="s">
        <v>96</v>
      </c>
      <c r="D805">
        <v>0.01</v>
      </c>
      <c r="E805" t="s">
        <v>253</v>
      </c>
      <c r="F805">
        <v>1.1581999999999999</v>
      </c>
      <c r="I805" s="403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1505</v>
      </c>
      <c r="Q805">
        <v>319</v>
      </c>
      <c r="R805" t="s">
        <v>96</v>
      </c>
    </row>
    <row r="806" spans="1:18">
      <c r="A806" s="552">
        <v>805</v>
      </c>
      <c r="B806" s="403">
        <v>43354.441666666666</v>
      </c>
      <c r="C806" t="s">
        <v>96</v>
      </c>
      <c r="D806">
        <v>0.01</v>
      </c>
      <c r="E806" t="s">
        <v>253</v>
      </c>
      <c r="F806">
        <v>1.1625000000000001</v>
      </c>
      <c r="I806" s="403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502</v>
      </c>
      <c r="Q806">
        <v>320</v>
      </c>
      <c r="R806" t="s">
        <v>96</v>
      </c>
    </row>
    <row r="807" spans="1:18">
      <c r="A807" s="552">
        <v>806</v>
      </c>
      <c r="B807" s="403">
        <v>43354.449305555558</v>
      </c>
      <c r="C807" t="s">
        <v>96</v>
      </c>
      <c r="D807">
        <v>0.01</v>
      </c>
      <c r="E807" t="s">
        <v>253</v>
      </c>
      <c r="F807">
        <v>1.1612</v>
      </c>
      <c r="I807" s="403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1498</v>
      </c>
      <c r="Q807">
        <v>320</v>
      </c>
      <c r="R807" t="s">
        <v>96</v>
      </c>
    </row>
    <row r="808" spans="1:18">
      <c r="A808" s="552">
        <v>807</v>
      </c>
      <c r="B808" s="403">
        <v>43354.495138888888</v>
      </c>
      <c r="C808" t="s">
        <v>96</v>
      </c>
      <c r="D808">
        <v>0.01</v>
      </c>
      <c r="E808" t="s">
        <v>253</v>
      </c>
      <c r="F808">
        <v>1.1598999999999999</v>
      </c>
      <c r="I808" s="403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1497</v>
      </c>
      <c r="Q808">
        <v>320</v>
      </c>
      <c r="R808" t="s">
        <v>96</v>
      </c>
    </row>
    <row r="809" spans="1:18">
      <c r="A809" s="552">
        <v>808</v>
      </c>
      <c r="B809" s="403">
        <v>43354.523611111108</v>
      </c>
      <c r="C809" t="s">
        <v>96</v>
      </c>
      <c r="D809">
        <v>0.02</v>
      </c>
      <c r="E809" t="s">
        <v>253</v>
      </c>
      <c r="F809">
        <v>1.1584000000000001</v>
      </c>
      <c r="I809" s="403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1496</v>
      </c>
      <c r="Q809">
        <v>320</v>
      </c>
      <c r="R809" t="s">
        <v>96</v>
      </c>
    </row>
    <row r="810" spans="1:18">
      <c r="A810" s="552">
        <v>809</v>
      </c>
      <c r="B810" s="403">
        <v>43354.587500000001</v>
      </c>
      <c r="C810" t="s">
        <v>96</v>
      </c>
      <c r="D810">
        <v>0.03</v>
      </c>
      <c r="E810" t="s">
        <v>253</v>
      </c>
      <c r="F810">
        <v>1.1569</v>
      </c>
      <c r="I810" s="403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1495</v>
      </c>
      <c r="Q810">
        <v>320</v>
      </c>
      <c r="R810" t="s">
        <v>96</v>
      </c>
    </row>
    <row r="811" spans="1:18">
      <c r="A811" s="552">
        <v>810</v>
      </c>
      <c r="B811" s="403">
        <v>43354.591666666667</v>
      </c>
      <c r="C811" t="s">
        <v>97</v>
      </c>
      <c r="D811">
        <v>0.01</v>
      </c>
      <c r="E811" t="s">
        <v>253</v>
      </c>
      <c r="F811">
        <v>1.1571</v>
      </c>
      <c r="I811" s="403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502</v>
      </c>
      <c r="Q811">
        <v>321</v>
      </c>
      <c r="R811" t="s">
        <v>97</v>
      </c>
    </row>
    <row r="812" spans="1:18">
      <c r="A812" s="552">
        <v>811</v>
      </c>
      <c r="B812" s="403">
        <v>43354.594444444447</v>
      </c>
      <c r="C812" t="s">
        <v>97</v>
      </c>
      <c r="D812">
        <v>0.01</v>
      </c>
      <c r="E812" t="s">
        <v>253</v>
      </c>
      <c r="F812">
        <v>1.1584000000000001</v>
      </c>
      <c r="I812" s="403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1494</v>
      </c>
      <c r="Q812">
        <v>321</v>
      </c>
      <c r="R812" t="s">
        <v>97</v>
      </c>
    </row>
    <row r="813" spans="1:18">
      <c r="A813" s="552">
        <v>812</v>
      </c>
      <c r="B813" s="403">
        <v>43354.683333333334</v>
      </c>
      <c r="C813" t="s">
        <v>97</v>
      </c>
      <c r="D813">
        <v>0.01</v>
      </c>
      <c r="E813" t="s">
        <v>253</v>
      </c>
      <c r="F813">
        <v>1.1597999999999999</v>
      </c>
      <c r="I813" s="403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1493</v>
      </c>
      <c r="Q813">
        <v>321</v>
      </c>
      <c r="R813" t="s">
        <v>97</v>
      </c>
    </row>
    <row r="814" spans="1:18">
      <c r="A814" s="552">
        <v>813</v>
      </c>
      <c r="B814" s="403">
        <v>43354.95</v>
      </c>
      <c r="C814" t="s">
        <v>96</v>
      </c>
      <c r="D814">
        <v>0.01</v>
      </c>
      <c r="E814" t="s">
        <v>253</v>
      </c>
      <c r="F814">
        <v>1.1606000000000001</v>
      </c>
      <c r="I814" s="403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502</v>
      </c>
      <c r="Q814">
        <v>322</v>
      </c>
      <c r="R814" t="s">
        <v>96</v>
      </c>
    </row>
    <row r="815" spans="1:18">
      <c r="A815" s="552">
        <v>814</v>
      </c>
      <c r="B815" s="403">
        <v>43355.092361111114</v>
      </c>
      <c r="C815" t="s">
        <v>96</v>
      </c>
      <c r="D815">
        <v>0.01</v>
      </c>
      <c r="E815" t="s">
        <v>253</v>
      </c>
      <c r="F815">
        <v>1.1594</v>
      </c>
      <c r="I815" s="403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1491</v>
      </c>
      <c r="Q815">
        <v>322</v>
      </c>
      <c r="R815" t="s">
        <v>96</v>
      </c>
    </row>
    <row r="816" spans="1:18">
      <c r="A816" s="552">
        <v>815</v>
      </c>
      <c r="B816" s="403">
        <v>43355.318749999999</v>
      </c>
      <c r="C816" t="s">
        <v>96</v>
      </c>
      <c r="D816">
        <v>0.01</v>
      </c>
      <c r="E816" t="s">
        <v>253</v>
      </c>
      <c r="F816">
        <v>1.1580999999999999</v>
      </c>
      <c r="I816" s="403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1490</v>
      </c>
      <c r="Q816">
        <v>322</v>
      </c>
      <c r="R816" t="s">
        <v>96</v>
      </c>
    </row>
    <row r="817" spans="1:18">
      <c r="A817" s="552">
        <v>816</v>
      </c>
      <c r="B817" s="403">
        <v>43355.384027777778</v>
      </c>
      <c r="C817" t="s">
        <v>97</v>
      </c>
      <c r="D817">
        <v>0.01</v>
      </c>
      <c r="E817" t="s">
        <v>253</v>
      </c>
      <c r="F817">
        <v>1.1581999999999999</v>
      </c>
      <c r="I817" s="403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502</v>
      </c>
      <c r="Q817">
        <v>323</v>
      </c>
      <c r="R817" t="s">
        <v>97</v>
      </c>
    </row>
    <row r="818" spans="1:18">
      <c r="A818" s="552">
        <v>817</v>
      </c>
      <c r="B818" s="403">
        <v>43355.402777777781</v>
      </c>
      <c r="C818" t="s">
        <v>97</v>
      </c>
      <c r="D818">
        <v>0.01</v>
      </c>
      <c r="E818" t="s">
        <v>253</v>
      </c>
      <c r="F818">
        <v>1.1594</v>
      </c>
      <c r="I818" s="403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1492</v>
      </c>
      <c r="Q818">
        <v>323</v>
      </c>
      <c r="R818" t="s">
        <v>97</v>
      </c>
    </row>
    <row r="819" spans="1:18">
      <c r="A819" s="552">
        <v>818</v>
      </c>
      <c r="B819" s="403">
        <v>43355.606249999997</v>
      </c>
      <c r="C819" t="s">
        <v>97</v>
      </c>
      <c r="D819">
        <v>0.01</v>
      </c>
      <c r="E819" t="s">
        <v>253</v>
      </c>
      <c r="F819">
        <v>1.1592</v>
      </c>
      <c r="I819" s="403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502</v>
      </c>
      <c r="Q819">
        <v>324</v>
      </c>
      <c r="R819" t="s">
        <v>97</v>
      </c>
    </row>
    <row r="820" spans="1:18">
      <c r="A820" s="552">
        <v>819</v>
      </c>
      <c r="B820" s="403">
        <v>43355.667361111111</v>
      </c>
      <c r="C820" t="s">
        <v>97</v>
      </c>
      <c r="D820">
        <v>0.01</v>
      </c>
      <c r="E820" t="s">
        <v>253</v>
      </c>
      <c r="F820">
        <v>1.1604000000000001</v>
      </c>
      <c r="I820" s="403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1489</v>
      </c>
      <c r="Q820">
        <v>324</v>
      </c>
      <c r="R820" t="s">
        <v>97</v>
      </c>
    </row>
    <row r="821" spans="1:18">
      <c r="A821" s="552">
        <v>820</v>
      </c>
      <c r="B821" s="403">
        <v>43355.672222222223</v>
      </c>
      <c r="C821" t="s">
        <v>97</v>
      </c>
      <c r="D821">
        <v>0.01</v>
      </c>
      <c r="E821" t="s">
        <v>253</v>
      </c>
      <c r="F821">
        <v>1.1617999999999999</v>
      </c>
      <c r="I821" s="403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1488</v>
      </c>
      <c r="Q821">
        <v>324</v>
      </c>
      <c r="R821" t="s">
        <v>97</v>
      </c>
    </row>
    <row r="822" spans="1:18">
      <c r="A822" s="552">
        <v>822</v>
      </c>
      <c r="B822" s="403">
        <v>43355.718055555553</v>
      </c>
      <c r="C822" t="s">
        <v>97</v>
      </c>
      <c r="D822">
        <v>0.02</v>
      </c>
      <c r="E822" t="s">
        <v>253</v>
      </c>
      <c r="F822">
        <v>1.1632</v>
      </c>
      <c r="I822" s="403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1487</v>
      </c>
      <c r="Q822">
        <v>324</v>
      </c>
      <c r="R822" t="s">
        <v>97</v>
      </c>
    </row>
    <row r="823" spans="1:18">
      <c r="A823" s="552">
        <v>823</v>
      </c>
      <c r="B823" s="403">
        <v>43355.720833333333</v>
      </c>
      <c r="C823" t="s">
        <v>97</v>
      </c>
      <c r="D823">
        <v>0.03</v>
      </c>
      <c r="E823" t="s">
        <v>253</v>
      </c>
      <c r="F823">
        <v>1.1647000000000001</v>
      </c>
      <c r="I823" s="403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1486</v>
      </c>
      <c r="Q823">
        <v>324</v>
      </c>
      <c r="R823" t="s">
        <v>97</v>
      </c>
    </row>
    <row r="824" spans="1:18">
      <c r="A824" s="552">
        <v>821</v>
      </c>
      <c r="B824" s="403">
        <v>43355.715277777781</v>
      </c>
      <c r="C824" t="s">
        <v>96</v>
      </c>
      <c r="D824">
        <v>0.01</v>
      </c>
      <c r="E824" t="s">
        <v>253</v>
      </c>
      <c r="F824">
        <v>1.1624000000000001</v>
      </c>
      <c r="I824" s="403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490</v>
      </c>
      <c r="Q824">
        <v>325</v>
      </c>
      <c r="R824" t="s">
        <v>96</v>
      </c>
    </row>
    <row r="825" spans="1:18">
      <c r="A825" s="552">
        <v>824</v>
      </c>
      <c r="B825" s="403">
        <v>43355.729166666664</v>
      </c>
      <c r="C825" t="s">
        <v>96</v>
      </c>
      <c r="D825">
        <v>0.01</v>
      </c>
      <c r="E825" t="s">
        <v>253</v>
      </c>
      <c r="F825">
        <v>1.1639999999999999</v>
      </c>
      <c r="I825" s="403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502</v>
      </c>
      <c r="Q825">
        <v>326</v>
      </c>
      <c r="R825" t="s">
        <v>96</v>
      </c>
    </row>
    <row r="826" spans="1:18">
      <c r="A826" s="552">
        <v>825</v>
      </c>
      <c r="B826" s="403">
        <v>43355.738194444442</v>
      </c>
      <c r="C826" t="s">
        <v>96</v>
      </c>
      <c r="D826">
        <v>0.01</v>
      </c>
      <c r="E826" t="s">
        <v>253</v>
      </c>
      <c r="F826">
        <v>1.1627000000000001</v>
      </c>
      <c r="I826" s="403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1485</v>
      </c>
      <c r="Q826">
        <v>326</v>
      </c>
      <c r="R826" t="s">
        <v>96</v>
      </c>
    </row>
    <row r="827" spans="1:18">
      <c r="A827" s="552">
        <v>826</v>
      </c>
      <c r="B827" s="403">
        <v>43356.458333333336</v>
      </c>
      <c r="C827" t="s">
        <v>96</v>
      </c>
      <c r="D827">
        <v>0.01</v>
      </c>
      <c r="E827" t="s">
        <v>253</v>
      </c>
      <c r="F827">
        <v>1.1614</v>
      </c>
      <c r="I827" s="403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1484</v>
      </c>
      <c r="Q827">
        <v>326</v>
      </c>
      <c r="R827" t="s">
        <v>96</v>
      </c>
    </row>
    <row r="828" spans="1:18">
      <c r="A828" s="552">
        <v>827</v>
      </c>
      <c r="B828" s="403">
        <v>43356.463194444441</v>
      </c>
      <c r="C828" t="s">
        <v>97</v>
      </c>
      <c r="D828">
        <v>0.01</v>
      </c>
      <c r="E828" t="s">
        <v>253</v>
      </c>
      <c r="F828">
        <v>1.1616</v>
      </c>
      <c r="I828" s="403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502</v>
      </c>
      <c r="Q828">
        <v>327</v>
      </c>
      <c r="R828" t="s">
        <v>97</v>
      </c>
    </row>
    <row r="829" spans="1:18">
      <c r="A829" s="552">
        <v>828</v>
      </c>
      <c r="B829" s="403">
        <v>43356.543055555558</v>
      </c>
      <c r="C829" t="s">
        <v>97</v>
      </c>
      <c r="D829">
        <v>0.01</v>
      </c>
      <c r="E829" t="s">
        <v>253</v>
      </c>
      <c r="F829">
        <v>1.1629</v>
      </c>
      <c r="I829" s="403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1482</v>
      </c>
      <c r="Q829">
        <v>327</v>
      </c>
      <c r="R829" t="s">
        <v>97</v>
      </c>
    </row>
    <row r="830" spans="1:18">
      <c r="A830" s="552">
        <v>829</v>
      </c>
      <c r="B830" s="403">
        <v>43356.604861111111</v>
      </c>
      <c r="C830" t="s">
        <v>97</v>
      </c>
      <c r="D830">
        <v>0.01</v>
      </c>
      <c r="E830" t="s">
        <v>253</v>
      </c>
      <c r="F830">
        <v>1.1642999999999999</v>
      </c>
      <c r="I830" s="403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1481</v>
      </c>
      <c r="Q830">
        <v>327</v>
      </c>
      <c r="R830" t="s">
        <v>97</v>
      </c>
    </row>
    <row r="831" spans="1:18">
      <c r="A831" s="552">
        <v>830</v>
      </c>
      <c r="B831" s="403">
        <v>43356.611805555556</v>
      </c>
      <c r="C831" t="s">
        <v>97</v>
      </c>
      <c r="D831">
        <v>0.02</v>
      </c>
      <c r="E831" t="s">
        <v>253</v>
      </c>
      <c r="F831">
        <v>1.1659999999999999</v>
      </c>
      <c r="I831" s="403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1480</v>
      </c>
      <c r="Q831">
        <v>327</v>
      </c>
      <c r="R831" t="s">
        <v>97</v>
      </c>
    </row>
    <row r="832" spans="1:18">
      <c r="A832" s="552">
        <v>831</v>
      </c>
      <c r="B832" s="403">
        <v>43356.617361111108</v>
      </c>
      <c r="C832" t="s">
        <v>97</v>
      </c>
      <c r="D832">
        <v>0.03</v>
      </c>
      <c r="E832" t="s">
        <v>253</v>
      </c>
      <c r="F832">
        <v>1.1675</v>
      </c>
      <c r="I832" s="403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1479</v>
      </c>
      <c r="Q832">
        <v>327</v>
      </c>
      <c r="R832" t="s">
        <v>97</v>
      </c>
    </row>
    <row r="833" spans="1:18">
      <c r="A833" s="552">
        <v>833</v>
      </c>
      <c r="B833" s="403">
        <v>43356.643750000003</v>
      </c>
      <c r="C833" t="s">
        <v>97</v>
      </c>
      <c r="D833">
        <v>0.04</v>
      </c>
      <c r="E833" t="s">
        <v>253</v>
      </c>
      <c r="F833">
        <v>1.1691</v>
      </c>
      <c r="I833" s="403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1478</v>
      </c>
      <c r="Q833">
        <v>327</v>
      </c>
      <c r="R833" t="s">
        <v>97</v>
      </c>
    </row>
    <row r="834" spans="1:18">
      <c r="A834" s="552">
        <v>836</v>
      </c>
      <c r="B834" s="403">
        <v>43357.397222222222</v>
      </c>
      <c r="C834" t="s">
        <v>97</v>
      </c>
      <c r="D834">
        <v>0.06</v>
      </c>
      <c r="E834" t="s">
        <v>253</v>
      </c>
      <c r="F834">
        <v>1.171</v>
      </c>
      <c r="I834" s="403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1477</v>
      </c>
      <c r="Q834">
        <v>327</v>
      </c>
      <c r="R834" t="s">
        <v>97</v>
      </c>
    </row>
    <row r="835" spans="1:18">
      <c r="A835" s="552">
        <v>832</v>
      </c>
      <c r="B835" s="403">
        <v>43356.629166666666</v>
      </c>
      <c r="C835" t="s">
        <v>96</v>
      </c>
      <c r="D835">
        <v>0.01</v>
      </c>
      <c r="E835" t="s">
        <v>253</v>
      </c>
      <c r="F835">
        <v>1.1676</v>
      </c>
      <c r="I835" s="403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502</v>
      </c>
      <c r="Q835">
        <v>328</v>
      </c>
      <c r="R835" t="s">
        <v>96</v>
      </c>
    </row>
    <row r="836" spans="1:18">
      <c r="A836" s="552">
        <v>834</v>
      </c>
      <c r="B836" s="403">
        <v>43356.658333333333</v>
      </c>
      <c r="C836" t="s">
        <v>96</v>
      </c>
      <c r="D836">
        <v>0.01</v>
      </c>
      <c r="E836" t="s">
        <v>253</v>
      </c>
      <c r="F836">
        <v>1.1694</v>
      </c>
      <c r="I836" s="403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502</v>
      </c>
      <c r="Q836">
        <v>329</v>
      </c>
      <c r="R836" t="s">
        <v>96</v>
      </c>
    </row>
    <row r="837" spans="1:18">
      <c r="A837" s="552">
        <v>835</v>
      </c>
      <c r="B837" s="403">
        <v>43356.691666666666</v>
      </c>
      <c r="C837" t="s">
        <v>96</v>
      </c>
      <c r="D837">
        <v>0.01</v>
      </c>
      <c r="E837" t="s">
        <v>253</v>
      </c>
      <c r="F837">
        <v>1.1681999999999999</v>
      </c>
      <c r="I837" s="403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1483</v>
      </c>
      <c r="Q837">
        <v>329</v>
      </c>
      <c r="R837" t="s">
        <v>96</v>
      </c>
    </row>
    <row r="838" spans="1:18">
      <c r="A838" s="552">
        <v>837</v>
      </c>
      <c r="B838" s="403">
        <v>43357.468055555553</v>
      </c>
      <c r="C838" t="s">
        <v>96</v>
      </c>
      <c r="D838">
        <v>0.01</v>
      </c>
      <c r="E838" t="s">
        <v>253</v>
      </c>
      <c r="F838">
        <v>1.1700999999999999</v>
      </c>
      <c r="I838" s="403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502</v>
      </c>
      <c r="Q838">
        <v>330</v>
      </c>
      <c r="R838" t="s">
        <v>96</v>
      </c>
    </row>
    <row r="839" spans="1:18">
      <c r="A839" s="552">
        <v>838</v>
      </c>
      <c r="B839" s="403">
        <v>43357.581944444442</v>
      </c>
      <c r="C839" t="s">
        <v>96</v>
      </c>
      <c r="D839">
        <v>0.01</v>
      </c>
      <c r="E839" t="s">
        <v>253</v>
      </c>
      <c r="F839">
        <v>1.1688000000000001</v>
      </c>
      <c r="I839" s="403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1476</v>
      </c>
      <c r="Q839">
        <v>330</v>
      </c>
      <c r="R839" t="s">
        <v>96</v>
      </c>
    </row>
    <row r="840" spans="1:18">
      <c r="A840" s="552">
        <v>839</v>
      </c>
      <c r="B840" s="403">
        <v>43357.609027777777</v>
      </c>
      <c r="C840" t="s">
        <v>96</v>
      </c>
      <c r="D840">
        <v>0.01</v>
      </c>
      <c r="E840" t="s">
        <v>253</v>
      </c>
      <c r="F840">
        <v>1.1675</v>
      </c>
      <c r="I840" s="403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1475</v>
      </c>
      <c r="Q840">
        <v>330</v>
      </c>
      <c r="R840" t="s">
        <v>96</v>
      </c>
    </row>
    <row r="841" spans="1:18">
      <c r="A841" s="552">
        <v>841</v>
      </c>
      <c r="B841" s="403">
        <v>43357.675694444442</v>
      </c>
      <c r="C841" t="s">
        <v>96</v>
      </c>
      <c r="D841">
        <v>0.02</v>
      </c>
      <c r="E841" t="s">
        <v>253</v>
      </c>
      <c r="F841">
        <v>1.1660999999999999</v>
      </c>
      <c r="I841" s="403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1474</v>
      </c>
      <c r="Q841">
        <v>330</v>
      </c>
      <c r="R841" t="s">
        <v>96</v>
      </c>
    </row>
    <row r="842" spans="1:18">
      <c r="A842" s="552">
        <v>842</v>
      </c>
      <c r="B842" s="403">
        <v>43357.755555555559</v>
      </c>
      <c r="C842" t="s">
        <v>96</v>
      </c>
      <c r="D842">
        <v>0.03</v>
      </c>
      <c r="E842" t="s">
        <v>253</v>
      </c>
      <c r="F842">
        <v>1.1645000000000001</v>
      </c>
      <c r="I842" s="403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1473</v>
      </c>
      <c r="Q842">
        <v>330</v>
      </c>
      <c r="R842" t="s">
        <v>96</v>
      </c>
    </row>
    <row r="843" spans="1:18">
      <c r="A843" s="552">
        <v>843</v>
      </c>
      <c r="B843" s="403">
        <v>43357.836111111108</v>
      </c>
      <c r="C843" t="s">
        <v>96</v>
      </c>
      <c r="D843">
        <v>0.04</v>
      </c>
      <c r="E843" t="s">
        <v>253</v>
      </c>
      <c r="F843">
        <v>1.1629</v>
      </c>
      <c r="I843" s="403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1472</v>
      </c>
      <c r="Q843">
        <v>330</v>
      </c>
      <c r="R843" t="s">
        <v>96</v>
      </c>
    </row>
    <row r="844" spans="1:18">
      <c r="A844" s="552">
        <v>840</v>
      </c>
      <c r="B844" s="403">
        <v>43357.634722222225</v>
      </c>
      <c r="C844" t="s">
        <v>97</v>
      </c>
      <c r="D844">
        <v>0.01</v>
      </c>
      <c r="E844" t="s">
        <v>253</v>
      </c>
      <c r="F844">
        <v>1.1665000000000001</v>
      </c>
      <c r="I844" s="403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502</v>
      </c>
      <c r="Q844">
        <v>331</v>
      </c>
      <c r="R844" t="s">
        <v>97</v>
      </c>
    </row>
    <row r="845" spans="1:18">
      <c r="A845" s="552">
        <v>844</v>
      </c>
      <c r="B845" s="403">
        <v>43360.385416666664</v>
      </c>
      <c r="C845" t="s">
        <v>97</v>
      </c>
      <c r="D845">
        <v>0.01</v>
      </c>
      <c r="E845" t="s">
        <v>253</v>
      </c>
      <c r="F845">
        <v>1.1632</v>
      </c>
      <c r="I845" s="403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490</v>
      </c>
      <c r="Q845">
        <v>332</v>
      </c>
      <c r="R845" t="s">
        <v>97</v>
      </c>
    </row>
    <row r="846" spans="1:18">
      <c r="A846" s="552">
        <v>845</v>
      </c>
      <c r="B846" s="403">
        <v>43360.415277777778</v>
      </c>
      <c r="C846" t="s">
        <v>97</v>
      </c>
      <c r="D846">
        <v>0.01</v>
      </c>
      <c r="E846" t="s">
        <v>253</v>
      </c>
      <c r="F846">
        <v>1.1644000000000001</v>
      </c>
      <c r="I846" s="403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527</v>
      </c>
      <c r="Q846">
        <v>332</v>
      </c>
      <c r="R846" t="s">
        <v>97</v>
      </c>
    </row>
    <row r="847" spans="1:18">
      <c r="A847" s="552">
        <v>846</v>
      </c>
      <c r="B847" s="403">
        <v>43360.51666666667</v>
      </c>
      <c r="C847" t="s">
        <v>97</v>
      </c>
      <c r="D847">
        <v>0.01</v>
      </c>
      <c r="E847" t="s">
        <v>253</v>
      </c>
      <c r="F847">
        <v>1.1657999999999999</v>
      </c>
      <c r="I847" s="403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528</v>
      </c>
      <c r="Q847">
        <v>332</v>
      </c>
      <c r="R847" t="s">
        <v>97</v>
      </c>
    </row>
    <row r="848" spans="1:18">
      <c r="A848" s="552">
        <v>847</v>
      </c>
      <c r="B848" s="403">
        <v>43360.585416666669</v>
      </c>
      <c r="C848" t="s">
        <v>97</v>
      </c>
      <c r="D848">
        <v>0.02</v>
      </c>
      <c r="E848" t="s">
        <v>253</v>
      </c>
      <c r="F848">
        <v>1.1672</v>
      </c>
      <c r="I848" s="403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529</v>
      </c>
      <c r="Q848">
        <v>332</v>
      </c>
      <c r="R848" t="s">
        <v>97</v>
      </c>
    </row>
    <row r="849" spans="1:18">
      <c r="A849" s="552">
        <v>848</v>
      </c>
      <c r="B849" s="403">
        <v>43360.637499999997</v>
      </c>
      <c r="C849" t="s">
        <v>97</v>
      </c>
      <c r="D849">
        <v>0.03</v>
      </c>
      <c r="E849" t="s">
        <v>253</v>
      </c>
      <c r="F849">
        <v>1.1687000000000001</v>
      </c>
      <c r="I849" s="403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530</v>
      </c>
      <c r="Q849">
        <v>332</v>
      </c>
      <c r="R849" t="s">
        <v>97</v>
      </c>
    </row>
    <row r="850" spans="1:18">
      <c r="A850" s="552">
        <v>852</v>
      </c>
      <c r="B850" s="403">
        <v>43361.338888888888</v>
      </c>
      <c r="C850" t="s">
        <v>97</v>
      </c>
      <c r="D850">
        <v>0.04</v>
      </c>
      <c r="E850" t="s">
        <v>253</v>
      </c>
      <c r="F850">
        <v>1.1704000000000001</v>
      </c>
      <c r="I850" s="403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531</v>
      </c>
      <c r="Q850">
        <v>332</v>
      </c>
      <c r="R850" t="s">
        <v>97</v>
      </c>
    </row>
    <row r="851" spans="1:18">
      <c r="A851" s="552">
        <v>849</v>
      </c>
      <c r="B851" s="403">
        <v>43360.699305555558</v>
      </c>
      <c r="C851" t="s">
        <v>96</v>
      </c>
      <c r="D851">
        <v>0.01</v>
      </c>
      <c r="E851" t="s">
        <v>253</v>
      </c>
      <c r="F851">
        <v>1.169</v>
      </c>
      <c r="I851" s="403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490</v>
      </c>
      <c r="Q851">
        <v>333</v>
      </c>
      <c r="R851" t="s">
        <v>96</v>
      </c>
    </row>
    <row r="852" spans="1:18">
      <c r="A852" s="552">
        <v>850</v>
      </c>
      <c r="B852" s="403">
        <v>43361.034722222219</v>
      </c>
      <c r="C852" t="s">
        <v>96</v>
      </c>
      <c r="D852">
        <v>0.01</v>
      </c>
      <c r="E852" t="s">
        <v>253</v>
      </c>
      <c r="F852">
        <v>1.1677999999999999</v>
      </c>
      <c r="I852" s="403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524</v>
      </c>
      <c r="Q852">
        <v>333</v>
      </c>
      <c r="R852" t="s">
        <v>96</v>
      </c>
    </row>
    <row r="853" spans="1:18">
      <c r="A853" s="552">
        <v>851</v>
      </c>
      <c r="B853" s="403">
        <v>43361.240277777775</v>
      </c>
      <c r="C853" t="s">
        <v>96</v>
      </c>
      <c r="D853">
        <v>0.01</v>
      </c>
      <c r="E853" t="s">
        <v>253</v>
      </c>
      <c r="F853">
        <v>1.1697</v>
      </c>
      <c r="I853" s="403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490</v>
      </c>
      <c r="Q853">
        <v>334</v>
      </c>
      <c r="R853" t="s">
        <v>96</v>
      </c>
    </row>
    <row r="854" spans="1:18">
      <c r="A854" s="552">
        <v>853</v>
      </c>
      <c r="B854" s="403">
        <v>43361.357638888891</v>
      </c>
      <c r="C854" t="s">
        <v>96</v>
      </c>
      <c r="D854">
        <v>0.01</v>
      </c>
      <c r="E854" t="s">
        <v>253</v>
      </c>
      <c r="F854">
        <v>1.1705000000000001</v>
      </c>
      <c r="I854" s="403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490</v>
      </c>
      <c r="Q854">
        <v>335</v>
      </c>
      <c r="R854" t="s">
        <v>96</v>
      </c>
    </row>
    <row r="855" spans="1:18">
      <c r="A855" s="552">
        <v>854</v>
      </c>
      <c r="B855" s="403">
        <v>43361.375694444447</v>
      </c>
      <c r="C855" t="s">
        <v>96</v>
      </c>
      <c r="D855">
        <v>0.01</v>
      </c>
      <c r="E855" t="s">
        <v>253</v>
      </c>
      <c r="F855">
        <v>1.1693</v>
      </c>
      <c r="I855" s="403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525</v>
      </c>
      <c r="Q855">
        <v>335</v>
      </c>
      <c r="R855" t="s">
        <v>96</v>
      </c>
    </row>
    <row r="856" spans="1:18">
      <c r="A856" s="552">
        <v>855</v>
      </c>
      <c r="B856" s="403">
        <v>43361.382638888892</v>
      </c>
      <c r="C856" t="s">
        <v>96</v>
      </c>
      <c r="D856">
        <v>0.01</v>
      </c>
      <c r="E856" t="s">
        <v>253</v>
      </c>
      <c r="F856">
        <v>1.1678999999999999</v>
      </c>
      <c r="I856" s="403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526</v>
      </c>
      <c r="Q856">
        <v>335</v>
      </c>
      <c r="R856" t="s">
        <v>96</v>
      </c>
    </row>
    <row r="857" spans="1:18">
      <c r="A857" s="552">
        <v>856</v>
      </c>
      <c r="B857" s="403">
        <v>43361.594444444447</v>
      </c>
      <c r="C857" t="s">
        <v>96</v>
      </c>
      <c r="D857">
        <v>0.01</v>
      </c>
      <c r="E857" t="s">
        <v>253</v>
      </c>
      <c r="F857">
        <v>1.1696</v>
      </c>
      <c r="I857" s="403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490</v>
      </c>
      <c r="Q857">
        <v>336</v>
      </c>
      <c r="R857" t="s">
        <v>96</v>
      </c>
    </row>
    <row r="858" spans="1:18">
      <c r="A858" s="552">
        <v>857</v>
      </c>
      <c r="B858" s="403">
        <v>43361.620138888888</v>
      </c>
      <c r="C858" t="s">
        <v>96</v>
      </c>
      <c r="D858">
        <v>0.01</v>
      </c>
      <c r="E858" t="s">
        <v>253</v>
      </c>
      <c r="F858">
        <v>1.1707000000000001</v>
      </c>
      <c r="I858" s="403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490</v>
      </c>
      <c r="Q858">
        <v>337</v>
      </c>
      <c r="R858" t="s">
        <v>96</v>
      </c>
    </row>
    <row r="859" spans="1:18">
      <c r="A859" s="552">
        <v>858</v>
      </c>
      <c r="B859" s="403">
        <v>43361.633333333331</v>
      </c>
      <c r="C859" t="s">
        <v>96</v>
      </c>
      <c r="D859">
        <v>0.01</v>
      </c>
      <c r="E859" t="s">
        <v>253</v>
      </c>
      <c r="F859">
        <v>1.1712</v>
      </c>
      <c r="I859" s="403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490</v>
      </c>
      <c r="Q859">
        <v>338</v>
      </c>
      <c r="R859" t="s">
        <v>96</v>
      </c>
    </row>
    <row r="860" spans="1:18">
      <c r="A860" s="552">
        <v>859</v>
      </c>
      <c r="B860" s="403">
        <v>43361.667361111111</v>
      </c>
      <c r="C860" t="s">
        <v>96</v>
      </c>
      <c r="D860">
        <v>0.01</v>
      </c>
      <c r="E860" t="s">
        <v>253</v>
      </c>
      <c r="F860">
        <v>1.1697</v>
      </c>
      <c r="I860" s="403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532</v>
      </c>
      <c r="Q860">
        <v>338</v>
      </c>
      <c r="R860" t="s">
        <v>96</v>
      </c>
    </row>
    <row r="861" spans="1:18">
      <c r="A861" s="552">
        <v>860</v>
      </c>
      <c r="B861" s="403">
        <v>43361.76666666667</v>
      </c>
      <c r="C861" t="s">
        <v>96</v>
      </c>
      <c r="D861">
        <v>0.01</v>
      </c>
      <c r="E861" t="s">
        <v>253</v>
      </c>
      <c r="F861">
        <v>1.1682999999999999</v>
      </c>
      <c r="I861" s="403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533</v>
      </c>
      <c r="Q861">
        <v>338</v>
      </c>
      <c r="R861" t="s">
        <v>96</v>
      </c>
    </row>
    <row r="862" spans="1:18">
      <c r="A862" s="552">
        <v>861</v>
      </c>
      <c r="B862" s="403">
        <v>43361.779166666667</v>
      </c>
      <c r="C862" t="s">
        <v>96</v>
      </c>
      <c r="D862">
        <v>0.02</v>
      </c>
      <c r="E862" t="s">
        <v>253</v>
      </c>
      <c r="F862">
        <v>1.1668000000000001</v>
      </c>
      <c r="I862" s="403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534</v>
      </c>
      <c r="Q862">
        <v>338</v>
      </c>
      <c r="R862" t="s">
        <v>96</v>
      </c>
    </row>
    <row r="863" spans="1:18">
      <c r="A863" s="552">
        <v>862</v>
      </c>
      <c r="B863" s="403">
        <v>43361.788888888892</v>
      </c>
      <c r="C863" t="s">
        <v>97</v>
      </c>
      <c r="D863">
        <v>0.01</v>
      </c>
      <c r="E863" t="s">
        <v>253</v>
      </c>
      <c r="F863">
        <v>1.1660999999999999</v>
      </c>
      <c r="I863" s="403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490</v>
      </c>
      <c r="Q863">
        <v>339</v>
      </c>
      <c r="R863" t="s">
        <v>97</v>
      </c>
    </row>
    <row r="864" spans="1:18">
      <c r="A864" s="552">
        <v>863</v>
      </c>
      <c r="B864" s="403">
        <v>43361.939583333333</v>
      </c>
      <c r="C864" t="s">
        <v>97</v>
      </c>
      <c r="D864">
        <v>0.01</v>
      </c>
      <c r="E864" t="s">
        <v>253</v>
      </c>
      <c r="F864">
        <v>1.1673</v>
      </c>
      <c r="I864" s="403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535</v>
      </c>
      <c r="Q864">
        <v>339</v>
      </c>
      <c r="R864" t="s">
        <v>97</v>
      </c>
    </row>
    <row r="865" spans="1:18">
      <c r="A865" s="552">
        <v>864</v>
      </c>
      <c r="B865" s="403">
        <v>43362.332638888889</v>
      </c>
      <c r="C865" t="s">
        <v>97</v>
      </c>
      <c r="D865">
        <v>0.01</v>
      </c>
      <c r="E865" t="s">
        <v>253</v>
      </c>
      <c r="F865">
        <v>1.1686000000000001</v>
      </c>
      <c r="I865" s="403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536</v>
      </c>
      <c r="Q865">
        <v>339</v>
      </c>
      <c r="R865" t="s">
        <v>97</v>
      </c>
    </row>
    <row r="866" spans="1:18">
      <c r="A866" s="552">
        <v>865</v>
      </c>
      <c r="B866" s="403">
        <v>43362.400000000001</v>
      </c>
      <c r="C866" t="s">
        <v>97</v>
      </c>
      <c r="D866">
        <v>0.02</v>
      </c>
      <c r="E866" t="s">
        <v>253</v>
      </c>
      <c r="F866">
        <v>1.1700999999999999</v>
      </c>
      <c r="I866" s="403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537</v>
      </c>
      <c r="Q866">
        <v>339</v>
      </c>
      <c r="R866" t="s">
        <v>97</v>
      </c>
    </row>
    <row r="867" spans="1:18">
      <c r="A867" s="552">
        <v>866</v>
      </c>
      <c r="B867" s="403">
        <v>43362.443055555559</v>
      </c>
      <c r="C867" t="s">
        <v>96</v>
      </c>
      <c r="D867">
        <v>0.01</v>
      </c>
      <c r="E867" t="s">
        <v>253</v>
      </c>
      <c r="F867">
        <v>1.171</v>
      </c>
      <c r="I867" s="403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490</v>
      </c>
      <c r="Q867">
        <v>340</v>
      </c>
      <c r="R867" t="s">
        <v>96</v>
      </c>
    </row>
    <row r="868" spans="1:18">
      <c r="A868" s="552">
        <v>867</v>
      </c>
      <c r="B868" s="403">
        <v>43362.480555555558</v>
      </c>
      <c r="C868" t="s">
        <v>96</v>
      </c>
      <c r="D868">
        <v>0.01</v>
      </c>
      <c r="E868" t="s">
        <v>253</v>
      </c>
      <c r="F868">
        <v>1.1697</v>
      </c>
      <c r="I868" s="403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539</v>
      </c>
      <c r="Q868">
        <v>340</v>
      </c>
      <c r="R868" t="s">
        <v>96</v>
      </c>
    </row>
    <row r="869" spans="1:18">
      <c r="A869" s="552">
        <v>868</v>
      </c>
      <c r="B869" s="403">
        <v>43362.54791666667</v>
      </c>
      <c r="C869" t="s">
        <v>96</v>
      </c>
      <c r="D869">
        <v>0.01</v>
      </c>
      <c r="E869" t="s">
        <v>253</v>
      </c>
      <c r="F869">
        <v>1.1678999999999999</v>
      </c>
      <c r="I869" s="403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540</v>
      </c>
      <c r="Q869">
        <v>340</v>
      </c>
      <c r="R869" t="s">
        <v>96</v>
      </c>
    </row>
    <row r="870" spans="1:18">
      <c r="A870" s="552">
        <v>869</v>
      </c>
      <c r="B870" s="403">
        <v>43362.590277777781</v>
      </c>
      <c r="C870" t="s">
        <v>96</v>
      </c>
      <c r="D870">
        <v>0.02</v>
      </c>
      <c r="E870" t="s">
        <v>253</v>
      </c>
      <c r="F870">
        <v>1.1664000000000001</v>
      </c>
      <c r="I870" s="403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541</v>
      </c>
      <c r="Q870">
        <v>340</v>
      </c>
      <c r="R870" t="s">
        <v>96</v>
      </c>
    </row>
    <row r="871" spans="1:18">
      <c r="A871" s="552">
        <v>870</v>
      </c>
      <c r="B871" s="403">
        <v>43362.6</v>
      </c>
      <c r="C871" t="s">
        <v>97</v>
      </c>
      <c r="D871">
        <v>0.01</v>
      </c>
      <c r="E871" t="s">
        <v>253</v>
      </c>
      <c r="F871">
        <v>1.1664000000000001</v>
      </c>
      <c r="I871" s="403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490</v>
      </c>
      <c r="Q871">
        <v>341</v>
      </c>
      <c r="R871" t="s">
        <v>97</v>
      </c>
    </row>
    <row r="872" spans="1:18">
      <c r="A872" s="552">
        <v>871</v>
      </c>
      <c r="B872" s="403">
        <v>43362.619444444441</v>
      </c>
      <c r="C872" t="s">
        <v>97</v>
      </c>
      <c r="D872">
        <v>0.01</v>
      </c>
      <c r="E872" t="s">
        <v>253</v>
      </c>
      <c r="F872">
        <v>1.1677</v>
      </c>
      <c r="I872" s="403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538</v>
      </c>
      <c r="Q872">
        <v>341</v>
      </c>
      <c r="R872" t="s">
        <v>97</v>
      </c>
    </row>
    <row r="873" spans="1:18">
      <c r="A873" s="552">
        <v>872</v>
      </c>
      <c r="B873" s="403">
        <v>43362.668055555558</v>
      </c>
      <c r="C873" t="s">
        <v>97</v>
      </c>
      <c r="D873">
        <v>0.01</v>
      </c>
      <c r="E873" t="s">
        <v>253</v>
      </c>
      <c r="F873">
        <v>1.1664000000000001</v>
      </c>
      <c r="I873" s="403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490</v>
      </c>
      <c r="Q873">
        <v>342</v>
      </c>
      <c r="R873" t="s">
        <v>97</v>
      </c>
    </row>
    <row r="874" spans="1:18">
      <c r="A874" s="552">
        <v>873</v>
      </c>
      <c r="B874" s="403">
        <v>43362.675000000003</v>
      </c>
      <c r="C874" t="s">
        <v>97</v>
      </c>
      <c r="D874">
        <v>0.01</v>
      </c>
      <c r="E874" t="s">
        <v>253</v>
      </c>
      <c r="F874">
        <v>1.1655</v>
      </c>
      <c r="I874" s="403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502</v>
      </c>
      <c r="Q874">
        <v>343</v>
      </c>
      <c r="R874" t="s">
        <v>97</v>
      </c>
    </row>
    <row r="875" spans="1:18">
      <c r="A875" s="552">
        <v>874</v>
      </c>
      <c r="B875" s="403">
        <v>43362.695138888892</v>
      </c>
      <c r="C875" t="s">
        <v>97</v>
      </c>
      <c r="D875">
        <v>0.01</v>
      </c>
      <c r="E875" t="s">
        <v>253</v>
      </c>
      <c r="F875">
        <v>1.1674</v>
      </c>
      <c r="I875" s="403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1471</v>
      </c>
      <c r="Q875">
        <v>343</v>
      </c>
      <c r="R875" t="s">
        <v>97</v>
      </c>
    </row>
    <row r="876" spans="1:18">
      <c r="A876" s="552">
        <v>875</v>
      </c>
      <c r="B876" s="403">
        <v>43362.744444444441</v>
      </c>
      <c r="C876" t="s">
        <v>97</v>
      </c>
      <c r="D876">
        <v>0.01</v>
      </c>
      <c r="E876" t="s">
        <v>253</v>
      </c>
      <c r="F876">
        <v>1.1687000000000001</v>
      </c>
      <c r="I876" s="403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1469</v>
      </c>
      <c r="Q876">
        <v>343</v>
      </c>
      <c r="R876" t="s">
        <v>97</v>
      </c>
    </row>
    <row r="877" spans="1:18">
      <c r="A877" s="552">
        <v>876</v>
      </c>
      <c r="B877" s="403">
        <v>43363.402083333334</v>
      </c>
      <c r="C877" t="s">
        <v>97</v>
      </c>
      <c r="D877">
        <v>0.02</v>
      </c>
      <c r="E877" t="s">
        <v>253</v>
      </c>
      <c r="F877">
        <v>1.1701999999999999</v>
      </c>
      <c r="I877" s="403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1470</v>
      </c>
      <c r="Q877">
        <v>343</v>
      </c>
      <c r="R877" t="s">
        <v>97</v>
      </c>
    </row>
    <row r="878" spans="1:18">
      <c r="A878" s="552">
        <v>878</v>
      </c>
      <c r="B878" s="403">
        <v>43363.529166666667</v>
      </c>
      <c r="C878" t="s">
        <v>97</v>
      </c>
      <c r="D878">
        <v>0.03</v>
      </c>
      <c r="E878" t="s">
        <v>253</v>
      </c>
      <c r="F878">
        <v>1.1717</v>
      </c>
      <c r="I878" s="403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1468</v>
      </c>
      <c r="Q878">
        <v>343</v>
      </c>
      <c r="R878" t="s">
        <v>97</v>
      </c>
    </row>
    <row r="879" spans="1:18">
      <c r="A879" s="552">
        <v>879</v>
      </c>
      <c r="B879" s="403">
        <v>43363.5625</v>
      </c>
      <c r="C879" t="s">
        <v>97</v>
      </c>
      <c r="D879">
        <v>0.04</v>
      </c>
      <c r="E879" t="s">
        <v>253</v>
      </c>
      <c r="F879">
        <v>1.1733</v>
      </c>
      <c r="I879" s="403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1467</v>
      </c>
      <c r="Q879">
        <v>343</v>
      </c>
      <c r="R879" t="s">
        <v>97</v>
      </c>
    </row>
    <row r="880" spans="1:18">
      <c r="A880" s="552">
        <v>880</v>
      </c>
      <c r="B880" s="403">
        <v>43363.582638888889</v>
      </c>
      <c r="C880" t="s">
        <v>97</v>
      </c>
      <c r="D880">
        <v>0.06</v>
      </c>
      <c r="E880" t="s">
        <v>253</v>
      </c>
      <c r="F880">
        <v>1.1756</v>
      </c>
      <c r="I880" s="403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1466</v>
      </c>
      <c r="Q880">
        <v>343</v>
      </c>
      <c r="R880" t="s">
        <v>97</v>
      </c>
    </row>
    <row r="881" spans="1:18">
      <c r="A881" s="552">
        <v>885</v>
      </c>
      <c r="B881" s="403">
        <v>43363.887499999997</v>
      </c>
      <c r="C881" t="s">
        <v>97</v>
      </c>
      <c r="D881">
        <v>0.09</v>
      </c>
      <c r="E881" t="s">
        <v>253</v>
      </c>
      <c r="F881">
        <v>1.1778999999999999</v>
      </c>
      <c r="I881" s="403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1465</v>
      </c>
      <c r="Q881">
        <v>343</v>
      </c>
      <c r="R881" t="s">
        <v>97</v>
      </c>
    </row>
    <row r="882" spans="1:18">
      <c r="A882" s="552">
        <v>877</v>
      </c>
      <c r="B882" s="403">
        <v>43363.414583333331</v>
      </c>
      <c r="C882" t="s">
        <v>96</v>
      </c>
      <c r="D882">
        <v>0.01</v>
      </c>
      <c r="E882" t="s">
        <v>253</v>
      </c>
      <c r="F882">
        <v>1.1698</v>
      </c>
      <c r="I882" s="403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490</v>
      </c>
      <c r="Q882">
        <v>344</v>
      </c>
      <c r="R882" t="s">
        <v>96</v>
      </c>
    </row>
    <row r="883" spans="1:18">
      <c r="A883" s="552">
        <v>881</v>
      </c>
      <c r="B883" s="403">
        <v>43363.597222222219</v>
      </c>
      <c r="C883" t="s">
        <v>96</v>
      </c>
      <c r="D883">
        <v>0.01</v>
      </c>
      <c r="E883" t="s">
        <v>253</v>
      </c>
      <c r="F883">
        <v>1.1767000000000001</v>
      </c>
      <c r="I883" s="403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504</v>
      </c>
      <c r="Q883">
        <v>345</v>
      </c>
      <c r="R883" t="s">
        <v>96</v>
      </c>
    </row>
    <row r="884" spans="1:18">
      <c r="A884" s="552">
        <v>882</v>
      </c>
      <c r="B884" s="403">
        <v>43363.651388888888</v>
      </c>
      <c r="C884" t="s">
        <v>96</v>
      </c>
      <c r="D884">
        <v>0.01</v>
      </c>
      <c r="E884" t="s">
        <v>253</v>
      </c>
      <c r="F884">
        <v>1.1755</v>
      </c>
      <c r="I884" s="403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542</v>
      </c>
      <c r="Q884">
        <v>345</v>
      </c>
      <c r="R884" t="s">
        <v>96</v>
      </c>
    </row>
    <row r="885" spans="1:18">
      <c r="A885" s="552">
        <v>883</v>
      </c>
      <c r="B885" s="403">
        <v>43363.748611111114</v>
      </c>
      <c r="C885" t="s">
        <v>96</v>
      </c>
      <c r="D885">
        <v>0.01</v>
      </c>
      <c r="E885" t="s">
        <v>253</v>
      </c>
      <c r="F885">
        <v>1.1741999999999999</v>
      </c>
      <c r="I885" s="403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543</v>
      </c>
      <c r="Q885">
        <v>345</v>
      </c>
      <c r="R885" t="s">
        <v>96</v>
      </c>
    </row>
    <row r="886" spans="1:18">
      <c r="A886" s="552">
        <v>884</v>
      </c>
      <c r="B886" s="403">
        <v>43363.794444444444</v>
      </c>
      <c r="C886" t="s">
        <v>96</v>
      </c>
      <c r="D886">
        <v>0.01</v>
      </c>
      <c r="E886" t="s">
        <v>253</v>
      </c>
      <c r="F886">
        <v>1.1762999999999999</v>
      </c>
      <c r="I886" s="403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490</v>
      </c>
      <c r="Q886">
        <v>346</v>
      </c>
      <c r="R886" t="s">
        <v>96</v>
      </c>
    </row>
    <row r="887" spans="1:18">
      <c r="A887" s="552">
        <v>886</v>
      </c>
      <c r="B887" s="403">
        <v>43364.402083333334</v>
      </c>
      <c r="C887" t="s">
        <v>96</v>
      </c>
      <c r="D887">
        <v>0.01</v>
      </c>
      <c r="E887" t="s">
        <v>253</v>
      </c>
      <c r="F887">
        <v>1.1775</v>
      </c>
      <c r="I887" s="403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490</v>
      </c>
      <c r="Q887">
        <v>347</v>
      </c>
      <c r="R887" t="s">
        <v>96</v>
      </c>
    </row>
    <row r="888" spans="1:18">
      <c r="A888" s="552">
        <v>887</v>
      </c>
      <c r="B888" s="403">
        <v>43364.44027777778</v>
      </c>
      <c r="C888" t="s">
        <v>96</v>
      </c>
      <c r="D888">
        <v>0.01</v>
      </c>
      <c r="E888" t="s">
        <v>253</v>
      </c>
      <c r="F888">
        <v>1.179</v>
      </c>
      <c r="I888" s="403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502</v>
      </c>
      <c r="Q888">
        <v>348</v>
      </c>
      <c r="R888" t="s">
        <v>96</v>
      </c>
    </row>
    <row r="889" spans="1:18">
      <c r="A889" s="552">
        <v>888</v>
      </c>
      <c r="B889" s="403">
        <v>43364.477777777778</v>
      </c>
      <c r="C889" t="s">
        <v>96</v>
      </c>
      <c r="D889">
        <v>0.01</v>
      </c>
      <c r="E889" t="s">
        <v>253</v>
      </c>
      <c r="F889">
        <v>1.1778</v>
      </c>
      <c r="I889" s="403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1464</v>
      </c>
      <c r="Q889">
        <v>348</v>
      </c>
      <c r="R889" t="s">
        <v>96</v>
      </c>
    </row>
    <row r="890" spans="1:18">
      <c r="A890" s="552">
        <v>889</v>
      </c>
      <c r="B890" s="403">
        <v>43364.524305555555</v>
      </c>
      <c r="C890" t="s">
        <v>96</v>
      </c>
      <c r="D890">
        <v>0.01</v>
      </c>
      <c r="E890" t="s">
        <v>253</v>
      </c>
      <c r="F890">
        <v>1.1763999999999999</v>
      </c>
      <c r="I890" s="403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1463</v>
      </c>
      <c r="Q890">
        <v>348</v>
      </c>
      <c r="R890" t="s">
        <v>96</v>
      </c>
    </row>
    <row r="891" spans="1:18">
      <c r="A891" s="552">
        <v>890</v>
      </c>
      <c r="B891" s="403">
        <v>43364.632638888892</v>
      </c>
      <c r="C891" t="s">
        <v>96</v>
      </c>
      <c r="D891">
        <v>0.02</v>
      </c>
      <c r="E891" t="s">
        <v>253</v>
      </c>
      <c r="F891">
        <v>1.1746000000000001</v>
      </c>
      <c r="I891" s="403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1462</v>
      </c>
      <c r="Q891">
        <v>348</v>
      </c>
      <c r="R891" t="s">
        <v>96</v>
      </c>
    </row>
    <row r="892" spans="1:18">
      <c r="A892" s="552">
        <v>891</v>
      </c>
      <c r="B892" s="403">
        <v>43367.347222222219</v>
      </c>
      <c r="C892" t="s">
        <v>96</v>
      </c>
      <c r="D892">
        <v>0.03</v>
      </c>
      <c r="E892" t="s">
        <v>253</v>
      </c>
      <c r="F892">
        <v>1.173</v>
      </c>
      <c r="I892" s="403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1461</v>
      </c>
      <c r="Q892">
        <v>348</v>
      </c>
      <c r="R892" t="s">
        <v>96</v>
      </c>
    </row>
    <row r="893" spans="1:18">
      <c r="A893" s="552">
        <v>892</v>
      </c>
      <c r="B893" s="403">
        <v>43367.373611111114</v>
      </c>
      <c r="C893" t="s">
        <v>97</v>
      </c>
      <c r="D893">
        <v>0.01</v>
      </c>
      <c r="E893" t="s">
        <v>253</v>
      </c>
      <c r="F893">
        <v>1.1733</v>
      </c>
      <c r="I893" s="403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502</v>
      </c>
      <c r="Q893">
        <v>349</v>
      </c>
      <c r="R893" t="s">
        <v>97</v>
      </c>
    </row>
    <row r="894" spans="1:18">
      <c r="A894" s="552">
        <v>893</v>
      </c>
      <c r="B894" s="403">
        <v>43367.390972222223</v>
      </c>
      <c r="C894" t="s">
        <v>97</v>
      </c>
      <c r="D894">
        <v>0.01</v>
      </c>
      <c r="E894" t="s">
        <v>253</v>
      </c>
      <c r="F894">
        <v>1.1745000000000001</v>
      </c>
      <c r="I894" s="403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1460</v>
      </c>
      <c r="Q894">
        <v>349</v>
      </c>
      <c r="R894" t="s">
        <v>97</v>
      </c>
    </row>
    <row r="895" spans="1:18">
      <c r="A895" s="552">
        <v>894</v>
      </c>
      <c r="B895" s="403">
        <v>43367.430555555555</v>
      </c>
      <c r="C895" t="s">
        <v>97</v>
      </c>
      <c r="D895">
        <v>0.01</v>
      </c>
      <c r="E895" t="s">
        <v>253</v>
      </c>
      <c r="F895">
        <v>1.1758999999999999</v>
      </c>
      <c r="I895" s="403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1459</v>
      </c>
      <c r="Q895">
        <v>349</v>
      </c>
      <c r="R895" t="s">
        <v>97</v>
      </c>
    </row>
    <row r="896" spans="1:18">
      <c r="A896" s="552">
        <v>895</v>
      </c>
      <c r="B896" s="403">
        <v>43367.502083333333</v>
      </c>
      <c r="C896" t="s">
        <v>97</v>
      </c>
      <c r="D896">
        <v>0.02</v>
      </c>
      <c r="E896" t="s">
        <v>253</v>
      </c>
      <c r="F896">
        <v>1.1773</v>
      </c>
      <c r="I896" s="403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1458</v>
      </c>
      <c r="Q896">
        <v>349</v>
      </c>
      <c r="R896" t="s">
        <v>97</v>
      </c>
    </row>
    <row r="897" spans="1:18">
      <c r="A897" s="552">
        <v>898</v>
      </c>
      <c r="B897" s="403">
        <v>43367.630555555559</v>
      </c>
      <c r="C897" t="s">
        <v>97</v>
      </c>
      <c r="D897">
        <v>0.03</v>
      </c>
      <c r="E897" t="s">
        <v>253</v>
      </c>
      <c r="F897">
        <v>1.1788000000000001</v>
      </c>
      <c r="I897" s="403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1457</v>
      </c>
      <c r="Q897">
        <v>349</v>
      </c>
      <c r="R897" t="s">
        <v>97</v>
      </c>
    </row>
    <row r="898" spans="1:18">
      <c r="A898" s="552">
        <v>900</v>
      </c>
      <c r="B898" s="403">
        <v>43367.640277777777</v>
      </c>
      <c r="C898" t="s">
        <v>97</v>
      </c>
      <c r="D898">
        <v>0.04</v>
      </c>
      <c r="E898" t="s">
        <v>253</v>
      </c>
      <c r="F898">
        <v>1.1811</v>
      </c>
      <c r="I898" s="403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1456</v>
      </c>
      <c r="Q898">
        <v>349</v>
      </c>
      <c r="R898" t="s">
        <v>97</v>
      </c>
    </row>
    <row r="899" spans="1:18">
      <c r="A899" s="552">
        <v>896</v>
      </c>
      <c r="B899" s="403">
        <v>43367.540972222225</v>
      </c>
      <c r="C899" t="s">
        <v>96</v>
      </c>
      <c r="D899">
        <v>0.01</v>
      </c>
      <c r="E899" t="s">
        <v>253</v>
      </c>
      <c r="F899">
        <v>1.1763999999999999</v>
      </c>
      <c r="I899" s="403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502</v>
      </c>
      <c r="Q899">
        <v>350</v>
      </c>
      <c r="R899" t="s">
        <v>96</v>
      </c>
    </row>
    <row r="900" spans="1:18">
      <c r="A900" s="552">
        <v>897</v>
      </c>
      <c r="B900" s="403">
        <v>43367.625</v>
      </c>
      <c r="C900" t="s">
        <v>96</v>
      </c>
      <c r="D900">
        <v>0.01</v>
      </c>
      <c r="E900" t="s">
        <v>253</v>
      </c>
      <c r="F900">
        <v>1.1751</v>
      </c>
      <c r="I900" s="403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544</v>
      </c>
      <c r="Q900">
        <v>350</v>
      </c>
      <c r="R900" t="s">
        <v>96</v>
      </c>
    </row>
    <row r="901" spans="1:18">
      <c r="A901" s="552">
        <v>899</v>
      </c>
      <c r="B901" s="403">
        <v>43367.634027777778</v>
      </c>
      <c r="C901" t="s">
        <v>96</v>
      </c>
      <c r="D901">
        <v>0.01</v>
      </c>
      <c r="E901" t="s">
        <v>253</v>
      </c>
      <c r="F901">
        <v>1.1796</v>
      </c>
      <c r="I901" s="403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502</v>
      </c>
      <c r="Q901">
        <v>351</v>
      </c>
      <c r="R901" t="s">
        <v>96</v>
      </c>
    </row>
    <row r="902" spans="1:18">
      <c r="A902" s="552">
        <v>901</v>
      </c>
      <c r="B902" s="403">
        <v>43367.644444444442</v>
      </c>
      <c r="C902" t="s">
        <v>96</v>
      </c>
      <c r="D902">
        <v>0.01</v>
      </c>
      <c r="E902" t="s">
        <v>253</v>
      </c>
      <c r="F902">
        <v>1.1807000000000001</v>
      </c>
      <c r="I902" s="403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502</v>
      </c>
      <c r="Q902">
        <v>352</v>
      </c>
      <c r="R902" t="s">
        <v>96</v>
      </c>
    </row>
    <row r="903" spans="1:18">
      <c r="A903" s="552">
        <v>902</v>
      </c>
      <c r="B903" s="403">
        <v>43367.669444444444</v>
      </c>
      <c r="C903" t="s">
        <v>96</v>
      </c>
      <c r="D903">
        <v>0.01</v>
      </c>
      <c r="E903" t="s">
        <v>253</v>
      </c>
      <c r="F903">
        <v>1.1795</v>
      </c>
      <c r="I903" s="403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1453</v>
      </c>
      <c r="Q903">
        <v>352</v>
      </c>
      <c r="R903" t="s">
        <v>96</v>
      </c>
    </row>
    <row r="904" spans="1:18">
      <c r="A904" s="552">
        <v>903</v>
      </c>
      <c r="B904" s="403">
        <v>43367.689583333333</v>
      </c>
      <c r="C904" t="s">
        <v>96</v>
      </c>
      <c r="D904">
        <v>0.01</v>
      </c>
      <c r="E904" t="s">
        <v>253</v>
      </c>
      <c r="F904">
        <v>1.1781999999999999</v>
      </c>
      <c r="I904" s="403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1452</v>
      </c>
      <c r="Q904">
        <v>352</v>
      </c>
      <c r="R904" t="s">
        <v>96</v>
      </c>
    </row>
    <row r="905" spans="1:18">
      <c r="A905" s="552">
        <v>904</v>
      </c>
      <c r="B905" s="403">
        <v>43367.736111111109</v>
      </c>
      <c r="C905" t="s">
        <v>96</v>
      </c>
      <c r="D905">
        <v>0.02</v>
      </c>
      <c r="E905" t="s">
        <v>253</v>
      </c>
      <c r="F905">
        <v>1.1765000000000001</v>
      </c>
      <c r="I905" s="403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1451</v>
      </c>
      <c r="Q905">
        <v>352</v>
      </c>
      <c r="R905" t="s">
        <v>96</v>
      </c>
    </row>
    <row r="906" spans="1:18">
      <c r="A906" s="552">
        <v>905</v>
      </c>
      <c r="B906" s="403">
        <v>43367.912499999999</v>
      </c>
      <c r="C906" t="s">
        <v>96</v>
      </c>
      <c r="D906">
        <v>0.03</v>
      </c>
      <c r="E906" t="s">
        <v>253</v>
      </c>
      <c r="F906">
        <v>1.1748000000000001</v>
      </c>
      <c r="I906" s="403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1450</v>
      </c>
      <c r="Q906">
        <v>352</v>
      </c>
      <c r="R906" t="s">
        <v>96</v>
      </c>
    </row>
    <row r="907" spans="1:18">
      <c r="A907" s="552">
        <v>906</v>
      </c>
      <c r="B907" s="403">
        <v>43368.180555555555</v>
      </c>
      <c r="C907" t="s">
        <v>96</v>
      </c>
      <c r="D907">
        <v>0.04</v>
      </c>
      <c r="E907" t="s">
        <v>253</v>
      </c>
      <c r="F907">
        <v>1.1732</v>
      </c>
      <c r="I907" s="403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1449</v>
      </c>
      <c r="Q907">
        <v>352</v>
      </c>
      <c r="R907" t="s">
        <v>96</v>
      </c>
    </row>
    <row r="908" spans="1:18">
      <c r="A908" s="552">
        <v>907</v>
      </c>
      <c r="B908" s="403">
        <v>43368.322222222225</v>
      </c>
      <c r="C908" t="s">
        <v>97</v>
      </c>
      <c r="D908">
        <v>0.01</v>
      </c>
      <c r="E908" t="s">
        <v>253</v>
      </c>
      <c r="F908">
        <v>1.1742999999999999</v>
      </c>
      <c r="I908" s="403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502</v>
      </c>
      <c r="Q908">
        <v>353</v>
      </c>
      <c r="R908" t="s">
        <v>97</v>
      </c>
    </row>
    <row r="909" spans="1:18">
      <c r="A909" s="552">
        <v>908</v>
      </c>
      <c r="B909" s="403">
        <v>43368.348611111112</v>
      </c>
      <c r="C909" t="s">
        <v>97</v>
      </c>
      <c r="D909">
        <v>0.01</v>
      </c>
      <c r="E909" t="s">
        <v>253</v>
      </c>
      <c r="F909">
        <v>1.1755</v>
      </c>
      <c r="I909" s="403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1455</v>
      </c>
      <c r="Q909">
        <v>353</v>
      </c>
      <c r="R909" t="s">
        <v>97</v>
      </c>
    </row>
    <row r="910" spans="1:18">
      <c r="A910" s="552">
        <v>909</v>
      </c>
      <c r="B910" s="403">
        <v>43368.402777777781</v>
      </c>
      <c r="C910" t="s">
        <v>97</v>
      </c>
      <c r="D910">
        <v>0.01</v>
      </c>
      <c r="E910" t="s">
        <v>253</v>
      </c>
      <c r="F910">
        <v>1.1769000000000001</v>
      </c>
      <c r="I910" s="403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1454</v>
      </c>
      <c r="Q910">
        <v>353</v>
      </c>
      <c r="R910" t="s">
        <v>97</v>
      </c>
    </row>
    <row r="911" spans="1:18">
      <c r="A911" s="552">
        <v>910</v>
      </c>
      <c r="B911" s="403">
        <v>43368.431250000001</v>
      </c>
      <c r="C911" t="s">
        <v>97</v>
      </c>
      <c r="D911">
        <v>0.01</v>
      </c>
      <c r="E911" t="s">
        <v>253</v>
      </c>
      <c r="F911">
        <v>1.1742999999999999</v>
      </c>
      <c r="I911" s="403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502</v>
      </c>
      <c r="Q911">
        <v>354</v>
      </c>
      <c r="R911" t="s">
        <v>97</v>
      </c>
    </row>
    <row r="912" spans="1:18">
      <c r="A912" s="552">
        <v>911</v>
      </c>
      <c r="B912" s="403">
        <v>43368.45</v>
      </c>
      <c r="C912" t="s">
        <v>97</v>
      </c>
      <c r="D912">
        <v>0.01</v>
      </c>
      <c r="E912" t="s">
        <v>253</v>
      </c>
      <c r="F912">
        <v>1.1758</v>
      </c>
      <c r="I912" s="403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1448</v>
      </c>
      <c r="Q912">
        <v>354</v>
      </c>
      <c r="R912" t="s">
        <v>97</v>
      </c>
    </row>
    <row r="913" spans="1:18">
      <c r="A913" s="552">
        <v>912</v>
      </c>
      <c r="B913" s="403">
        <v>43368.556250000001</v>
      </c>
      <c r="C913" t="s">
        <v>97</v>
      </c>
      <c r="D913">
        <v>0.01</v>
      </c>
      <c r="E913" t="s">
        <v>253</v>
      </c>
      <c r="F913">
        <v>1.1771</v>
      </c>
      <c r="I913" s="403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1447</v>
      </c>
      <c r="Q913">
        <v>354</v>
      </c>
      <c r="R913" t="s">
        <v>97</v>
      </c>
    </row>
    <row r="914" spans="1:18">
      <c r="A914" s="552">
        <v>913</v>
      </c>
      <c r="B914" s="403">
        <v>43368.570138888892</v>
      </c>
      <c r="C914" t="s">
        <v>97</v>
      </c>
      <c r="D914">
        <v>0.02</v>
      </c>
      <c r="E914" t="s">
        <v>253</v>
      </c>
      <c r="F914">
        <v>1.1785000000000001</v>
      </c>
      <c r="I914" s="403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1446</v>
      </c>
      <c r="Q914">
        <v>354</v>
      </c>
      <c r="R914" t="s">
        <v>97</v>
      </c>
    </row>
    <row r="915" spans="1:18">
      <c r="A915" s="552">
        <v>914</v>
      </c>
      <c r="B915" s="403">
        <v>43368.634722222225</v>
      </c>
      <c r="C915" t="s">
        <v>96</v>
      </c>
      <c r="D915">
        <v>0.01</v>
      </c>
      <c r="E915" t="s">
        <v>253</v>
      </c>
      <c r="F915">
        <v>1.1778999999999999</v>
      </c>
      <c r="I915" s="403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502</v>
      </c>
      <c r="Q915">
        <v>355</v>
      </c>
      <c r="R915" t="s">
        <v>96</v>
      </c>
    </row>
    <row r="916" spans="1:18">
      <c r="A916" s="552">
        <v>915</v>
      </c>
      <c r="B916" s="403">
        <v>43368.674305555556</v>
      </c>
      <c r="C916" t="s">
        <v>96</v>
      </c>
      <c r="D916">
        <v>0.01</v>
      </c>
      <c r="E916" t="s">
        <v>253</v>
      </c>
      <c r="F916">
        <v>1.1789000000000001</v>
      </c>
      <c r="I916" s="403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502</v>
      </c>
      <c r="Q916">
        <v>356</v>
      </c>
      <c r="R916" t="s">
        <v>96</v>
      </c>
    </row>
    <row r="917" spans="1:18">
      <c r="A917" s="552">
        <v>916</v>
      </c>
      <c r="B917" s="403">
        <v>43368.712500000001</v>
      </c>
      <c r="C917" t="s">
        <v>96</v>
      </c>
      <c r="D917">
        <v>0.01</v>
      </c>
      <c r="E917" t="s">
        <v>253</v>
      </c>
      <c r="F917">
        <v>1.1777</v>
      </c>
      <c r="I917" s="403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1445</v>
      </c>
      <c r="Q917">
        <v>356</v>
      </c>
      <c r="R917" t="s">
        <v>96</v>
      </c>
    </row>
    <row r="918" spans="1:18">
      <c r="A918" s="552">
        <v>917</v>
      </c>
      <c r="B918" s="403">
        <v>43368.813888888886</v>
      </c>
      <c r="C918" t="s">
        <v>96</v>
      </c>
      <c r="D918">
        <v>0.01</v>
      </c>
      <c r="E918" t="s">
        <v>253</v>
      </c>
      <c r="F918">
        <v>1.1763999999999999</v>
      </c>
      <c r="I918" s="403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1444</v>
      </c>
      <c r="Q918">
        <v>356</v>
      </c>
      <c r="R918" t="s">
        <v>96</v>
      </c>
    </row>
    <row r="919" spans="1:18">
      <c r="A919" s="552">
        <v>918</v>
      </c>
      <c r="B919" s="403">
        <v>43369.537499999999</v>
      </c>
      <c r="C919" t="s">
        <v>96</v>
      </c>
      <c r="D919">
        <v>0.02</v>
      </c>
      <c r="E919" t="s">
        <v>253</v>
      </c>
      <c r="F919">
        <v>1.1749000000000001</v>
      </c>
      <c r="I919" s="403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1443</v>
      </c>
      <c r="Q919">
        <v>356</v>
      </c>
      <c r="R919" t="s">
        <v>96</v>
      </c>
    </row>
    <row r="920" spans="1:18">
      <c r="A920" s="552">
        <v>920</v>
      </c>
      <c r="B920" s="403">
        <v>43369.59652777778</v>
      </c>
      <c r="C920" t="s">
        <v>96</v>
      </c>
      <c r="D920">
        <v>0.03</v>
      </c>
      <c r="E920" t="s">
        <v>253</v>
      </c>
      <c r="F920">
        <v>1.1734</v>
      </c>
      <c r="I920" s="403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1442</v>
      </c>
      <c r="Q920">
        <v>356</v>
      </c>
      <c r="R920" t="s">
        <v>96</v>
      </c>
    </row>
    <row r="921" spans="1:18">
      <c r="A921" s="552">
        <v>919</v>
      </c>
      <c r="B921" s="403">
        <v>43369.564583333333</v>
      </c>
      <c r="C921" t="s">
        <v>97</v>
      </c>
      <c r="D921">
        <v>0.01</v>
      </c>
      <c r="E921" t="s">
        <v>253</v>
      </c>
      <c r="F921">
        <v>1.1744000000000001</v>
      </c>
      <c r="I921" s="403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502</v>
      </c>
      <c r="Q921">
        <v>357</v>
      </c>
      <c r="R921" t="s">
        <v>97</v>
      </c>
    </row>
    <row r="922" spans="1:18">
      <c r="A922" s="552">
        <v>921</v>
      </c>
      <c r="B922" s="403">
        <v>43369.697222222225</v>
      </c>
      <c r="C922" t="s">
        <v>97</v>
      </c>
      <c r="D922">
        <v>0.01</v>
      </c>
      <c r="E922" t="s">
        <v>253</v>
      </c>
      <c r="F922">
        <v>1.1745000000000001</v>
      </c>
      <c r="I922" s="403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502</v>
      </c>
      <c r="Q922">
        <v>358</v>
      </c>
      <c r="R922" t="s">
        <v>97</v>
      </c>
    </row>
    <row r="923" spans="1:18">
      <c r="A923" s="552">
        <v>922</v>
      </c>
      <c r="B923" s="403">
        <v>43369.803472222222</v>
      </c>
      <c r="C923" t="s">
        <v>97</v>
      </c>
      <c r="D923">
        <v>0.01</v>
      </c>
      <c r="E923" t="s">
        <v>253</v>
      </c>
      <c r="F923">
        <v>1.1758</v>
      </c>
      <c r="I923" s="403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1441</v>
      </c>
      <c r="Q923">
        <v>358</v>
      </c>
      <c r="R923" t="s">
        <v>97</v>
      </c>
    </row>
    <row r="924" spans="1:18">
      <c r="A924" s="552">
        <v>923</v>
      </c>
      <c r="B924" s="403">
        <v>43369.833333333336</v>
      </c>
      <c r="C924" t="s">
        <v>97</v>
      </c>
      <c r="D924">
        <v>0.01</v>
      </c>
      <c r="E924" t="s">
        <v>253</v>
      </c>
      <c r="F924">
        <v>1.1778</v>
      </c>
      <c r="I924" s="403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545</v>
      </c>
      <c r="Q924">
        <v>358</v>
      </c>
      <c r="R924" t="s">
        <v>97</v>
      </c>
    </row>
    <row r="925" spans="1:18">
      <c r="A925" s="552">
        <v>924</v>
      </c>
      <c r="B925" s="403">
        <v>43369.837500000001</v>
      </c>
      <c r="C925" t="s">
        <v>97</v>
      </c>
      <c r="D925">
        <v>0.02</v>
      </c>
      <c r="E925" t="s">
        <v>253</v>
      </c>
      <c r="F925">
        <v>1.1795</v>
      </c>
      <c r="I925" s="403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546</v>
      </c>
      <c r="Q925">
        <v>358</v>
      </c>
      <c r="R925" t="s">
        <v>97</v>
      </c>
    </row>
    <row r="926" spans="1:18">
      <c r="A926" s="552">
        <v>925</v>
      </c>
      <c r="B926" s="403">
        <v>43369.85</v>
      </c>
      <c r="C926" t="s">
        <v>96</v>
      </c>
      <c r="D926">
        <v>0.01</v>
      </c>
      <c r="E926" t="s">
        <v>253</v>
      </c>
      <c r="F926">
        <v>1.1769000000000001</v>
      </c>
      <c r="I926" s="403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502</v>
      </c>
      <c r="Q926">
        <v>359</v>
      </c>
      <c r="R926" t="s">
        <v>96</v>
      </c>
    </row>
    <row r="927" spans="1:18">
      <c r="A927" s="552">
        <v>926</v>
      </c>
      <c r="B927" s="403">
        <v>43369.852777777778</v>
      </c>
      <c r="C927" t="s">
        <v>96</v>
      </c>
      <c r="D927">
        <v>0.01</v>
      </c>
      <c r="E927" t="s">
        <v>253</v>
      </c>
      <c r="F927">
        <v>1.1756</v>
      </c>
      <c r="I927" s="403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1440</v>
      </c>
      <c r="Q927">
        <v>359</v>
      </c>
      <c r="R927" t="s">
        <v>96</v>
      </c>
    </row>
    <row r="928" spans="1:18">
      <c r="A928" s="552">
        <v>928</v>
      </c>
      <c r="B928" s="403">
        <v>43369.861805555556</v>
      </c>
      <c r="C928" t="s">
        <v>96</v>
      </c>
      <c r="D928">
        <v>0.01</v>
      </c>
      <c r="E928" t="s">
        <v>253</v>
      </c>
      <c r="F928">
        <v>1.1742999999999999</v>
      </c>
      <c r="I928" s="403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547</v>
      </c>
      <c r="Q928">
        <v>359</v>
      </c>
      <c r="R928" t="s">
        <v>96</v>
      </c>
    </row>
    <row r="929" spans="1:18">
      <c r="A929" s="552">
        <v>927</v>
      </c>
      <c r="B929" s="403">
        <v>43369.855555555558</v>
      </c>
      <c r="C929" t="s">
        <v>97</v>
      </c>
      <c r="D929">
        <v>0.01</v>
      </c>
      <c r="E929" t="s">
        <v>253</v>
      </c>
      <c r="F929">
        <v>1.1758999999999999</v>
      </c>
      <c r="I929" s="403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502</v>
      </c>
      <c r="Q929">
        <v>360</v>
      </c>
      <c r="R929" t="s">
        <v>97</v>
      </c>
    </row>
    <row r="930" spans="1:18">
      <c r="A930" s="552">
        <v>929</v>
      </c>
      <c r="B930" s="403">
        <v>43369.872916666667</v>
      </c>
      <c r="C930" t="s">
        <v>97</v>
      </c>
      <c r="D930">
        <v>0.01</v>
      </c>
      <c r="E930" t="s">
        <v>253</v>
      </c>
      <c r="F930">
        <v>1.1753</v>
      </c>
      <c r="I930" s="403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502</v>
      </c>
      <c r="Q930">
        <v>361</v>
      </c>
      <c r="R930" t="s">
        <v>97</v>
      </c>
    </row>
    <row r="931" spans="1:18">
      <c r="A931" s="552">
        <v>930</v>
      </c>
      <c r="B931" s="403">
        <v>43369.875694444447</v>
      </c>
      <c r="C931" t="s">
        <v>97</v>
      </c>
      <c r="D931">
        <v>0.01</v>
      </c>
      <c r="E931" t="s">
        <v>253</v>
      </c>
      <c r="F931">
        <v>1.1765000000000001</v>
      </c>
      <c r="I931" s="403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1439</v>
      </c>
      <c r="Q931">
        <v>361</v>
      </c>
      <c r="R931" t="s">
        <v>97</v>
      </c>
    </row>
    <row r="932" spans="1:18">
      <c r="A932" s="552">
        <v>931</v>
      </c>
      <c r="B932" s="403">
        <v>43369.884027777778</v>
      </c>
      <c r="C932" t="s">
        <v>96</v>
      </c>
      <c r="D932">
        <v>0.01</v>
      </c>
      <c r="E932" t="s">
        <v>253</v>
      </c>
      <c r="F932">
        <v>1.1761999999999999</v>
      </c>
      <c r="I932" s="403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502</v>
      </c>
      <c r="Q932">
        <v>362</v>
      </c>
      <c r="R932" t="s">
        <v>96</v>
      </c>
    </row>
    <row r="933" spans="1:18">
      <c r="A933" s="552">
        <v>932</v>
      </c>
      <c r="B933" s="403">
        <v>43369.910416666666</v>
      </c>
      <c r="C933" t="s">
        <v>96</v>
      </c>
      <c r="D933">
        <v>0.01</v>
      </c>
      <c r="E933" t="s">
        <v>253</v>
      </c>
      <c r="F933">
        <v>1.1749000000000001</v>
      </c>
      <c r="I933" s="403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1405</v>
      </c>
      <c r="Q933">
        <v>362</v>
      </c>
      <c r="R933" t="s">
        <v>96</v>
      </c>
    </row>
    <row r="934" spans="1:18">
      <c r="A934" s="552">
        <v>935</v>
      </c>
      <c r="B934" s="403">
        <v>43370.297222222223</v>
      </c>
      <c r="C934" t="s">
        <v>96</v>
      </c>
      <c r="D934">
        <v>0.01</v>
      </c>
      <c r="E934" t="s">
        <v>253</v>
      </c>
      <c r="F934">
        <v>1.1736</v>
      </c>
      <c r="I934" s="403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1404</v>
      </c>
      <c r="Q934">
        <v>362</v>
      </c>
      <c r="R934" t="s">
        <v>96</v>
      </c>
    </row>
    <row r="935" spans="1:18">
      <c r="A935" s="552">
        <v>936</v>
      </c>
      <c r="B935" s="403">
        <v>43370.302777777775</v>
      </c>
      <c r="C935" t="s">
        <v>96</v>
      </c>
      <c r="D935">
        <v>0.02</v>
      </c>
      <c r="E935" t="s">
        <v>253</v>
      </c>
      <c r="F935">
        <v>1.1716</v>
      </c>
      <c r="I935" s="403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1406</v>
      </c>
      <c r="Q935">
        <v>362</v>
      </c>
      <c r="R935" t="s">
        <v>96</v>
      </c>
    </row>
    <row r="936" spans="1:18">
      <c r="A936" s="552">
        <v>937</v>
      </c>
      <c r="B936" s="403">
        <v>43370.327777777777</v>
      </c>
      <c r="C936" t="s">
        <v>96</v>
      </c>
      <c r="D936">
        <v>0.03</v>
      </c>
      <c r="E936" t="s">
        <v>253</v>
      </c>
      <c r="F936">
        <v>1.1700999999999999</v>
      </c>
      <c r="I936" s="403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1407</v>
      </c>
      <c r="Q936">
        <v>362</v>
      </c>
      <c r="R936" t="s">
        <v>96</v>
      </c>
    </row>
    <row r="937" spans="1:18">
      <c r="A937" s="552">
        <v>944</v>
      </c>
      <c r="B937" s="403">
        <v>43370.615277777775</v>
      </c>
      <c r="C937" t="s">
        <v>96</v>
      </c>
      <c r="D937">
        <v>0.04</v>
      </c>
      <c r="E937" t="s">
        <v>253</v>
      </c>
      <c r="F937">
        <v>1.1682999999999999</v>
      </c>
      <c r="I937" s="403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1408</v>
      </c>
      <c r="Q937">
        <v>362</v>
      </c>
      <c r="R937" t="s">
        <v>96</v>
      </c>
    </row>
    <row r="938" spans="1:18">
      <c r="A938" s="552">
        <v>947</v>
      </c>
      <c r="B938" s="403">
        <v>43370.836805555555</v>
      </c>
      <c r="C938" t="s">
        <v>96</v>
      </c>
      <c r="D938">
        <v>0.06</v>
      </c>
      <c r="E938" t="s">
        <v>253</v>
      </c>
      <c r="F938">
        <v>1.1661999999999999</v>
      </c>
      <c r="I938" s="403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1409</v>
      </c>
      <c r="Q938">
        <v>362</v>
      </c>
      <c r="R938" t="s">
        <v>96</v>
      </c>
    </row>
    <row r="939" spans="1:18">
      <c r="A939" s="552">
        <v>950</v>
      </c>
      <c r="B939" s="403">
        <v>43371.003472222219</v>
      </c>
      <c r="C939" t="s">
        <v>96</v>
      </c>
      <c r="D939">
        <v>0.09</v>
      </c>
      <c r="E939" t="s">
        <v>253</v>
      </c>
      <c r="F939">
        <v>1.1638999999999999</v>
      </c>
      <c r="I939" s="403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1411</v>
      </c>
      <c r="Q939">
        <v>362</v>
      </c>
      <c r="R939" t="s">
        <v>96</v>
      </c>
    </row>
    <row r="940" spans="1:18">
      <c r="A940" s="552">
        <v>952</v>
      </c>
      <c r="B940" s="403">
        <v>43371.454861111109</v>
      </c>
      <c r="C940" t="s">
        <v>96</v>
      </c>
      <c r="D940">
        <v>0.13</v>
      </c>
      <c r="E940" t="s">
        <v>253</v>
      </c>
      <c r="F940">
        <v>1.1613</v>
      </c>
      <c r="I940" s="403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1412</v>
      </c>
      <c r="Q940">
        <v>362</v>
      </c>
      <c r="R940" t="s">
        <v>96</v>
      </c>
    </row>
    <row r="941" spans="1:18">
      <c r="A941" s="552">
        <v>953</v>
      </c>
      <c r="B941" s="403">
        <v>43371.543749999997</v>
      </c>
      <c r="C941" t="s">
        <v>96</v>
      </c>
      <c r="D941">
        <v>0.2</v>
      </c>
      <c r="E941" t="s">
        <v>253</v>
      </c>
      <c r="F941">
        <v>1.1579999999999999</v>
      </c>
      <c r="I941" s="403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1410</v>
      </c>
      <c r="Q941">
        <v>362</v>
      </c>
      <c r="R941" t="s">
        <v>96</v>
      </c>
    </row>
    <row r="942" spans="1:18">
      <c r="A942" s="552">
        <v>965</v>
      </c>
      <c r="B942" s="403">
        <v>43375.34375</v>
      </c>
      <c r="C942" t="s">
        <v>96</v>
      </c>
      <c r="D942">
        <v>0.32</v>
      </c>
      <c r="E942" t="s">
        <v>253</v>
      </c>
      <c r="F942">
        <v>1.1540999999999999</v>
      </c>
      <c r="I942" s="403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1403</v>
      </c>
      <c r="Q942">
        <v>362</v>
      </c>
      <c r="R942" t="s">
        <v>96</v>
      </c>
    </row>
    <row r="943" spans="1:18">
      <c r="A943" s="552">
        <v>977</v>
      </c>
      <c r="B943" s="403">
        <v>43376.943749999999</v>
      </c>
      <c r="C943" t="s">
        <v>96</v>
      </c>
      <c r="D943">
        <v>0.52</v>
      </c>
      <c r="E943" t="s">
        <v>253</v>
      </c>
      <c r="F943">
        <v>1.1494</v>
      </c>
      <c r="I943" s="403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1402</v>
      </c>
      <c r="Q943">
        <v>362</v>
      </c>
      <c r="R943" t="s">
        <v>96</v>
      </c>
    </row>
    <row r="944" spans="1:18">
      <c r="A944" s="552">
        <v>999</v>
      </c>
      <c r="B944" s="403">
        <v>43382.555555555555</v>
      </c>
      <c r="C944" t="s">
        <v>96</v>
      </c>
      <c r="D944">
        <v>0.86</v>
      </c>
      <c r="E944" t="s">
        <v>253</v>
      </c>
      <c r="F944">
        <v>1.1440999999999999</v>
      </c>
      <c r="I944" s="403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1401</v>
      </c>
      <c r="Q944">
        <v>362</v>
      </c>
      <c r="R944" t="s">
        <v>96</v>
      </c>
    </row>
    <row r="945" spans="1:18">
      <c r="A945" s="552">
        <v>933</v>
      </c>
      <c r="B945" s="403">
        <v>43369.962500000001</v>
      </c>
      <c r="C945" t="s">
        <v>97</v>
      </c>
      <c r="D945">
        <v>0.01</v>
      </c>
      <c r="E945" t="s">
        <v>253</v>
      </c>
      <c r="F945">
        <v>1.1741999999999999</v>
      </c>
      <c r="I945" s="403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502</v>
      </c>
      <c r="Q945">
        <v>363</v>
      </c>
      <c r="R945" t="s">
        <v>97</v>
      </c>
    </row>
    <row r="946" spans="1:18">
      <c r="A946" s="552">
        <v>934</v>
      </c>
      <c r="B946" s="403">
        <v>43370.090277777781</v>
      </c>
      <c r="C946" t="s">
        <v>97</v>
      </c>
      <c r="D946">
        <v>0.01</v>
      </c>
      <c r="E946" t="s">
        <v>253</v>
      </c>
      <c r="F946">
        <v>1.1754</v>
      </c>
      <c r="I946" s="403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1438</v>
      </c>
      <c r="Q946">
        <v>363</v>
      </c>
      <c r="R946" t="s">
        <v>97</v>
      </c>
    </row>
    <row r="947" spans="1:18">
      <c r="A947" s="552">
        <v>938</v>
      </c>
      <c r="B947" s="403">
        <v>43370.334027777775</v>
      </c>
      <c r="C947" t="s">
        <v>97</v>
      </c>
      <c r="D947">
        <v>0.01</v>
      </c>
      <c r="E947" t="s">
        <v>253</v>
      </c>
      <c r="F947">
        <v>1.1705000000000001</v>
      </c>
      <c r="I947" s="403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502</v>
      </c>
      <c r="Q947">
        <v>364</v>
      </c>
      <c r="R947" t="s">
        <v>97</v>
      </c>
    </row>
    <row r="948" spans="1:18">
      <c r="A948" s="552">
        <v>939</v>
      </c>
      <c r="B948" s="403">
        <v>43370.357638888891</v>
      </c>
      <c r="C948" t="s">
        <v>97</v>
      </c>
      <c r="D948">
        <v>0.01</v>
      </c>
      <c r="E948" t="s">
        <v>253</v>
      </c>
      <c r="F948">
        <v>1.1704000000000001</v>
      </c>
      <c r="I948" s="403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502</v>
      </c>
      <c r="Q948">
        <v>365</v>
      </c>
      <c r="R948" t="s">
        <v>97</v>
      </c>
    </row>
    <row r="949" spans="1:18">
      <c r="A949" s="552">
        <v>940</v>
      </c>
      <c r="B949" s="403">
        <v>43370.392361111109</v>
      </c>
      <c r="C949" t="s">
        <v>97</v>
      </c>
      <c r="D949">
        <v>0.01</v>
      </c>
      <c r="E949" t="s">
        <v>253</v>
      </c>
      <c r="F949">
        <v>1.1688000000000001</v>
      </c>
      <c r="I949" s="403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502</v>
      </c>
      <c r="Q949">
        <v>366</v>
      </c>
      <c r="R949" t="s">
        <v>97</v>
      </c>
    </row>
    <row r="950" spans="1:18">
      <c r="A950" s="552">
        <v>941</v>
      </c>
      <c r="B950" s="403">
        <v>43370.395138888889</v>
      </c>
      <c r="C950" t="s">
        <v>97</v>
      </c>
      <c r="D950">
        <v>0.01</v>
      </c>
      <c r="E950" t="s">
        <v>253</v>
      </c>
      <c r="F950">
        <v>1.1702999999999999</v>
      </c>
      <c r="I950" s="403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1437</v>
      </c>
      <c r="Q950">
        <v>366</v>
      </c>
      <c r="R950" t="s">
        <v>97</v>
      </c>
    </row>
    <row r="951" spans="1:18">
      <c r="A951" s="552">
        <v>942</v>
      </c>
      <c r="B951" s="403">
        <v>43370.442361111112</v>
      </c>
      <c r="C951" t="s">
        <v>97</v>
      </c>
      <c r="D951">
        <v>0.01</v>
      </c>
      <c r="E951" t="s">
        <v>253</v>
      </c>
      <c r="F951">
        <v>1.1716</v>
      </c>
      <c r="I951" s="403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1436</v>
      </c>
      <c r="Q951">
        <v>366</v>
      </c>
      <c r="R951" t="s">
        <v>97</v>
      </c>
    </row>
    <row r="952" spans="1:18">
      <c r="A952" s="552">
        <v>943</v>
      </c>
      <c r="B952" s="403">
        <v>43370.606944444444</v>
      </c>
      <c r="C952" t="s">
        <v>97</v>
      </c>
      <c r="D952">
        <v>0.01</v>
      </c>
      <c r="E952" t="s">
        <v>253</v>
      </c>
      <c r="F952">
        <v>1.1687000000000001</v>
      </c>
      <c r="I952" s="403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502</v>
      </c>
      <c r="Q952">
        <v>367</v>
      </c>
      <c r="R952" t="s">
        <v>97</v>
      </c>
    </row>
    <row r="953" spans="1:18">
      <c r="A953" s="552">
        <v>945</v>
      </c>
      <c r="B953" s="403">
        <v>43370.628472222219</v>
      </c>
      <c r="C953" t="s">
        <v>97</v>
      </c>
      <c r="D953">
        <v>0.01</v>
      </c>
      <c r="E953" t="s">
        <v>253</v>
      </c>
      <c r="F953">
        <v>1.1675</v>
      </c>
      <c r="I953" s="403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502</v>
      </c>
      <c r="Q953">
        <v>368</v>
      </c>
      <c r="R953" t="s">
        <v>97</v>
      </c>
    </row>
    <row r="954" spans="1:18">
      <c r="A954" s="552">
        <v>946</v>
      </c>
      <c r="B954" s="403">
        <v>43370.669444444444</v>
      </c>
      <c r="C954" t="s">
        <v>97</v>
      </c>
      <c r="D954">
        <v>0.01</v>
      </c>
      <c r="E954" t="s">
        <v>253</v>
      </c>
      <c r="F954">
        <v>1.1692</v>
      </c>
      <c r="I954" s="403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1435</v>
      </c>
      <c r="Q954">
        <v>368</v>
      </c>
      <c r="R954" t="s">
        <v>97</v>
      </c>
    </row>
    <row r="955" spans="1:18">
      <c r="A955" s="552">
        <v>948</v>
      </c>
      <c r="B955" s="403">
        <v>43370.849305555559</v>
      </c>
      <c r="C955" t="s">
        <v>97</v>
      </c>
      <c r="D955">
        <v>0.01</v>
      </c>
      <c r="E955" t="s">
        <v>253</v>
      </c>
      <c r="F955">
        <v>1.1657999999999999</v>
      </c>
      <c r="I955" s="403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502</v>
      </c>
      <c r="Q955">
        <v>369</v>
      </c>
      <c r="R955" t="s">
        <v>97</v>
      </c>
    </row>
    <row r="956" spans="1:18">
      <c r="A956" s="552">
        <v>949</v>
      </c>
      <c r="B956" s="403">
        <v>43370.888194444444</v>
      </c>
      <c r="C956" t="s">
        <v>97</v>
      </c>
      <c r="D956">
        <v>0.01</v>
      </c>
      <c r="E956" t="s">
        <v>253</v>
      </c>
      <c r="F956">
        <v>1.165</v>
      </c>
      <c r="I956" s="403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502</v>
      </c>
      <c r="Q956">
        <v>370</v>
      </c>
      <c r="R956" t="s">
        <v>97</v>
      </c>
    </row>
    <row r="957" spans="1:18">
      <c r="A957" s="552">
        <v>951</v>
      </c>
      <c r="B957" s="403">
        <v>43371.424305555556</v>
      </c>
      <c r="C957" t="s">
        <v>97</v>
      </c>
      <c r="D957">
        <v>0.01</v>
      </c>
      <c r="E957" t="s">
        <v>253</v>
      </c>
      <c r="F957">
        <v>1.1619999999999999</v>
      </c>
      <c r="I957" s="403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502</v>
      </c>
      <c r="Q957">
        <v>371</v>
      </c>
      <c r="R957" t="s">
        <v>97</v>
      </c>
    </row>
    <row r="958" spans="1:18">
      <c r="A958" s="552">
        <v>954</v>
      </c>
      <c r="B958" s="403">
        <v>43371.613194444442</v>
      </c>
      <c r="C958" t="s">
        <v>97</v>
      </c>
      <c r="D958">
        <v>0.01</v>
      </c>
      <c r="E958" t="s">
        <v>253</v>
      </c>
      <c r="F958">
        <v>1.1579999999999999</v>
      </c>
      <c r="I958" s="403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502</v>
      </c>
      <c r="Q958">
        <v>372</v>
      </c>
      <c r="R958" t="s">
        <v>97</v>
      </c>
    </row>
    <row r="959" spans="1:18">
      <c r="A959" s="552">
        <v>955</v>
      </c>
      <c r="B959" s="403">
        <v>43371.62777777778</v>
      </c>
      <c r="C959" t="s">
        <v>97</v>
      </c>
      <c r="D959">
        <v>0.01</v>
      </c>
      <c r="E959" t="s">
        <v>253</v>
      </c>
      <c r="F959">
        <v>1.1592</v>
      </c>
      <c r="I959" s="403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1434</v>
      </c>
      <c r="Q959">
        <v>372</v>
      </c>
      <c r="R959" t="s">
        <v>97</v>
      </c>
    </row>
    <row r="960" spans="1:18">
      <c r="A960" s="552">
        <v>956</v>
      </c>
      <c r="B960" s="403">
        <v>43371.650694444441</v>
      </c>
      <c r="C960" t="s">
        <v>97</v>
      </c>
      <c r="D960">
        <v>0.01</v>
      </c>
      <c r="E960" t="s">
        <v>253</v>
      </c>
      <c r="F960">
        <v>1.1578999999999999</v>
      </c>
      <c r="I960" s="403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502</v>
      </c>
      <c r="Q960">
        <v>373</v>
      </c>
      <c r="R960" t="s">
        <v>97</v>
      </c>
    </row>
    <row r="961" spans="1:18">
      <c r="A961" s="552">
        <v>957</v>
      </c>
      <c r="B961" s="403">
        <v>43371.69027777778</v>
      </c>
      <c r="C961" t="s">
        <v>97</v>
      </c>
      <c r="D961">
        <v>0.01</v>
      </c>
      <c r="E961" t="s">
        <v>253</v>
      </c>
      <c r="F961">
        <v>1.1591</v>
      </c>
      <c r="I961" s="403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1433</v>
      </c>
      <c r="Q961">
        <v>373</v>
      </c>
      <c r="R961" t="s">
        <v>97</v>
      </c>
    </row>
    <row r="962" spans="1:18">
      <c r="A962" s="552">
        <v>958</v>
      </c>
      <c r="B962" s="403">
        <v>43371.706250000003</v>
      </c>
      <c r="C962" t="s">
        <v>97</v>
      </c>
      <c r="D962">
        <v>0.01</v>
      </c>
      <c r="E962" t="s">
        <v>253</v>
      </c>
      <c r="F962">
        <v>1.1609</v>
      </c>
      <c r="I962" s="403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1432</v>
      </c>
      <c r="Q962">
        <v>373</v>
      </c>
      <c r="R962" t="s">
        <v>97</v>
      </c>
    </row>
    <row r="963" spans="1:18">
      <c r="A963" s="552">
        <v>959</v>
      </c>
      <c r="B963" s="403">
        <v>43371.716666666667</v>
      </c>
      <c r="C963" t="s">
        <v>97</v>
      </c>
      <c r="D963">
        <v>0.02</v>
      </c>
      <c r="E963" t="s">
        <v>253</v>
      </c>
      <c r="F963">
        <v>1.1623000000000001</v>
      </c>
      <c r="I963" s="403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1431</v>
      </c>
      <c r="Q963">
        <v>373</v>
      </c>
      <c r="R963" t="s">
        <v>97</v>
      </c>
    </row>
    <row r="964" spans="1:18">
      <c r="A964" s="552">
        <v>960</v>
      </c>
      <c r="B964" s="403">
        <v>43374.376388888886</v>
      </c>
      <c r="C964" t="s">
        <v>97</v>
      </c>
      <c r="D964">
        <v>0.01</v>
      </c>
      <c r="E964" t="s">
        <v>253</v>
      </c>
      <c r="F964">
        <v>1.1580999999999999</v>
      </c>
      <c r="I964" s="403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502</v>
      </c>
      <c r="Q964">
        <v>374</v>
      </c>
      <c r="R964" t="s">
        <v>97</v>
      </c>
    </row>
    <row r="965" spans="1:18">
      <c r="A965" s="552">
        <v>961</v>
      </c>
      <c r="B965" s="403">
        <v>43374.408333333333</v>
      </c>
      <c r="C965" t="s">
        <v>97</v>
      </c>
      <c r="D965">
        <v>0.01</v>
      </c>
      <c r="E965" t="s">
        <v>253</v>
      </c>
      <c r="F965">
        <v>1.1593</v>
      </c>
      <c r="I965" s="403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1430</v>
      </c>
      <c r="Q965">
        <v>374</v>
      </c>
      <c r="R965" t="s">
        <v>97</v>
      </c>
    </row>
    <row r="966" spans="1:18">
      <c r="A966" s="552">
        <v>962</v>
      </c>
      <c r="B966" s="403">
        <v>43374.457638888889</v>
      </c>
      <c r="C966" t="s">
        <v>97</v>
      </c>
      <c r="D966">
        <v>0.01</v>
      </c>
      <c r="E966" t="s">
        <v>253</v>
      </c>
      <c r="F966">
        <v>1.1606000000000001</v>
      </c>
      <c r="I966" s="403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1429</v>
      </c>
      <c r="Q966">
        <v>374</v>
      </c>
      <c r="R966" t="s">
        <v>97</v>
      </c>
    </row>
    <row r="967" spans="1:18">
      <c r="A967" s="552">
        <v>963</v>
      </c>
      <c r="B967" s="403">
        <v>43374.618055555555</v>
      </c>
      <c r="C967" t="s">
        <v>97</v>
      </c>
      <c r="D967">
        <v>0.02</v>
      </c>
      <c r="E967" t="s">
        <v>253</v>
      </c>
      <c r="F967">
        <v>1.1620999999999999</v>
      </c>
      <c r="I967" s="403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1428</v>
      </c>
      <c r="Q967">
        <v>374</v>
      </c>
      <c r="R967" t="s">
        <v>97</v>
      </c>
    </row>
    <row r="968" spans="1:18">
      <c r="A968" s="552">
        <v>964</v>
      </c>
      <c r="B968" s="403">
        <v>43374.707638888889</v>
      </c>
      <c r="C968" t="s">
        <v>97</v>
      </c>
      <c r="D968">
        <v>0.01</v>
      </c>
      <c r="E968" t="s">
        <v>253</v>
      </c>
      <c r="F968">
        <v>1.1583000000000001</v>
      </c>
      <c r="I968" s="403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504</v>
      </c>
      <c r="Q968">
        <v>375</v>
      </c>
      <c r="R968" t="s">
        <v>97</v>
      </c>
    </row>
    <row r="969" spans="1:18">
      <c r="A969" s="552">
        <v>966</v>
      </c>
      <c r="B969" s="403">
        <v>43375.365277777775</v>
      </c>
      <c r="C969" t="s">
        <v>97</v>
      </c>
      <c r="D969">
        <v>0.01</v>
      </c>
      <c r="E969" t="s">
        <v>253</v>
      </c>
      <c r="F969">
        <v>1.1546000000000001</v>
      </c>
      <c r="I969" s="403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502</v>
      </c>
      <c r="Q969">
        <v>376</v>
      </c>
      <c r="R969" t="s">
        <v>97</v>
      </c>
    </row>
    <row r="970" spans="1:18">
      <c r="A970" s="552">
        <v>967</v>
      </c>
      <c r="B970" s="403">
        <v>43375.386805555558</v>
      </c>
      <c r="C970" t="s">
        <v>97</v>
      </c>
      <c r="D970">
        <v>0.01</v>
      </c>
      <c r="E970" t="s">
        <v>253</v>
      </c>
      <c r="F970">
        <v>1.1532</v>
      </c>
      <c r="I970" s="403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502</v>
      </c>
      <c r="Q970">
        <v>377</v>
      </c>
      <c r="R970" t="s">
        <v>97</v>
      </c>
    </row>
    <row r="971" spans="1:18">
      <c r="A971" s="552">
        <v>968</v>
      </c>
      <c r="B971" s="403">
        <v>43375.506944444445</v>
      </c>
      <c r="C971" t="s">
        <v>97</v>
      </c>
      <c r="D971">
        <v>0.01</v>
      </c>
      <c r="E971" t="s">
        <v>253</v>
      </c>
      <c r="F971">
        <v>1.1516999999999999</v>
      </c>
      <c r="I971" s="403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502</v>
      </c>
      <c r="Q971">
        <v>378</v>
      </c>
      <c r="R971" t="s">
        <v>97</v>
      </c>
    </row>
    <row r="972" spans="1:18">
      <c r="A972" s="552">
        <v>969</v>
      </c>
      <c r="B972" s="403">
        <v>43375.546527777777</v>
      </c>
      <c r="C972" t="s">
        <v>97</v>
      </c>
      <c r="D972">
        <v>0.01</v>
      </c>
      <c r="E972" t="s">
        <v>253</v>
      </c>
      <c r="F972">
        <v>1.1529</v>
      </c>
      <c r="I972" s="403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1427</v>
      </c>
      <c r="Q972">
        <v>378</v>
      </c>
      <c r="R972" t="s">
        <v>97</v>
      </c>
    </row>
    <row r="973" spans="1:18">
      <c r="A973" s="552">
        <v>970</v>
      </c>
      <c r="B973" s="403">
        <v>43375.590277777781</v>
      </c>
      <c r="C973" t="s">
        <v>97</v>
      </c>
      <c r="D973">
        <v>0.01</v>
      </c>
      <c r="E973" t="s">
        <v>253</v>
      </c>
      <c r="F973">
        <v>1.1544000000000001</v>
      </c>
      <c r="I973" s="403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1426</v>
      </c>
      <c r="Q973">
        <v>378</v>
      </c>
      <c r="R973" t="s">
        <v>97</v>
      </c>
    </row>
    <row r="974" spans="1:18">
      <c r="A974" s="552">
        <v>971</v>
      </c>
      <c r="B974" s="403">
        <v>43375.716666666667</v>
      </c>
      <c r="C974" t="s">
        <v>97</v>
      </c>
      <c r="D974">
        <v>0.02</v>
      </c>
      <c r="E974" t="s">
        <v>253</v>
      </c>
      <c r="F974">
        <v>1.1558999999999999</v>
      </c>
      <c r="I974" s="403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1425</v>
      </c>
      <c r="Q974">
        <v>378</v>
      </c>
      <c r="R974" t="s">
        <v>97</v>
      </c>
    </row>
    <row r="975" spans="1:18">
      <c r="A975" s="552">
        <v>972</v>
      </c>
      <c r="B975" s="403">
        <v>43376.169444444444</v>
      </c>
      <c r="C975" t="s">
        <v>97</v>
      </c>
      <c r="D975">
        <v>0.03</v>
      </c>
      <c r="E975" t="s">
        <v>253</v>
      </c>
      <c r="F975">
        <v>1.1577999999999999</v>
      </c>
      <c r="I975" s="403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1424</v>
      </c>
      <c r="Q975">
        <v>378</v>
      </c>
      <c r="R975" t="s">
        <v>97</v>
      </c>
    </row>
    <row r="976" spans="1:18">
      <c r="A976" s="552">
        <v>973</v>
      </c>
      <c r="B976" s="403">
        <v>43376.67083333333</v>
      </c>
      <c r="C976" t="s">
        <v>97</v>
      </c>
      <c r="D976">
        <v>0.01</v>
      </c>
      <c r="E976" t="s">
        <v>253</v>
      </c>
      <c r="F976">
        <v>1.1535</v>
      </c>
      <c r="I976" s="403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490</v>
      </c>
      <c r="Q976">
        <v>379</v>
      </c>
      <c r="R976" t="s">
        <v>97</v>
      </c>
    </row>
    <row r="977" spans="1:18">
      <c r="A977" s="552">
        <v>974</v>
      </c>
      <c r="B977" s="403">
        <v>43376.699305555558</v>
      </c>
      <c r="C977" t="s">
        <v>97</v>
      </c>
      <c r="D977">
        <v>0.01</v>
      </c>
      <c r="E977" t="s">
        <v>253</v>
      </c>
      <c r="F977">
        <v>1.153</v>
      </c>
      <c r="I977" s="403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502</v>
      </c>
      <c r="Q977">
        <v>380</v>
      </c>
      <c r="R977" t="s">
        <v>97</v>
      </c>
    </row>
    <row r="978" spans="1:18">
      <c r="A978" s="552">
        <v>975</v>
      </c>
      <c r="B978" s="403">
        <v>43376.753472222219</v>
      </c>
      <c r="C978" t="s">
        <v>97</v>
      </c>
      <c r="D978">
        <v>0.01</v>
      </c>
      <c r="E978" t="s">
        <v>253</v>
      </c>
      <c r="F978">
        <v>1.1525000000000001</v>
      </c>
      <c r="I978" s="403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502</v>
      </c>
      <c r="Q978">
        <v>381</v>
      </c>
      <c r="R978" t="s">
        <v>97</v>
      </c>
    </row>
    <row r="979" spans="1:18">
      <c r="A979" s="552">
        <v>976</v>
      </c>
      <c r="B979" s="403">
        <v>43376.816666666666</v>
      </c>
      <c r="C979" t="s">
        <v>97</v>
      </c>
      <c r="D979">
        <v>0.01</v>
      </c>
      <c r="E979" t="s">
        <v>253</v>
      </c>
      <c r="F979">
        <v>1.1523000000000001</v>
      </c>
      <c r="I979" s="403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502</v>
      </c>
      <c r="Q979">
        <v>382</v>
      </c>
      <c r="R979" t="s">
        <v>97</v>
      </c>
    </row>
    <row r="980" spans="1:18">
      <c r="A980" s="552">
        <v>978</v>
      </c>
      <c r="B980" s="403">
        <v>43376.991666666669</v>
      </c>
      <c r="C980" t="s">
        <v>97</v>
      </c>
      <c r="D980">
        <v>0.01</v>
      </c>
      <c r="E980" t="s">
        <v>253</v>
      </c>
      <c r="F980">
        <v>1.1480999999999999</v>
      </c>
      <c r="I980" s="403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502</v>
      </c>
      <c r="Q980">
        <v>383</v>
      </c>
      <c r="R980" t="s">
        <v>97</v>
      </c>
    </row>
    <row r="981" spans="1:18">
      <c r="A981" s="552">
        <v>979</v>
      </c>
      <c r="B981" s="403">
        <v>43377.354861111111</v>
      </c>
      <c r="C981" t="s">
        <v>97</v>
      </c>
      <c r="D981">
        <v>0.01</v>
      </c>
      <c r="E981" t="s">
        <v>253</v>
      </c>
      <c r="F981">
        <v>1.1478999999999999</v>
      </c>
      <c r="I981" s="403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502</v>
      </c>
      <c r="Q981">
        <v>384</v>
      </c>
      <c r="R981" t="s">
        <v>97</v>
      </c>
    </row>
    <row r="982" spans="1:18">
      <c r="A982" s="552">
        <v>980</v>
      </c>
      <c r="B982" s="403">
        <v>43377.404861111114</v>
      </c>
      <c r="C982" t="s">
        <v>97</v>
      </c>
      <c r="D982">
        <v>0.01</v>
      </c>
      <c r="E982" t="s">
        <v>253</v>
      </c>
      <c r="F982">
        <v>1.1491</v>
      </c>
      <c r="I982" s="403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1423</v>
      </c>
      <c r="Q982">
        <v>384</v>
      </c>
      <c r="R982" t="s">
        <v>97</v>
      </c>
    </row>
    <row r="983" spans="1:18">
      <c r="A983" s="552">
        <v>981</v>
      </c>
      <c r="B983" s="403">
        <v>43377.558333333334</v>
      </c>
      <c r="C983" t="s">
        <v>97</v>
      </c>
      <c r="D983">
        <v>0.01</v>
      </c>
      <c r="E983" t="s">
        <v>253</v>
      </c>
      <c r="F983">
        <v>1.1504000000000001</v>
      </c>
      <c r="I983" s="403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1422</v>
      </c>
      <c r="Q983">
        <v>384</v>
      </c>
      <c r="R983" t="s">
        <v>97</v>
      </c>
    </row>
    <row r="984" spans="1:18">
      <c r="A984" s="552">
        <v>982</v>
      </c>
      <c r="B984" s="403">
        <v>43377.645138888889</v>
      </c>
      <c r="C984" t="s">
        <v>97</v>
      </c>
      <c r="D984">
        <v>0.02</v>
      </c>
      <c r="E984" t="s">
        <v>253</v>
      </c>
      <c r="F984">
        <v>1.1518999999999999</v>
      </c>
      <c r="I984" s="403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1421</v>
      </c>
      <c r="Q984">
        <v>384</v>
      </c>
      <c r="R984" t="s">
        <v>97</v>
      </c>
    </row>
    <row r="985" spans="1:18">
      <c r="A985" s="552">
        <v>983</v>
      </c>
      <c r="B985" s="403">
        <v>43377.683333333334</v>
      </c>
      <c r="C985" t="s">
        <v>97</v>
      </c>
      <c r="D985">
        <v>0.03</v>
      </c>
      <c r="E985" t="s">
        <v>253</v>
      </c>
      <c r="F985">
        <v>1.1534</v>
      </c>
      <c r="I985" s="403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1420</v>
      </c>
      <c r="Q985">
        <v>384</v>
      </c>
      <c r="R985" t="s">
        <v>97</v>
      </c>
    </row>
    <row r="986" spans="1:18">
      <c r="A986" s="552">
        <v>984</v>
      </c>
      <c r="B986" s="403">
        <v>43377.85</v>
      </c>
      <c r="C986" t="s">
        <v>97</v>
      </c>
      <c r="D986">
        <v>0.01</v>
      </c>
      <c r="E986" t="s">
        <v>253</v>
      </c>
      <c r="F986">
        <v>1.1504000000000001</v>
      </c>
      <c r="I986" s="403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502</v>
      </c>
      <c r="Q986">
        <v>385</v>
      </c>
      <c r="R986" t="s">
        <v>97</v>
      </c>
    </row>
    <row r="987" spans="1:18">
      <c r="A987" s="552">
        <v>985</v>
      </c>
      <c r="B987" s="403">
        <v>43377.910416666666</v>
      </c>
      <c r="C987" t="s">
        <v>97</v>
      </c>
      <c r="D987">
        <v>0.01</v>
      </c>
      <c r="E987" t="s">
        <v>253</v>
      </c>
      <c r="F987">
        <v>1.1518999999999999</v>
      </c>
      <c r="I987" s="403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1419</v>
      </c>
      <c r="Q987">
        <v>385</v>
      </c>
      <c r="R987" t="s">
        <v>97</v>
      </c>
    </row>
    <row r="988" spans="1:18">
      <c r="A988" s="552">
        <v>986</v>
      </c>
      <c r="B988" s="403">
        <v>43378.345833333333</v>
      </c>
      <c r="C988" t="s">
        <v>97</v>
      </c>
      <c r="D988">
        <v>0.01</v>
      </c>
      <c r="E988" t="s">
        <v>253</v>
      </c>
      <c r="F988">
        <v>1.1501999999999999</v>
      </c>
      <c r="I988" s="403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502</v>
      </c>
      <c r="Q988">
        <v>386</v>
      </c>
      <c r="R988" t="s">
        <v>97</v>
      </c>
    </row>
    <row r="989" spans="1:18">
      <c r="A989" s="552">
        <v>987</v>
      </c>
      <c r="B989" s="403">
        <v>43378.363194444442</v>
      </c>
      <c r="C989" t="s">
        <v>97</v>
      </c>
      <c r="D989">
        <v>0.01</v>
      </c>
      <c r="E989" t="s">
        <v>253</v>
      </c>
      <c r="F989">
        <v>1.1514</v>
      </c>
      <c r="I989" s="403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1418</v>
      </c>
      <c r="Q989">
        <v>386</v>
      </c>
      <c r="R989" t="s">
        <v>97</v>
      </c>
    </row>
    <row r="990" spans="1:18">
      <c r="A990" s="552">
        <v>988</v>
      </c>
      <c r="B990" s="403">
        <v>43378.498611111114</v>
      </c>
      <c r="C990" t="s">
        <v>97</v>
      </c>
      <c r="D990">
        <v>0.01</v>
      </c>
      <c r="E990" t="s">
        <v>253</v>
      </c>
      <c r="F990">
        <v>1.1496</v>
      </c>
      <c r="I990" s="403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502</v>
      </c>
      <c r="Q990">
        <v>387</v>
      </c>
      <c r="R990" t="s">
        <v>97</v>
      </c>
    </row>
    <row r="991" spans="1:18">
      <c r="A991" s="552">
        <v>989</v>
      </c>
      <c r="B991" s="403">
        <v>43378.569444444445</v>
      </c>
      <c r="C991" t="s">
        <v>97</v>
      </c>
      <c r="D991">
        <v>0.01</v>
      </c>
      <c r="E991" t="s">
        <v>253</v>
      </c>
      <c r="F991">
        <v>1.1508</v>
      </c>
      <c r="I991" s="403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1417</v>
      </c>
      <c r="Q991">
        <v>387</v>
      </c>
      <c r="R991" t="s">
        <v>97</v>
      </c>
    </row>
    <row r="992" spans="1:18">
      <c r="A992" s="552">
        <v>990</v>
      </c>
      <c r="B992" s="403">
        <v>43378.613194444442</v>
      </c>
      <c r="C992" t="s">
        <v>97</v>
      </c>
      <c r="D992">
        <v>0.01</v>
      </c>
      <c r="E992" t="s">
        <v>253</v>
      </c>
      <c r="F992">
        <v>1.1496</v>
      </c>
      <c r="I992" s="403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502</v>
      </c>
      <c r="Q992">
        <v>388</v>
      </c>
      <c r="R992" t="s">
        <v>97</v>
      </c>
    </row>
    <row r="993" spans="1:18">
      <c r="A993" s="552">
        <v>991</v>
      </c>
      <c r="B993" s="403">
        <v>43378.615277777775</v>
      </c>
      <c r="C993" t="s">
        <v>97</v>
      </c>
      <c r="D993">
        <v>0.01</v>
      </c>
      <c r="E993" t="s">
        <v>253</v>
      </c>
      <c r="F993">
        <v>1.151</v>
      </c>
      <c r="I993" s="403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1416</v>
      </c>
      <c r="Q993">
        <v>388</v>
      </c>
      <c r="R993" t="s">
        <v>97</v>
      </c>
    </row>
    <row r="994" spans="1:18">
      <c r="A994" s="552">
        <v>992</v>
      </c>
      <c r="B994" s="403">
        <v>43378.621527777781</v>
      </c>
      <c r="C994" t="s">
        <v>97</v>
      </c>
      <c r="D994">
        <v>0.01</v>
      </c>
      <c r="E994" t="s">
        <v>253</v>
      </c>
      <c r="F994">
        <v>1.1524000000000001</v>
      </c>
      <c r="I994" s="403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1415</v>
      </c>
      <c r="Q994">
        <v>388</v>
      </c>
      <c r="R994" t="s">
        <v>97</v>
      </c>
    </row>
    <row r="995" spans="1:18">
      <c r="A995" s="552">
        <v>993</v>
      </c>
      <c r="B995" s="403">
        <v>43381.461111111108</v>
      </c>
      <c r="C995" t="s">
        <v>97</v>
      </c>
      <c r="D995">
        <v>0.01</v>
      </c>
      <c r="E995" t="s">
        <v>253</v>
      </c>
      <c r="F995">
        <v>1.1477999999999999</v>
      </c>
      <c r="I995" s="403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502</v>
      </c>
      <c r="Q995">
        <v>389</v>
      </c>
      <c r="R995" t="s">
        <v>97</v>
      </c>
    </row>
    <row r="996" spans="1:18">
      <c r="A996" s="552">
        <v>994</v>
      </c>
      <c r="B996" s="403">
        <v>43381.626388888886</v>
      </c>
      <c r="C996" t="s">
        <v>97</v>
      </c>
      <c r="D996">
        <v>0.01</v>
      </c>
      <c r="E996" t="s">
        <v>253</v>
      </c>
      <c r="F996">
        <v>1.1464000000000001</v>
      </c>
      <c r="I996" s="403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502</v>
      </c>
      <c r="Q996">
        <v>390</v>
      </c>
      <c r="R996" t="s">
        <v>97</v>
      </c>
    </row>
    <row r="997" spans="1:18">
      <c r="A997" s="552">
        <v>995</v>
      </c>
      <c r="B997" s="403">
        <v>43381.671527777777</v>
      </c>
      <c r="C997" t="s">
        <v>97</v>
      </c>
      <c r="D997">
        <v>0.01</v>
      </c>
      <c r="E997" t="s">
        <v>253</v>
      </c>
      <c r="F997">
        <v>1.1483000000000001</v>
      </c>
      <c r="I997" s="403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1414</v>
      </c>
      <c r="Q997">
        <v>390</v>
      </c>
      <c r="R997" t="s">
        <v>97</v>
      </c>
    </row>
    <row r="998" spans="1:18">
      <c r="A998" s="552">
        <v>996</v>
      </c>
      <c r="B998" s="403">
        <v>43381.905555555553</v>
      </c>
      <c r="C998" t="s">
        <v>97</v>
      </c>
      <c r="D998">
        <v>0.01</v>
      </c>
      <c r="E998" t="s">
        <v>253</v>
      </c>
      <c r="F998">
        <v>1.1496999999999999</v>
      </c>
      <c r="I998" s="403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1413</v>
      </c>
      <c r="Q998">
        <v>390</v>
      </c>
      <c r="R998" t="s">
        <v>97</v>
      </c>
    </row>
    <row r="999" spans="1:18">
      <c r="A999" s="552">
        <v>997</v>
      </c>
      <c r="B999" s="403">
        <v>43382.37777777778</v>
      </c>
      <c r="C999" t="s">
        <v>97</v>
      </c>
      <c r="D999">
        <v>0.01</v>
      </c>
      <c r="E999" t="s">
        <v>253</v>
      </c>
      <c r="F999">
        <v>1.1482000000000001</v>
      </c>
      <c r="I999" s="403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502</v>
      </c>
      <c r="Q999">
        <v>391</v>
      </c>
      <c r="R999" t="s">
        <v>97</v>
      </c>
    </row>
    <row r="1000" spans="1:18">
      <c r="A1000" s="552">
        <v>998</v>
      </c>
      <c r="B1000" s="403">
        <v>43382.505555555559</v>
      </c>
      <c r="C1000" t="s">
        <v>97</v>
      </c>
      <c r="D1000">
        <v>0.01</v>
      </c>
      <c r="E1000" t="s">
        <v>253</v>
      </c>
      <c r="F1000">
        <v>1.1449</v>
      </c>
      <c r="I1000" s="403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502</v>
      </c>
      <c r="Q1000">
        <v>392</v>
      </c>
      <c r="R1000" t="s">
        <v>97</v>
      </c>
    </row>
    <row r="1001" spans="1:18">
      <c r="A1001" s="552">
        <v>1000</v>
      </c>
      <c r="B1001" s="403">
        <v>43382.588194444441</v>
      </c>
      <c r="C1001" t="s">
        <v>97</v>
      </c>
      <c r="D1001">
        <v>0.01</v>
      </c>
      <c r="E1001" t="s">
        <v>253</v>
      </c>
      <c r="F1001">
        <v>1.1435999999999999</v>
      </c>
      <c r="I1001" s="403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502</v>
      </c>
      <c r="Q1001">
        <v>393</v>
      </c>
      <c r="R1001" t="s">
        <v>97</v>
      </c>
    </row>
    <row r="1002" spans="1:18">
      <c r="A1002" s="552">
        <v>1001</v>
      </c>
      <c r="B1002" s="403">
        <v>43382.618055555555</v>
      </c>
      <c r="C1002" t="s">
        <v>97</v>
      </c>
      <c r="D1002">
        <v>0.01</v>
      </c>
      <c r="E1002" t="s">
        <v>253</v>
      </c>
      <c r="F1002">
        <v>1.1448</v>
      </c>
      <c r="I1002" s="403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1389</v>
      </c>
      <c r="Q1002">
        <v>393</v>
      </c>
      <c r="R1002" t="s">
        <v>97</v>
      </c>
    </row>
    <row r="1003" spans="1:18">
      <c r="A1003" s="552">
        <v>1002</v>
      </c>
      <c r="B1003" s="403">
        <v>43382.682638888888</v>
      </c>
      <c r="C1003" t="s">
        <v>97</v>
      </c>
      <c r="D1003">
        <v>0.01</v>
      </c>
      <c r="E1003" t="s">
        <v>253</v>
      </c>
      <c r="F1003">
        <v>1.1473</v>
      </c>
      <c r="I1003" s="403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1387</v>
      </c>
      <c r="Q1003">
        <v>393</v>
      </c>
      <c r="R1003" t="s">
        <v>97</v>
      </c>
    </row>
    <row r="1004" spans="1:18">
      <c r="A1004" s="552">
        <v>1003</v>
      </c>
      <c r="B1004" s="403">
        <v>43382.738888888889</v>
      </c>
      <c r="C1004" t="s">
        <v>97</v>
      </c>
      <c r="D1004">
        <v>0.02</v>
      </c>
      <c r="E1004" t="s">
        <v>253</v>
      </c>
      <c r="F1004">
        <v>1.1487000000000001</v>
      </c>
      <c r="I1004" s="403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1390</v>
      </c>
      <c r="Q1004">
        <v>393</v>
      </c>
      <c r="R1004" t="s">
        <v>97</v>
      </c>
    </row>
    <row r="1005" spans="1:18">
      <c r="A1005" s="552">
        <v>1004</v>
      </c>
      <c r="B1005" s="403">
        <v>43383.06527777778</v>
      </c>
      <c r="C1005" t="s">
        <v>97</v>
      </c>
      <c r="D1005">
        <v>0.03</v>
      </c>
      <c r="E1005" t="s">
        <v>253</v>
      </c>
      <c r="F1005">
        <v>1.1503000000000001</v>
      </c>
      <c r="I1005" s="403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1388</v>
      </c>
      <c r="Q1005">
        <v>393</v>
      </c>
      <c r="R1005" t="s">
        <v>97</v>
      </c>
    </row>
    <row r="1006" spans="1:18">
      <c r="A1006" s="552">
        <v>1005</v>
      </c>
      <c r="B1006" s="403">
        <v>43383.638888888891</v>
      </c>
      <c r="C1006" t="s">
        <v>97</v>
      </c>
      <c r="D1006">
        <v>0.04</v>
      </c>
      <c r="E1006" t="s">
        <v>253</v>
      </c>
      <c r="F1006">
        <v>1.1519999999999999</v>
      </c>
      <c r="I1006" s="403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1386</v>
      </c>
      <c r="Q1006">
        <v>393</v>
      </c>
      <c r="R1006" t="s">
        <v>97</v>
      </c>
    </row>
    <row r="1007" spans="1:18">
      <c r="A1007" s="552">
        <v>1006</v>
      </c>
      <c r="B1007" s="403">
        <v>43383.742361111108</v>
      </c>
      <c r="C1007" t="s">
        <v>97</v>
      </c>
      <c r="D1007">
        <v>0.06</v>
      </c>
      <c r="E1007" t="s">
        <v>253</v>
      </c>
      <c r="F1007">
        <v>1.1539999999999999</v>
      </c>
      <c r="I1007" s="403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1385</v>
      </c>
      <c r="Q1007">
        <v>393</v>
      </c>
      <c r="R1007" t="s">
        <v>97</v>
      </c>
    </row>
    <row r="1008" spans="1:18">
      <c r="A1008" s="552">
        <v>1010</v>
      </c>
      <c r="B1008" s="403">
        <v>43384.227777777778</v>
      </c>
      <c r="C1008" t="s">
        <v>97</v>
      </c>
      <c r="D1008">
        <v>0.09</v>
      </c>
      <c r="E1008" t="s">
        <v>253</v>
      </c>
      <c r="F1008">
        <v>1.1563000000000001</v>
      </c>
      <c r="I1008" s="403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1384</v>
      </c>
      <c r="Q1008">
        <v>393</v>
      </c>
      <c r="R1008" t="s">
        <v>97</v>
      </c>
    </row>
    <row r="1009" spans="1:18">
      <c r="A1009" s="552">
        <v>1013</v>
      </c>
      <c r="B1009" s="403">
        <v>43384.60833333333</v>
      </c>
      <c r="C1009" t="s">
        <v>97</v>
      </c>
      <c r="D1009">
        <v>0.13</v>
      </c>
      <c r="E1009" t="s">
        <v>253</v>
      </c>
      <c r="F1009">
        <v>1.1592</v>
      </c>
      <c r="I1009" s="403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1383</v>
      </c>
      <c r="Q1009">
        <v>393</v>
      </c>
      <c r="R1009" t="s">
        <v>97</v>
      </c>
    </row>
    <row r="1010" spans="1:18">
      <c r="A1010" s="552">
        <v>1007</v>
      </c>
      <c r="B1010" s="403">
        <v>43383.849305555559</v>
      </c>
      <c r="C1010" t="s">
        <v>96</v>
      </c>
      <c r="D1010">
        <v>0.01</v>
      </c>
      <c r="E1010" t="s">
        <v>253</v>
      </c>
      <c r="F1010">
        <v>1.1537999999999999</v>
      </c>
      <c r="I1010" s="403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502</v>
      </c>
      <c r="Q1010">
        <v>394</v>
      </c>
      <c r="R1010" t="s">
        <v>96</v>
      </c>
    </row>
    <row r="1011" spans="1:18">
      <c r="A1011" s="552">
        <v>1008</v>
      </c>
      <c r="B1011" s="403">
        <v>43383.877083333333</v>
      </c>
      <c r="C1011" t="s">
        <v>96</v>
      </c>
      <c r="D1011">
        <v>0.01</v>
      </c>
      <c r="E1011" t="s">
        <v>253</v>
      </c>
      <c r="F1011">
        <v>1.1525000000000001</v>
      </c>
      <c r="I1011" s="403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1400</v>
      </c>
      <c r="Q1011">
        <v>394</v>
      </c>
      <c r="R1011" t="s">
        <v>96</v>
      </c>
    </row>
    <row r="1012" spans="1:18">
      <c r="A1012" s="552">
        <v>1009</v>
      </c>
      <c r="B1012" s="403">
        <v>43384.169444444444</v>
      </c>
      <c r="C1012" t="s">
        <v>96</v>
      </c>
      <c r="D1012">
        <v>0.01</v>
      </c>
      <c r="E1012" t="s">
        <v>253</v>
      </c>
      <c r="F1012">
        <v>1.1560999999999999</v>
      </c>
      <c r="I1012" s="403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502</v>
      </c>
      <c r="Q1012">
        <v>395</v>
      </c>
      <c r="R1012" t="s">
        <v>96</v>
      </c>
    </row>
    <row r="1013" spans="1:18">
      <c r="A1013" s="552">
        <v>1011</v>
      </c>
      <c r="B1013" s="403">
        <v>43384.350694444445</v>
      </c>
      <c r="C1013" t="s">
        <v>96</v>
      </c>
      <c r="D1013">
        <v>0.01</v>
      </c>
      <c r="E1013" t="s">
        <v>253</v>
      </c>
      <c r="F1013">
        <v>1.1548</v>
      </c>
      <c r="I1013" s="403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1399</v>
      </c>
      <c r="Q1013">
        <v>395</v>
      </c>
      <c r="R1013" t="s">
        <v>96</v>
      </c>
    </row>
    <row r="1014" spans="1:18">
      <c r="A1014" s="552">
        <v>1012</v>
      </c>
      <c r="B1014" s="403">
        <v>43384.600694444445</v>
      </c>
      <c r="C1014" t="s">
        <v>96</v>
      </c>
      <c r="D1014">
        <v>0.01</v>
      </c>
      <c r="E1014" t="s">
        <v>253</v>
      </c>
      <c r="F1014">
        <v>1.1572</v>
      </c>
      <c r="I1014" s="403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504</v>
      </c>
      <c r="Q1014">
        <v>396</v>
      </c>
      <c r="R1014" t="s">
        <v>96</v>
      </c>
    </row>
    <row r="1015" spans="1:18">
      <c r="A1015" s="552">
        <v>1014</v>
      </c>
      <c r="B1015" s="403">
        <v>43384.61041666667</v>
      </c>
      <c r="C1015" t="s">
        <v>96</v>
      </c>
      <c r="D1015">
        <v>0.01</v>
      </c>
      <c r="E1015" t="s">
        <v>253</v>
      </c>
      <c r="F1015">
        <v>1.1587000000000001</v>
      </c>
      <c r="I1015" s="403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502</v>
      </c>
      <c r="Q1015">
        <v>397</v>
      </c>
      <c r="R1015" t="s">
        <v>96</v>
      </c>
    </row>
    <row r="1016" spans="1:18">
      <c r="A1016" s="552">
        <v>1015</v>
      </c>
      <c r="B1016" s="403">
        <v>43384.624305555553</v>
      </c>
      <c r="C1016" t="s">
        <v>96</v>
      </c>
      <c r="D1016">
        <v>0.01</v>
      </c>
      <c r="E1016" t="s">
        <v>253</v>
      </c>
      <c r="F1016">
        <v>1.1575</v>
      </c>
      <c r="I1016" s="403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1398</v>
      </c>
      <c r="Q1016">
        <v>397</v>
      </c>
      <c r="R1016" t="s">
        <v>96</v>
      </c>
    </row>
    <row r="1017" spans="1:18">
      <c r="A1017" s="552">
        <v>1016</v>
      </c>
      <c r="B1017" s="403">
        <v>43384.640972222223</v>
      </c>
      <c r="C1017" t="s">
        <v>96</v>
      </c>
      <c r="D1017">
        <v>0.01</v>
      </c>
      <c r="E1017" t="s">
        <v>253</v>
      </c>
      <c r="F1017">
        <v>1.1561999999999999</v>
      </c>
      <c r="I1017" s="403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1397</v>
      </c>
      <c r="Q1017">
        <v>397</v>
      </c>
      <c r="R1017" t="s">
        <v>96</v>
      </c>
    </row>
    <row r="1018" spans="1:18">
      <c r="A1018" s="552">
        <v>1017</v>
      </c>
      <c r="B1018" s="403">
        <v>43384.856249999997</v>
      </c>
      <c r="C1018" t="s">
        <v>96</v>
      </c>
      <c r="D1018">
        <v>0.01</v>
      </c>
      <c r="E1018" t="s">
        <v>253</v>
      </c>
      <c r="F1018">
        <v>1.1588000000000001</v>
      </c>
      <c r="I1018" s="403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502</v>
      </c>
      <c r="Q1018">
        <v>398</v>
      </c>
      <c r="R1018" t="s">
        <v>96</v>
      </c>
    </row>
    <row r="1019" spans="1:18">
      <c r="A1019" s="552">
        <v>1018</v>
      </c>
      <c r="B1019" s="403">
        <v>43385.136805555558</v>
      </c>
      <c r="C1019" t="s">
        <v>96</v>
      </c>
      <c r="D1019">
        <v>0.01</v>
      </c>
      <c r="E1019" t="s">
        <v>253</v>
      </c>
      <c r="F1019">
        <v>1.1597999999999999</v>
      </c>
      <c r="I1019" s="403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502</v>
      </c>
      <c r="Q1019">
        <v>399</v>
      </c>
      <c r="R1019" t="s">
        <v>96</v>
      </c>
    </row>
    <row r="1020" spans="1:18">
      <c r="A1020" s="552">
        <v>1019</v>
      </c>
      <c r="B1020" s="403">
        <v>43385.426388888889</v>
      </c>
      <c r="C1020" t="s">
        <v>96</v>
      </c>
      <c r="D1020">
        <v>0.01</v>
      </c>
      <c r="E1020" t="s">
        <v>253</v>
      </c>
      <c r="F1020">
        <v>1.1583000000000001</v>
      </c>
      <c r="I1020" s="403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1396</v>
      </c>
      <c r="Q1020">
        <v>399</v>
      </c>
      <c r="R1020" t="s">
        <v>96</v>
      </c>
    </row>
    <row r="1021" spans="1:18">
      <c r="A1021" s="552">
        <v>1020</v>
      </c>
      <c r="B1021" s="403">
        <v>43385.606944444444</v>
      </c>
      <c r="C1021" t="s">
        <v>96</v>
      </c>
      <c r="D1021">
        <v>0.01</v>
      </c>
      <c r="E1021" t="s">
        <v>253</v>
      </c>
      <c r="F1021">
        <v>1.157</v>
      </c>
      <c r="I1021" s="403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1395</v>
      </c>
      <c r="Q1021">
        <v>399</v>
      </c>
      <c r="R1021" t="s">
        <v>96</v>
      </c>
    </row>
    <row r="1022" spans="1:18">
      <c r="A1022" s="552">
        <v>1021</v>
      </c>
      <c r="B1022" s="403">
        <v>43385.617361111108</v>
      </c>
      <c r="C1022" t="s">
        <v>96</v>
      </c>
      <c r="D1022">
        <v>0.02</v>
      </c>
      <c r="E1022" t="s">
        <v>253</v>
      </c>
      <c r="F1022">
        <v>1.1556</v>
      </c>
      <c r="I1022" s="403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1394</v>
      </c>
      <c r="Q1022">
        <v>399</v>
      </c>
      <c r="R1022" t="s">
        <v>96</v>
      </c>
    </row>
    <row r="1023" spans="1:18">
      <c r="A1023" s="552">
        <v>1022</v>
      </c>
      <c r="B1023" s="403">
        <v>43385.671527777777</v>
      </c>
      <c r="C1023" t="s">
        <v>96</v>
      </c>
      <c r="D1023">
        <v>0.03</v>
      </c>
      <c r="E1023" t="s">
        <v>253</v>
      </c>
      <c r="F1023">
        <v>1.1537999999999999</v>
      </c>
      <c r="I1023" s="403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1393</v>
      </c>
      <c r="Q1023">
        <v>399</v>
      </c>
      <c r="R1023" t="s">
        <v>96</v>
      </c>
    </row>
    <row r="1024" spans="1:18">
      <c r="A1024" s="552">
        <v>1023</v>
      </c>
      <c r="B1024" s="403">
        <v>43388.500694444447</v>
      </c>
      <c r="C1024" t="s">
        <v>96</v>
      </c>
      <c r="D1024">
        <v>0.01</v>
      </c>
      <c r="E1024" t="s">
        <v>253</v>
      </c>
      <c r="F1024">
        <v>1.1588000000000001</v>
      </c>
      <c r="I1024" s="403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502</v>
      </c>
      <c r="Q1024">
        <v>400</v>
      </c>
      <c r="R1024" t="s">
        <v>96</v>
      </c>
    </row>
    <row r="1025" spans="1:18">
      <c r="A1025" s="552">
        <v>1024</v>
      </c>
      <c r="B1025" s="403">
        <v>43388.628472222219</v>
      </c>
      <c r="C1025" t="s">
        <v>96</v>
      </c>
      <c r="D1025">
        <v>0.01</v>
      </c>
      <c r="E1025" t="s">
        <v>253</v>
      </c>
      <c r="F1025">
        <v>1.1601999999999999</v>
      </c>
      <c r="I1025" s="403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502</v>
      </c>
      <c r="Q1025">
        <v>401</v>
      </c>
      <c r="R1025" t="s">
        <v>96</v>
      </c>
    </row>
    <row r="1026" spans="1:18">
      <c r="A1026" s="552">
        <v>1025</v>
      </c>
      <c r="B1026" s="403">
        <v>43388.640277777777</v>
      </c>
      <c r="C1026" t="s">
        <v>96</v>
      </c>
      <c r="D1026">
        <v>0.01</v>
      </c>
      <c r="E1026" t="s">
        <v>253</v>
      </c>
      <c r="F1026">
        <v>1.1589</v>
      </c>
      <c r="I1026" s="403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1392</v>
      </c>
      <c r="Q1026">
        <v>401</v>
      </c>
      <c r="R1026" t="s">
        <v>96</v>
      </c>
    </row>
    <row r="1027" spans="1:18">
      <c r="A1027" s="552">
        <v>1026</v>
      </c>
      <c r="B1027" s="403">
        <v>43388.822222222225</v>
      </c>
      <c r="C1027" t="s">
        <v>96</v>
      </c>
      <c r="D1027">
        <v>0.01</v>
      </c>
      <c r="E1027" t="s">
        <v>253</v>
      </c>
      <c r="F1027">
        <v>1.1576</v>
      </c>
      <c r="I1027" s="403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1391</v>
      </c>
      <c r="Q1027">
        <v>401</v>
      </c>
      <c r="R1027" t="s">
        <v>96</v>
      </c>
    </row>
    <row r="1028" spans="1:18">
      <c r="A1028" s="552">
        <v>1027</v>
      </c>
      <c r="B1028" s="403">
        <v>43389.656944444447</v>
      </c>
      <c r="C1028" t="s">
        <v>96</v>
      </c>
      <c r="D1028">
        <v>0.01</v>
      </c>
      <c r="E1028" t="s">
        <v>253</v>
      </c>
      <c r="F1028">
        <v>1.1599999999999999</v>
      </c>
      <c r="I1028" s="403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502</v>
      </c>
      <c r="Q1028">
        <v>402</v>
      </c>
      <c r="R1028" t="s">
        <v>96</v>
      </c>
    </row>
    <row r="1029" spans="1:18">
      <c r="A1029" s="552">
        <v>1028</v>
      </c>
      <c r="B1029" s="403">
        <v>43389.675694444442</v>
      </c>
      <c r="C1029" t="s">
        <v>96</v>
      </c>
      <c r="D1029">
        <v>0.01</v>
      </c>
      <c r="E1029" t="s">
        <v>253</v>
      </c>
      <c r="F1029">
        <v>1.1587000000000001</v>
      </c>
      <c r="I1029" s="403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1378</v>
      </c>
      <c r="Q1029">
        <v>402</v>
      </c>
      <c r="R1029" t="s">
        <v>96</v>
      </c>
    </row>
    <row r="1030" spans="1:18">
      <c r="A1030" s="552">
        <v>1029</v>
      </c>
      <c r="B1030" s="403">
        <v>43389.82916666667</v>
      </c>
      <c r="C1030" t="s">
        <v>96</v>
      </c>
      <c r="D1030">
        <v>0.01</v>
      </c>
      <c r="E1030" t="s">
        <v>253</v>
      </c>
      <c r="F1030">
        <v>1.1574</v>
      </c>
      <c r="I1030" s="403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1376</v>
      </c>
      <c r="Q1030">
        <v>402</v>
      </c>
      <c r="R1030" t="s">
        <v>96</v>
      </c>
    </row>
    <row r="1031" spans="1:18">
      <c r="A1031" s="552">
        <v>1030</v>
      </c>
      <c r="B1031" s="403">
        <v>43390.205555555556</v>
      </c>
      <c r="C1031" t="s">
        <v>96</v>
      </c>
      <c r="D1031">
        <v>0.02</v>
      </c>
      <c r="E1031" t="s">
        <v>253</v>
      </c>
      <c r="F1031">
        <v>1.1559999999999999</v>
      </c>
      <c r="I1031" s="403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1379</v>
      </c>
      <c r="Q1031">
        <v>402</v>
      </c>
      <c r="R1031" t="s">
        <v>96</v>
      </c>
    </row>
    <row r="1032" spans="1:18">
      <c r="A1032" s="552">
        <v>1031</v>
      </c>
      <c r="B1032" s="403">
        <v>43390.544444444444</v>
      </c>
      <c r="C1032" t="s">
        <v>96</v>
      </c>
      <c r="D1032">
        <v>0.03</v>
      </c>
      <c r="E1032" t="s">
        <v>253</v>
      </c>
      <c r="F1032">
        <v>1.1543000000000001</v>
      </c>
      <c r="I1032" s="403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1377</v>
      </c>
      <c r="Q1032">
        <v>402</v>
      </c>
      <c r="R1032" t="s">
        <v>96</v>
      </c>
    </row>
    <row r="1033" spans="1:18">
      <c r="A1033" s="552">
        <v>1033</v>
      </c>
      <c r="B1033" s="403">
        <v>43390.63958333333</v>
      </c>
      <c r="C1033" t="s">
        <v>96</v>
      </c>
      <c r="D1033">
        <v>0.04</v>
      </c>
      <c r="E1033" t="s">
        <v>253</v>
      </c>
      <c r="F1033">
        <v>1.1527000000000001</v>
      </c>
      <c r="I1033" s="403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1375</v>
      </c>
      <c r="Q1033">
        <v>402</v>
      </c>
      <c r="R1033" t="s">
        <v>96</v>
      </c>
    </row>
    <row r="1034" spans="1:18">
      <c r="A1034" s="552">
        <v>1036</v>
      </c>
      <c r="B1034" s="403">
        <v>43390.872916666667</v>
      </c>
      <c r="C1034" t="s">
        <v>96</v>
      </c>
      <c r="D1034">
        <v>0.06</v>
      </c>
      <c r="E1034" t="s">
        <v>253</v>
      </c>
      <c r="F1034">
        <v>1.1508</v>
      </c>
      <c r="I1034" s="403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1374</v>
      </c>
      <c r="Q1034">
        <v>402</v>
      </c>
      <c r="R1034" t="s">
        <v>96</v>
      </c>
    </row>
    <row r="1035" spans="1:18">
      <c r="A1035" s="552">
        <v>1038</v>
      </c>
      <c r="B1035" s="403">
        <v>43391.348611111112</v>
      </c>
      <c r="C1035" t="s">
        <v>96</v>
      </c>
      <c r="D1035">
        <v>0.09</v>
      </c>
      <c r="E1035" t="s">
        <v>253</v>
      </c>
      <c r="F1035">
        <v>1.1485000000000001</v>
      </c>
      <c r="I1035" s="403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1373</v>
      </c>
      <c r="Q1035">
        <v>402</v>
      </c>
      <c r="R1035" t="s">
        <v>96</v>
      </c>
    </row>
    <row r="1036" spans="1:18">
      <c r="A1036" s="552">
        <v>1044</v>
      </c>
      <c r="B1036" s="403">
        <v>43391.818749999999</v>
      </c>
      <c r="C1036" t="s">
        <v>96</v>
      </c>
      <c r="D1036">
        <v>0.13</v>
      </c>
      <c r="E1036" t="s">
        <v>253</v>
      </c>
      <c r="F1036">
        <v>1.1459999999999999</v>
      </c>
      <c r="I1036" s="403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1372</v>
      </c>
      <c r="Q1036">
        <v>402</v>
      </c>
      <c r="R1036" t="s">
        <v>96</v>
      </c>
    </row>
    <row r="1037" spans="1:18">
      <c r="A1037" s="552">
        <v>1032</v>
      </c>
      <c r="B1037" s="403">
        <v>43390.597222222219</v>
      </c>
      <c r="C1037" t="s">
        <v>97</v>
      </c>
      <c r="D1037">
        <v>0.01</v>
      </c>
      <c r="E1037" t="s">
        <v>253</v>
      </c>
      <c r="F1037">
        <v>1.1529</v>
      </c>
      <c r="I1037" s="403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502</v>
      </c>
      <c r="Q1037">
        <v>403</v>
      </c>
      <c r="R1037" t="s">
        <v>97</v>
      </c>
    </row>
    <row r="1038" spans="1:18">
      <c r="A1038" s="552">
        <v>1034</v>
      </c>
      <c r="B1038" s="403">
        <v>43390.679166666669</v>
      </c>
      <c r="C1038" t="s">
        <v>97</v>
      </c>
      <c r="D1038">
        <v>0.01</v>
      </c>
      <c r="E1038" t="s">
        <v>253</v>
      </c>
      <c r="F1038">
        <v>1.1543000000000001</v>
      </c>
      <c r="I1038" s="403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1382</v>
      </c>
      <c r="Q1038">
        <v>403</v>
      </c>
      <c r="R1038" t="s">
        <v>97</v>
      </c>
    </row>
    <row r="1039" spans="1:18">
      <c r="A1039" s="552">
        <v>1035</v>
      </c>
      <c r="B1039" s="403">
        <v>43390.837500000001</v>
      </c>
      <c r="C1039" t="s">
        <v>97</v>
      </c>
      <c r="D1039">
        <v>0.01</v>
      </c>
      <c r="E1039" t="s">
        <v>253</v>
      </c>
      <c r="F1039">
        <v>1.1516999999999999</v>
      </c>
      <c r="I1039" s="403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490</v>
      </c>
      <c r="Q1039">
        <v>404</v>
      </c>
      <c r="R1039" t="s">
        <v>97</v>
      </c>
    </row>
    <row r="1040" spans="1:18">
      <c r="A1040" s="552">
        <v>1037</v>
      </c>
      <c r="B1040" s="403">
        <v>43390.899305555555</v>
      </c>
      <c r="C1040" t="s">
        <v>97</v>
      </c>
      <c r="D1040">
        <v>0.01</v>
      </c>
      <c r="E1040" t="s">
        <v>253</v>
      </c>
      <c r="F1040">
        <v>1.1505000000000001</v>
      </c>
      <c r="I1040" s="403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502</v>
      </c>
      <c r="Q1040">
        <v>405</v>
      </c>
      <c r="R1040" t="s">
        <v>97</v>
      </c>
    </row>
    <row r="1041" spans="1:18">
      <c r="A1041" s="552">
        <v>1039</v>
      </c>
      <c r="B1041" s="403">
        <v>43391.375694444447</v>
      </c>
      <c r="C1041" t="s">
        <v>97</v>
      </c>
      <c r="D1041">
        <v>0.01</v>
      </c>
      <c r="E1041" t="s">
        <v>253</v>
      </c>
      <c r="F1041">
        <v>1.1491</v>
      </c>
      <c r="I1041" s="403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502</v>
      </c>
      <c r="Q1041">
        <v>406</v>
      </c>
      <c r="R1041" t="s">
        <v>97</v>
      </c>
    </row>
    <row r="1042" spans="1:18">
      <c r="A1042" s="552">
        <v>1040</v>
      </c>
      <c r="B1042" s="403">
        <v>43391.397916666669</v>
      </c>
      <c r="C1042" t="s">
        <v>97</v>
      </c>
      <c r="D1042">
        <v>0.01</v>
      </c>
      <c r="E1042" t="s">
        <v>253</v>
      </c>
      <c r="F1042">
        <v>1.1503000000000001</v>
      </c>
      <c r="I1042" s="403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1381</v>
      </c>
      <c r="Q1042">
        <v>406</v>
      </c>
      <c r="R1042" t="s">
        <v>97</v>
      </c>
    </row>
    <row r="1043" spans="1:18">
      <c r="A1043" s="552">
        <v>1041</v>
      </c>
      <c r="B1043" s="403">
        <v>43391.45</v>
      </c>
      <c r="C1043" t="s">
        <v>97</v>
      </c>
      <c r="D1043">
        <v>0.01</v>
      </c>
      <c r="E1043" t="s">
        <v>253</v>
      </c>
      <c r="F1043">
        <v>1.1516999999999999</v>
      </c>
      <c r="I1043" s="403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1380</v>
      </c>
      <c r="Q1043">
        <v>406</v>
      </c>
      <c r="R1043" t="s">
        <v>97</v>
      </c>
    </row>
    <row r="1044" spans="1:18">
      <c r="A1044" s="552">
        <v>1042</v>
      </c>
      <c r="B1044" s="403">
        <v>43391.686805555553</v>
      </c>
      <c r="C1044" t="s">
        <v>97</v>
      </c>
      <c r="D1044">
        <v>0.01</v>
      </c>
      <c r="E1044" t="s">
        <v>253</v>
      </c>
      <c r="F1044">
        <v>1.1493</v>
      </c>
      <c r="I1044" s="403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502</v>
      </c>
      <c r="Q1044">
        <v>407</v>
      </c>
      <c r="R1044" t="s">
        <v>97</v>
      </c>
    </row>
    <row r="1045" spans="1:18">
      <c r="A1045" s="552">
        <v>1043</v>
      </c>
      <c r="B1045" s="403">
        <v>43391.729166666664</v>
      </c>
      <c r="C1045" t="s">
        <v>97</v>
      </c>
      <c r="D1045">
        <v>0.01</v>
      </c>
      <c r="E1045" t="s">
        <v>253</v>
      </c>
      <c r="F1045">
        <v>1.1505000000000001</v>
      </c>
      <c r="I1045" s="403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548</v>
      </c>
      <c r="Q1045">
        <v>407</v>
      </c>
      <c r="R1045" t="s">
        <v>97</v>
      </c>
    </row>
    <row r="1046" spans="1:18">
      <c r="A1046" s="552">
        <v>1045</v>
      </c>
      <c r="B1046" s="403">
        <v>43391.855555555558</v>
      </c>
      <c r="C1046" t="s">
        <v>97</v>
      </c>
      <c r="D1046">
        <v>0.01</v>
      </c>
      <c r="E1046" t="s">
        <v>253</v>
      </c>
      <c r="F1046">
        <v>1.1462000000000001</v>
      </c>
      <c r="I1046" s="403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502</v>
      </c>
      <c r="Q1046">
        <v>408</v>
      </c>
      <c r="R1046" t="s">
        <v>97</v>
      </c>
    </row>
    <row r="1047" spans="1:18">
      <c r="A1047" s="552">
        <v>1046</v>
      </c>
      <c r="B1047" s="403">
        <v>43391.90902777778</v>
      </c>
      <c r="C1047" t="s">
        <v>97</v>
      </c>
      <c r="D1047">
        <v>0.01</v>
      </c>
      <c r="E1047" t="s">
        <v>253</v>
      </c>
      <c r="F1047">
        <v>1.1456</v>
      </c>
      <c r="I1047" s="403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502</v>
      </c>
      <c r="Q1047">
        <v>409</v>
      </c>
      <c r="R1047" t="s">
        <v>97</v>
      </c>
    </row>
    <row r="1048" spans="1:18">
      <c r="A1048" s="552">
        <v>1047</v>
      </c>
      <c r="B1048" s="403">
        <v>43392.395833333336</v>
      </c>
      <c r="C1048" t="s">
        <v>97</v>
      </c>
      <c r="D1048">
        <v>0.01</v>
      </c>
      <c r="E1048" t="s">
        <v>253</v>
      </c>
      <c r="F1048">
        <v>1.1438999999999999</v>
      </c>
      <c r="I1048" s="403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502</v>
      </c>
      <c r="Q1048">
        <v>410</v>
      </c>
      <c r="R1048" t="s">
        <v>97</v>
      </c>
    </row>
    <row r="1049" spans="1:18">
      <c r="A1049" s="552">
        <v>1048</v>
      </c>
      <c r="B1049" s="403">
        <v>43392.423611111109</v>
      </c>
      <c r="C1049" t="s">
        <v>97</v>
      </c>
      <c r="D1049">
        <v>0.01</v>
      </c>
      <c r="E1049" t="s">
        <v>253</v>
      </c>
      <c r="F1049">
        <v>1.1451</v>
      </c>
      <c r="I1049" s="403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1370</v>
      </c>
      <c r="Q1049">
        <v>410</v>
      </c>
      <c r="R1049" t="s">
        <v>97</v>
      </c>
    </row>
    <row r="1050" spans="1:18">
      <c r="A1050" s="552">
        <v>1049</v>
      </c>
      <c r="B1050" s="403">
        <v>43392.500694444447</v>
      </c>
      <c r="C1050" t="s">
        <v>97</v>
      </c>
      <c r="D1050">
        <v>0.01</v>
      </c>
      <c r="E1050" t="s">
        <v>253</v>
      </c>
      <c r="F1050">
        <v>1.1464000000000001</v>
      </c>
      <c r="I1050" s="403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1369</v>
      </c>
      <c r="Q1050">
        <v>410</v>
      </c>
      <c r="R1050" t="s">
        <v>97</v>
      </c>
    </row>
    <row r="1051" spans="1:18">
      <c r="A1051" s="552">
        <v>1050</v>
      </c>
      <c r="B1051" s="403">
        <v>43392.659722222219</v>
      </c>
      <c r="C1051" t="s">
        <v>97</v>
      </c>
      <c r="D1051">
        <v>0.02</v>
      </c>
      <c r="E1051" t="s">
        <v>253</v>
      </c>
      <c r="F1051">
        <v>1.1478999999999999</v>
      </c>
      <c r="I1051" s="403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1368</v>
      </c>
      <c r="Q1051">
        <v>410</v>
      </c>
      <c r="R1051" t="s">
        <v>97</v>
      </c>
    </row>
    <row r="1052" spans="1:18">
      <c r="A1052" s="552">
        <v>1051</v>
      </c>
      <c r="B1052" s="403">
        <v>43392.707638888889</v>
      </c>
      <c r="C1052" t="s">
        <v>97</v>
      </c>
      <c r="D1052">
        <v>0.03</v>
      </c>
      <c r="E1052" t="s">
        <v>253</v>
      </c>
      <c r="F1052">
        <v>1.1494</v>
      </c>
      <c r="I1052" s="403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1367</v>
      </c>
      <c r="Q1052">
        <v>410</v>
      </c>
      <c r="R1052" t="s">
        <v>97</v>
      </c>
    </row>
    <row r="1053" spans="1:18">
      <c r="A1053" s="552">
        <v>1052</v>
      </c>
      <c r="B1053" s="403">
        <v>43392.747916666667</v>
      </c>
      <c r="C1053" t="s">
        <v>97</v>
      </c>
      <c r="D1053">
        <v>0.04</v>
      </c>
      <c r="E1053" t="s">
        <v>253</v>
      </c>
      <c r="F1053">
        <v>1.151</v>
      </c>
      <c r="I1053" s="403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1366</v>
      </c>
      <c r="Q1053">
        <v>410</v>
      </c>
      <c r="R1053" t="s">
        <v>97</v>
      </c>
    </row>
    <row r="1054" spans="1:18">
      <c r="A1054" s="552">
        <v>1053</v>
      </c>
      <c r="B1054" s="403">
        <v>43392.782638888886</v>
      </c>
      <c r="C1054" t="s">
        <v>97</v>
      </c>
      <c r="D1054">
        <v>0.06</v>
      </c>
      <c r="E1054" t="s">
        <v>253</v>
      </c>
      <c r="F1054">
        <v>1.1531</v>
      </c>
      <c r="I1054" s="403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1365</v>
      </c>
      <c r="Q1054">
        <v>410</v>
      </c>
      <c r="R1054" t="s">
        <v>97</v>
      </c>
    </row>
    <row r="1055" spans="1:18">
      <c r="A1055" s="552">
        <v>1054</v>
      </c>
      <c r="B1055" s="403">
        <v>43392.792361111111</v>
      </c>
      <c r="C1055" t="s">
        <v>96</v>
      </c>
      <c r="D1055">
        <v>0.01</v>
      </c>
      <c r="E1055" t="s">
        <v>253</v>
      </c>
      <c r="F1055">
        <v>1.1519999999999999</v>
      </c>
      <c r="I1055" s="403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502</v>
      </c>
      <c r="Q1055">
        <v>411</v>
      </c>
      <c r="R1055" t="s">
        <v>96</v>
      </c>
    </row>
    <row r="1056" spans="1:18">
      <c r="A1056" s="552">
        <v>1055</v>
      </c>
      <c r="B1056" s="403">
        <v>43392.884722222225</v>
      </c>
      <c r="C1056" t="s">
        <v>96</v>
      </c>
      <c r="D1056">
        <v>0.01</v>
      </c>
      <c r="E1056" t="s">
        <v>253</v>
      </c>
      <c r="F1056">
        <v>1.1507000000000001</v>
      </c>
      <c r="I1056" s="403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1371</v>
      </c>
      <c r="Q1056">
        <v>411</v>
      </c>
      <c r="R1056" t="s">
        <v>96</v>
      </c>
    </row>
    <row r="1057" spans="1:18">
      <c r="A1057" s="552">
        <v>1056</v>
      </c>
      <c r="B1057" s="403">
        <v>43395.376388888886</v>
      </c>
      <c r="C1057" t="s">
        <v>96</v>
      </c>
      <c r="D1057">
        <v>0.01</v>
      </c>
      <c r="E1057" t="s">
        <v>253</v>
      </c>
      <c r="F1057">
        <v>1.1540999999999999</v>
      </c>
      <c r="I1057" s="403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502</v>
      </c>
      <c r="Q1057">
        <v>412</v>
      </c>
      <c r="R1057" t="s">
        <v>96</v>
      </c>
    </row>
    <row r="1058" spans="1:18">
      <c r="A1058" s="552">
        <v>1057</v>
      </c>
      <c r="B1058" s="403">
        <v>43395.420138888891</v>
      </c>
      <c r="C1058" t="s">
        <v>96</v>
      </c>
      <c r="D1058">
        <v>0.01</v>
      </c>
      <c r="E1058" t="s">
        <v>253</v>
      </c>
      <c r="F1058">
        <v>1.1528</v>
      </c>
      <c r="I1058" s="403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1361</v>
      </c>
      <c r="Q1058">
        <v>412</v>
      </c>
      <c r="R1058" t="s">
        <v>96</v>
      </c>
    </row>
    <row r="1059" spans="1:18">
      <c r="A1059" s="552">
        <v>1058</v>
      </c>
      <c r="B1059" s="403">
        <v>43395.451388888891</v>
      </c>
      <c r="C1059" t="s">
        <v>96</v>
      </c>
      <c r="D1059">
        <v>0.01</v>
      </c>
      <c r="E1059" t="s">
        <v>253</v>
      </c>
      <c r="F1059">
        <v>1.1515</v>
      </c>
      <c r="I1059" s="403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1360</v>
      </c>
      <c r="Q1059">
        <v>412</v>
      </c>
      <c r="R1059" t="s">
        <v>96</v>
      </c>
    </row>
    <row r="1060" spans="1:18">
      <c r="A1060" s="552">
        <v>1059</v>
      </c>
      <c r="B1060" s="403">
        <v>43395.506249999999</v>
      </c>
      <c r="C1060" t="s">
        <v>96</v>
      </c>
      <c r="D1060">
        <v>0.02</v>
      </c>
      <c r="E1060" t="s">
        <v>253</v>
      </c>
      <c r="F1060">
        <v>1.1500999999999999</v>
      </c>
      <c r="I1060" s="403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1359</v>
      </c>
      <c r="Q1060">
        <v>412</v>
      </c>
      <c r="R1060" t="s">
        <v>96</v>
      </c>
    </row>
    <row r="1061" spans="1:18">
      <c r="A1061" s="552">
        <v>1060</v>
      </c>
      <c r="B1061" s="403">
        <v>43395.62777777778</v>
      </c>
      <c r="C1061" t="s">
        <v>96</v>
      </c>
      <c r="D1061">
        <v>0.03</v>
      </c>
      <c r="E1061" t="s">
        <v>253</v>
      </c>
      <c r="F1061">
        <v>1.1477999999999999</v>
      </c>
      <c r="I1061" s="403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1358</v>
      </c>
      <c r="Q1061">
        <v>412</v>
      </c>
      <c r="R1061" t="s">
        <v>96</v>
      </c>
    </row>
    <row r="1062" spans="1:18">
      <c r="A1062" s="552">
        <v>1062</v>
      </c>
      <c r="B1062" s="403">
        <v>43395.754861111112</v>
      </c>
      <c r="C1062" t="s">
        <v>96</v>
      </c>
      <c r="D1062">
        <v>0.04</v>
      </c>
      <c r="E1062" t="s">
        <v>253</v>
      </c>
      <c r="F1062">
        <v>1.1460999999999999</v>
      </c>
      <c r="I1062" s="403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1357</v>
      </c>
      <c r="Q1062">
        <v>412</v>
      </c>
      <c r="R1062" t="s">
        <v>96</v>
      </c>
    </row>
    <row r="1063" spans="1:18">
      <c r="A1063" s="552">
        <v>1064</v>
      </c>
      <c r="B1063" s="403">
        <v>43396.339583333334</v>
      </c>
      <c r="C1063" t="s">
        <v>96</v>
      </c>
      <c r="D1063">
        <v>0.06</v>
      </c>
      <c r="E1063" t="s">
        <v>253</v>
      </c>
      <c r="F1063">
        <v>1.1440999999999999</v>
      </c>
      <c r="I1063" s="403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1356</v>
      </c>
      <c r="Q1063">
        <v>412</v>
      </c>
      <c r="R1063" t="s">
        <v>96</v>
      </c>
    </row>
    <row r="1064" spans="1:18">
      <c r="A1064" s="552">
        <v>1061</v>
      </c>
      <c r="B1064" s="403">
        <v>43395.633333333331</v>
      </c>
      <c r="C1064" t="s">
        <v>97</v>
      </c>
      <c r="D1064">
        <v>0.01</v>
      </c>
      <c r="E1064" t="s">
        <v>253</v>
      </c>
      <c r="F1064">
        <v>1.1480999999999999</v>
      </c>
      <c r="I1064" s="403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502</v>
      </c>
      <c r="Q1064">
        <v>413</v>
      </c>
      <c r="R1064" t="s">
        <v>97</v>
      </c>
    </row>
    <row r="1065" spans="1:18">
      <c r="A1065" s="552">
        <v>1063</v>
      </c>
      <c r="B1065" s="403">
        <v>43395.770833333336</v>
      </c>
      <c r="C1065" t="s">
        <v>97</v>
      </c>
      <c r="D1065">
        <v>0.01</v>
      </c>
      <c r="E1065" t="s">
        <v>253</v>
      </c>
      <c r="F1065">
        <v>1.1465000000000001</v>
      </c>
      <c r="I1065" s="403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502</v>
      </c>
      <c r="Q1065">
        <v>414</v>
      </c>
      <c r="R1065" t="s">
        <v>97</v>
      </c>
    </row>
    <row r="1066" spans="1:18">
      <c r="A1066" s="552">
        <v>1065</v>
      </c>
      <c r="B1066" s="403">
        <v>43396.359027777777</v>
      </c>
      <c r="C1066" t="s">
        <v>97</v>
      </c>
      <c r="D1066">
        <v>0.01</v>
      </c>
      <c r="E1066" t="s">
        <v>253</v>
      </c>
      <c r="F1066">
        <v>1.1458999999999999</v>
      </c>
      <c r="I1066" s="403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502</v>
      </c>
      <c r="Q1066">
        <v>415</v>
      </c>
      <c r="R1066" t="s">
        <v>97</v>
      </c>
    </row>
    <row r="1067" spans="1:18">
      <c r="A1067" s="552">
        <v>1066</v>
      </c>
      <c r="B1067" s="403">
        <v>43396.404166666667</v>
      </c>
      <c r="C1067" t="s">
        <v>97</v>
      </c>
      <c r="D1067">
        <v>0.01</v>
      </c>
      <c r="E1067" t="s">
        <v>253</v>
      </c>
      <c r="F1067">
        <v>1.1471</v>
      </c>
      <c r="I1067" s="403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1364</v>
      </c>
      <c r="Q1067">
        <v>415</v>
      </c>
      <c r="R1067" t="s">
        <v>97</v>
      </c>
    </row>
    <row r="1068" spans="1:18">
      <c r="A1068" s="552">
        <v>1067</v>
      </c>
      <c r="B1068" s="403">
        <v>43396.50277777778</v>
      </c>
      <c r="C1068" t="s">
        <v>97</v>
      </c>
      <c r="D1068">
        <v>0.01</v>
      </c>
      <c r="E1068" t="s">
        <v>253</v>
      </c>
      <c r="F1068">
        <v>1.1484000000000001</v>
      </c>
      <c r="I1068" s="403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1363</v>
      </c>
      <c r="Q1068">
        <v>415</v>
      </c>
      <c r="R1068" t="s">
        <v>97</v>
      </c>
    </row>
    <row r="1069" spans="1:18">
      <c r="A1069" s="552">
        <v>1068</v>
      </c>
      <c r="B1069" s="403">
        <v>43396.56527777778</v>
      </c>
      <c r="C1069" t="s">
        <v>97</v>
      </c>
      <c r="D1069">
        <v>0.01</v>
      </c>
      <c r="E1069" t="s">
        <v>253</v>
      </c>
      <c r="F1069">
        <v>1.1462000000000001</v>
      </c>
      <c r="I1069" s="403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502</v>
      </c>
      <c r="Q1069">
        <v>416</v>
      </c>
      <c r="R1069" t="s">
        <v>97</v>
      </c>
    </row>
    <row r="1070" spans="1:18">
      <c r="A1070" s="552">
        <v>1069</v>
      </c>
      <c r="B1070" s="403">
        <v>43396.57708333333</v>
      </c>
      <c r="C1070" t="s">
        <v>97</v>
      </c>
      <c r="D1070">
        <v>0.01</v>
      </c>
      <c r="E1070" t="s">
        <v>253</v>
      </c>
      <c r="F1070">
        <v>1.1475</v>
      </c>
      <c r="I1070" s="403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1362</v>
      </c>
      <c r="Q1070">
        <v>416</v>
      </c>
      <c r="R1070" t="s">
        <v>97</v>
      </c>
    </row>
    <row r="1071" spans="1:18">
      <c r="A1071" s="552">
        <v>1070</v>
      </c>
      <c r="B1071" s="403">
        <v>43396.635416666664</v>
      </c>
      <c r="C1071" t="s">
        <v>97</v>
      </c>
      <c r="D1071">
        <v>0.01</v>
      </c>
      <c r="E1071" t="s">
        <v>253</v>
      </c>
      <c r="F1071">
        <v>1.1459999999999999</v>
      </c>
      <c r="I1071" s="403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502</v>
      </c>
      <c r="Q1071">
        <v>417</v>
      </c>
      <c r="R1071" t="s">
        <v>97</v>
      </c>
    </row>
    <row r="1072" spans="1:18">
      <c r="A1072" s="552">
        <v>1071</v>
      </c>
      <c r="B1072" s="403">
        <v>43396.648611111108</v>
      </c>
      <c r="C1072" t="s">
        <v>97</v>
      </c>
      <c r="D1072">
        <v>0.01</v>
      </c>
      <c r="E1072" t="s">
        <v>253</v>
      </c>
      <c r="F1072">
        <v>1.1472</v>
      </c>
      <c r="I1072" s="403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549</v>
      </c>
      <c r="Q1072">
        <v>417</v>
      </c>
      <c r="R1072" t="s">
        <v>97</v>
      </c>
    </row>
    <row r="1073" spans="1:18">
      <c r="A1073" s="552">
        <v>1072</v>
      </c>
      <c r="B1073" s="403">
        <v>43396.693055555559</v>
      </c>
      <c r="C1073" t="s">
        <v>97</v>
      </c>
      <c r="D1073">
        <v>0.01</v>
      </c>
      <c r="E1073" t="s">
        <v>253</v>
      </c>
      <c r="F1073">
        <v>1.1458999999999999</v>
      </c>
      <c r="I1073" s="403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502</v>
      </c>
      <c r="Q1073">
        <v>418</v>
      </c>
      <c r="R1073" t="s">
        <v>97</v>
      </c>
    </row>
    <row r="1074" spans="1:18">
      <c r="A1074" s="552">
        <v>1073</v>
      </c>
      <c r="B1074" s="403">
        <v>43396.715277777781</v>
      </c>
      <c r="C1074" t="s">
        <v>97</v>
      </c>
      <c r="D1074">
        <v>0.01</v>
      </c>
      <c r="E1074" t="s">
        <v>253</v>
      </c>
      <c r="F1074">
        <v>1.1473</v>
      </c>
      <c r="I1074" s="403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1355</v>
      </c>
      <c r="Q1074">
        <v>418</v>
      </c>
      <c r="R1074" t="s">
        <v>97</v>
      </c>
    </row>
    <row r="1075" spans="1:18">
      <c r="A1075" s="552">
        <v>1074</v>
      </c>
      <c r="B1075" s="403">
        <v>43396.719444444447</v>
      </c>
      <c r="C1075" t="s">
        <v>97</v>
      </c>
      <c r="D1075">
        <v>0.01</v>
      </c>
      <c r="E1075" t="s">
        <v>253</v>
      </c>
      <c r="F1075">
        <v>1.1486000000000001</v>
      </c>
      <c r="I1075" s="403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1354</v>
      </c>
      <c r="Q1075">
        <v>418</v>
      </c>
      <c r="R1075" t="s">
        <v>97</v>
      </c>
    </row>
    <row r="1076" spans="1:18">
      <c r="A1076" s="552">
        <v>1075</v>
      </c>
      <c r="B1076" s="403">
        <v>43396.795138888891</v>
      </c>
      <c r="C1076" t="s">
        <v>96</v>
      </c>
      <c r="D1076">
        <v>0.01</v>
      </c>
      <c r="E1076" t="s">
        <v>253</v>
      </c>
      <c r="F1076">
        <v>1.1483000000000001</v>
      </c>
      <c r="I1076" s="403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502</v>
      </c>
      <c r="Q1076">
        <v>419</v>
      </c>
      <c r="R1076" t="s">
        <v>96</v>
      </c>
    </row>
    <row r="1077" spans="1:18">
      <c r="A1077" s="552">
        <v>1076</v>
      </c>
      <c r="B1077" s="403">
        <v>43396.867361111108</v>
      </c>
      <c r="C1077" t="s">
        <v>96</v>
      </c>
      <c r="D1077">
        <v>0.01</v>
      </c>
      <c r="E1077" t="s">
        <v>253</v>
      </c>
      <c r="F1077">
        <v>1.1471</v>
      </c>
      <c r="I1077" s="403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1348</v>
      </c>
      <c r="Q1077">
        <v>419</v>
      </c>
      <c r="R1077" t="s">
        <v>96</v>
      </c>
    </row>
    <row r="1078" spans="1:18">
      <c r="A1078" s="552">
        <v>1077</v>
      </c>
      <c r="B1078" s="403">
        <v>43397.34097222222</v>
      </c>
      <c r="C1078" t="s">
        <v>96</v>
      </c>
      <c r="D1078">
        <v>0.01</v>
      </c>
      <c r="E1078" t="s">
        <v>253</v>
      </c>
      <c r="F1078">
        <v>1.1457999999999999</v>
      </c>
      <c r="I1078" s="403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1346</v>
      </c>
      <c r="Q1078">
        <v>419</v>
      </c>
      <c r="R1078" t="s">
        <v>96</v>
      </c>
    </row>
    <row r="1079" spans="1:18">
      <c r="A1079" s="552">
        <v>1079</v>
      </c>
      <c r="B1079" s="403">
        <v>43397.397222222222</v>
      </c>
      <c r="C1079" t="s">
        <v>96</v>
      </c>
      <c r="D1079">
        <v>0.02</v>
      </c>
      <c r="E1079" t="s">
        <v>253</v>
      </c>
      <c r="F1079">
        <v>1.1443000000000001</v>
      </c>
      <c r="I1079" s="403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1349</v>
      </c>
      <c r="Q1079">
        <v>419</v>
      </c>
      <c r="R1079" t="s">
        <v>96</v>
      </c>
    </row>
    <row r="1080" spans="1:18">
      <c r="A1080" s="552">
        <v>1081</v>
      </c>
      <c r="B1080" s="403">
        <v>43397.416666666664</v>
      </c>
      <c r="C1080" t="s">
        <v>96</v>
      </c>
      <c r="D1080">
        <v>0.03</v>
      </c>
      <c r="E1080" t="s">
        <v>253</v>
      </c>
      <c r="F1080">
        <v>1.1426000000000001</v>
      </c>
      <c r="I1080" s="403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1347</v>
      </c>
      <c r="Q1080">
        <v>419</v>
      </c>
      <c r="R1080" t="s">
        <v>96</v>
      </c>
    </row>
    <row r="1081" spans="1:18">
      <c r="A1081" s="552">
        <v>1083</v>
      </c>
      <c r="B1081" s="403">
        <v>43397.449305555558</v>
      </c>
      <c r="C1081" t="s">
        <v>96</v>
      </c>
      <c r="D1081">
        <v>0.04</v>
      </c>
      <c r="E1081" t="s">
        <v>253</v>
      </c>
      <c r="F1081">
        <v>1.141</v>
      </c>
      <c r="I1081" s="403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1345</v>
      </c>
      <c r="Q1081">
        <v>419</v>
      </c>
      <c r="R1081" t="s">
        <v>96</v>
      </c>
    </row>
    <row r="1082" spans="1:18">
      <c r="A1082" s="552">
        <v>1087</v>
      </c>
      <c r="B1082" s="403">
        <v>43397.586111111108</v>
      </c>
      <c r="C1082" t="s">
        <v>96</v>
      </c>
      <c r="D1082">
        <v>0.06</v>
      </c>
      <c r="E1082" t="s">
        <v>253</v>
      </c>
      <c r="F1082">
        <v>1.1391</v>
      </c>
      <c r="I1082" s="403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1344</v>
      </c>
      <c r="Q1082">
        <v>419</v>
      </c>
      <c r="R1082" t="s">
        <v>96</v>
      </c>
    </row>
    <row r="1083" spans="1:18">
      <c r="A1083" s="552">
        <v>1095</v>
      </c>
      <c r="B1083" s="403">
        <v>43398.720833333333</v>
      </c>
      <c r="C1083" t="s">
        <v>96</v>
      </c>
      <c r="D1083">
        <v>0.09</v>
      </c>
      <c r="E1083" t="s">
        <v>253</v>
      </c>
      <c r="F1083">
        <v>1.1368</v>
      </c>
      <c r="I1083" s="403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1343</v>
      </c>
      <c r="Q1083">
        <v>419</v>
      </c>
      <c r="R1083" t="s">
        <v>96</v>
      </c>
    </row>
    <row r="1084" spans="1:18">
      <c r="A1084" s="552">
        <v>1100</v>
      </c>
      <c r="B1084" s="403">
        <v>43399.543055555558</v>
      </c>
      <c r="C1084" t="s">
        <v>96</v>
      </c>
      <c r="D1084">
        <v>0.13</v>
      </c>
      <c r="E1084" t="s">
        <v>253</v>
      </c>
      <c r="F1084">
        <v>1.1342000000000001</v>
      </c>
      <c r="I1084" s="403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1342</v>
      </c>
      <c r="Q1084">
        <v>419</v>
      </c>
      <c r="R1084" t="s">
        <v>96</v>
      </c>
    </row>
    <row r="1085" spans="1:18">
      <c r="A1085" s="552">
        <v>1078</v>
      </c>
      <c r="B1085" s="403">
        <v>43397.378472222219</v>
      </c>
      <c r="C1085" t="s">
        <v>97</v>
      </c>
      <c r="D1085">
        <v>0.01</v>
      </c>
      <c r="E1085" t="s">
        <v>253</v>
      </c>
      <c r="F1085">
        <v>1.1472</v>
      </c>
      <c r="I1085" s="403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490</v>
      </c>
      <c r="Q1085">
        <v>420</v>
      </c>
      <c r="R1085" t="s">
        <v>97</v>
      </c>
    </row>
    <row r="1086" spans="1:18">
      <c r="A1086" s="552">
        <v>1080</v>
      </c>
      <c r="B1086" s="403">
        <v>43397.405555555553</v>
      </c>
      <c r="C1086" t="s">
        <v>97</v>
      </c>
      <c r="D1086">
        <v>0.01</v>
      </c>
      <c r="E1086" t="s">
        <v>253</v>
      </c>
      <c r="F1086">
        <v>1.143</v>
      </c>
      <c r="I1086" s="403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502</v>
      </c>
      <c r="Q1086">
        <v>421</v>
      </c>
      <c r="R1086" t="s">
        <v>97</v>
      </c>
    </row>
    <row r="1087" spans="1:18">
      <c r="A1087" s="552">
        <v>1082</v>
      </c>
      <c r="B1087" s="403">
        <v>43397.433333333334</v>
      </c>
      <c r="C1087" t="s">
        <v>97</v>
      </c>
      <c r="D1087">
        <v>0.01</v>
      </c>
      <c r="E1087" t="s">
        <v>253</v>
      </c>
      <c r="F1087">
        <v>1.1422000000000001</v>
      </c>
      <c r="I1087" s="403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490</v>
      </c>
      <c r="Q1087">
        <v>422</v>
      </c>
      <c r="R1087" t="s">
        <v>97</v>
      </c>
    </row>
    <row r="1088" spans="1:18">
      <c r="A1088" s="552">
        <v>1084</v>
      </c>
      <c r="B1088" s="403">
        <v>43397.464583333334</v>
      </c>
      <c r="C1088" t="s">
        <v>97</v>
      </c>
      <c r="D1088">
        <v>0.01</v>
      </c>
      <c r="E1088" t="s">
        <v>253</v>
      </c>
      <c r="F1088">
        <v>1.1422000000000001</v>
      </c>
      <c r="I1088" s="403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502</v>
      </c>
      <c r="Q1088">
        <v>423</v>
      </c>
      <c r="R1088" t="s">
        <v>97</v>
      </c>
    </row>
    <row r="1089" spans="1:18">
      <c r="A1089" s="552">
        <v>1085</v>
      </c>
      <c r="B1089" s="403">
        <v>43397.52847222222</v>
      </c>
      <c r="C1089" t="s">
        <v>97</v>
      </c>
      <c r="D1089">
        <v>0.01</v>
      </c>
      <c r="E1089" t="s">
        <v>253</v>
      </c>
      <c r="F1089">
        <v>1.1400999999999999</v>
      </c>
      <c r="I1089" s="403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502</v>
      </c>
      <c r="Q1089">
        <v>424</v>
      </c>
      <c r="R1089" t="s">
        <v>97</v>
      </c>
    </row>
    <row r="1090" spans="1:18">
      <c r="A1090" s="552">
        <v>1086</v>
      </c>
      <c r="B1090" s="403">
        <v>43397.541666666664</v>
      </c>
      <c r="C1090" t="s">
        <v>97</v>
      </c>
      <c r="D1090">
        <v>0.01</v>
      </c>
      <c r="E1090" t="s">
        <v>253</v>
      </c>
      <c r="F1090">
        <v>1.1413</v>
      </c>
      <c r="I1090" s="403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550</v>
      </c>
      <c r="Q1090">
        <v>424</v>
      </c>
      <c r="R1090" t="s">
        <v>97</v>
      </c>
    </row>
    <row r="1091" spans="1:18">
      <c r="A1091" s="552">
        <v>1088</v>
      </c>
      <c r="B1091" s="403">
        <v>43397.590277777781</v>
      </c>
      <c r="C1091" t="s">
        <v>97</v>
      </c>
      <c r="D1091">
        <v>0.01</v>
      </c>
      <c r="E1091" t="s">
        <v>253</v>
      </c>
      <c r="F1091">
        <v>1.1387</v>
      </c>
      <c r="I1091" s="403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502</v>
      </c>
      <c r="Q1091">
        <v>425</v>
      </c>
      <c r="R1091" t="s">
        <v>97</v>
      </c>
    </row>
    <row r="1092" spans="1:18">
      <c r="A1092" s="552">
        <v>1089</v>
      </c>
      <c r="B1092" s="403">
        <v>43397.609722222223</v>
      </c>
      <c r="C1092" t="s">
        <v>97</v>
      </c>
      <c r="D1092">
        <v>0.01</v>
      </c>
      <c r="E1092" t="s">
        <v>253</v>
      </c>
      <c r="F1092">
        <v>1.1399999999999999</v>
      </c>
      <c r="I1092" s="403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1353</v>
      </c>
      <c r="Q1092">
        <v>425</v>
      </c>
      <c r="R1092" t="s">
        <v>97</v>
      </c>
    </row>
    <row r="1093" spans="1:18">
      <c r="A1093" s="552">
        <v>1090</v>
      </c>
      <c r="B1093" s="403">
        <v>43397.814583333333</v>
      </c>
      <c r="C1093" t="s">
        <v>97</v>
      </c>
      <c r="D1093">
        <v>0.01</v>
      </c>
      <c r="E1093" t="s">
        <v>253</v>
      </c>
      <c r="F1093">
        <v>1.1384000000000001</v>
      </c>
      <c r="I1093" s="403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502</v>
      </c>
      <c r="Q1093">
        <v>426</v>
      </c>
      <c r="R1093" t="s">
        <v>97</v>
      </c>
    </row>
    <row r="1094" spans="1:18">
      <c r="A1094" s="552">
        <v>1091</v>
      </c>
      <c r="B1094" s="403">
        <v>43397.897222222222</v>
      </c>
      <c r="C1094" t="s">
        <v>97</v>
      </c>
      <c r="D1094">
        <v>0.01</v>
      </c>
      <c r="E1094" t="s">
        <v>253</v>
      </c>
      <c r="F1094">
        <v>1.1396999999999999</v>
      </c>
      <c r="I1094" s="403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1352</v>
      </c>
      <c r="Q1094">
        <v>426</v>
      </c>
      <c r="R1094" t="s">
        <v>97</v>
      </c>
    </row>
    <row r="1095" spans="1:18">
      <c r="A1095" s="552">
        <v>1092</v>
      </c>
      <c r="B1095" s="403">
        <v>43398.163194444445</v>
      </c>
      <c r="C1095" t="s">
        <v>97</v>
      </c>
      <c r="D1095">
        <v>0.01</v>
      </c>
      <c r="E1095" t="s">
        <v>253</v>
      </c>
      <c r="F1095">
        <v>1.141</v>
      </c>
      <c r="I1095" s="403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1351</v>
      </c>
      <c r="Q1095">
        <v>426</v>
      </c>
      <c r="R1095" t="s">
        <v>97</v>
      </c>
    </row>
    <row r="1096" spans="1:18">
      <c r="A1096" s="552">
        <v>1093</v>
      </c>
      <c r="B1096" s="403">
        <v>43398.61041666667</v>
      </c>
      <c r="C1096" t="s">
        <v>97</v>
      </c>
      <c r="D1096">
        <v>0.02</v>
      </c>
      <c r="E1096" t="s">
        <v>253</v>
      </c>
      <c r="F1096">
        <v>1.1425000000000001</v>
      </c>
      <c r="I1096" s="403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551</v>
      </c>
      <c r="Q1096">
        <v>426</v>
      </c>
      <c r="R1096" t="s">
        <v>97</v>
      </c>
    </row>
    <row r="1097" spans="1:18">
      <c r="A1097" s="552">
        <v>1094</v>
      </c>
      <c r="B1097" s="403">
        <v>43398.655555555553</v>
      </c>
      <c r="C1097" t="s">
        <v>97</v>
      </c>
      <c r="D1097">
        <v>0.01</v>
      </c>
      <c r="E1097" t="s">
        <v>253</v>
      </c>
      <c r="F1097">
        <v>1.1377999999999999</v>
      </c>
      <c r="I1097" s="403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502</v>
      </c>
      <c r="Q1097">
        <v>427</v>
      </c>
      <c r="R1097" t="s">
        <v>97</v>
      </c>
    </row>
    <row r="1098" spans="1:18">
      <c r="A1098" s="552">
        <v>1096</v>
      </c>
      <c r="B1098" s="403">
        <v>43398.723611111112</v>
      </c>
      <c r="C1098" t="s">
        <v>97</v>
      </c>
      <c r="D1098">
        <v>0.01</v>
      </c>
      <c r="E1098" t="s">
        <v>253</v>
      </c>
      <c r="F1098">
        <v>1.1369</v>
      </c>
      <c r="I1098" s="403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502</v>
      </c>
      <c r="Q1098">
        <v>428</v>
      </c>
      <c r="R1098" t="s">
        <v>97</v>
      </c>
    </row>
    <row r="1099" spans="1:18">
      <c r="A1099" s="552">
        <v>1097</v>
      </c>
      <c r="B1099" s="403">
        <v>43398.87777777778</v>
      </c>
      <c r="C1099" t="s">
        <v>97</v>
      </c>
      <c r="D1099">
        <v>0.01</v>
      </c>
      <c r="E1099" t="s">
        <v>253</v>
      </c>
      <c r="F1099">
        <v>1.1362000000000001</v>
      </c>
      <c r="I1099" s="403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502</v>
      </c>
      <c r="Q1099">
        <v>429</v>
      </c>
      <c r="R1099" t="s">
        <v>97</v>
      </c>
    </row>
    <row r="1100" spans="1:18">
      <c r="A1100" s="552">
        <v>1098</v>
      </c>
      <c r="B1100" s="403">
        <v>43398.97152777778</v>
      </c>
      <c r="C1100" t="s">
        <v>97</v>
      </c>
      <c r="D1100">
        <v>0.01</v>
      </c>
      <c r="E1100" t="s">
        <v>253</v>
      </c>
      <c r="F1100">
        <v>1.1375</v>
      </c>
      <c r="I1100" s="403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1350</v>
      </c>
      <c r="Q1100">
        <v>429</v>
      </c>
      <c r="R1100" t="s">
        <v>97</v>
      </c>
    </row>
    <row r="1101" spans="1:18">
      <c r="A1101" s="552">
        <v>1099</v>
      </c>
      <c r="B1101" s="403">
        <v>43399.497916666667</v>
      </c>
      <c r="C1101" t="s">
        <v>97</v>
      </c>
      <c r="D1101">
        <v>0.01</v>
      </c>
      <c r="E1101" t="s">
        <v>253</v>
      </c>
      <c r="F1101">
        <v>1.1355</v>
      </c>
      <c r="I1101" s="403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502</v>
      </c>
      <c r="Q1101">
        <v>430</v>
      </c>
      <c r="R1101" t="s">
        <v>97</v>
      </c>
    </row>
    <row r="1102" spans="1:18">
      <c r="A1102" s="552">
        <v>1101</v>
      </c>
      <c r="B1102" s="403">
        <v>43399.545138888891</v>
      </c>
      <c r="C1102" t="s">
        <v>97</v>
      </c>
      <c r="D1102">
        <v>0.01</v>
      </c>
      <c r="E1102" t="s">
        <v>253</v>
      </c>
      <c r="F1102">
        <v>1.1346000000000001</v>
      </c>
      <c r="I1102" s="403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502</v>
      </c>
      <c r="Q1102">
        <v>431</v>
      </c>
      <c r="R1102" t="s">
        <v>97</v>
      </c>
    </row>
    <row r="1103" spans="1:18">
      <c r="A1103" s="552">
        <v>1102</v>
      </c>
      <c r="B1103" s="403">
        <v>43399.666666666664</v>
      </c>
      <c r="C1103" t="s">
        <v>97</v>
      </c>
      <c r="D1103">
        <v>0.01</v>
      </c>
      <c r="E1103" t="s">
        <v>253</v>
      </c>
      <c r="F1103">
        <v>1.1358999999999999</v>
      </c>
      <c r="I1103" s="403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1341</v>
      </c>
      <c r="Q1103">
        <v>431</v>
      </c>
      <c r="R1103" t="s">
        <v>97</v>
      </c>
    </row>
    <row r="1104" spans="1:18">
      <c r="A1104" s="552">
        <v>1103</v>
      </c>
      <c r="B1104" s="403">
        <v>43399.686805555553</v>
      </c>
      <c r="C1104" t="s">
        <v>97</v>
      </c>
      <c r="D1104">
        <v>0.01</v>
      </c>
      <c r="E1104" t="s">
        <v>253</v>
      </c>
      <c r="F1104">
        <v>1.1372</v>
      </c>
      <c r="I1104" s="403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1340</v>
      </c>
      <c r="Q1104">
        <v>431</v>
      </c>
      <c r="R1104" t="s">
        <v>97</v>
      </c>
    </row>
    <row r="1105" spans="1:18">
      <c r="A1105" s="552">
        <v>1104</v>
      </c>
      <c r="B1105" s="403">
        <v>43399.729861111111</v>
      </c>
      <c r="C1105" t="s">
        <v>97</v>
      </c>
      <c r="D1105">
        <v>0.02</v>
      </c>
      <c r="E1105" t="s">
        <v>253</v>
      </c>
      <c r="F1105">
        <v>1.1386000000000001</v>
      </c>
      <c r="I1105" s="403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1339</v>
      </c>
      <c r="Q1105">
        <v>431</v>
      </c>
      <c r="R1105" t="s">
        <v>97</v>
      </c>
    </row>
    <row r="1106" spans="1:18">
      <c r="A1106" s="552">
        <v>1105</v>
      </c>
      <c r="B1106" s="403">
        <v>43399.758333333331</v>
      </c>
      <c r="C1106" t="s">
        <v>97</v>
      </c>
      <c r="D1106">
        <v>0.03</v>
      </c>
      <c r="E1106" t="s">
        <v>253</v>
      </c>
      <c r="F1106">
        <v>1.1402000000000001</v>
      </c>
      <c r="I1106" s="403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1338</v>
      </c>
      <c r="Q1106">
        <v>431</v>
      </c>
      <c r="R1106" t="s">
        <v>97</v>
      </c>
    </row>
    <row r="1107" spans="1:18">
      <c r="A1107" s="552">
        <v>1107</v>
      </c>
      <c r="B1107" s="403">
        <v>43399.918749999997</v>
      </c>
      <c r="C1107" t="s">
        <v>97</v>
      </c>
      <c r="D1107">
        <v>0.04</v>
      </c>
      <c r="E1107" t="s">
        <v>253</v>
      </c>
      <c r="F1107">
        <v>1.1418999999999999</v>
      </c>
      <c r="I1107" s="403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1337</v>
      </c>
      <c r="Q1107">
        <v>431</v>
      </c>
      <c r="R1107" t="s">
        <v>97</v>
      </c>
    </row>
    <row r="1108" spans="1:18">
      <c r="A1108" s="552">
        <v>1106</v>
      </c>
      <c r="B1108" s="403">
        <v>43399.779861111114</v>
      </c>
      <c r="C1108" t="s">
        <v>96</v>
      </c>
      <c r="D1108">
        <v>0.01</v>
      </c>
      <c r="E1108" t="s">
        <v>253</v>
      </c>
      <c r="F1108">
        <v>1.1404000000000001</v>
      </c>
      <c r="I1108" s="403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502</v>
      </c>
      <c r="Q1108">
        <v>432</v>
      </c>
      <c r="R1108" t="s">
        <v>96</v>
      </c>
    </row>
    <row r="1109" spans="1:18">
      <c r="A1109" s="552">
        <v>1108</v>
      </c>
      <c r="B1109" s="403">
        <v>43399.922222222223</v>
      </c>
      <c r="C1109" t="s">
        <v>96</v>
      </c>
      <c r="D1109">
        <v>0.01</v>
      </c>
      <c r="E1109" t="s">
        <v>253</v>
      </c>
      <c r="F1109">
        <v>1.1417999999999999</v>
      </c>
      <c r="I1109" s="403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502</v>
      </c>
      <c r="Q1109">
        <v>433</v>
      </c>
      <c r="R1109" t="s">
        <v>96</v>
      </c>
    </row>
    <row r="1110" spans="1:18">
      <c r="A1110" s="552">
        <v>1109</v>
      </c>
      <c r="B1110" s="403">
        <v>43399.938888888886</v>
      </c>
      <c r="C1110" t="s">
        <v>96</v>
      </c>
      <c r="D1110">
        <v>0.01</v>
      </c>
      <c r="E1110" t="s">
        <v>253</v>
      </c>
      <c r="F1110">
        <v>1.1405000000000001</v>
      </c>
      <c r="I1110" s="403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1336</v>
      </c>
      <c r="Q1110">
        <v>433</v>
      </c>
      <c r="R1110" t="s">
        <v>96</v>
      </c>
    </row>
    <row r="1111" spans="1:18">
      <c r="A1111" s="552">
        <v>1110</v>
      </c>
      <c r="B1111" s="403">
        <v>43402.082638888889</v>
      </c>
      <c r="C1111" t="s">
        <v>96</v>
      </c>
      <c r="D1111">
        <v>0.01</v>
      </c>
      <c r="E1111" t="s">
        <v>253</v>
      </c>
      <c r="F1111">
        <v>1.1392</v>
      </c>
      <c r="I1111" s="403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1335</v>
      </c>
      <c r="Q1111">
        <v>433</v>
      </c>
      <c r="R1111" t="s">
        <v>96</v>
      </c>
    </row>
    <row r="1112" spans="1:18">
      <c r="A1112" s="552">
        <v>1111</v>
      </c>
      <c r="B1112" s="403">
        <v>43402.427777777775</v>
      </c>
      <c r="C1112" t="s">
        <v>96</v>
      </c>
      <c r="D1112">
        <v>0.02</v>
      </c>
      <c r="E1112" t="s">
        <v>253</v>
      </c>
      <c r="F1112">
        <v>1.1372</v>
      </c>
      <c r="I1112" s="403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552</v>
      </c>
      <c r="Q1112">
        <v>433</v>
      </c>
      <c r="R1112" t="s">
        <v>96</v>
      </c>
    </row>
    <row r="1113" spans="1:18">
      <c r="A1113" s="552">
        <v>1112</v>
      </c>
      <c r="B1113" s="403">
        <v>43402.434027777781</v>
      </c>
      <c r="C1113" t="s">
        <v>97</v>
      </c>
      <c r="D1113">
        <v>0.01</v>
      </c>
      <c r="E1113" t="s">
        <v>253</v>
      </c>
      <c r="F1113">
        <v>1.1367</v>
      </c>
      <c r="I1113" s="403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502</v>
      </c>
      <c r="Q1113">
        <v>434</v>
      </c>
      <c r="R1113" t="s">
        <v>97</v>
      </c>
    </row>
    <row r="1114" spans="1:18">
      <c r="A1114" s="552">
        <v>1113</v>
      </c>
      <c r="B1114" s="403">
        <v>43402.440972222219</v>
      </c>
      <c r="C1114" t="s">
        <v>97</v>
      </c>
      <c r="D1114">
        <v>0.01</v>
      </c>
      <c r="E1114" t="s">
        <v>253</v>
      </c>
      <c r="F1114">
        <v>1.1379999999999999</v>
      </c>
      <c r="I1114" s="403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1334</v>
      </c>
      <c r="Q1114">
        <v>434</v>
      </c>
      <c r="R1114" t="s">
        <v>97</v>
      </c>
    </row>
    <row r="1115" spans="1:18">
      <c r="A1115" s="552">
        <v>1114</v>
      </c>
      <c r="B1115" s="403">
        <v>43402.465277777781</v>
      </c>
      <c r="C1115" t="s">
        <v>97</v>
      </c>
      <c r="D1115">
        <v>0.01</v>
      </c>
      <c r="E1115" t="s">
        <v>253</v>
      </c>
      <c r="F1115">
        <v>1.1393</v>
      </c>
      <c r="I1115" s="403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1333</v>
      </c>
      <c r="Q1115">
        <v>434</v>
      </c>
      <c r="R1115" t="s">
        <v>97</v>
      </c>
    </row>
    <row r="1116" spans="1:18">
      <c r="A1116" s="552">
        <v>1115</v>
      </c>
      <c r="B1116" s="403">
        <v>43402.472222222219</v>
      </c>
      <c r="C1116" t="s">
        <v>97</v>
      </c>
      <c r="D1116">
        <v>0.02</v>
      </c>
      <c r="E1116" t="s">
        <v>253</v>
      </c>
      <c r="F1116">
        <v>1.1407</v>
      </c>
      <c r="I1116" s="403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1332</v>
      </c>
      <c r="Q1116">
        <v>434</v>
      </c>
      <c r="R1116" t="s">
        <v>97</v>
      </c>
    </row>
    <row r="1117" spans="1:18">
      <c r="A1117" s="552">
        <v>1116</v>
      </c>
      <c r="B1117" s="403">
        <v>43402.48541666667</v>
      </c>
      <c r="C1117" t="s">
        <v>96</v>
      </c>
      <c r="D1117">
        <v>0.01</v>
      </c>
      <c r="E1117" t="s">
        <v>253</v>
      </c>
      <c r="F1117">
        <v>1.1411</v>
      </c>
      <c r="I1117" s="403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502</v>
      </c>
      <c r="Q1117">
        <v>435</v>
      </c>
      <c r="R1117" t="s">
        <v>96</v>
      </c>
    </row>
    <row r="1118" spans="1:18">
      <c r="A1118" s="552">
        <v>1117</v>
      </c>
      <c r="B1118" s="403">
        <v>43402.493055555555</v>
      </c>
      <c r="C1118" t="s">
        <v>96</v>
      </c>
      <c r="D1118">
        <v>0.01</v>
      </c>
      <c r="E1118" t="s">
        <v>253</v>
      </c>
      <c r="F1118">
        <v>1.1398999999999999</v>
      </c>
      <c r="I1118" s="403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1328</v>
      </c>
      <c r="Q1118">
        <v>435</v>
      </c>
      <c r="R1118" t="s">
        <v>96</v>
      </c>
    </row>
    <row r="1119" spans="1:18">
      <c r="A1119" s="552">
        <v>1118</v>
      </c>
      <c r="B1119" s="403">
        <v>43402.554861111108</v>
      </c>
      <c r="C1119" t="s">
        <v>96</v>
      </c>
      <c r="D1119">
        <v>0.01</v>
      </c>
      <c r="E1119" t="s">
        <v>253</v>
      </c>
      <c r="F1119">
        <v>1.1385000000000001</v>
      </c>
      <c r="I1119" s="403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1327</v>
      </c>
      <c r="Q1119">
        <v>435</v>
      </c>
      <c r="R1119" t="s">
        <v>96</v>
      </c>
    </row>
    <row r="1120" spans="1:18">
      <c r="A1120" s="552">
        <v>1121</v>
      </c>
      <c r="B1120" s="403">
        <v>43402.623611111114</v>
      </c>
      <c r="C1120" t="s">
        <v>96</v>
      </c>
      <c r="D1120">
        <v>0.02</v>
      </c>
      <c r="E1120" t="s">
        <v>253</v>
      </c>
      <c r="F1120">
        <v>1.1371</v>
      </c>
      <c r="I1120" s="403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1326</v>
      </c>
      <c r="Q1120">
        <v>435</v>
      </c>
      <c r="R1120" t="s">
        <v>96</v>
      </c>
    </row>
    <row r="1121" spans="1:18">
      <c r="A1121" s="552">
        <v>1124</v>
      </c>
      <c r="B1121" s="403">
        <v>43403.470138888886</v>
      </c>
      <c r="C1121" t="s">
        <v>96</v>
      </c>
      <c r="D1121">
        <v>0.03</v>
      </c>
      <c r="E1121" t="s">
        <v>253</v>
      </c>
      <c r="F1121">
        <v>1.1355</v>
      </c>
      <c r="I1121" s="403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1325</v>
      </c>
      <c r="Q1121">
        <v>435</v>
      </c>
      <c r="R1121" t="s">
        <v>96</v>
      </c>
    </row>
    <row r="1122" spans="1:18">
      <c r="A1122" s="552">
        <v>1128</v>
      </c>
      <c r="B1122" s="403">
        <v>43404.21875</v>
      </c>
      <c r="C1122" t="s">
        <v>96</v>
      </c>
      <c r="D1122">
        <v>0.04</v>
      </c>
      <c r="E1122" t="s">
        <v>253</v>
      </c>
      <c r="F1122">
        <v>1.1338999999999999</v>
      </c>
      <c r="I1122" s="403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1324</v>
      </c>
      <c r="Q1122">
        <v>435</v>
      </c>
      <c r="R1122" t="s">
        <v>96</v>
      </c>
    </row>
    <row r="1123" spans="1:18">
      <c r="A1123" s="552">
        <v>1131</v>
      </c>
      <c r="B1123" s="403">
        <v>43404.586111111108</v>
      </c>
      <c r="C1123" t="s">
        <v>96</v>
      </c>
      <c r="D1123">
        <v>0.06</v>
      </c>
      <c r="E1123" t="s">
        <v>253</v>
      </c>
      <c r="F1123">
        <v>1.1319999999999999</v>
      </c>
      <c r="I1123" s="403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1323</v>
      </c>
      <c r="Q1123">
        <v>435</v>
      </c>
      <c r="R1123" t="s">
        <v>96</v>
      </c>
    </row>
    <row r="1124" spans="1:18">
      <c r="A1124" s="552">
        <v>1119</v>
      </c>
      <c r="B1124" s="403">
        <v>43402.559027777781</v>
      </c>
      <c r="C1124" t="s">
        <v>97</v>
      </c>
      <c r="D1124">
        <v>0.01</v>
      </c>
      <c r="E1124" t="s">
        <v>253</v>
      </c>
      <c r="F1124">
        <v>1.1384000000000001</v>
      </c>
      <c r="I1124" s="403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490</v>
      </c>
      <c r="Q1124">
        <v>436</v>
      </c>
      <c r="R1124" t="s">
        <v>97</v>
      </c>
    </row>
    <row r="1125" spans="1:18">
      <c r="A1125" s="552">
        <v>1120</v>
      </c>
      <c r="B1125" s="403">
        <v>43402.590277777781</v>
      </c>
      <c r="C1125" t="s">
        <v>97</v>
      </c>
      <c r="D1125">
        <v>0.01</v>
      </c>
      <c r="E1125" t="s">
        <v>253</v>
      </c>
      <c r="F1125">
        <v>1.1376999999999999</v>
      </c>
      <c r="I1125" s="403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502</v>
      </c>
      <c r="Q1125">
        <v>437</v>
      </c>
      <c r="R1125" t="s">
        <v>97</v>
      </c>
    </row>
    <row r="1126" spans="1:18">
      <c r="A1126" s="552">
        <v>1122</v>
      </c>
      <c r="B1126" s="403">
        <v>43402.686111111114</v>
      </c>
      <c r="C1126" t="s">
        <v>97</v>
      </c>
      <c r="D1126">
        <v>0.01</v>
      </c>
      <c r="E1126" t="s">
        <v>253</v>
      </c>
      <c r="F1126">
        <v>1.1389</v>
      </c>
      <c r="I1126" s="403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1331</v>
      </c>
      <c r="Q1126">
        <v>437</v>
      </c>
      <c r="R1126" t="s">
        <v>97</v>
      </c>
    </row>
    <row r="1127" spans="1:18">
      <c r="A1127" s="552">
        <v>1123</v>
      </c>
      <c r="B1127" s="403">
        <v>43403.336111111108</v>
      </c>
      <c r="C1127" t="s">
        <v>97</v>
      </c>
      <c r="D1127">
        <v>0.01</v>
      </c>
      <c r="E1127" t="s">
        <v>253</v>
      </c>
      <c r="F1127">
        <v>1.1383000000000001</v>
      </c>
      <c r="I1127" s="403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490</v>
      </c>
      <c r="Q1127">
        <v>438</v>
      </c>
      <c r="R1127" t="s">
        <v>97</v>
      </c>
    </row>
    <row r="1128" spans="1:18">
      <c r="A1128" s="552">
        <v>1125</v>
      </c>
      <c r="B1128" s="403">
        <v>43403.472222222219</v>
      </c>
      <c r="C1128" t="s">
        <v>97</v>
      </c>
      <c r="D1128">
        <v>0.01</v>
      </c>
      <c r="E1128" t="s">
        <v>253</v>
      </c>
      <c r="F1128">
        <v>1.1355999999999999</v>
      </c>
      <c r="I1128" s="403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502</v>
      </c>
      <c r="Q1128">
        <v>439</v>
      </c>
      <c r="R1128" t="s">
        <v>97</v>
      </c>
    </row>
    <row r="1129" spans="1:18">
      <c r="A1129" s="552">
        <v>1126</v>
      </c>
      <c r="B1129" s="403">
        <v>43403.581944444442</v>
      </c>
      <c r="C1129" t="s">
        <v>97</v>
      </c>
      <c r="D1129">
        <v>0.01</v>
      </c>
      <c r="E1129" t="s">
        <v>253</v>
      </c>
      <c r="F1129">
        <v>1.1368</v>
      </c>
      <c r="I1129" s="403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1330</v>
      </c>
      <c r="Q1129">
        <v>439</v>
      </c>
      <c r="R1129" t="s">
        <v>97</v>
      </c>
    </row>
    <row r="1130" spans="1:18">
      <c r="A1130" s="552">
        <v>1127</v>
      </c>
      <c r="B1130" s="403">
        <v>43404.097222222219</v>
      </c>
      <c r="C1130" t="s">
        <v>97</v>
      </c>
      <c r="D1130">
        <v>0.01</v>
      </c>
      <c r="E1130" t="s">
        <v>253</v>
      </c>
      <c r="F1130">
        <v>1.1344000000000001</v>
      </c>
      <c r="I1130" s="403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502</v>
      </c>
      <c r="Q1130">
        <v>440</v>
      </c>
      <c r="R1130" t="s">
        <v>97</v>
      </c>
    </row>
    <row r="1131" spans="1:18">
      <c r="A1131" s="552">
        <v>1129</v>
      </c>
      <c r="B1131" s="403">
        <v>43404.402083333334</v>
      </c>
      <c r="C1131" t="s">
        <v>97</v>
      </c>
      <c r="D1131">
        <v>0.01</v>
      </c>
      <c r="E1131" t="s">
        <v>253</v>
      </c>
      <c r="F1131">
        <v>1.1356999999999999</v>
      </c>
      <c r="I1131" s="403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553</v>
      </c>
      <c r="Q1131">
        <v>440</v>
      </c>
      <c r="R1131" t="s">
        <v>97</v>
      </c>
    </row>
    <row r="1132" spans="1:18">
      <c r="A1132" s="552">
        <v>1130</v>
      </c>
      <c r="B1132" s="403">
        <v>43404.51666666667</v>
      </c>
      <c r="C1132" t="s">
        <v>97</v>
      </c>
      <c r="D1132">
        <v>0.01</v>
      </c>
      <c r="E1132" t="s">
        <v>253</v>
      </c>
      <c r="F1132">
        <v>1.1341000000000001</v>
      </c>
      <c r="I1132" s="403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502</v>
      </c>
      <c r="Q1132">
        <v>441</v>
      </c>
      <c r="R1132" t="s">
        <v>97</v>
      </c>
    </row>
    <row r="1133" spans="1:18">
      <c r="A1133" s="552">
        <v>1132</v>
      </c>
      <c r="B1133" s="403">
        <v>43404.59097222222</v>
      </c>
      <c r="C1133" t="s">
        <v>97</v>
      </c>
      <c r="D1133">
        <v>0.01</v>
      </c>
      <c r="E1133" t="s">
        <v>253</v>
      </c>
      <c r="F1133">
        <v>1.1319999999999999</v>
      </c>
      <c r="I1133" s="403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502</v>
      </c>
      <c r="Q1133">
        <v>442</v>
      </c>
      <c r="R1133" t="s">
        <v>97</v>
      </c>
    </row>
    <row r="1134" spans="1:18">
      <c r="A1134" s="552">
        <v>1133</v>
      </c>
      <c r="B1134" s="403">
        <v>43404.686111111114</v>
      </c>
      <c r="C1134" t="s">
        <v>97</v>
      </c>
      <c r="D1134">
        <v>0.01</v>
      </c>
      <c r="E1134" t="s">
        <v>253</v>
      </c>
      <c r="F1134">
        <v>1.1333</v>
      </c>
      <c r="I1134" s="403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1329</v>
      </c>
      <c r="Q1134">
        <v>442</v>
      </c>
      <c r="R1134" t="s">
        <v>97</v>
      </c>
    </row>
    <row r="1135" spans="1:18">
      <c r="A1135" s="552">
        <v>1134</v>
      </c>
      <c r="B1135" s="403">
        <v>43404.723611111112</v>
      </c>
      <c r="C1135" t="s">
        <v>97</v>
      </c>
      <c r="D1135">
        <v>0.01</v>
      </c>
      <c r="E1135" t="s">
        <v>253</v>
      </c>
      <c r="F1135">
        <v>1.1315999999999999</v>
      </c>
      <c r="I1135" s="403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502</v>
      </c>
      <c r="Q1135">
        <v>443</v>
      </c>
      <c r="R1135" t="s">
        <v>97</v>
      </c>
    </row>
    <row r="1136" spans="1:18">
      <c r="A1136" s="552">
        <v>1135</v>
      </c>
      <c r="B1136" s="403">
        <v>43404.836805555555</v>
      </c>
      <c r="C1136" t="s">
        <v>97</v>
      </c>
      <c r="D1136">
        <v>0.01</v>
      </c>
      <c r="E1136" t="s">
        <v>253</v>
      </c>
      <c r="F1136">
        <v>1.1323000000000001</v>
      </c>
      <c r="I1136" s="403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502</v>
      </c>
      <c r="Q1136">
        <v>444</v>
      </c>
      <c r="R1136" t="s">
        <v>97</v>
      </c>
    </row>
    <row r="1137" spans="1:18">
      <c r="A1137" s="552">
        <v>1136</v>
      </c>
      <c r="B1137" s="403">
        <v>43405.071527777778</v>
      </c>
      <c r="C1137" t="s">
        <v>97</v>
      </c>
      <c r="D1137">
        <v>0.01</v>
      </c>
      <c r="E1137" t="s">
        <v>253</v>
      </c>
      <c r="F1137">
        <v>1.1328</v>
      </c>
      <c r="I1137" s="403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502</v>
      </c>
      <c r="Q1137">
        <v>445</v>
      </c>
      <c r="R1137" t="s">
        <v>97</v>
      </c>
    </row>
    <row r="1138" spans="1:18">
      <c r="A1138" s="552">
        <v>1137</v>
      </c>
      <c r="B1138" s="403">
        <v>43405.162499999999</v>
      </c>
      <c r="C1138" t="s">
        <v>97</v>
      </c>
      <c r="D1138">
        <v>0.01</v>
      </c>
      <c r="E1138" t="s">
        <v>253</v>
      </c>
      <c r="F1138">
        <v>1.1341000000000001</v>
      </c>
      <c r="I1138" s="403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1321</v>
      </c>
      <c r="Q1138">
        <v>445</v>
      </c>
      <c r="R1138" t="s">
        <v>97</v>
      </c>
    </row>
    <row r="1139" spans="1:18">
      <c r="A1139" s="552">
        <v>1138</v>
      </c>
      <c r="B1139" s="403">
        <v>43405.335416666669</v>
      </c>
      <c r="C1139" t="s">
        <v>97</v>
      </c>
      <c r="D1139">
        <v>0.01</v>
      </c>
      <c r="E1139" t="s">
        <v>253</v>
      </c>
      <c r="F1139">
        <v>1.1355</v>
      </c>
      <c r="I1139" s="403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1319</v>
      </c>
      <c r="Q1139">
        <v>445</v>
      </c>
      <c r="R1139" t="s">
        <v>97</v>
      </c>
    </row>
    <row r="1140" spans="1:18">
      <c r="A1140" s="552">
        <v>1139</v>
      </c>
      <c r="B1140" s="403">
        <v>43405.390972222223</v>
      </c>
      <c r="C1140" t="s">
        <v>97</v>
      </c>
      <c r="D1140">
        <v>0.02</v>
      </c>
      <c r="E1140" t="s">
        <v>253</v>
      </c>
      <c r="F1140">
        <v>1.1369</v>
      </c>
      <c r="I1140" s="403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1320</v>
      </c>
      <c r="Q1140">
        <v>445</v>
      </c>
      <c r="R1140" t="s">
        <v>97</v>
      </c>
    </row>
    <row r="1141" spans="1:18">
      <c r="A1141" s="552">
        <v>1140</v>
      </c>
      <c r="B1141" s="403">
        <v>43405.418749999997</v>
      </c>
      <c r="C1141" t="s">
        <v>97</v>
      </c>
      <c r="D1141">
        <v>0.03</v>
      </c>
      <c r="E1141" t="s">
        <v>253</v>
      </c>
      <c r="F1141">
        <v>1.1384000000000001</v>
      </c>
      <c r="I1141" s="403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1318</v>
      </c>
      <c r="Q1141">
        <v>445</v>
      </c>
      <c r="R1141" t="s">
        <v>97</v>
      </c>
    </row>
    <row r="1142" spans="1:18">
      <c r="A1142" s="552">
        <v>1142</v>
      </c>
      <c r="B1142" s="403">
        <v>43405.537499999999</v>
      </c>
      <c r="C1142" t="s">
        <v>97</v>
      </c>
      <c r="D1142">
        <v>0.04</v>
      </c>
      <c r="E1142" t="s">
        <v>253</v>
      </c>
      <c r="F1142">
        <v>1.1400999999999999</v>
      </c>
      <c r="I1142" s="403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1317</v>
      </c>
      <c r="Q1142">
        <v>445</v>
      </c>
      <c r="R1142" t="s">
        <v>97</v>
      </c>
    </row>
    <row r="1143" spans="1:18">
      <c r="A1143" s="552">
        <v>1148</v>
      </c>
      <c r="B1143" s="403">
        <v>43405.770833333336</v>
      </c>
      <c r="C1143" t="s">
        <v>97</v>
      </c>
      <c r="D1143">
        <v>0.06</v>
      </c>
      <c r="E1143" t="s">
        <v>253</v>
      </c>
      <c r="F1143">
        <v>1.1420999999999999</v>
      </c>
      <c r="I1143" s="403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1316</v>
      </c>
      <c r="Q1143">
        <v>445</v>
      </c>
      <c r="R1143" t="s">
        <v>97</v>
      </c>
    </row>
    <row r="1144" spans="1:18">
      <c r="A1144" s="552">
        <v>1153</v>
      </c>
      <c r="B1144" s="403">
        <v>43406.449305555558</v>
      </c>
      <c r="C1144" t="s">
        <v>97</v>
      </c>
      <c r="D1144">
        <v>0.09</v>
      </c>
      <c r="E1144" t="s">
        <v>253</v>
      </c>
      <c r="F1144">
        <v>1.1443000000000001</v>
      </c>
      <c r="I1144" s="403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1315</v>
      </c>
      <c r="Q1144">
        <v>445</v>
      </c>
      <c r="R1144" t="s">
        <v>97</v>
      </c>
    </row>
    <row r="1145" spans="1:18">
      <c r="A1145" s="552">
        <v>1141</v>
      </c>
      <c r="B1145" s="403">
        <v>43405.427083333336</v>
      </c>
      <c r="C1145" t="s">
        <v>96</v>
      </c>
      <c r="D1145">
        <v>0.01</v>
      </c>
      <c r="E1145" t="s">
        <v>253</v>
      </c>
      <c r="F1145">
        <v>1.1379999999999999</v>
      </c>
      <c r="I1145" s="403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502</v>
      </c>
      <c r="Q1145">
        <v>446</v>
      </c>
      <c r="R1145" t="s">
        <v>96</v>
      </c>
    </row>
    <row r="1146" spans="1:18">
      <c r="A1146" s="552">
        <v>1143</v>
      </c>
      <c r="B1146" s="403">
        <v>43405.540277777778</v>
      </c>
      <c r="C1146" t="s">
        <v>96</v>
      </c>
      <c r="D1146">
        <v>0.01</v>
      </c>
      <c r="E1146" t="s">
        <v>253</v>
      </c>
      <c r="F1146">
        <v>1.1398999999999999</v>
      </c>
      <c r="I1146" s="403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502</v>
      </c>
      <c r="Q1146">
        <v>447</v>
      </c>
      <c r="R1146" t="s">
        <v>96</v>
      </c>
    </row>
    <row r="1147" spans="1:18">
      <c r="A1147" s="552">
        <v>1144</v>
      </c>
      <c r="B1147" s="403">
        <v>43405.61041666667</v>
      </c>
      <c r="C1147" t="s">
        <v>96</v>
      </c>
      <c r="D1147">
        <v>0.01</v>
      </c>
      <c r="E1147" t="s">
        <v>253</v>
      </c>
      <c r="F1147">
        <v>1.1386000000000001</v>
      </c>
      <c r="I1147" s="403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554</v>
      </c>
      <c r="Q1147">
        <v>447</v>
      </c>
      <c r="R1147" t="s">
        <v>96</v>
      </c>
    </row>
    <row r="1148" spans="1:18">
      <c r="A1148" s="552">
        <v>1145</v>
      </c>
      <c r="B1148" s="403">
        <v>43405.629166666666</v>
      </c>
      <c r="C1148" t="s">
        <v>96</v>
      </c>
      <c r="D1148">
        <v>0.01</v>
      </c>
      <c r="E1148" t="s">
        <v>253</v>
      </c>
      <c r="F1148">
        <v>1.1397999999999999</v>
      </c>
      <c r="I1148" s="403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490</v>
      </c>
      <c r="Q1148">
        <v>448</v>
      </c>
      <c r="R1148" t="s">
        <v>96</v>
      </c>
    </row>
    <row r="1149" spans="1:18">
      <c r="A1149" s="552">
        <v>1146</v>
      </c>
      <c r="B1149" s="403">
        <v>43405.651388888888</v>
      </c>
      <c r="C1149" t="s">
        <v>96</v>
      </c>
      <c r="D1149">
        <v>0.01</v>
      </c>
      <c r="E1149" t="s">
        <v>253</v>
      </c>
      <c r="F1149">
        <v>1.1403000000000001</v>
      </c>
      <c r="I1149" s="403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502</v>
      </c>
      <c r="Q1149">
        <v>449</v>
      </c>
      <c r="R1149" t="s">
        <v>96</v>
      </c>
    </row>
    <row r="1150" spans="1:18">
      <c r="A1150" s="552">
        <v>1147</v>
      </c>
      <c r="B1150" s="403">
        <v>43405.729861111111</v>
      </c>
      <c r="C1150" t="s">
        <v>96</v>
      </c>
      <c r="D1150">
        <v>0.01</v>
      </c>
      <c r="E1150" t="s">
        <v>253</v>
      </c>
      <c r="F1150">
        <v>1.1391</v>
      </c>
      <c r="I1150" s="403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555</v>
      </c>
      <c r="Q1150">
        <v>449</v>
      </c>
      <c r="R1150" t="s">
        <v>96</v>
      </c>
    </row>
    <row r="1151" spans="1:18">
      <c r="A1151" s="552">
        <v>1149</v>
      </c>
      <c r="B1151" s="403">
        <v>43405.821527777778</v>
      </c>
      <c r="C1151" t="s">
        <v>96</v>
      </c>
      <c r="D1151">
        <v>0.01</v>
      </c>
      <c r="E1151" t="s">
        <v>253</v>
      </c>
      <c r="F1151">
        <v>1.1409</v>
      </c>
      <c r="I1151" s="403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502</v>
      </c>
      <c r="Q1151">
        <v>450</v>
      </c>
      <c r="R1151" t="s">
        <v>96</v>
      </c>
    </row>
    <row r="1152" spans="1:18">
      <c r="A1152" s="552">
        <v>1150</v>
      </c>
      <c r="B1152" s="403">
        <v>43406.089583333334</v>
      </c>
      <c r="C1152" t="s">
        <v>96</v>
      </c>
      <c r="D1152">
        <v>0.01</v>
      </c>
      <c r="E1152" t="s">
        <v>253</v>
      </c>
      <c r="F1152">
        <v>1.1396999999999999</v>
      </c>
      <c r="I1152" s="403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1322</v>
      </c>
      <c r="Q1152">
        <v>450</v>
      </c>
      <c r="R1152" t="s">
        <v>96</v>
      </c>
    </row>
    <row r="1153" spans="1:18">
      <c r="A1153" s="552">
        <v>1151</v>
      </c>
      <c r="B1153" s="403">
        <v>43406.281944444447</v>
      </c>
      <c r="C1153" t="s">
        <v>96</v>
      </c>
      <c r="D1153">
        <v>0.01</v>
      </c>
      <c r="E1153" t="s">
        <v>253</v>
      </c>
      <c r="F1153">
        <v>1.1422000000000001</v>
      </c>
      <c r="I1153" s="403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502</v>
      </c>
      <c r="Q1153">
        <v>451</v>
      </c>
      <c r="R1153" t="s">
        <v>96</v>
      </c>
    </row>
    <row r="1154" spans="1:18">
      <c r="A1154" s="552">
        <v>1152</v>
      </c>
      <c r="B1154" s="403">
        <v>43406.381249999999</v>
      </c>
      <c r="C1154" t="s">
        <v>96</v>
      </c>
      <c r="D1154">
        <v>0.01</v>
      </c>
      <c r="E1154" t="s">
        <v>253</v>
      </c>
      <c r="F1154">
        <v>1.1432</v>
      </c>
      <c r="I1154" s="403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502</v>
      </c>
      <c r="Q1154">
        <v>452</v>
      </c>
      <c r="R1154" t="s">
        <v>96</v>
      </c>
    </row>
    <row r="1155" spans="1:18">
      <c r="A1155" s="552">
        <v>1154</v>
      </c>
      <c r="B1155" s="403">
        <v>43406.453472222223</v>
      </c>
      <c r="C1155" t="s">
        <v>96</v>
      </c>
      <c r="D1155">
        <v>0.01</v>
      </c>
      <c r="E1155" t="s">
        <v>253</v>
      </c>
      <c r="F1155">
        <v>1.1442000000000001</v>
      </c>
      <c r="I1155" s="403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502</v>
      </c>
      <c r="Q1155">
        <v>453</v>
      </c>
      <c r="R1155" t="s">
        <v>96</v>
      </c>
    </row>
    <row r="1156" spans="1:18">
      <c r="A1156" s="552">
        <v>1155</v>
      </c>
      <c r="B1156" s="403">
        <v>43406.549305555556</v>
      </c>
      <c r="C1156" t="s">
        <v>96</v>
      </c>
      <c r="D1156">
        <v>0.01</v>
      </c>
      <c r="E1156" t="s">
        <v>253</v>
      </c>
      <c r="F1156">
        <v>1.1443000000000001</v>
      </c>
      <c r="I1156" s="403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502</v>
      </c>
      <c r="Q1156">
        <v>454</v>
      </c>
      <c r="R1156" t="s">
        <v>96</v>
      </c>
    </row>
    <row r="1157" spans="1:18">
      <c r="A1157" s="552">
        <v>1156</v>
      </c>
      <c r="B1157" s="403">
        <v>43406.56527777778</v>
      </c>
      <c r="C1157" t="s">
        <v>96</v>
      </c>
      <c r="D1157">
        <v>0.01</v>
      </c>
      <c r="E1157" t="s">
        <v>253</v>
      </c>
      <c r="F1157">
        <v>1.1431</v>
      </c>
      <c r="I1157" s="403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1313</v>
      </c>
      <c r="Q1157">
        <v>454</v>
      </c>
      <c r="R1157" t="s">
        <v>96</v>
      </c>
    </row>
    <row r="1158" spans="1:18">
      <c r="A1158" s="552">
        <v>1157</v>
      </c>
      <c r="B1158" s="403">
        <v>43406.567361111112</v>
      </c>
      <c r="C1158" t="s">
        <v>96</v>
      </c>
      <c r="D1158">
        <v>0.01</v>
      </c>
      <c r="E1158" t="s">
        <v>253</v>
      </c>
      <c r="F1158">
        <v>1.1416999999999999</v>
      </c>
      <c r="I1158" s="403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1312</v>
      </c>
      <c r="Q1158">
        <v>454</v>
      </c>
      <c r="R1158" t="s">
        <v>96</v>
      </c>
    </row>
    <row r="1159" spans="1:18">
      <c r="A1159" s="552">
        <v>1158</v>
      </c>
      <c r="B1159" s="403">
        <v>43406.695833333331</v>
      </c>
      <c r="C1159" t="s">
        <v>96</v>
      </c>
      <c r="D1159">
        <v>0.02</v>
      </c>
      <c r="E1159" t="s">
        <v>253</v>
      </c>
      <c r="F1159">
        <v>1.1402000000000001</v>
      </c>
      <c r="I1159" s="403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1311</v>
      </c>
      <c r="Q1159">
        <v>454</v>
      </c>
      <c r="R1159" t="s">
        <v>96</v>
      </c>
    </row>
    <row r="1160" spans="1:18">
      <c r="A1160" s="552">
        <v>1159</v>
      </c>
      <c r="B1160" s="403">
        <v>43406.705555555556</v>
      </c>
      <c r="C1160" t="s">
        <v>96</v>
      </c>
      <c r="D1160">
        <v>0.03</v>
      </c>
      <c r="E1160" t="s">
        <v>253</v>
      </c>
      <c r="F1160">
        <v>1.1377999999999999</v>
      </c>
      <c r="I1160" s="403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1310</v>
      </c>
      <c r="Q1160">
        <v>454</v>
      </c>
      <c r="R1160" t="s">
        <v>96</v>
      </c>
    </row>
    <row r="1161" spans="1:18">
      <c r="A1161" s="552">
        <v>1160</v>
      </c>
      <c r="B1161" s="403">
        <v>43406.728472222225</v>
      </c>
      <c r="C1161" t="s">
        <v>97</v>
      </c>
      <c r="D1161">
        <v>0.01</v>
      </c>
      <c r="E1161" t="s">
        <v>253</v>
      </c>
      <c r="F1161">
        <v>1.1383000000000001</v>
      </c>
      <c r="I1161" s="403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502</v>
      </c>
      <c r="Q1161">
        <v>455</v>
      </c>
      <c r="R1161" t="s">
        <v>97</v>
      </c>
    </row>
    <row r="1162" spans="1:18">
      <c r="A1162" s="552">
        <v>1161</v>
      </c>
      <c r="B1162" s="403">
        <v>43406.879166666666</v>
      </c>
      <c r="C1162" t="s">
        <v>97</v>
      </c>
      <c r="D1162">
        <v>0.01</v>
      </c>
      <c r="E1162" t="s">
        <v>253</v>
      </c>
      <c r="F1162">
        <v>1.1395999999999999</v>
      </c>
      <c r="I1162" s="403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1314</v>
      </c>
      <c r="Q1162">
        <v>455</v>
      </c>
      <c r="R1162" t="s">
        <v>97</v>
      </c>
    </row>
    <row r="1163" spans="1:18">
      <c r="A1163" s="552">
        <v>1162</v>
      </c>
      <c r="B1163" s="403">
        <v>43410.366666666669</v>
      </c>
      <c r="C1163" t="s">
        <v>96</v>
      </c>
      <c r="D1163">
        <v>0.01</v>
      </c>
      <c r="E1163" t="s">
        <v>253</v>
      </c>
      <c r="F1163">
        <v>1.1406000000000001</v>
      </c>
      <c r="I1163" s="403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490</v>
      </c>
      <c r="Q1163">
        <v>456</v>
      </c>
      <c r="R1163" t="s">
        <v>96</v>
      </c>
    </row>
    <row r="1164" spans="1:18">
      <c r="A1164" s="552">
        <v>1163</v>
      </c>
      <c r="B1164" s="403">
        <v>43410.372916666667</v>
      </c>
      <c r="C1164" t="s">
        <v>97</v>
      </c>
      <c r="D1164">
        <v>0.01</v>
      </c>
      <c r="E1164" t="s">
        <v>253</v>
      </c>
      <c r="F1164">
        <v>1.1408</v>
      </c>
      <c r="I1164" s="403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502</v>
      </c>
      <c r="Q1164">
        <v>457</v>
      </c>
      <c r="R1164" t="s">
        <v>97</v>
      </c>
    </row>
    <row r="1165" spans="1:18">
      <c r="A1165" s="552">
        <v>1164</v>
      </c>
      <c r="B1165" s="403">
        <v>43410.377083333333</v>
      </c>
      <c r="C1165" t="s">
        <v>97</v>
      </c>
      <c r="D1165">
        <v>0.01</v>
      </c>
      <c r="E1165" t="s">
        <v>253</v>
      </c>
      <c r="F1165">
        <v>1.1420999999999999</v>
      </c>
      <c r="I1165" s="403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1309</v>
      </c>
      <c r="Q1165">
        <v>457</v>
      </c>
      <c r="R1165" t="s">
        <v>97</v>
      </c>
    </row>
    <row r="1166" spans="1:18">
      <c r="A1166" s="552">
        <v>1165</v>
      </c>
      <c r="B1166" s="403">
        <v>43410.420138888891</v>
      </c>
      <c r="C1166" t="s">
        <v>96</v>
      </c>
      <c r="D1166">
        <v>0.01</v>
      </c>
      <c r="E1166" t="s">
        <v>253</v>
      </c>
      <c r="F1166">
        <v>1.1422000000000001</v>
      </c>
      <c r="I1166" s="403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502</v>
      </c>
      <c r="Q1166">
        <v>458</v>
      </c>
      <c r="R1166" t="s">
        <v>96</v>
      </c>
    </row>
    <row r="1167" spans="1:18">
      <c r="A1167" s="552">
        <v>1166</v>
      </c>
      <c r="B1167" s="403">
        <v>43410.45208333333</v>
      </c>
      <c r="C1167" t="s">
        <v>96</v>
      </c>
      <c r="D1167">
        <v>0.01</v>
      </c>
      <c r="E1167" t="s">
        <v>253</v>
      </c>
      <c r="F1167">
        <v>1.141</v>
      </c>
      <c r="I1167" s="403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1308</v>
      </c>
      <c r="Q1167">
        <v>458</v>
      </c>
      <c r="R1167" t="s">
        <v>96</v>
      </c>
    </row>
    <row r="1168" spans="1:18">
      <c r="A1168" s="552">
        <v>1167</v>
      </c>
      <c r="B1168" s="403">
        <v>43410.467361111114</v>
      </c>
      <c r="C1168" t="s">
        <v>96</v>
      </c>
      <c r="D1168">
        <v>0.01</v>
      </c>
      <c r="E1168" t="s">
        <v>253</v>
      </c>
      <c r="F1168">
        <v>1.1396999999999999</v>
      </c>
      <c r="I1168" s="403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1307</v>
      </c>
      <c r="Q1168">
        <v>458</v>
      </c>
      <c r="R1168" t="s">
        <v>96</v>
      </c>
    </row>
    <row r="1169" spans="1:18">
      <c r="A1169" s="552">
        <v>1168</v>
      </c>
      <c r="B1169" s="403">
        <v>43410.530555555553</v>
      </c>
      <c r="C1169" t="s">
        <v>97</v>
      </c>
      <c r="D1169">
        <v>0.01</v>
      </c>
      <c r="E1169" t="s">
        <v>253</v>
      </c>
      <c r="F1169">
        <v>1.1400999999999999</v>
      </c>
      <c r="I1169" s="403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502</v>
      </c>
      <c r="Q1169">
        <v>459</v>
      </c>
      <c r="R1169" t="s">
        <v>97</v>
      </c>
    </row>
    <row r="1170" spans="1:18">
      <c r="A1170" s="552">
        <v>1169</v>
      </c>
      <c r="B1170" s="403">
        <v>43410.547222222223</v>
      </c>
      <c r="C1170" t="s">
        <v>97</v>
      </c>
      <c r="D1170">
        <v>0.01</v>
      </c>
      <c r="E1170" t="s">
        <v>253</v>
      </c>
      <c r="F1170">
        <v>1.1413</v>
      </c>
      <c r="I1170" s="403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1304</v>
      </c>
      <c r="Q1170">
        <v>459</v>
      </c>
      <c r="R1170" t="s">
        <v>97</v>
      </c>
    </row>
    <row r="1171" spans="1:18">
      <c r="A1171" s="552">
        <v>1170</v>
      </c>
      <c r="B1171" s="403">
        <v>43410.586111111108</v>
      </c>
      <c r="C1171" t="s">
        <v>97</v>
      </c>
      <c r="D1171">
        <v>0.01</v>
      </c>
      <c r="E1171" t="s">
        <v>253</v>
      </c>
      <c r="F1171">
        <v>1.1426000000000001</v>
      </c>
      <c r="I1171" s="403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1303</v>
      </c>
      <c r="Q1171">
        <v>459</v>
      </c>
      <c r="R1171" t="s">
        <v>97</v>
      </c>
    </row>
    <row r="1172" spans="1:18">
      <c r="A1172" s="552">
        <v>1174</v>
      </c>
      <c r="B1172" s="403">
        <v>43411.069444444445</v>
      </c>
      <c r="C1172" t="s">
        <v>97</v>
      </c>
      <c r="D1172">
        <v>0.02</v>
      </c>
      <c r="E1172" t="s">
        <v>253</v>
      </c>
      <c r="F1172">
        <v>1.1440999999999999</v>
      </c>
      <c r="I1172" s="403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556</v>
      </c>
      <c r="Q1172">
        <v>459</v>
      </c>
      <c r="R1172" t="s">
        <v>97</v>
      </c>
    </row>
    <row r="1173" spans="1:18">
      <c r="A1173" s="552">
        <v>1175</v>
      </c>
      <c r="B1173" s="403">
        <v>43411.071527777778</v>
      </c>
      <c r="C1173" t="s">
        <v>97</v>
      </c>
      <c r="D1173">
        <v>0.03</v>
      </c>
      <c r="E1173" t="s">
        <v>253</v>
      </c>
      <c r="F1173">
        <v>1.1456</v>
      </c>
      <c r="I1173" s="403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557</v>
      </c>
      <c r="Q1173">
        <v>459</v>
      </c>
      <c r="R1173" t="s">
        <v>97</v>
      </c>
    </row>
    <row r="1174" spans="1:18">
      <c r="A1174" s="552">
        <v>1177</v>
      </c>
      <c r="B1174" s="403">
        <v>43411.083333333336</v>
      </c>
      <c r="C1174" t="s">
        <v>97</v>
      </c>
      <c r="D1174">
        <v>0.04</v>
      </c>
      <c r="E1174" t="s">
        <v>253</v>
      </c>
      <c r="F1174">
        <v>1.1472</v>
      </c>
      <c r="I1174" s="403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558</v>
      </c>
      <c r="Q1174">
        <v>459</v>
      </c>
      <c r="R1174" t="s">
        <v>97</v>
      </c>
    </row>
    <row r="1175" spans="1:18">
      <c r="A1175" s="552">
        <v>1171</v>
      </c>
      <c r="B1175" s="403">
        <v>43410.617361111108</v>
      </c>
      <c r="C1175" t="s">
        <v>96</v>
      </c>
      <c r="D1175">
        <v>0.01</v>
      </c>
      <c r="E1175" t="s">
        <v>253</v>
      </c>
      <c r="F1175">
        <v>1.1433</v>
      </c>
      <c r="I1175" s="403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502</v>
      </c>
      <c r="Q1175">
        <v>460</v>
      </c>
      <c r="R1175" t="s">
        <v>96</v>
      </c>
    </row>
    <row r="1176" spans="1:18">
      <c r="A1176" s="552">
        <v>1172</v>
      </c>
      <c r="B1176" s="403">
        <v>43410.654166666667</v>
      </c>
      <c r="C1176" t="s">
        <v>96</v>
      </c>
      <c r="D1176">
        <v>0.01</v>
      </c>
      <c r="E1176" t="s">
        <v>253</v>
      </c>
      <c r="F1176">
        <v>1.1420999999999999</v>
      </c>
      <c r="I1176" s="403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1306</v>
      </c>
      <c r="Q1176">
        <v>460</v>
      </c>
      <c r="R1176" t="s">
        <v>96</v>
      </c>
    </row>
    <row r="1177" spans="1:18">
      <c r="A1177" s="552">
        <v>1173</v>
      </c>
      <c r="B1177" s="403">
        <v>43410.81527777778</v>
      </c>
      <c r="C1177" t="s">
        <v>96</v>
      </c>
      <c r="D1177">
        <v>0.01</v>
      </c>
      <c r="E1177" t="s">
        <v>253</v>
      </c>
      <c r="F1177">
        <v>1.1407</v>
      </c>
      <c r="I1177" s="403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1305</v>
      </c>
      <c r="Q1177">
        <v>460</v>
      </c>
      <c r="R1177" t="s">
        <v>96</v>
      </c>
    </row>
    <row r="1178" spans="1:18">
      <c r="A1178" s="552">
        <v>1176</v>
      </c>
      <c r="B1178" s="403">
        <v>43411.076388888891</v>
      </c>
      <c r="C1178" t="s">
        <v>96</v>
      </c>
      <c r="D1178">
        <v>0.01</v>
      </c>
      <c r="E1178" t="s">
        <v>253</v>
      </c>
      <c r="F1178">
        <v>1.1458999999999999</v>
      </c>
      <c r="I1178" s="403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490</v>
      </c>
      <c r="Q1178">
        <v>461</v>
      </c>
      <c r="R1178" t="s">
        <v>96</v>
      </c>
    </row>
    <row r="1179" spans="1:18">
      <c r="A1179" s="552">
        <v>1178</v>
      </c>
      <c r="B1179" s="403">
        <v>43411.09097222222</v>
      </c>
      <c r="C1179" t="s">
        <v>96</v>
      </c>
      <c r="D1179">
        <v>0.01</v>
      </c>
      <c r="E1179" t="s">
        <v>253</v>
      </c>
      <c r="F1179">
        <v>1.1451</v>
      </c>
      <c r="I1179" s="403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502</v>
      </c>
      <c r="Q1179">
        <v>462</v>
      </c>
      <c r="R1179" t="s">
        <v>96</v>
      </c>
    </row>
    <row r="1180" spans="1:18">
      <c r="A1180" s="552">
        <v>1179</v>
      </c>
      <c r="B1180" s="403">
        <v>43411.09652777778</v>
      </c>
      <c r="C1180" t="s">
        <v>96</v>
      </c>
      <c r="D1180">
        <v>0.01</v>
      </c>
      <c r="E1180" t="s">
        <v>253</v>
      </c>
      <c r="F1180">
        <v>1.1438999999999999</v>
      </c>
      <c r="I1180" s="403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1302</v>
      </c>
      <c r="Q1180">
        <v>462</v>
      </c>
      <c r="R1180" t="s">
        <v>96</v>
      </c>
    </row>
    <row r="1181" spans="1:18">
      <c r="A1181" s="552">
        <v>1180</v>
      </c>
      <c r="B1181" s="403">
        <v>43411.098611111112</v>
      </c>
      <c r="C1181" t="s">
        <v>96</v>
      </c>
      <c r="D1181">
        <v>0.01</v>
      </c>
      <c r="E1181" t="s">
        <v>253</v>
      </c>
      <c r="F1181">
        <v>1.1425000000000001</v>
      </c>
      <c r="I1181" s="403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1301</v>
      </c>
      <c r="Q1181">
        <v>462</v>
      </c>
      <c r="R1181" t="s">
        <v>96</v>
      </c>
    </row>
    <row r="1182" spans="1:18">
      <c r="A1182" s="552">
        <v>1181</v>
      </c>
      <c r="B1182" s="403">
        <v>43411.1</v>
      </c>
      <c r="C1182" t="s">
        <v>96</v>
      </c>
      <c r="D1182">
        <v>0.02</v>
      </c>
      <c r="E1182" t="s">
        <v>253</v>
      </c>
      <c r="F1182">
        <v>1.1411</v>
      </c>
      <c r="I1182" s="403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1300</v>
      </c>
      <c r="Q1182">
        <v>462</v>
      </c>
      <c r="R1182" t="s">
        <v>96</v>
      </c>
    </row>
    <row r="1183" spans="1:18">
      <c r="A1183" s="552">
        <v>1182</v>
      </c>
      <c r="B1183" s="403">
        <v>43411.111111111109</v>
      </c>
      <c r="C1183" t="s">
        <v>97</v>
      </c>
      <c r="D1183">
        <v>0.01</v>
      </c>
      <c r="E1183" t="s">
        <v>253</v>
      </c>
      <c r="F1183">
        <v>1.1427</v>
      </c>
      <c r="I1183" s="403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502</v>
      </c>
      <c r="Q1183">
        <v>463</v>
      </c>
      <c r="R1183" t="s">
        <v>97</v>
      </c>
    </row>
    <row r="1184" spans="1:18">
      <c r="A1184" s="552">
        <v>1183</v>
      </c>
      <c r="B1184" s="403">
        <v>43411.145833333336</v>
      </c>
      <c r="C1184" t="s">
        <v>97</v>
      </c>
      <c r="D1184">
        <v>0.01</v>
      </c>
      <c r="E1184" t="s">
        <v>253</v>
      </c>
      <c r="F1184">
        <v>1.1413</v>
      </c>
      <c r="I1184" s="403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502</v>
      </c>
      <c r="Q1184">
        <v>464</v>
      </c>
      <c r="R1184" t="s">
        <v>97</v>
      </c>
    </row>
    <row r="1185" spans="1:18">
      <c r="A1185" s="552">
        <v>1185</v>
      </c>
      <c r="B1185" s="403">
        <v>43411.15347222222</v>
      </c>
      <c r="C1185" t="s">
        <v>97</v>
      </c>
      <c r="D1185">
        <v>0.01</v>
      </c>
      <c r="E1185" t="s">
        <v>253</v>
      </c>
      <c r="F1185">
        <v>1.1425000000000001</v>
      </c>
      <c r="I1185" s="403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1299</v>
      </c>
      <c r="Q1185">
        <v>464</v>
      </c>
      <c r="R1185" t="s">
        <v>97</v>
      </c>
    </row>
    <row r="1186" spans="1:18">
      <c r="A1186" s="552">
        <v>1186</v>
      </c>
      <c r="B1186" s="403">
        <v>43411.168055555558</v>
      </c>
      <c r="C1186" t="s">
        <v>97</v>
      </c>
      <c r="D1186">
        <v>0.01</v>
      </c>
      <c r="E1186" t="s">
        <v>253</v>
      </c>
      <c r="F1186">
        <v>1.1439999999999999</v>
      </c>
      <c r="I1186" s="403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1298</v>
      </c>
      <c r="Q1186">
        <v>464</v>
      </c>
      <c r="R1186" t="s">
        <v>97</v>
      </c>
    </row>
    <row r="1187" spans="1:18">
      <c r="A1187" s="552">
        <v>1188</v>
      </c>
      <c r="B1187" s="403">
        <v>43411.20416666667</v>
      </c>
      <c r="C1187" t="s">
        <v>97</v>
      </c>
      <c r="D1187">
        <v>0.02</v>
      </c>
      <c r="E1187" t="s">
        <v>253</v>
      </c>
      <c r="F1187">
        <v>1.1455</v>
      </c>
      <c r="I1187" s="403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1297</v>
      </c>
      <c r="Q1187">
        <v>464</v>
      </c>
      <c r="R1187" t="s">
        <v>97</v>
      </c>
    </row>
    <row r="1188" spans="1:18">
      <c r="A1188" s="552">
        <v>1193</v>
      </c>
      <c r="B1188" s="403">
        <v>43411.386805555558</v>
      </c>
      <c r="C1188" t="s">
        <v>97</v>
      </c>
      <c r="D1188">
        <v>0.03</v>
      </c>
      <c r="E1188" t="s">
        <v>253</v>
      </c>
      <c r="F1188">
        <v>1.1471</v>
      </c>
      <c r="I1188" s="403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1296</v>
      </c>
      <c r="Q1188">
        <v>464</v>
      </c>
      <c r="R1188" t="s">
        <v>97</v>
      </c>
    </row>
    <row r="1189" spans="1:18">
      <c r="A1189" s="552">
        <v>1195</v>
      </c>
      <c r="B1189" s="403">
        <v>43411.442361111112</v>
      </c>
      <c r="C1189" t="s">
        <v>97</v>
      </c>
      <c r="D1189">
        <v>0.04</v>
      </c>
      <c r="E1189" t="s">
        <v>253</v>
      </c>
      <c r="F1189">
        <v>1.1487000000000001</v>
      </c>
      <c r="I1189" s="403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1295</v>
      </c>
      <c r="Q1189">
        <v>464</v>
      </c>
      <c r="R1189" t="s">
        <v>97</v>
      </c>
    </row>
    <row r="1190" spans="1:18">
      <c r="A1190" s="552">
        <v>1184</v>
      </c>
      <c r="B1190" s="403">
        <v>43411.151388888888</v>
      </c>
      <c r="C1190" t="s">
        <v>96</v>
      </c>
      <c r="D1190">
        <v>0.01</v>
      </c>
      <c r="E1190" t="s">
        <v>253</v>
      </c>
      <c r="F1190">
        <v>1.1419999999999999</v>
      </c>
      <c r="I1190" s="403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490</v>
      </c>
      <c r="Q1190">
        <v>465</v>
      </c>
      <c r="R1190" t="s">
        <v>96</v>
      </c>
    </row>
    <row r="1191" spans="1:18">
      <c r="A1191" s="552">
        <v>1187</v>
      </c>
      <c r="B1191" s="403">
        <v>43411.178472222222</v>
      </c>
      <c r="C1191" t="s">
        <v>96</v>
      </c>
      <c r="D1191">
        <v>0.01</v>
      </c>
      <c r="E1191" t="s">
        <v>253</v>
      </c>
      <c r="F1191">
        <v>1.1440999999999999</v>
      </c>
      <c r="I1191" s="403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490</v>
      </c>
      <c r="Q1191">
        <v>466</v>
      </c>
      <c r="R1191" t="s">
        <v>96</v>
      </c>
    </row>
    <row r="1192" spans="1:18">
      <c r="A1192" s="552">
        <v>1189</v>
      </c>
      <c r="B1192" s="403">
        <v>43411.230555555558</v>
      </c>
      <c r="C1192" t="s">
        <v>96</v>
      </c>
      <c r="D1192">
        <v>0.01</v>
      </c>
      <c r="E1192" t="s">
        <v>253</v>
      </c>
      <c r="F1192">
        <v>1.1465000000000001</v>
      </c>
      <c r="I1192" s="403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502</v>
      </c>
      <c r="Q1192">
        <v>467</v>
      </c>
      <c r="R1192" t="s">
        <v>96</v>
      </c>
    </row>
    <row r="1193" spans="1:18">
      <c r="A1193" s="552">
        <v>1190</v>
      </c>
      <c r="B1193" s="403">
        <v>43411.272916666669</v>
      </c>
      <c r="C1193" t="s">
        <v>96</v>
      </c>
      <c r="D1193">
        <v>0.01</v>
      </c>
      <c r="E1193" t="s">
        <v>253</v>
      </c>
      <c r="F1193">
        <v>1.1453</v>
      </c>
      <c r="I1193" s="403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560</v>
      </c>
      <c r="Q1193">
        <v>467</v>
      </c>
      <c r="R1193" t="s">
        <v>96</v>
      </c>
    </row>
    <row r="1194" spans="1:18">
      <c r="A1194" s="552">
        <v>1191</v>
      </c>
      <c r="B1194" s="403">
        <v>43411.324305555558</v>
      </c>
      <c r="C1194" t="s">
        <v>96</v>
      </c>
      <c r="D1194">
        <v>0.01</v>
      </c>
      <c r="E1194" t="s">
        <v>253</v>
      </c>
      <c r="F1194">
        <v>1.1439999999999999</v>
      </c>
      <c r="I1194" s="403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559</v>
      </c>
      <c r="Q1194">
        <v>467</v>
      </c>
      <c r="R1194" t="s">
        <v>96</v>
      </c>
    </row>
    <row r="1195" spans="1:18">
      <c r="A1195" s="552">
        <v>1192</v>
      </c>
      <c r="B1195" s="403">
        <v>43411.36041666667</v>
      </c>
      <c r="C1195" t="s">
        <v>96</v>
      </c>
      <c r="D1195">
        <v>0.01</v>
      </c>
      <c r="E1195" t="s">
        <v>253</v>
      </c>
      <c r="F1195">
        <v>1.1457999999999999</v>
      </c>
      <c r="I1195" s="403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490</v>
      </c>
      <c r="Q1195">
        <v>468</v>
      </c>
      <c r="R1195" t="s">
        <v>96</v>
      </c>
    </row>
    <row r="1196" spans="1:18">
      <c r="A1196" s="552">
        <v>1194</v>
      </c>
      <c r="B1196" s="403">
        <v>43411.411111111112</v>
      </c>
      <c r="C1196" t="s">
        <v>96</v>
      </c>
      <c r="D1196">
        <v>0.01</v>
      </c>
      <c r="E1196" t="s">
        <v>253</v>
      </c>
      <c r="F1196">
        <v>1.1467000000000001</v>
      </c>
      <c r="I1196" s="403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490</v>
      </c>
      <c r="Q1196">
        <v>469</v>
      </c>
      <c r="R1196" t="s">
        <v>96</v>
      </c>
    </row>
    <row r="1197" spans="1:18">
      <c r="A1197" s="552">
        <v>1196</v>
      </c>
      <c r="B1197" s="403">
        <v>43411.507638888892</v>
      </c>
      <c r="C1197" t="s">
        <v>96</v>
      </c>
      <c r="D1197">
        <v>0.01</v>
      </c>
      <c r="E1197" t="s">
        <v>253</v>
      </c>
      <c r="F1197">
        <v>1.1492</v>
      </c>
      <c r="I1197" s="403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502</v>
      </c>
      <c r="Q1197">
        <v>470</v>
      </c>
      <c r="R1197" t="s">
        <v>96</v>
      </c>
    </row>
    <row r="1198" spans="1:18">
      <c r="A1198" s="552">
        <v>1197</v>
      </c>
      <c r="B1198" s="403">
        <v>43411.550694444442</v>
      </c>
      <c r="C1198" t="s">
        <v>96</v>
      </c>
      <c r="D1198">
        <v>0.01</v>
      </c>
      <c r="E1198" t="s">
        <v>253</v>
      </c>
      <c r="F1198">
        <v>1.1479999999999999</v>
      </c>
      <c r="I1198" s="403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1277</v>
      </c>
      <c r="Q1198">
        <v>470</v>
      </c>
      <c r="R1198" t="s">
        <v>96</v>
      </c>
    </row>
    <row r="1199" spans="1:18">
      <c r="A1199" s="552">
        <v>1198</v>
      </c>
      <c r="B1199" s="403">
        <v>43411.654166666667</v>
      </c>
      <c r="C1199" t="s">
        <v>96</v>
      </c>
      <c r="D1199">
        <v>0.01</v>
      </c>
      <c r="E1199" t="s">
        <v>253</v>
      </c>
      <c r="F1199">
        <v>1.1466000000000001</v>
      </c>
      <c r="I1199" s="403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1276</v>
      </c>
      <c r="Q1199">
        <v>470</v>
      </c>
      <c r="R1199" t="s">
        <v>96</v>
      </c>
    </row>
    <row r="1200" spans="1:18">
      <c r="A1200" s="552">
        <v>1199</v>
      </c>
      <c r="B1200" s="403">
        <v>43411.79791666667</v>
      </c>
      <c r="C1200" t="s">
        <v>96</v>
      </c>
      <c r="D1200">
        <v>0.02</v>
      </c>
      <c r="E1200" t="s">
        <v>253</v>
      </c>
      <c r="F1200">
        <v>1.1452</v>
      </c>
      <c r="I1200" s="403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1278</v>
      </c>
      <c r="Q1200">
        <v>470</v>
      </c>
      <c r="R1200" t="s">
        <v>96</v>
      </c>
    </row>
    <row r="1201" spans="1:18">
      <c r="A1201" s="552">
        <v>1200</v>
      </c>
      <c r="B1201" s="403">
        <v>43411.931944444441</v>
      </c>
      <c r="C1201" t="s">
        <v>96</v>
      </c>
      <c r="D1201">
        <v>0.03</v>
      </c>
      <c r="E1201" t="s">
        <v>253</v>
      </c>
      <c r="F1201">
        <v>1.1436999999999999</v>
      </c>
      <c r="I1201" s="403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1279</v>
      </c>
      <c r="Q1201">
        <v>470</v>
      </c>
      <c r="R1201" t="s">
        <v>96</v>
      </c>
    </row>
    <row r="1202" spans="1:18">
      <c r="A1202" s="552">
        <v>1202</v>
      </c>
      <c r="B1202" s="403">
        <v>43412.338194444441</v>
      </c>
      <c r="C1202" t="s">
        <v>96</v>
      </c>
      <c r="D1202">
        <v>0.04</v>
      </c>
      <c r="E1202" t="s">
        <v>253</v>
      </c>
      <c r="F1202">
        <v>1.1420999999999999</v>
      </c>
      <c r="I1202" s="403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1281</v>
      </c>
      <c r="Q1202">
        <v>470</v>
      </c>
      <c r="R1202" t="s">
        <v>96</v>
      </c>
    </row>
    <row r="1203" spans="1:18">
      <c r="A1203" s="552">
        <v>1209</v>
      </c>
      <c r="B1203" s="403">
        <v>43412.780555555553</v>
      </c>
      <c r="C1203" t="s">
        <v>96</v>
      </c>
      <c r="D1203">
        <v>0.06</v>
      </c>
      <c r="E1203" t="s">
        <v>253</v>
      </c>
      <c r="F1203">
        <v>1.1400999999999999</v>
      </c>
      <c r="I1203" s="403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1282</v>
      </c>
      <c r="Q1203">
        <v>470</v>
      </c>
      <c r="R1203" t="s">
        <v>96</v>
      </c>
    </row>
    <row r="1204" spans="1:18">
      <c r="A1204" s="552">
        <v>1211</v>
      </c>
      <c r="B1204" s="403">
        <v>43412.838194444441</v>
      </c>
      <c r="C1204" t="s">
        <v>96</v>
      </c>
      <c r="D1204">
        <v>0.09</v>
      </c>
      <c r="E1204" t="s">
        <v>253</v>
      </c>
      <c r="F1204">
        <v>1.1377999999999999</v>
      </c>
      <c r="I1204" s="403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1283</v>
      </c>
      <c r="Q1204">
        <v>470</v>
      </c>
      <c r="R1204" t="s">
        <v>96</v>
      </c>
    </row>
    <row r="1205" spans="1:18">
      <c r="A1205" s="552">
        <v>1215</v>
      </c>
      <c r="B1205" s="403">
        <v>43413.194444444445</v>
      </c>
      <c r="C1205" t="s">
        <v>96</v>
      </c>
      <c r="D1205">
        <v>0.13</v>
      </c>
      <c r="E1205" t="s">
        <v>253</v>
      </c>
      <c r="F1205">
        <v>1.1352</v>
      </c>
      <c r="I1205" s="403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1280</v>
      </c>
      <c r="Q1205">
        <v>470</v>
      </c>
      <c r="R1205" t="s">
        <v>96</v>
      </c>
    </row>
    <row r="1206" spans="1:18">
      <c r="A1206" s="552">
        <v>1221</v>
      </c>
      <c r="B1206" s="403">
        <v>43413.75277777778</v>
      </c>
      <c r="C1206" t="s">
        <v>96</v>
      </c>
      <c r="D1206">
        <v>0.2</v>
      </c>
      <c r="E1206" t="s">
        <v>253</v>
      </c>
      <c r="F1206">
        <v>1.1319999999999999</v>
      </c>
      <c r="I1206" s="403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1275</v>
      </c>
      <c r="Q1206">
        <v>470</v>
      </c>
      <c r="R1206" t="s">
        <v>96</v>
      </c>
    </row>
    <row r="1207" spans="1:18">
      <c r="A1207" s="552">
        <v>1224</v>
      </c>
      <c r="B1207" s="403">
        <v>43416.321527777778</v>
      </c>
      <c r="C1207" t="s">
        <v>96</v>
      </c>
      <c r="D1207">
        <v>0.32</v>
      </c>
      <c r="E1207" t="s">
        <v>253</v>
      </c>
      <c r="F1207">
        <v>1.1279999999999999</v>
      </c>
      <c r="I1207" s="403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1274</v>
      </c>
      <c r="Q1207">
        <v>470</v>
      </c>
      <c r="R1207" t="s">
        <v>96</v>
      </c>
    </row>
    <row r="1208" spans="1:18">
      <c r="A1208" s="552">
        <v>1230</v>
      </c>
      <c r="B1208" s="403">
        <v>43416.924305555556</v>
      </c>
      <c r="C1208" t="s">
        <v>96</v>
      </c>
      <c r="D1208">
        <v>0.52</v>
      </c>
      <c r="E1208" t="s">
        <v>253</v>
      </c>
      <c r="F1208">
        <v>1.1228</v>
      </c>
      <c r="I1208" s="403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1273</v>
      </c>
      <c r="Q1208">
        <v>470</v>
      </c>
      <c r="R1208" t="s">
        <v>96</v>
      </c>
    </row>
    <row r="1209" spans="1:18">
      <c r="A1209" s="552">
        <v>1201</v>
      </c>
      <c r="B1209" s="403">
        <v>43411.962500000001</v>
      </c>
      <c r="C1209" t="s">
        <v>97</v>
      </c>
      <c r="D1209">
        <v>0.01</v>
      </c>
      <c r="E1209" t="s">
        <v>253</v>
      </c>
      <c r="F1209">
        <v>1.1432</v>
      </c>
      <c r="I1209" s="403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502</v>
      </c>
      <c r="Q1209">
        <v>471</v>
      </c>
      <c r="R1209" t="s">
        <v>97</v>
      </c>
    </row>
    <row r="1210" spans="1:18">
      <c r="A1210" s="552">
        <v>1203</v>
      </c>
      <c r="B1210" s="403">
        <v>43412.357638888891</v>
      </c>
      <c r="C1210" t="s">
        <v>97</v>
      </c>
      <c r="D1210">
        <v>0.01</v>
      </c>
      <c r="E1210" t="s">
        <v>253</v>
      </c>
      <c r="F1210">
        <v>1.1425000000000001</v>
      </c>
      <c r="I1210" s="403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502</v>
      </c>
      <c r="Q1210">
        <v>472</v>
      </c>
      <c r="R1210" t="s">
        <v>97</v>
      </c>
    </row>
    <row r="1211" spans="1:18">
      <c r="A1211" s="552">
        <v>1204</v>
      </c>
      <c r="B1211" s="403">
        <v>43412.377083333333</v>
      </c>
      <c r="C1211" t="s">
        <v>97</v>
      </c>
      <c r="D1211">
        <v>0.01</v>
      </c>
      <c r="E1211" t="s">
        <v>253</v>
      </c>
      <c r="F1211">
        <v>1.1437999999999999</v>
      </c>
      <c r="I1211" s="403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1294</v>
      </c>
      <c r="Q1211">
        <v>472</v>
      </c>
      <c r="R1211" t="s">
        <v>97</v>
      </c>
    </row>
    <row r="1212" spans="1:18">
      <c r="A1212" s="552">
        <v>1205</v>
      </c>
      <c r="B1212" s="403">
        <v>43412.435416666667</v>
      </c>
      <c r="C1212" t="s">
        <v>97</v>
      </c>
      <c r="D1212">
        <v>0.01</v>
      </c>
      <c r="E1212" t="s">
        <v>253</v>
      </c>
      <c r="F1212">
        <v>1.1422000000000001</v>
      </c>
      <c r="I1212" s="403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504</v>
      </c>
      <c r="Q1212">
        <v>473</v>
      </c>
      <c r="R1212" t="s">
        <v>97</v>
      </c>
    </row>
    <row r="1213" spans="1:18">
      <c r="A1213" s="552">
        <v>1206</v>
      </c>
      <c r="B1213" s="403">
        <v>43412.546527777777</v>
      </c>
      <c r="C1213" t="s">
        <v>97</v>
      </c>
      <c r="D1213">
        <v>0.01</v>
      </c>
      <c r="E1213" t="s">
        <v>253</v>
      </c>
      <c r="F1213">
        <v>1.1415999999999999</v>
      </c>
      <c r="I1213" s="403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502</v>
      </c>
      <c r="Q1213">
        <v>474</v>
      </c>
      <c r="R1213" t="s">
        <v>97</v>
      </c>
    </row>
    <row r="1214" spans="1:18">
      <c r="A1214" s="552">
        <v>1207</v>
      </c>
      <c r="B1214" s="403">
        <v>43412.59652777778</v>
      </c>
      <c r="C1214" t="s">
        <v>97</v>
      </c>
      <c r="D1214">
        <v>0.01</v>
      </c>
      <c r="E1214" t="s">
        <v>253</v>
      </c>
      <c r="F1214">
        <v>1.1428</v>
      </c>
      <c r="I1214" s="403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1293</v>
      </c>
      <c r="Q1214">
        <v>474</v>
      </c>
      <c r="R1214" t="s">
        <v>97</v>
      </c>
    </row>
    <row r="1215" spans="1:18">
      <c r="A1215" s="552">
        <v>1208</v>
      </c>
      <c r="B1215" s="403">
        <v>43412.681250000001</v>
      </c>
      <c r="C1215" t="s">
        <v>97</v>
      </c>
      <c r="D1215">
        <v>0.01</v>
      </c>
      <c r="E1215" t="s">
        <v>253</v>
      </c>
      <c r="F1215">
        <v>1.1442000000000001</v>
      </c>
      <c r="I1215" s="403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1292</v>
      </c>
      <c r="Q1215">
        <v>474</v>
      </c>
      <c r="R1215" t="s">
        <v>97</v>
      </c>
    </row>
    <row r="1216" spans="1:18">
      <c r="A1216" s="552">
        <v>1210</v>
      </c>
      <c r="B1216" s="403">
        <v>43412.835416666669</v>
      </c>
      <c r="C1216" t="s">
        <v>97</v>
      </c>
      <c r="D1216">
        <v>0.01</v>
      </c>
      <c r="E1216" t="s">
        <v>253</v>
      </c>
      <c r="F1216">
        <v>1.1408</v>
      </c>
      <c r="I1216" s="403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490</v>
      </c>
      <c r="Q1216">
        <v>475</v>
      </c>
      <c r="R1216" t="s">
        <v>97</v>
      </c>
    </row>
    <row r="1217" spans="1:18">
      <c r="A1217" s="552">
        <v>1212</v>
      </c>
      <c r="B1217" s="403">
        <v>43412.840277777781</v>
      </c>
      <c r="C1217" t="s">
        <v>97</v>
      </c>
      <c r="D1217">
        <v>0.01</v>
      </c>
      <c r="E1217" t="s">
        <v>253</v>
      </c>
      <c r="F1217">
        <v>1.1384000000000001</v>
      </c>
      <c r="I1217" s="403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490</v>
      </c>
      <c r="Q1217">
        <v>476</v>
      </c>
      <c r="R1217" t="s">
        <v>97</v>
      </c>
    </row>
    <row r="1218" spans="1:18">
      <c r="A1218" s="552">
        <v>1213</v>
      </c>
      <c r="B1218" s="403">
        <v>43412.845138888886</v>
      </c>
      <c r="C1218" t="s">
        <v>97</v>
      </c>
      <c r="D1218">
        <v>0.01</v>
      </c>
      <c r="E1218" t="s">
        <v>253</v>
      </c>
      <c r="F1218">
        <v>1.1377999999999999</v>
      </c>
      <c r="I1218" s="403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490</v>
      </c>
      <c r="Q1218">
        <v>477</v>
      </c>
      <c r="R1218" t="s">
        <v>97</v>
      </c>
    </row>
    <row r="1219" spans="1:18">
      <c r="A1219" s="552">
        <v>1214</v>
      </c>
      <c r="B1219" s="403">
        <v>43412.881944444445</v>
      </c>
      <c r="C1219" t="s">
        <v>97</v>
      </c>
      <c r="D1219">
        <v>0.01</v>
      </c>
      <c r="E1219" t="s">
        <v>253</v>
      </c>
      <c r="F1219">
        <v>1.1364000000000001</v>
      </c>
      <c r="I1219" s="403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502</v>
      </c>
      <c r="Q1219">
        <v>478</v>
      </c>
      <c r="R1219" t="s">
        <v>97</v>
      </c>
    </row>
    <row r="1220" spans="1:18">
      <c r="A1220" s="552">
        <v>1216</v>
      </c>
      <c r="B1220" s="403">
        <v>43413.352777777778</v>
      </c>
      <c r="C1220" t="s">
        <v>97</v>
      </c>
      <c r="D1220">
        <v>0.01</v>
      </c>
      <c r="E1220" t="s">
        <v>253</v>
      </c>
      <c r="F1220">
        <v>1.1345000000000001</v>
      </c>
      <c r="I1220" s="403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490</v>
      </c>
      <c r="Q1220">
        <v>479</v>
      </c>
      <c r="R1220" t="s">
        <v>97</v>
      </c>
    </row>
    <row r="1221" spans="1:18">
      <c r="A1221" s="552">
        <v>1217</v>
      </c>
      <c r="B1221" s="403">
        <v>43413.380555555559</v>
      </c>
      <c r="C1221" t="s">
        <v>97</v>
      </c>
      <c r="D1221">
        <v>0.01</v>
      </c>
      <c r="E1221" t="s">
        <v>253</v>
      </c>
      <c r="F1221">
        <v>1.1338999999999999</v>
      </c>
      <c r="I1221" s="403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502</v>
      </c>
      <c r="Q1221">
        <v>480</v>
      </c>
      <c r="R1221" t="s">
        <v>97</v>
      </c>
    </row>
    <row r="1222" spans="1:18">
      <c r="A1222" s="552">
        <v>1218</v>
      </c>
      <c r="B1222" s="403">
        <v>43413.525000000001</v>
      </c>
      <c r="C1222" t="s">
        <v>97</v>
      </c>
      <c r="D1222">
        <v>0.01</v>
      </c>
      <c r="E1222" t="s">
        <v>253</v>
      </c>
      <c r="F1222">
        <v>1.1351</v>
      </c>
      <c r="I1222" s="403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1291</v>
      </c>
      <c r="Q1222">
        <v>480</v>
      </c>
      <c r="R1222" t="s">
        <v>97</v>
      </c>
    </row>
    <row r="1223" spans="1:18">
      <c r="A1223" s="552">
        <v>1219</v>
      </c>
      <c r="B1223" s="403">
        <v>43413.613194444442</v>
      </c>
      <c r="C1223" t="s">
        <v>97</v>
      </c>
      <c r="D1223">
        <v>0.01</v>
      </c>
      <c r="E1223" t="s">
        <v>253</v>
      </c>
      <c r="F1223">
        <v>1.1337999999999999</v>
      </c>
      <c r="I1223" s="403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502</v>
      </c>
      <c r="Q1223">
        <v>481</v>
      </c>
      <c r="R1223" t="s">
        <v>97</v>
      </c>
    </row>
    <row r="1224" spans="1:18">
      <c r="A1224" s="552">
        <v>1220</v>
      </c>
      <c r="B1224" s="403">
        <v>43413.625694444447</v>
      </c>
      <c r="C1224" t="s">
        <v>97</v>
      </c>
      <c r="D1224">
        <v>0.01</v>
      </c>
      <c r="E1224" t="s">
        <v>253</v>
      </c>
      <c r="F1224">
        <v>1.135</v>
      </c>
      <c r="I1224" s="403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1290</v>
      </c>
      <c r="Q1224">
        <v>481</v>
      </c>
      <c r="R1224" t="s">
        <v>97</v>
      </c>
    </row>
    <row r="1225" spans="1:18">
      <c r="A1225" s="552">
        <v>1222</v>
      </c>
      <c r="B1225" s="403">
        <v>43413.756249999999</v>
      </c>
      <c r="C1225" t="s">
        <v>97</v>
      </c>
      <c r="D1225">
        <v>0.01</v>
      </c>
      <c r="E1225" t="s">
        <v>253</v>
      </c>
      <c r="F1225">
        <v>1.1319999999999999</v>
      </c>
      <c r="I1225" s="403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502</v>
      </c>
      <c r="Q1225">
        <v>482</v>
      </c>
      <c r="R1225" t="s">
        <v>97</v>
      </c>
    </row>
    <row r="1226" spans="1:18">
      <c r="A1226" s="552">
        <v>1223</v>
      </c>
      <c r="B1226" s="403">
        <v>43413.782638888886</v>
      </c>
      <c r="C1226" t="s">
        <v>97</v>
      </c>
      <c r="D1226">
        <v>0.01</v>
      </c>
      <c r="E1226" t="s">
        <v>253</v>
      </c>
      <c r="F1226">
        <v>1.1332</v>
      </c>
      <c r="I1226" s="403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1289</v>
      </c>
      <c r="Q1226">
        <v>482</v>
      </c>
      <c r="R1226" t="s">
        <v>97</v>
      </c>
    </row>
    <row r="1227" spans="1:18">
      <c r="A1227" s="552">
        <v>1225</v>
      </c>
      <c r="B1227" s="403">
        <v>43416.324305555558</v>
      </c>
      <c r="C1227" t="s">
        <v>97</v>
      </c>
      <c r="D1227">
        <v>0.01</v>
      </c>
      <c r="E1227" t="s">
        <v>253</v>
      </c>
      <c r="F1227">
        <v>1.1278999999999999</v>
      </c>
      <c r="I1227" s="403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502</v>
      </c>
      <c r="Q1227">
        <v>483</v>
      </c>
      <c r="R1227" t="s">
        <v>97</v>
      </c>
    </row>
    <row r="1228" spans="1:18">
      <c r="A1228" s="552">
        <v>1226</v>
      </c>
      <c r="B1228" s="403">
        <v>43416.399305555555</v>
      </c>
      <c r="C1228" t="s">
        <v>97</v>
      </c>
      <c r="D1228">
        <v>0.01</v>
      </c>
      <c r="E1228" t="s">
        <v>253</v>
      </c>
      <c r="F1228">
        <v>1.1249</v>
      </c>
      <c r="I1228" s="403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502</v>
      </c>
      <c r="Q1228">
        <v>484</v>
      </c>
      <c r="R1228" t="s">
        <v>97</v>
      </c>
    </row>
    <row r="1229" spans="1:18">
      <c r="A1229" s="552">
        <v>1227</v>
      </c>
      <c r="B1229" s="403">
        <v>43416.415277777778</v>
      </c>
      <c r="C1229" t="s">
        <v>97</v>
      </c>
      <c r="D1229">
        <v>0.01</v>
      </c>
      <c r="E1229" t="s">
        <v>253</v>
      </c>
      <c r="F1229">
        <v>1.1261000000000001</v>
      </c>
      <c r="I1229" s="403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1288</v>
      </c>
      <c r="Q1229">
        <v>484</v>
      </c>
      <c r="R1229" t="s">
        <v>97</v>
      </c>
    </row>
    <row r="1230" spans="1:18">
      <c r="A1230" s="552">
        <v>1228</v>
      </c>
      <c r="B1230" s="403">
        <v>43416.62222222222</v>
      </c>
      <c r="C1230" t="s">
        <v>97</v>
      </c>
      <c r="D1230">
        <v>0.01</v>
      </c>
      <c r="E1230" t="s">
        <v>253</v>
      </c>
      <c r="F1230">
        <v>1.1274999999999999</v>
      </c>
      <c r="I1230" s="403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1287</v>
      </c>
      <c r="Q1230">
        <v>484</v>
      </c>
      <c r="R1230" t="s">
        <v>97</v>
      </c>
    </row>
    <row r="1231" spans="1:18">
      <c r="A1231" s="552">
        <v>1229</v>
      </c>
      <c r="B1231" s="403">
        <v>43416.728472222225</v>
      </c>
      <c r="C1231" t="s">
        <v>97</v>
      </c>
      <c r="D1231">
        <v>0.01</v>
      </c>
      <c r="E1231" t="s">
        <v>253</v>
      </c>
      <c r="F1231">
        <v>1.1246</v>
      </c>
      <c r="I1231" s="403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502</v>
      </c>
      <c r="Q1231">
        <v>485</v>
      </c>
      <c r="R1231" t="s">
        <v>97</v>
      </c>
    </row>
    <row r="1232" spans="1:18">
      <c r="A1232" s="552">
        <v>1231</v>
      </c>
      <c r="B1232" s="403">
        <v>43417.081944444442</v>
      </c>
      <c r="C1232" t="s">
        <v>97</v>
      </c>
      <c r="D1232">
        <v>0.01</v>
      </c>
      <c r="E1232" t="s">
        <v>253</v>
      </c>
      <c r="F1232">
        <v>1.1227</v>
      </c>
      <c r="I1232" s="403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502</v>
      </c>
      <c r="Q1232">
        <v>486</v>
      </c>
      <c r="R1232" t="s">
        <v>97</v>
      </c>
    </row>
    <row r="1233" spans="1:18">
      <c r="A1233" s="552">
        <v>1232</v>
      </c>
      <c r="B1233" s="403">
        <v>43417.188888888886</v>
      </c>
      <c r="C1233" t="s">
        <v>97</v>
      </c>
      <c r="D1233">
        <v>0.01</v>
      </c>
      <c r="E1233" t="s">
        <v>253</v>
      </c>
      <c r="F1233">
        <v>1.1240000000000001</v>
      </c>
      <c r="I1233" s="403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1286</v>
      </c>
      <c r="Q1233">
        <v>486</v>
      </c>
      <c r="R1233" t="s">
        <v>97</v>
      </c>
    </row>
    <row r="1234" spans="1:18">
      <c r="A1234" s="552">
        <v>1233</v>
      </c>
      <c r="B1234" s="403">
        <v>43417.338888888888</v>
      </c>
      <c r="C1234" t="s">
        <v>97</v>
      </c>
      <c r="D1234">
        <v>0.01</v>
      </c>
      <c r="E1234" t="s">
        <v>253</v>
      </c>
      <c r="F1234">
        <v>1.1254999999999999</v>
      </c>
      <c r="I1234" s="403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1285</v>
      </c>
      <c r="Q1234">
        <v>486</v>
      </c>
      <c r="R1234" t="s">
        <v>97</v>
      </c>
    </row>
    <row r="1235" spans="1:18">
      <c r="A1235" s="552">
        <v>1234</v>
      </c>
      <c r="B1235" s="403">
        <v>43417.390277777777</v>
      </c>
      <c r="C1235" t="s">
        <v>97</v>
      </c>
      <c r="D1235">
        <v>0.01</v>
      </c>
      <c r="E1235" t="s">
        <v>253</v>
      </c>
      <c r="F1235">
        <v>1.1231</v>
      </c>
      <c r="I1235" s="403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502</v>
      </c>
      <c r="Q1235">
        <v>487</v>
      </c>
      <c r="R1235" t="s">
        <v>97</v>
      </c>
    </row>
    <row r="1236" spans="1:18">
      <c r="A1236" s="552">
        <v>1235</v>
      </c>
      <c r="B1236" s="403">
        <v>43417.400694444441</v>
      </c>
      <c r="C1236" t="s">
        <v>97</v>
      </c>
      <c r="D1236">
        <v>0.01</v>
      </c>
      <c r="E1236" t="s">
        <v>253</v>
      </c>
      <c r="F1236">
        <v>1.1246</v>
      </c>
      <c r="I1236" s="403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1284</v>
      </c>
      <c r="Q1236">
        <v>487</v>
      </c>
      <c r="R1236" t="s">
        <v>97</v>
      </c>
    </row>
    <row r="1237" spans="1:18">
      <c r="A1237" s="552">
        <v>1236</v>
      </c>
      <c r="B1237" s="403">
        <v>43417.463888888888</v>
      </c>
      <c r="C1237" t="s">
        <v>97</v>
      </c>
      <c r="D1237">
        <v>0.01</v>
      </c>
      <c r="E1237" t="s">
        <v>253</v>
      </c>
      <c r="F1237">
        <v>1.1229</v>
      </c>
      <c r="I1237" s="403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502</v>
      </c>
      <c r="Q1237">
        <v>488</v>
      </c>
      <c r="R1237" t="s">
        <v>97</v>
      </c>
    </row>
    <row r="1238" spans="1:18">
      <c r="A1238" s="552">
        <v>1237</v>
      </c>
      <c r="B1238" s="403">
        <v>43417.505555555559</v>
      </c>
      <c r="C1238" t="s">
        <v>97</v>
      </c>
      <c r="D1238">
        <v>0.01</v>
      </c>
      <c r="E1238" t="s">
        <v>253</v>
      </c>
      <c r="F1238">
        <v>1.1241000000000001</v>
      </c>
      <c r="I1238" s="403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1266</v>
      </c>
      <c r="Q1238">
        <v>488</v>
      </c>
      <c r="R1238" t="s">
        <v>97</v>
      </c>
    </row>
    <row r="1239" spans="1:18">
      <c r="A1239" s="552">
        <v>1238</v>
      </c>
      <c r="B1239" s="403">
        <v>43417.557638888888</v>
      </c>
      <c r="C1239" t="s">
        <v>97</v>
      </c>
      <c r="D1239">
        <v>0.01</v>
      </c>
      <c r="E1239" t="s">
        <v>253</v>
      </c>
      <c r="F1239">
        <v>1.1254999999999999</v>
      </c>
      <c r="I1239" s="403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1264</v>
      </c>
      <c r="Q1239">
        <v>488</v>
      </c>
      <c r="R1239" t="s">
        <v>97</v>
      </c>
    </row>
    <row r="1240" spans="1:18">
      <c r="A1240" s="552">
        <v>1239</v>
      </c>
      <c r="B1240" s="403">
        <v>43417.597916666666</v>
      </c>
      <c r="C1240" t="s">
        <v>97</v>
      </c>
      <c r="D1240">
        <v>0.02</v>
      </c>
      <c r="E1240" t="s">
        <v>253</v>
      </c>
      <c r="F1240">
        <v>1.1269</v>
      </c>
      <c r="I1240" s="403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1265</v>
      </c>
      <c r="Q1240">
        <v>488</v>
      </c>
      <c r="R1240" t="s">
        <v>97</v>
      </c>
    </row>
    <row r="1241" spans="1:18">
      <c r="A1241" s="552">
        <v>1240</v>
      </c>
      <c r="B1241" s="403">
        <v>43417.718055555553</v>
      </c>
      <c r="C1241" t="s">
        <v>97</v>
      </c>
      <c r="D1241">
        <v>0.03</v>
      </c>
      <c r="E1241" t="s">
        <v>253</v>
      </c>
      <c r="F1241">
        <v>1.1284000000000001</v>
      </c>
      <c r="I1241" s="403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1263</v>
      </c>
      <c r="Q1241">
        <v>488</v>
      </c>
      <c r="R1241" t="s">
        <v>97</v>
      </c>
    </row>
    <row r="1242" spans="1:18">
      <c r="A1242" s="552">
        <v>1241</v>
      </c>
      <c r="B1242" s="403">
        <v>43418.001388888886</v>
      </c>
      <c r="C1242" t="s">
        <v>97</v>
      </c>
      <c r="D1242">
        <v>0.04</v>
      </c>
      <c r="E1242" t="s">
        <v>253</v>
      </c>
      <c r="F1242">
        <v>1.1301000000000001</v>
      </c>
      <c r="I1242" s="403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1262</v>
      </c>
      <c r="Q1242">
        <v>488</v>
      </c>
      <c r="R1242" t="s">
        <v>97</v>
      </c>
    </row>
    <row r="1243" spans="1:18">
      <c r="A1243" s="552">
        <v>1242</v>
      </c>
      <c r="B1243" s="403">
        <v>43418.661805555559</v>
      </c>
      <c r="C1243" t="s">
        <v>97</v>
      </c>
      <c r="D1243">
        <v>0.06</v>
      </c>
      <c r="E1243" t="s">
        <v>253</v>
      </c>
      <c r="F1243">
        <v>1.1324000000000001</v>
      </c>
      <c r="I1243" s="403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1261</v>
      </c>
      <c r="Q1243">
        <v>488</v>
      </c>
      <c r="R1243" t="s">
        <v>97</v>
      </c>
    </row>
    <row r="1244" spans="1:18">
      <c r="A1244" s="552">
        <v>1253</v>
      </c>
      <c r="B1244" s="403">
        <v>43419.381944444445</v>
      </c>
      <c r="C1244" t="s">
        <v>97</v>
      </c>
      <c r="D1244">
        <v>0.09</v>
      </c>
      <c r="E1244" t="s">
        <v>253</v>
      </c>
      <c r="F1244">
        <v>1.1347</v>
      </c>
      <c r="I1244" s="403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1260</v>
      </c>
      <c r="Q1244">
        <v>488</v>
      </c>
      <c r="R1244" t="s">
        <v>97</v>
      </c>
    </row>
    <row r="1245" spans="1:18">
      <c r="A1245" s="552">
        <v>1243</v>
      </c>
      <c r="B1245" s="403">
        <v>43418.665277777778</v>
      </c>
      <c r="C1245" t="s">
        <v>96</v>
      </c>
      <c r="D1245">
        <v>0.01</v>
      </c>
      <c r="E1245" t="s">
        <v>253</v>
      </c>
      <c r="F1245">
        <v>1.1335</v>
      </c>
      <c r="I1245" s="403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502</v>
      </c>
      <c r="Q1245">
        <v>489</v>
      </c>
      <c r="R1245" t="s">
        <v>96</v>
      </c>
    </row>
    <row r="1246" spans="1:18">
      <c r="A1246" s="552">
        <v>1244</v>
      </c>
      <c r="B1246" s="403">
        <v>43418.677083333336</v>
      </c>
      <c r="C1246" t="s">
        <v>96</v>
      </c>
      <c r="D1246">
        <v>0.01</v>
      </c>
      <c r="E1246" t="s">
        <v>253</v>
      </c>
      <c r="F1246">
        <v>1.1322000000000001</v>
      </c>
      <c r="I1246" s="403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1272</v>
      </c>
      <c r="Q1246">
        <v>489</v>
      </c>
      <c r="R1246" t="s">
        <v>96</v>
      </c>
    </row>
    <row r="1247" spans="1:18">
      <c r="A1247" s="552">
        <v>1245</v>
      </c>
      <c r="B1247" s="403">
        <v>43418.688194444447</v>
      </c>
      <c r="C1247" t="s">
        <v>96</v>
      </c>
      <c r="D1247">
        <v>0.01</v>
      </c>
      <c r="E1247" t="s">
        <v>253</v>
      </c>
      <c r="F1247">
        <v>1.1308</v>
      </c>
      <c r="I1247" s="403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1271</v>
      </c>
      <c r="Q1247">
        <v>489</v>
      </c>
      <c r="R1247" t="s">
        <v>96</v>
      </c>
    </row>
    <row r="1248" spans="1:18">
      <c r="A1248" s="552">
        <v>1246</v>
      </c>
      <c r="B1248" s="403">
        <v>43418.779166666667</v>
      </c>
      <c r="C1248" t="s">
        <v>96</v>
      </c>
      <c r="D1248">
        <v>0.02</v>
      </c>
      <c r="E1248" t="s">
        <v>253</v>
      </c>
      <c r="F1248">
        <v>1.1289</v>
      </c>
      <c r="I1248" s="403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1270</v>
      </c>
      <c r="Q1248">
        <v>489</v>
      </c>
      <c r="R1248" t="s">
        <v>96</v>
      </c>
    </row>
    <row r="1249" spans="1:18">
      <c r="A1249" s="552">
        <v>1247</v>
      </c>
      <c r="B1249" s="403">
        <v>43418.845833333333</v>
      </c>
      <c r="C1249" t="s">
        <v>96</v>
      </c>
      <c r="D1249">
        <v>0.01</v>
      </c>
      <c r="E1249" t="s">
        <v>253</v>
      </c>
      <c r="F1249">
        <v>1.1322000000000001</v>
      </c>
      <c r="I1249" s="403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502</v>
      </c>
      <c r="Q1249">
        <v>490</v>
      </c>
      <c r="R1249" t="s">
        <v>96</v>
      </c>
    </row>
    <row r="1250" spans="1:18">
      <c r="A1250" s="552">
        <v>1248</v>
      </c>
      <c r="B1250" s="403">
        <v>43418.849305555559</v>
      </c>
      <c r="C1250" t="s">
        <v>96</v>
      </c>
      <c r="D1250">
        <v>0.01</v>
      </c>
      <c r="E1250" t="s">
        <v>253</v>
      </c>
      <c r="F1250">
        <v>1.1309</v>
      </c>
      <c r="I1250" s="403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1269</v>
      </c>
      <c r="Q1250">
        <v>490</v>
      </c>
      <c r="R1250" t="s">
        <v>96</v>
      </c>
    </row>
    <row r="1251" spans="1:18">
      <c r="A1251" s="552">
        <v>1249</v>
      </c>
      <c r="B1251" s="403">
        <v>43418.872916666667</v>
      </c>
      <c r="C1251" t="s">
        <v>96</v>
      </c>
      <c r="D1251">
        <v>0.01</v>
      </c>
      <c r="E1251" t="s">
        <v>253</v>
      </c>
      <c r="F1251">
        <v>1.1334</v>
      </c>
      <c r="I1251" s="403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502</v>
      </c>
      <c r="Q1251">
        <v>491</v>
      </c>
      <c r="R1251" t="s">
        <v>96</v>
      </c>
    </row>
    <row r="1252" spans="1:18">
      <c r="A1252" s="552">
        <v>1250</v>
      </c>
      <c r="B1252" s="403">
        <v>43418.916666666664</v>
      </c>
      <c r="C1252" t="s">
        <v>96</v>
      </c>
      <c r="D1252">
        <v>0.01</v>
      </c>
      <c r="E1252" t="s">
        <v>253</v>
      </c>
      <c r="F1252">
        <v>1.1321000000000001</v>
      </c>
      <c r="I1252" s="403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1268</v>
      </c>
      <c r="Q1252">
        <v>491</v>
      </c>
      <c r="R1252" t="s">
        <v>96</v>
      </c>
    </row>
    <row r="1253" spans="1:18">
      <c r="A1253" s="552">
        <v>1251</v>
      </c>
      <c r="B1253" s="403">
        <v>43418.947916666664</v>
      </c>
      <c r="C1253" t="s">
        <v>96</v>
      </c>
      <c r="D1253">
        <v>0.01</v>
      </c>
      <c r="E1253" t="s">
        <v>253</v>
      </c>
      <c r="F1253">
        <v>1.1308</v>
      </c>
      <c r="I1253" s="403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1267</v>
      </c>
      <c r="Q1253">
        <v>491</v>
      </c>
      <c r="R1253" t="s">
        <v>96</v>
      </c>
    </row>
    <row r="1254" spans="1:18">
      <c r="A1254" s="552">
        <v>1252</v>
      </c>
      <c r="B1254" s="403">
        <v>43419.335416666669</v>
      </c>
      <c r="C1254" t="s">
        <v>96</v>
      </c>
      <c r="D1254">
        <v>0.01</v>
      </c>
      <c r="E1254" t="s">
        <v>253</v>
      </c>
      <c r="F1254">
        <v>1.1335999999999999</v>
      </c>
      <c r="I1254" s="403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502</v>
      </c>
      <c r="Q1254">
        <v>492</v>
      </c>
      <c r="R1254" t="s">
        <v>96</v>
      </c>
    </row>
    <row r="1255" spans="1:18">
      <c r="A1255" s="552">
        <v>1254</v>
      </c>
      <c r="B1255" s="403">
        <v>43419.384722222225</v>
      </c>
      <c r="C1255" t="s">
        <v>96</v>
      </c>
      <c r="D1255">
        <v>0.01</v>
      </c>
      <c r="E1255" t="s">
        <v>253</v>
      </c>
      <c r="F1255">
        <v>1.1345000000000001</v>
      </c>
      <c r="I1255" s="403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502</v>
      </c>
      <c r="Q1255">
        <v>493</v>
      </c>
      <c r="R1255" t="s">
        <v>96</v>
      </c>
    </row>
    <row r="1256" spans="1:18">
      <c r="A1256" s="552">
        <v>1255</v>
      </c>
      <c r="B1256" s="403">
        <v>43419.412499999999</v>
      </c>
      <c r="C1256" t="s">
        <v>96</v>
      </c>
      <c r="D1256">
        <v>0.01</v>
      </c>
      <c r="E1256" t="s">
        <v>253</v>
      </c>
      <c r="F1256">
        <v>1.1332</v>
      </c>
      <c r="I1256" s="403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1259</v>
      </c>
      <c r="Q1256">
        <v>493</v>
      </c>
      <c r="R1256" t="s">
        <v>96</v>
      </c>
    </row>
    <row r="1257" spans="1:18">
      <c r="A1257" s="552">
        <v>1256</v>
      </c>
      <c r="B1257" s="403">
        <v>43419.413888888892</v>
      </c>
      <c r="C1257" t="s">
        <v>96</v>
      </c>
      <c r="D1257">
        <v>0.01</v>
      </c>
      <c r="E1257" t="s">
        <v>253</v>
      </c>
      <c r="F1257">
        <v>1.1318999999999999</v>
      </c>
      <c r="I1257" s="403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1258</v>
      </c>
      <c r="Q1257">
        <v>493</v>
      </c>
      <c r="R1257" t="s">
        <v>96</v>
      </c>
    </row>
    <row r="1258" spans="1:18">
      <c r="A1258" s="552">
        <v>1257</v>
      </c>
      <c r="B1258" s="403">
        <v>43419.450694444444</v>
      </c>
      <c r="C1258" t="s">
        <v>96</v>
      </c>
      <c r="D1258">
        <v>0.02</v>
      </c>
      <c r="E1258" t="s">
        <v>253</v>
      </c>
      <c r="F1258">
        <v>1.1303000000000001</v>
      </c>
      <c r="I1258" s="403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1257</v>
      </c>
      <c r="Q1258">
        <v>493</v>
      </c>
      <c r="R1258" t="s">
        <v>96</v>
      </c>
    </row>
    <row r="1259" spans="1:18">
      <c r="A1259" s="552">
        <v>1258</v>
      </c>
      <c r="B1259" s="403">
        <v>43419.45416666667</v>
      </c>
      <c r="C1259" t="s">
        <v>96</v>
      </c>
      <c r="D1259">
        <v>0.03</v>
      </c>
      <c r="E1259" t="s">
        <v>253</v>
      </c>
      <c r="F1259">
        <v>1.1288</v>
      </c>
      <c r="I1259" s="403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1256</v>
      </c>
      <c r="Q1259">
        <v>493</v>
      </c>
      <c r="R1259" t="s">
        <v>96</v>
      </c>
    </row>
    <row r="1260" spans="1:18">
      <c r="A1260" s="552">
        <v>1259</v>
      </c>
      <c r="B1260" s="403">
        <v>43419.474305555559</v>
      </c>
      <c r="C1260" t="s">
        <v>97</v>
      </c>
      <c r="D1260">
        <v>0.01</v>
      </c>
      <c r="E1260" t="s">
        <v>253</v>
      </c>
      <c r="F1260">
        <v>1.1284000000000001</v>
      </c>
      <c r="I1260" s="403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502</v>
      </c>
      <c r="Q1260">
        <v>494</v>
      </c>
      <c r="R1260" t="s">
        <v>97</v>
      </c>
    </row>
    <row r="1261" spans="1:18">
      <c r="A1261" s="552">
        <v>1260</v>
      </c>
      <c r="B1261" s="403">
        <v>43419.494444444441</v>
      </c>
      <c r="C1261" t="s">
        <v>97</v>
      </c>
      <c r="D1261">
        <v>0.01</v>
      </c>
      <c r="E1261" t="s">
        <v>253</v>
      </c>
      <c r="F1261">
        <v>1.1296999999999999</v>
      </c>
      <c r="I1261" s="403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1246</v>
      </c>
      <c r="Q1261">
        <v>494</v>
      </c>
      <c r="R1261" t="s">
        <v>97</v>
      </c>
    </row>
    <row r="1262" spans="1:18">
      <c r="A1262" s="552">
        <v>1261</v>
      </c>
      <c r="B1262" s="403">
        <v>43419.513194444444</v>
      </c>
      <c r="C1262" t="s">
        <v>97</v>
      </c>
      <c r="D1262">
        <v>0.01</v>
      </c>
      <c r="E1262" t="s">
        <v>253</v>
      </c>
      <c r="F1262">
        <v>1.1311</v>
      </c>
      <c r="I1262" s="403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1245</v>
      </c>
      <c r="Q1262">
        <v>494</v>
      </c>
      <c r="R1262" t="s">
        <v>97</v>
      </c>
    </row>
    <row r="1263" spans="1:18">
      <c r="A1263" s="552">
        <v>1262</v>
      </c>
      <c r="B1263" s="403">
        <v>43419.736805555556</v>
      </c>
      <c r="C1263" t="s">
        <v>97</v>
      </c>
      <c r="D1263">
        <v>0.02</v>
      </c>
      <c r="E1263" t="s">
        <v>253</v>
      </c>
      <c r="F1263">
        <v>1.1325000000000001</v>
      </c>
      <c r="I1263" s="403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1248</v>
      </c>
      <c r="Q1263">
        <v>494</v>
      </c>
      <c r="R1263" t="s">
        <v>97</v>
      </c>
    </row>
    <row r="1264" spans="1:18">
      <c r="A1264" s="552">
        <v>1266</v>
      </c>
      <c r="B1264" s="403">
        <v>43419.848611111112</v>
      </c>
      <c r="C1264" t="s">
        <v>97</v>
      </c>
      <c r="D1264">
        <v>0.03</v>
      </c>
      <c r="E1264" t="s">
        <v>253</v>
      </c>
      <c r="F1264">
        <v>1.1341000000000001</v>
      </c>
      <c r="I1264" s="403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1249</v>
      </c>
      <c r="Q1264">
        <v>494</v>
      </c>
      <c r="R1264" t="s">
        <v>97</v>
      </c>
    </row>
    <row r="1265" spans="1:18">
      <c r="A1265" s="552">
        <v>1272</v>
      </c>
      <c r="B1265" s="403">
        <v>43420.384027777778</v>
      </c>
      <c r="C1265" t="s">
        <v>97</v>
      </c>
      <c r="D1265">
        <v>0.04</v>
      </c>
      <c r="E1265" t="s">
        <v>253</v>
      </c>
      <c r="F1265">
        <v>1.1357999999999999</v>
      </c>
      <c r="I1265" s="403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1247</v>
      </c>
      <c r="Q1265">
        <v>494</v>
      </c>
      <c r="R1265" t="s">
        <v>97</v>
      </c>
    </row>
    <row r="1266" spans="1:18">
      <c r="A1266" s="552">
        <v>1276</v>
      </c>
      <c r="B1266" s="403">
        <v>43420.618055555555</v>
      </c>
      <c r="C1266" t="s">
        <v>97</v>
      </c>
      <c r="D1266">
        <v>0.06</v>
      </c>
      <c r="E1266" t="s">
        <v>253</v>
      </c>
      <c r="F1266">
        <v>1.1377999999999999</v>
      </c>
      <c r="I1266" s="403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1244</v>
      </c>
      <c r="Q1266">
        <v>494</v>
      </c>
      <c r="R1266" t="s">
        <v>97</v>
      </c>
    </row>
    <row r="1267" spans="1:18">
      <c r="A1267" s="552">
        <v>1277</v>
      </c>
      <c r="B1267" s="403">
        <v>43420.631944444445</v>
      </c>
      <c r="C1267" t="s">
        <v>97</v>
      </c>
      <c r="D1267">
        <v>0.09</v>
      </c>
      <c r="E1267" t="s">
        <v>253</v>
      </c>
      <c r="F1267">
        <v>1.1402000000000001</v>
      </c>
      <c r="I1267" s="403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1243</v>
      </c>
      <c r="Q1267">
        <v>494</v>
      </c>
      <c r="R1267" t="s">
        <v>97</v>
      </c>
    </row>
    <row r="1268" spans="1:18">
      <c r="A1268" s="552">
        <v>1283</v>
      </c>
      <c r="B1268" s="403">
        <v>43423.410416666666</v>
      </c>
      <c r="C1268" t="s">
        <v>97</v>
      </c>
      <c r="D1268">
        <v>0.13</v>
      </c>
      <c r="E1268" t="s">
        <v>253</v>
      </c>
      <c r="F1268">
        <v>1.1428</v>
      </c>
      <c r="I1268" s="403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1242</v>
      </c>
      <c r="Q1268">
        <v>494</v>
      </c>
      <c r="R1268" t="s">
        <v>97</v>
      </c>
    </row>
    <row r="1269" spans="1:18">
      <c r="A1269" s="552">
        <v>1286</v>
      </c>
      <c r="B1269" s="403">
        <v>43423.6875</v>
      </c>
      <c r="C1269" t="s">
        <v>97</v>
      </c>
      <c r="D1269">
        <v>0.2</v>
      </c>
      <c r="E1269" t="s">
        <v>253</v>
      </c>
      <c r="F1269">
        <v>1.1460999999999999</v>
      </c>
      <c r="I1269" s="403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1241</v>
      </c>
      <c r="Q1269">
        <v>494</v>
      </c>
      <c r="R1269" t="s">
        <v>97</v>
      </c>
    </row>
    <row r="1270" spans="1:18">
      <c r="A1270" s="552">
        <v>1263</v>
      </c>
      <c r="B1270" s="403">
        <v>43419.785416666666</v>
      </c>
      <c r="C1270" t="s">
        <v>96</v>
      </c>
      <c r="D1270">
        <v>0.01</v>
      </c>
      <c r="E1270" t="s">
        <v>253</v>
      </c>
      <c r="F1270">
        <v>1.1323000000000001</v>
      </c>
      <c r="I1270" s="403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502</v>
      </c>
      <c r="Q1270">
        <v>495</v>
      </c>
      <c r="R1270" t="s">
        <v>96</v>
      </c>
    </row>
    <row r="1271" spans="1:18">
      <c r="A1271" s="552">
        <v>1264</v>
      </c>
      <c r="B1271" s="403">
        <v>43419.82708333333</v>
      </c>
      <c r="C1271" t="s">
        <v>96</v>
      </c>
      <c r="D1271">
        <v>0.01</v>
      </c>
      <c r="E1271" t="s">
        <v>253</v>
      </c>
      <c r="F1271">
        <v>1.1331</v>
      </c>
      <c r="I1271" s="403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490</v>
      </c>
      <c r="Q1271">
        <v>496</v>
      </c>
      <c r="R1271" t="s">
        <v>96</v>
      </c>
    </row>
    <row r="1272" spans="1:18">
      <c r="A1272" s="552">
        <v>1265</v>
      </c>
      <c r="B1272" s="403">
        <v>43419.833333333336</v>
      </c>
      <c r="C1272" t="s">
        <v>96</v>
      </c>
      <c r="D1272">
        <v>0.01</v>
      </c>
      <c r="E1272" t="s">
        <v>253</v>
      </c>
      <c r="F1272">
        <v>1.1318999999999999</v>
      </c>
      <c r="I1272" s="403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561</v>
      </c>
      <c r="Q1272">
        <v>496</v>
      </c>
      <c r="R1272" t="s">
        <v>96</v>
      </c>
    </row>
    <row r="1273" spans="1:18">
      <c r="A1273" s="552">
        <v>1267</v>
      </c>
      <c r="B1273" s="403">
        <v>43419.85833333333</v>
      </c>
      <c r="C1273" t="s">
        <v>96</v>
      </c>
      <c r="D1273">
        <v>0.01</v>
      </c>
      <c r="E1273" t="s">
        <v>253</v>
      </c>
      <c r="F1273">
        <v>1.1355999999999999</v>
      </c>
      <c r="I1273" s="403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502</v>
      </c>
      <c r="Q1273">
        <v>497</v>
      </c>
      <c r="R1273" t="s">
        <v>96</v>
      </c>
    </row>
    <row r="1274" spans="1:18">
      <c r="A1274" s="552">
        <v>1268</v>
      </c>
      <c r="B1274" s="403">
        <v>43419.87777777778</v>
      </c>
      <c r="C1274" t="s">
        <v>96</v>
      </c>
      <c r="D1274">
        <v>0.01</v>
      </c>
      <c r="E1274" t="s">
        <v>253</v>
      </c>
      <c r="F1274">
        <v>1.1339999999999999</v>
      </c>
      <c r="I1274" s="403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1255</v>
      </c>
      <c r="Q1274">
        <v>497</v>
      </c>
      <c r="R1274" t="s">
        <v>96</v>
      </c>
    </row>
    <row r="1275" spans="1:18">
      <c r="A1275" s="552">
        <v>1269</v>
      </c>
      <c r="B1275" s="403">
        <v>43419.944444444445</v>
      </c>
      <c r="C1275" t="s">
        <v>96</v>
      </c>
      <c r="D1275">
        <v>0.01</v>
      </c>
      <c r="E1275" t="s">
        <v>253</v>
      </c>
      <c r="F1275">
        <v>1.1326000000000001</v>
      </c>
      <c r="I1275" s="403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1254</v>
      </c>
      <c r="Q1275">
        <v>497</v>
      </c>
      <c r="R1275" t="s">
        <v>96</v>
      </c>
    </row>
    <row r="1276" spans="1:18">
      <c r="A1276" s="552">
        <v>1270</v>
      </c>
      <c r="B1276" s="403">
        <v>43420.361805555556</v>
      </c>
      <c r="C1276" t="s">
        <v>96</v>
      </c>
      <c r="D1276">
        <v>0.01</v>
      </c>
      <c r="E1276" t="s">
        <v>253</v>
      </c>
      <c r="F1276">
        <v>1.1351</v>
      </c>
      <c r="I1276" s="403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490</v>
      </c>
      <c r="Q1276">
        <v>498</v>
      </c>
      <c r="R1276" t="s">
        <v>96</v>
      </c>
    </row>
    <row r="1277" spans="1:18">
      <c r="A1277" s="552">
        <v>1271</v>
      </c>
      <c r="B1277" s="403">
        <v>43420.372916666667</v>
      </c>
      <c r="C1277" t="s">
        <v>96</v>
      </c>
      <c r="D1277">
        <v>0.01</v>
      </c>
      <c r="E1277" t="s">
        <v>253</v>
      </c>
      <c r="F1277">
        <v>1.1338999999999999</v>
      </c>
      <c r="I1277" s="403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562</v>
      </c>
      <c r="Q1277">
        <v>498</v>
      </c>
      <c r="R1277" t="s">
        <v>96</v>
      </c>
    </row>
    <row r="1278" spans="1:18">
      <c r="A1278" s="552">
        <v>1273</v>
      </c>
      <c r="B1278" s="403">
        <v>43420.402777777781</v>
      </c>
      <c r="C1278" t="s">
        <v>96</v>
      </c>
      <c r="D1278">
        <v>0.01</v>
      </c>
      <c r="E1278" t="s">
        <v>253</v>
      </c>
      <c r="F1278">
        <v>1.1355999999999999</v>
      </c>
      <c r="I1278" s="403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502</v>
      </c>
      <c r="Q1278">
        <v>499</v>
      </c>
      <c r="R1278" t="s">
        <v>96</v>
      </c>
    </row>
    <row r="1279" spans="1:18">
      <c r="A1279" s="552">
        <v>1274</v>
      </c>
      <c r="B1279" s="403">
        <v>43420.45208333333</v>
      </c>
      <c r="C1279" t="s">
        <v>96</v>
      </c>
      <c r="D1279">
        <v>0.01</v>
      </c>
      <c r="E1279" t="s">
        <v>253</v>
      </c>
      <c r="F1279">
        <v>1.1343000000000001</v>
      </c>
      <c r="I1279" s="403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1253</v>
      </c>
      <c r="Q1279">
        <v>499</v>
      </c>
      <c r="R1279" t="s">
        <v>96</v>
      </c>
    </row>
    <row r="1280" spans="1:18">
      <c r="A1280" s="552">
        <v>1275</v>
      </c>
      <c r="B1280" s="403">
        <v>43420.479861111111</v>
      </c>
      <c r="C1280" t="s">
        <v>96</v>
      </c>
      <c r="D1280">
        <v>0.01</v>
      </c>
      <c r="E1280" t="s">
        <v>253</v>
      </c>
      <c r="F1280">
        <v>1.133</v>
      </c>
      <c r="I1280" s="403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1252</v>
      </c>
      <c r="Q1280">
        <v>499</v>
      </c>
      <c r="R1280" t="s">
        <v>96</v>
      </c>
    </row>
    <row r="1281" spans="1:18">
      <c r="A1281" s="552">
        <v>1278</v>
      </c>
      <c r="B1281" s="403">
        <v>43420.634722222225</v>
      </c>
      <c r="C1281" t="s">
        <v>96</v>
      </c>
      <c r="D1281">
        <v>0.01</v>
      </c>
      <c r="E1281" t="s">
        <v>253</v>
      </c>
      <c r="F1281">
        <v>1.1395999999999999</v>
      </c>
      <c r="I1281" s="403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490</v>
      </c>
      <c r="Q1281">
        <v>500</v>
      </c>
      <c r="R1281" t="s">
        <v>96</v>
      </c>
    </row>
    <row r="1282" spans="1:18">
      <c r="A1282" s="552">
        <v>1279</v>
      </c>
      <c r="B1282" s="403">
        <v>43420.65</v>
      </c>
      <c r="C1282" t="s">
        <v>96</v>
      </c>
      <c r="D1282">
        <v>0.01</v>
      </c>
      <c r="E1282" t="s">
        <v>253</v>
      </c>
      <c r="F1282">
        <v>1.1407</v>
      </c>
      <c r="I1282" s="403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502</v>
      </c>
      <c r="Q1282">
        <v>501</v>
      </c>
      <c r="R1282" t="s">
        <v>96</v>
      </c>
    </row>
    <row r="1283" spans="1:18">
      <c r="A1283" s="552">
        <v>1280</v>
      </c>
      <c r="B1283" s="403">
        <v>43420.695138888892</v>
      </c>
      <c r="C1283" t="s">
        <v>96</v>
      </c>
      <c r="D1283">
        <v>0.01</v>
      </c>
      <c r="E1283" t="s">
        <v>253</v>
      </c>
      <c r="F1283">
        <v>1.1395</v>
      </c>
      <c r="I1283" s="403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1251</v>
      </c>
      <c r="Q1283">
        <v>501</v>
      </c>
      <c r="R1283" t="s">
        <v>96</v>
      </c>
    </row>
    <row r="1284" spans="1:18">
      <c r="A1284" s="552">
        <v>1281</v>
      </c>
      <c r="B1284" s="403">
        <v>43420.77847222222</v>
      </c>
      <c r="C1284" t="s">
        <v>96</v>
      </c>
      <c r="D1284">
        <v>0.01</v>
      </c>
      <c r="E1284" t="s">
        <v>253</v>
      </c>
      <c r="F1284">
        <v>1.1414</v>
      </c>
      <c r="I1284" s="403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502</v>
      </c>
      <c r="Q1284">
        <v>502</v>
      </c>
      <c r="R1284" t="s">
        <v>96</v>
      </c>
    </row>
    <row r="1285" spans="1:18">
      <c r="A1285" s="552">
        <v>1282</v>
      </c>
      <c r="B1285" s="403">
        <v>43423.226388888892</v>
      </c>
      <c r="C1285" t="s">
        <v>96</v>
      </c>
      <c r="D1285">
        <v>0.01</v>
      </c>
      <c r="E1285" t="s">
        <v>253</v>
      </c>
      <c r="F1285">
        <v>1.1400999999999999</v>
      </c>
      <c r="I1285" s="403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1250</v>
      </c>
      <c r="Q1285">
        <v>502</v>
      </c>
      <c r="R1285" t="s">
        <v>96</v>
      </c>
    </row>
    <row r="1286" spans="1:18">
      <c r="A1286" s="552">
        <v>1284</v>
      </c>
      <c r="B1286" s="403">
        <v>43423.488194444442</v>
      </c>
      <c r="C1286" t="s">
        <v>96</v>
      </c>
      <c r="D1286">
        <v>0.01</v>
      </c>
      <c r="E1286" t="s">
        <v>253</v>
      </c>
      <c r="F1286">
        <v>1.1420999999999999</v>
      </c>
      <c r="I1286" s="403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502</v>
      </c>
      <c r="Q1286">
        <v>503</v>
      </c>
      <c r="R1286" t="s">
        <v>96</v>
      </c>
    </row>
    <row r="1287" spans="1:18">
      <c r="A1287" s="552">
        <v>1285</v>
      </c>
      <c r="B1287" s="403">
        <v>43423.654861111114</v>
      </c>
      <c r="C1287" t="s">
        <v>96</v>
      </c>
      <c r="D1287">
        <v>0.01</v>
      </c>
      <c r="E1287" t="s">
        <v>253</v>
      </c>
      <c r="F1287">
        <v>1.1431</v>
      </c>
      <c r="I1287" s="403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502</v>
      </c>
      <c r="Q1287">
        <v>504</v>
      </c>
      <c r="R1287" t="s">
        <v>96</v>
      </c>
    </row>
    <row r="1288" spans="1:18">
      <c r="A1288" s="552">
        <v>1287</v>
      </c>
      <c r="B1288" s="403">
        <v>43423.747916666667</v>
      </c>
      <c r="C1288" t="s">
        <v>96</v>
      </c>
      <c r="D1288">
        <v>0.01</v>
      </c>
      <c r="E1288" t="s">
        <v>253</v>
      </c>
      <c r="F1288">
        <v>1.1447000000000001</v>
      </c>
      <c r="I1288" s="403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502</v>
      </c>
      <c r="Q1288">
        <v>505</v>
      </c>
      <c r="R1288" t="s">
        <v>96</v>
      </c>
    </row>
    <row r="1289" spans="1:18">
      <c r="A1289" s="552">
        <v>1288</v>
      </c>
      <c r="B1289" s="403">
        <v>43424.402777777781</v>
      </c>
      <c r="C1289" t="s">
        <v>96</v>
      </c>
      <c r="D1289">
        <v>0.01</v>
      </c>
      <c r="E1289" t="s">
        <v>253</v>
      </c>
      <c r="F1289">
        <v>1.1454</v>
      </c>
      <c r="I1289" s="403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502</v>
      </c>
      <c r="Q1289">
        <v>506</v>
      </c>
      <c r="R1289" t="s">
        <v>96</v>
      </c>
    </row>
    <row r="1290" spans="1:18">
      <c r="A1290" s="552">
        <v>1289</v>
      </c>
      <c r="B1290" s="403">
        <v>43424.408333333333</v>
      </c>
      <c r="C1290" t="s">
        <v>96</v>
      </c>
      <c r="D1290">
        <v>0.01</v>
      </c>
      <c r="E1290" t="s">
        <v>253</v>
      </c>
      <c r="F1290">
        <v>1.1440999999999999</v>
      </c>
      <c r="I1290" s="403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1239</v>
      </c>
      <c r="Q1290">
        <v>506</v>
      </c>
      <c r="R1290" t="s">
        <v>96</v>
      </c>
    </row>
    <row r="1291" spans="1:18">
      <c r="A1291" s="552">
        <v>1290</v>
      </c>
      <c r="B1291" s="403">
        <v>43424.418055555558</v>
      </c>
      <c r="C1291" t="s">
        <v>96</v>
      </c>
      <c r="D1291">
        <v>0.01</v>
      </c>
      <c r="E1291" t="s">
        <v>253</v>
      </c>
      <c r="F1291">
        <v>1.1427</v>
      </c>
      <c r="I1291" s="403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1238</v>
      </c>
      <c r="Q1291">
        <v>506</v>
      </c>
      <c r="R1291" t="s">
        <v>96</v>
      </c>
    </row>
    <row r="1292" spans="1:18">
      <c r="A1292" s="552">
        <v>1291</v>
      </c>
      <c r="B1292" s="403">
        <v>43424.609722222223</v>
      </c>
      <c r="C1292" t="s">
        <v>96</v>
      </c>
      <c r="D1292">
        <v>0.02</v>
      </c>
      <c r="E1292" t="s">
        <v>253</v>
      </c>
      <c r="F1292">
        <v>1.1413</v>
      </c>
      <c r="I1292" s="403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1237</v>
      </c>
      <c r="Q1292">
        <v>506</v>
      </c>
      <c r="R1292" t="s">
        <v>96</v>
      </c>
    </row>
    <row r="1293" spans="1:18">
      <c r="A1293" s="552">
        <v>1292</v>
      </c>
      <c r="B1293" s="403">
        <v>43424.640972222223</v>
      </c>
      <c r="C1293" t="s">
        <v>96</v>
      </c>
      <c r="D1293">
        <v>0.03</v>
      </c>
      <c r="E1293" t="s">
        <v>253</v>
      </c>
      <c r="F1293">
        <v>1.1397999999999999</v>
      </c>
      <c r="I1293" s="403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1236</v>
      </c>
      <c r="Q1293">
        <v>506</v>
      </c>
      <c r="R1293" t="s">
        <v>96</v>
      </c>
    </row>
    <row r="1294" spans="1:18">
      <c r="A1294" s="552">
        <v>1295</v>
      </c>
      <c r="B1294" s="403">
        <v>43424.77847222222</v>
      </c>
      <c r="C1294" t="s">
        <v>96</v>
      </c>
      <c r="D1294">
        <v>0.04</v>
      </c>
      <c r="E1294" t="s">
        <v>253</v>
      </c>
      <c r="F1294">
        <v>1.1380999999999999</v>
      </c>
      <c r="I1294" s="403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1235</v>
      </c>
      <c r="Q1294">
        <v>506</v>
      </c>
      <c r="R1294" t="s">
        <v>96</v>
      </c>
    </row>
    <row r="1295" spans="1:18">
      <c r="A1295" s="552">
        <v>1296</v>
      </c>
      <c r="B1295" s="403">
        <v>43424.81527777778</v>
      </c>
      <c r="C1295" t="s">
        <v>96</v>
      </c>
      <c r="D1295">
        <v>0.06</v>
      </c>
      <c r="E1295" t="s">
        <v>253</v>
      </c>
      <c r="F1295">
        <v>1.1361000000000001</v>
      </c>
      <c r="I1295" s="403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1234</v>
      </c>
      <c r="Q1295">
        <v>506</v>
      </c>
      <c r="R1295" t="s">
        <v>96</v>
      </c>
    </row>
    <row r="1296" spans="1:18">
      <c r="A1296" s="552">
        <v>1293</v>
      </c>
      <c r="B1296" s="403">
        <v>43424.672222222223</v>
      </c>
      <c r="C1296" t="s">
        <v>97</v>
      </c>
      <c r="D1296">
        <v>0.01</v>
      </c>
      <c r="E1296" t="s">
        <v>253</v>
      </c>
      <c r="F1296">
        <v>1.1393</v>
      </c>
      <c r="I1296" s="403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502</v>
      </c>
      <c r="Q1296">
        <v>507</v>
      </c>
      <c r="R1296" t="s">
        <v>97</v>
      </c>
    </row>
    <row r="1297" spans="1:18">
      <c r="A1297" s="552">
        <v>1294</v>
      </c>
      <c r="B1297" s="403">
        <v>43424.70416666667</v>
      </c>
      <c r="C1297" t="s">
        <v>97</v>
      </c>
      <c r="D1297">
        <v>0.01</v>
      </c>
      <c r="E1297" t="s">
        <v>253</v>
      </c>
      <c r="F1297">
        <v>1.1406000000000001</v>
      </c>
      <c r="I1297" s="403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1240</v>
      </c>
      <c r="Q1297">
        <v>507</v>
      </c>
      <c r="R1297" t="s">
        <v>97</v>
      </c>
    </row>
    <row r="1298" spans="1:18">
      <c r="A1298" s="552">
        <v>1297</v>
      </c>
      <c r="B1298" s="403">
        <v>43424.832638888889</v>
      </c>
      <c r="C1298" t="s">
        <v>97</v>
      </c>
      <c r="D1298">
        <v>0.01</v>
      </c>
      <c r="E1298" t="s">
        <v>253</v>
      </c>
      <c r="F1298">
        <v>1.1364000000000001</v>
      </c>
      <c r="I1298" s="403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502</v>
      </c>
      <c r="Q1298">
        <v>508</v>
      </c>
      <c r="R1298" t="s">
        <v>97</v>
      </c>
    </row>
    <row r="1299" spans="1:18">
      <c r="A1299" s="552">
        <v>1298</v>
      </c>
      <c r="B1299" s="403">
        <v>43425.255555555559</v>
      </c>
      <c r="C1299" t="s">
        <v>97</v>
      </c>
      <c r="D1299">
        <v>0.01</v>
      </c>
      <c r="E1299" t="s">
        <v>253</v>
      </c>
      <c r="F1299">
        <v>1.1376999999999999</v>
      </c>
      <c r="I1299" s="403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1233</v>
      </c>
      <c r="Q1299">
        <v>508</v>
      </c>
      <c r="R1299" t="s">
        <v>97</v>
      </c>
    </row>
    <row r="1300" spans="1:18">
      <c r="A1300" s="552">
        <v>1299</v>
      </c>
      <c r="B1300" s="403">
        <v>43425.326388888891</v>
      </c>
      <c r="C1300" t="s">
        <v>97</v>
      </c>
      <c r="D1300">
        <v>0.01</v>
      </c>
      <c r="E1300" t="s">
        <v>253</v>
      </c>
      <c r="F1300">
        <v>1.139</v>
      </c>
      <c r="I1300" s="403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1232</v>
      </c>
      <c r="Q1300">
        <v>508</v>
      </c>
      <c r="R1300" t="s">
        <v>97</v>
      </c>
    </row>
    <row r="1301" spans="1:18">
      <c r="A1301" s="552">
        <v>1300</v>
      </c>
      <c r="B1301" s="403">
        <v>43425.402083333334</v>
      </c>
      <c r="C1301" t="s">
        <v>97</v>
      </c>
      <c r="D1301">
        <v>0.02</v>
      </c>
      <c r="E1301" t="s">
        <v>253</v>
      </c>
      <c r="F1301">
        <v>1.1404000000000001</v>
      </c>
      <c r="I1301" s="403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1231</v>
      </c>
      <c r="Q1301">
        <v>508</v>
      </c>
      <c r="R1301" t="s">
        <v>97</v>
      </c>
    </row>
    <row r="1302" spans="1:18">
      <c r="A1302" s="552">
        <v>1301</v>
      </c>
      <c r="B1302" s="403">
        <v>43425.413888888892</v>
      </c>
      <c r="C1302" t="s">
        <v>96</v>
      </c>
      <c r="D1302">
        <v>0.01</v>
      </c>
      <c r="E1302" t="s">
        <v>253</v>
      </c>
      <c r="F1302">
        <v>1.1405000000000001</v>
      </c>
      <c r="I1302" s="403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490</v>
      </c>
      <c r="Q1302">
        <v>509</v>
      </c>
      <c r="R1302" t="s">
        <v>96</v>
      </c>
    </row>
    <row r="1303" spans="1:18">
      <c r="A1303" s="552">
        <v>1302</v>
      </c>
      <c r="B1303" s="403">
        <v>43425.4375</v>
      </c>
      <c r="C1303" t="s">
        <v>96</v>
      </c>
      <c r="D1303">
        <v>0.01</v>
      </c>
      <c r="E1303" t="s">
        <v>253</v>
      </c>
      <c r="F1303">
        <v>1.1393</v>
      </c>
      <c r="I1303" s="403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563</v>
      </c>
      <c r="Q1303">
        <v>509</v>
      </c>
      <c r="R1303" t="s">
        <v>96</v>
      </c>
    </row>
    <row r="1304" spans="1:18">
      <c r="A1304" s="552">
        <v>1303</v>
      </c>
      <c r="B1304" s="403">
        <v>43425.44027777778</v>
      </c>
      <c r="C1304" t="s">
        <v>96</v>
      </c>
      <c r="D1304">
        <v>0.01</v>
      </c>
      <c r="E1304" t="s">
        <v>253</v>
      </c>
      <c r="F1304">
        <v>1.1379999999999999</v>
      </c>
      <c r="I1304" s="403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564</v>
      </c>
      <c r="Q1304">
        <v>509</v>
      </c>
      <c r="R1304" t="s">
        <v>96</v>
      </c>
    </row>
    <row r="1305" spans="1:18">
      <c r="A1305" s="552">
        <v>1304</v>
      </c>
      <c r="B1305" s="403">
        <v>43425.502083333333</v>
      </c>
      <c r="C1305" t="s">
        <v>97</v>
      </c>
      <c r="D1305">
        <v>0.01</v>
      </c>
      <c r="E1305" t="s">
        <v>253</v>
      </c>
      <c r="F1305">
        <v>1.1378999999999999</v>
      </c>
      <c r="I1305" s="403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502</v>
      </c>
      <c r="Q1305">
        <v>510</v>
      </c>
      <c r="R1305" t="s">
        <v>97</v>
      </c>
    </row>
    <row r="1306" spans="1:18">
      <c r="A1306" s="552">
        <v>1305</v>
      </c>
      <c r="B1306" s="403">
        <v>43425.512499999997</v>
      </c>
      <c r="C1306" t="s">
        <v>97</v>
      </c>
      <c r="D1306">
        <v>0.01</v>
      </c>
      <c r="E1306" t="s">
        <v>253</v>
      </c>
      <c r="F1306">
        <v>1.1391</v>
      </c>
      <c r="I1306" s="403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567</v>
      </c>
      <c r="Q1306">
        <v>510</v>
      </c>
      <c r="R1306" t="s">
        <v>97</v>
      </c>
    </row>
    <row r="1307" spans="1:18">
      <c r="A1307" s="552">
        <v>1306</v>
      </c>
      <c r="B1307" s="403">
        <v>43425.517361111109</v>
      </c>
      <c r="C1307" t="s">
        <v>97</v>
      </c>
      <c r="D1307">
        <v>0.01</v>
      </c>
      <c r="E1307" t="s">
        <v>253</v>
      </c>
      <c r="F1307">
        <v>1.1404000000000001</v>
      </c>
      <c r="I1307" s="403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566</v>
      </c>
      <c r="Q1307">
        <v>510</v>
      </c>
      <c r="R1307" t="s">
        <v>97</v>
      </c>
    </row>
    <row r="1308" spans="1:18">
      <c r="A1308" s="552">
        <v>1309</v>
      </c>
      <c r="B1308" s="403">
        <v>43425.606944444444</v>
      </c>
      <c r="C1308" t="s">
        <v>97</v>
      </c>
      <c r="D1308">
        <v>0.02</v>
      </c>
      <c r="E1308" t="s">
        <v>253</v>
      </c>
      <c r="F1308">
        <v>1.1418999999999999</v>
      </c>
      <c r="I1308" s="403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565</v>
      </c>
      <c r="Q1308">
        <v>510</v>
      </c>
      <c r="R1308" t="s">
        <v>97</v>
      </c>
    </row>
    <row r="1309" spans="1:18">
      <c r="A1309" s="552">
        <v>1307</v>
      </c>
      <c r="B1309" s="403">
        <v>43425.527777777781</v>
      </c>
      <c r="C1309" t="s">
        <v>96</v>
      </c>
      <c r="D1309">
        <v>0.01</v>
      </c>
      <c r="E1309" t="s">
        <v>253</v>
      </c>
      <c r="F1309">
        <v>1.141</v>
      </c>
      <c r="I1309" s="403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502</v>
      </c>
      <c r="Q1309">
        <v>511</v>
      </c>
      <c r="R1309" t="s">
        <v>96</v>
      </c>
    </row>
    <row r="1310" spans="1:18">
      <c r="A1310" s="552">
        <v>1308</v>
      </c>
      <c r="B1310" s="403">
        <v>43425.545138888891</v>
      </c>
      <c r="C1310" t="s">
        <v>96</v>
      </c>
      <c r="D1310">
        <v>0.01</v>
      </c>
      <c r="E1310" t="s">
        <v>253</v>
      </c>
      <c r="F1310">
        <v>1.1397999999999999</v>
      </c>
      <c r="I1310" s="403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1230</v>
      </c>
      <c r="Q1310">
        <v>511</v>
      </c>
      <c r="R1310" t="s">
        <v>96</v>
      </c>
    </row>
    <row r="1311" spans="1:18">
      <c r="A1311" s="552">
        <v>1310</v>
      </c>
      <c r="B1311" s="403">
        <v>43425.611111111109</v>
      </c>
      <c r="C1311" t="s">
        <v>96</v>
      </c>
      <c r="D1311">
        <v>0.01</v>
      </c>
      <c r="E1311" t="s">
        <v>253</v>
      </c>
      <c r="F1311">
        <v>1.1418999999999999</v>
      </c>
      <c r="I1311" s="403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502</v>
      </c>
      <c r="Q1311">
        <v>512</v>
      </c>
      <c r="R1311" t="s">
        <v>96</v>
      </c>
    </row>
    <row r="1312" spans="1:18">
      <c r="A1312" s="552">
        <v>1311</v>
      </c>
      <c r="B1312" s="403">
        <v>43425.630555555559</v>
      </c>
      <c r="C1312" t="s">
        <v>96</v>
      </c>
      <c r="D1312">
        <v>0.01</v>
      </c>
      <c r="E1312" t="s">
        <v>253</v>
      </c>
      <c r="F1312">
        <v>1.1406000000000001</v>
      </c>
      <c r="I1312" s="403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1229</v>
      </c>
      <c r="Q1312">
        <v>512</v>
      </c>
      <c r="R1312" t="s">
        <v>96</v>
      </c>
    </row>
    <row r="1313" spans="1:18">
      <c r="A1313" s="552">
        <v>1312</v>
      </c>
      <c r="B1313" s="403">
        <v>43425.664583333331</v>
      </c>
      <c r="C1313" t="s">
        <v>96</v>
      </c>
      <c r="D1313">
        <v>0.01</v>
      </c>
      <c r="E1313" t="s">
        <v>253</v>
      </c>
      <c r="F1313">
        <v>1.1393</v>
      </c>
      <c r="I1313" s="403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1228</v>
      </c>
      <c r="Q1313">
        <v>512</v>
      </c>
      <c r="R1313" t="s">
        <v>96</v>
      </c>
    </row>
    <row r="1314" spans="1:18">
      <c r="A1314" s="552">
        <v>1313</v>
      </c>
      <c r="B1314" s="403">
        <v>43425.732638888891</v>
      </c>
      <c r="C1314" t="s">
        <v>97</v>
      </c>
      <c r="D1314">
        <v>0.01</v>
      </c>
      <c r="E1314" t="s">
        <v>253</v>
      </c>
      <c r="F1314">
        <v>1.1404000000000001</v>
      </c>
      <c r="I1314" s="403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490</v>
      </c>
      <c r="Q1314">
        <v>513</v>
      </c>
      <c r="R1314" t="s">
        <v>97</v>
      </c>
    </row>
    <row r="1315" spans="1:18">
      <c r="A1315" s="552">
        <v>1314</v>
      </c>
      <c r="B1315" s="403">
        <v>43426.309027777781</v>
      </c>
      <c r="C1315" t="s">
        <v>97</v>
      </c>
      <c r="D1315">
        <v>0.01</v>
      </c>
      <c r="E1315" t="s">
        <v>253</v>
      </c>
      <c r="F1315">
        <v>1.1405000000000001</v>
      </c>
      <c r="I1315" s="403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502</v>
      </c>
      <c r="Q1315">
        <v>514</v>
      </c>
      <c r="R1315" t="s">
        <v>97</v>
      </c>
    </row>
    <row r="1316" spans="1:18">
      <c r="A1316" s="552">
        <v>1315</v>
      </c>
      <c r="B1316" s="403">
        <v>43426.470833333333</v>
      </c>
      <c r="C1316" t="s">
        <v>97</v>
      </c>
      <c r="D1316">
        <v>0.01</v>
      </c>
      <c r="E1316" t="s">
        <v>253</v>
      </c>
      <c r="F1316">
        <v>1.1417999999999999</v>
      </c>
      <c r="I1316" s="403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568</v>
      </c>
      <c r="Q1316">
        <v>514</v>
      </c>
      <c r="R1316" t="s">
        <v>97</v>
      </c>
    </row>
    <row r="1317" spans="1:18">
      <c r="A1317" s="552">
        <v>1316</v>
      </c>
      <c r="B1317" s="403">
        <v>43426.480555555558</v>
      </c>
      <c r="C1317" t="s">
        <v>97</v>
      </c>
      <c r="D1317">
        <v>0.01</v>
      </c>
      <c r="E1317" t="s">
        <v>253</v>
      </c>
      <c r="F1317">
        <v>1.1431</v>
      </c>
      <c r="I1317" s="403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569</v>
      </c>
      <c r="Q1317">
        <v>514</v>
      </c>
      <c r="R1317" t="s">
        <v>97</v>
      </c>
    </row>
    <row r="1318" spans="1:18">
      <c r="A1318" s="552">
        <v>1317</v>
      </c>
      <c r="B1318" s="403">
        <v>43426.522222222222</v>
      </c>
      <c r="C1318" t="s">
        <v>97</v>
      </c>
      <c r="D1318">
        <v>0.01</v>
      </c>
      <c r="E1318" t="s">
        <v>253</v>
      </c>
      <c r="F1318">
        <v>1.1409</v>
      </c>
      <c r="I1318" s="403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502</v>
      </c>
      <c r="Q1318">
        <v>515</v>
      </c>
      <c r="R1318" t="s">
        <v>97</v>
      </c>
    </row>
    <row r="1319" spans="1:18">
      <c r="A1319" s="552">
        <v>1318</v>
      </c>
      <c r="B1319" s="403">
        <v>43426.583333333336</v>
      </c>
      <c r="C1319" t="s">
        <v>96</v>
      </c>
      <c r="D1319">
        <v>0.01</v>
      </c>
      <c r="E1319" t="s">
        <v>253</v>
      </c>
      <c r="F1319">
        <v>1.1408</v>
      </c>
      <c r="I1319" s="403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502</v>
      </c>
      <c r="Q1319">
        <v>516</v>
      </c>
      <c r="R1319" t="s">
        <v>96</v>
      </c>
    </row>
    <row r="1320" spans="1:18">
      <c r="A1320" s="552">
        <v>1319</v>
      </c>
      <c r="B1320" s="403">
        <v>43426.668749999997</v>
      </c>
      <c r="C1320" t="s">
        <v>96</v>
      </c>
      <c r="D1320">
        <v>0.01</v>
      </c>
      <c r="E1320" t="s">
        <v>253</v>
      </c>
      <c r="F1320">
        <v>1.1395999999999999</v>
      </c>
      <c r="I1320" s="403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1227</v>
      </c>
      <c r="Q1320">
        <v>516</v>
      </c>
      <c r="R1320" t="s">
        <v>96</v>
      </c>
    </row>
    <row r="1321" spans="1:18">
      <c r="A1321" s="552">
        <v>1320</v>
      </c>
      <c r="B1321" s="403">
        <v>43426.671527777777</v>
      </c>
      <c r="C1321" t="s">
        <v>97</v>
      </c>
      <c r="D1321">
        <v>0.01</v>
      </c>
      <c r="E1321" t="s">
        <v>253</v>
      </c>
      <c r="F1321">
        <v>1.1399999999999999</v>
      </c>
      <c r="I1321" s="403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502</v>
      </c>
      <c r="Q1321">
        <v>517</v>
      </c>
      <c r="R1321" t="s">
        <v>97</v>
      </c>
    </row>
    <row r="1322" spans="1:18">
      <c r="A1322" s="552">
        <v>1321</v>
      </c>
      <c r="B1322" s="403">
        <v>43427.192361111112</v>
      </c>
      <c r="C1322" t="s">
        <v>97</v>
      </c>
      <c r="D1322">
        <v>0.01</v>
      </c>
      <c r="E1322" t="s">
        <v>253</v>
      </c>
      <c r="F1322">
        <v>1.1412</v>
      </c>
      <c r="I1322" s="403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1226</v>
      </c>
      <c r="Q1322">
        <v>517</v>
      </c>
      <c r="R1322" t="s">
        <v>97</v>
      </c>
    </row>
    <row r="1323" spans="1:18">
      <c r="A1323" s="552">
        <v>1322</v>
      </c>
      <c r="B1323" s="403">
        <v>43427.398611111108</v>
      </c>
      <c r="C1323" t="s">
        <v>96</v>
      </c>
      <c r="D1323">
        <v>0.01</v>
      </c>
      <c r="E1323" t="s">
        <v>253</v>
      </c>
      <c r="F1323">
        <v>1.1384000000000001</v>
      </c>
      <c r="I1323" s="403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502</v>
      </c>
      <c r="Q1323">
        <v>518</v>
      </c>
      <c r="R1323" t="s">
        <v>96</v>
      </c>
    </row>
    <row r="1324" spans="1:18">
      <c r="A1324" s="552">
        <v>1323</v>
      </c>
      <c r="B1324" s="403">
        <v>43427.402083333334</v>
      </c>
      <c r="C1324" t="s">
        <v>96</v>
      </c>
      <c r="D1324">
        <v>0.01</v>
      </c>
      <c r="E1324" t="s">
        <v>253</v>
      </c>
      <c r="F1324">
        <v>1.1371</v>
      </c>
      <c r="I1324" s="403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1224</v>
      </c>
      <c r="Q1324">
        <v>518</v>
      </c>
      <c r="R1324" t="s">
        <v>96</v>
      </c>
    </row>
    <row r="1325" spans="1:18">
      <c r="A1325" s="552">
        <v>1325</v>
      </c>
      <c r="B1325" s="403">
        <v>43427.484027777777</v>
      </c>
      <c r="C1325" t="s">
        <v>96</v>
      </c>
      <c r="D1325">
        <v>0.01</v>
      </c>
      <c r="E1325" t="s">
        <v>253</v>
      </c>
      <c r="F1325">
        <v>1.1357999999999999</v>
      </c>
      <c r="I1325" s="403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1223</v>
      </c>
      <c r="Q1325">
        <v>518</v>
      </c>
      <c r="R1325" t="s">
        <v>96</v>
      </c>
    </row>
    <row r="1326" spans="1:18">
      <c r="A1326" s="552">
        <v>1326</v>
      </c>
      <c r="B1326" s="403">
        <v>43427.513888888891</v>
      </c>
      <c r="C1326" t="s">
        <v>96</v>
      </c>
      <c r="D1326">
        <v>0.02</v>
      </c>
      <c r="E1326" t="s">
        <v>253</v>
      </c>
      <c r="F1326">
        <v>1.1343000000000001</v>
      </c>
      <c r="I1326" s="403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1222</v>
      </c>
      <c r="Q1326">
        <v>518</v>
      </c>
      <c r="R1326" t="s">
        <v>96</v>
      </c>
    </row>
    <row r="1327" spans="1:18">
      <c r="A1327" s="552">
        <v>1324</v>
      </c>
      <c r="B1327" s="403">
        <v>43427.414583333331</v>
      </c>
      <c r="C1327" t="s">
        <v>97</v>
      </c>
      <c r="D1327">
        <v>0.01</v>
      </c>
      <c r="E1327" t="s">
        <v>253</v>
      </c>
      <c r="F1327">
        <v>1.1371</v>
      </c>
      <c r="I1327" s="403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502</v>
      </c>
      <c r="Q1327">
        <v>519</v>
      </c>
      <c r="R1327" t="s">
        <v>97</v>
      </c>
    </row>
    <row r="1328" spans="1:18">
      <c r="A1328" s="552">
        <v>1327</v>
      </c>
      <c r="B1328" s="403">
        <v>43427.518750000003</v>
      </c>
      <c r="C1328" t="s">
        <v>97</v>
      </c>
      <c r="D1328">
        <v>0.01</v>
      </c>
      <c r="E1328" t="s">
        <v>253</v>
      </c>
      <c r="F1328">
        <v>1.1343000000000001</v>
      </c>
      <c r="I1328" s="403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502</v>
      </c>
      <c r="Q1328">
        <v>520</v>
      </c>
      <c r="R1328" t="s">
        <v>97</v>
      </c>
    </row>
    <row r="1329" spans="1:18">
      <c r="A1329" s="552">
        <v>1328</v>
      </c>
      <c r="B1329" s="403">
        <v>43427.556944444441</v>
      </c>
      <c r="C1329" t="s">
        <v>97</v>
      </c>
      <c r="D1329">
        <v>0.01</v>
      </c>
      <c r="E1329" t="s">
        <v>253</v>
      </c>
      <c r="F1329">
        <v>1.1355999999999999</v>
      </c>
      <c r="I1329" s="403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1225</v>
      </c>
      <c r="Q1329">
        <v>520</v>
      </c>
      <c r="R1329" t="s">
        <v>97</v>
      </c>
    </row>
    <row r="1330" spans="1:18">
      <c r="A1330" s="552">
        <v>1329</v>
      </c>
      <c r="B1330" s="403">
        <v>43427.719444444447</v>
      </c>
      <c r="C1330" t="s">
        <v>97</v>
      </c>
      <c r="D1330">
        <v>0.01</v>
      </c>
      <c r="E1330" t="s">
        <v>253</v>
      </c>
      <c r="F1330">
        <v>1.1338999999999999</v>
      </c>
      <c r="I1330" s="403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502</v>
      </c>
      <c r="Q1330">
        <v>521</v>
      </c>
      <c r="R1330" t="s">
        <v>97</v>
      </c>
    </row>
    <row r="1331" spans="1:18">
      <c r="A1331" s="552">
        <v>1330</v>
      </c>
      <c r="B1331" s="403">
        <v>43430.355555555558</v>
      </c>
      <c r="C1331" t="s">
        <v>97</v>
      </c>
      <c r="D1331">
        <v>0.01</v>
      </c>
      <c r="E1331" t="s">
        <v>253</v>
      </c>
      <c r="F1331">
        <v>1.1369</v>
      </c>
      <c r="I1331" s="403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490</v>
      </c>
      <c r="Q1331">
        <v>522</v>
      </c>
      <c r="R1331" t="s">
        <v>97</v>
      </c>
    </row>
    <row r="1332" spans="1:18">
      <c r="A1332" s="552">
        <v>1331</v>
      </c>
      <c r="B1332" s="403">
        <v>43430.37777777778</v>
      </c>
      <c r="C1332" t="s">
        <v>97</v>
      </c>
      <c r="D1332">
        <v>0.01</v>
      </c>
      <c r="E1332" t="s">
        <v>253</v>
      </c>
      <c r="F1332">
        <v>1.137</v>
      </c>
      <c r="I1332" s="403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502</v>
      </c>
      <c r="Q1332">
        <v>523</v>
      </c>
      <c r="R1332" t="s">
        <v>97</v>
      </c>
    </row>
    <row r="1333" spans="1:18">
      <c r="A1333" s="552">
        <v>1332</v>
      </c>
      <c r="B1333" s="403">
        <v>43430.408333333333</v>
      </c>
      <c r="C1333" t="s">
        <v>96</v>
      </c>
      <c r="D1333">
        <v>0.01</v>
      </c>
      <c r="E1333" t="s">
        <v>253</v>
      </c>
      <c r="F1333">
        <v>1.137</v>
      </c>
      <c r="I1333" s="403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490</v>
      </c>
      <c r="Q1333">
        <v>524</v>
      </c>
      <c r="R1333" t="s">
        <v>96</v>
      </c>
    </row>
    <row r="1334" spans="1:18">
      <c r="A1334" s="552">
        <v>1333</v>
      </c>
      <c r="B1334" s="403">
        <v>43430.441666666666</v>
      </c>
      <c r="C1334" t="s">
        <v>96</v>
      </c>
      <c r="D1334">
        <v>0.01</v>
      </c>
      <c r="E1334" t="s">
        <v>253</v>
      </c>
      <c r="F1334">
        <v>1.1378999999999999</v>
      </c>
      <c r="I1334" s="403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502</v>
      </c>
      <c r="Q1334">
        <v>525</v>
      </c>
      <c r="R1334" t="s">
        <v>96</v>
      </c>
    </row>
    <row r="1335" spans="1:18">
      <c r="A1335" s="552">
        <v>1334</v>
      </c>
      <c r="B1335" s="403">
        <v>43430.474305555559</v>
      </c>
      <c r="C1335" t="s">
        <v>96</v>
      </c>
      <c r="D1335">
        <v>0.01</v>
      </c>
      <c r="E1335" t="s">
        <v>253</v>
      </c>
      <c r="F1335">
        <v>1.1366000000000001</v>
      </c>
      <c r="I1335" s="403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1218</v>
      </c>
      <c r="Q1335">
        <v>525</v>
      </c>
      <c r="R1335" t="s">
        <v>96</v>
      </c>
    </row>
    <row r="1336" spans="1:18">
      <c r="A1336" s="552">
        <v>1336</v>
      </c>
      <c r="B1336" s="403">
        <v>43430.661111111112</v>
      </c>
      <c r="C1336" t="s">
        <v>96</v>
      </c>
      <c r="D1336">
        <v>0.01</v>
      </c>
      <c r="E1336" t="s">
        <v>253</v>
      </c>
      <c r="F1336">
        <v>1.1353</v>
      </c>
      <c r="I1336" s="403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1217</v>
      </c>
      <c r="Q1336">
        <v>525</v>
      </c>
      <c r="R1336" t="s">
        <v>96</v>
      </c>
    </row>
    <row r="1337" spans="1:18">
      <c r="A1337" s="552">
        <v>1338</v>
      </c>
      <c r="B1337" s="403">
        <v>43430.706944444442</v>
      </c>
      <c r="C1337" t="s">
        <v>96</v>
      </c>
      <c r="D1337">
        <v>0.02</v>
      </c>
      <c r="E1337" t="s">
        <v>253</v>
      </c>
      <c r="F1337">
        <v>1.1338999999999999</v>
      </c>
      <c r="I1337" s="403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1216</v>
      </c>
      <c r="Q1337">
        <v>525</v>
      </c>
      <c r="R1337" t="s">
        <v>96</v>
      </c>
    </row>
    <row r="1338" spans="1:18">
      <c r="A1338" s="552">
        <v>1341</v>
      </c>
      <c r="B1338" s="403">
        <v>43431.352083333331</v>
      </c>
      <c r="C1338" t="s">
        <v>96</v>
      </c>
      <c r="D1338">
        <v>0.03</v>
      </c>
      <c r="E1338" t="s">
        <v>253</v>
      </c>
      <c r="F1338">
        <v>1.1316999999999999</v>
      </c>
      <c r="I1338" s="403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1215</v>
      </c>
      <c r="Q1338">
        <v>525</v>
      </c>
      <c r="R1338" t="s">
        <v>96</v>
      </c>
    </row>
    <row r="1339" spans="1:18">
      <c r="A1339" s="552">
        <v>1346</v>
      </c>
      <c r="B1339" s="403">
        <v>43431.67083333333</v>
      </c>
      <c r="C1339" t="s">
        <v>96</v>
      </c>
      <c r="D1339">
        <v>0.04</v>
      </c>
      <c r="E1339" t="s">
        <v>253</v>
      </c>
      <c r="F1339">
        <v>1.1297999999999999</v>
      </c>
      <c r="I1339" s="403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1214</v>
      </c>
      <c r="Q1339">
        <v>525</v>
      </c>
      <c r="R1339" t="s">
        <v>96</v>
      </c>
    </row>
    <row r="1340" spans="1:18">
      <c r="A1340" s="552">
        <v>1348</v>
      </c>
      <c r="B1340" s="403">
        <v>43431.763888888891</v>
      </c>
      <c r="C1340" t="s">
        <v>96</v>
      </c>
      <c r="D1340">
        <v>0.06</v>
      </c>
      <c r="E1340" t="s">
        <v>253</v>
      </c>
      <c r="F1340">
        <v>1.1278999999999999</v>
      </c>
      <c r="I1340" s="403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1213</v>
      </c>
      <c r="Q1340">
        <v>525</v>
      </c>
      <c r="R1340" t="s">
        <v>96</v>
      </c>
    </row>
    <row r="1341" spans="1:18">
      <c r="A1341" s="552">
        <v>1335</v>
      </c>
      <c r="B1341" s="403">
        <v>43430.602083333331</v>
      </c>
      <c r="C1341" t="s">
        <v>97</v>
      </c>
      <c r="D1341">
        <v>0.01</v>
      </c>
      <c r="E1341" t="s">
        <v>253</v>
      </c>
      <c r="F1341">
        <v>1.1369</v>
      </c>
      <c r="I1341" s="403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490</v>
      </c>
      <c r="Q1341">
        <v>526</v>
      </c>
      <c r="R1341" t="s">
        <v>97</v>
      </c>
    </row>
    <row r="1342" spans="1:18">
      <c r="A1342" s="552">
        <v>1337</v>
      </c>
      <c r="B1342" s="403">
        <v>43430.675000000003</v>
      </c>
      <c r="C1342" t="s">
        <v>97</v>
      </c>
      <c r="D1342">
        <v>0.01</v>
      </c>
      <c r="E1342" t="s">
        <v>253</v>
      </c>
      <c r="F1342">
        <v>1.1355999999999999</v>
      </c>
      <c r="I1342" s="403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490</v>
      </c>
      <c r="Q1342">
        <v>527</v>
      </c>
      <c r="R1342" t="s">
        <v>97</v>
      </c>
    </row>
    <row r="1343" spans="1:18">
      <c r="A1343" s="552">
        <v>1339</v>
      </c>
      <c r="B1343" s="403">
        <v>43430.712500000001</v>
      </c>
      <c r="C1343" t="s">
        <v>97</v>
      </c>
      <c r="D1343">
        <v>0.01</v>
      </c>
      <c r="E1343" t="s">
        <v>253</v>
      </c>
      <c r="F1343">
        <v>1.1341000000000001</v>
      </c>
      <c r="I1343" s="403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490</v>
      </c>
      <c r="Q1343">
        <v>528</v>
      </c>
      <c r="R1343" t="s">
        <v>97</v>
      </c>
    </row>
    <row r="1344" spans="1:18">
      <c r="A1344" s="552">
        <v>1340</v>
      </c>
      <c r="B1344" s="403">
        <v>43431.337500000001</v>
      </c>
      <c r="C1344" t="s">
        <v>97</v>
      </c>
      <c r="D1344">
        <v>0.01</v>
      </c>
      <c r="E1344" t="s">
        <v>253</v>
      </c>
      <c r="F1344">
        <v>1.1332</v>
      </c>
      <c r="I1344" s="403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504</v>
      </c>
      <c r="Q1344">
        <v>529</v>
      </c>
      <c r="R1344" t="s">
        <v>97</v>
      </c>
    </row>
    <row r="1345" spans="1:18">
      <c r="A1345" s="552">
        <v>1342</v>
      </c>
      <c r="B1345" s="403">
        <v>43431.405555555553</v>
      </c>
      <c r="C1345" t="s">
        <v>97</v>
      </c>
      <c r="D1345">
        <v>0.01</v>
      </c>
      <c r="E1345" t="s">
        <v>253</v>
      </c>
      <c r="F1345">
        <v>1.1315</v>
      </c>
      <c r="I1345" s="403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502</v>
      </c>
      <c r="Q1345">
        <v>530</v>
      </c>
      <c r="R1345" t="s">
        <v>97</v>
      </c>
    </row>
    <row r="1346" spans="1:18">
      <c r="A1346" s="552">
        <v>1343</v>
      </c>
      <c r="B1346" s="403">
        <v>43431.472222222219</v>
      </c>
      <c r="C1346" t="s">
        <v>97</v>
      </c>
      <c r="D1346">
        <v>0.01</v>
      </c>
      <c r="E1346" t="s">
        <v>253</v>
      </c>
      <c r="F1346">
        <v>1.133</v>
      </c>
      <c r="I1346" s="403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1221</v>
      </c>
      <c r="Q1346">
        <v>530</v>
      </c>
      <c r="R1346" t="s">
        <v>97</v>
      </c>
    </row>
    <row r="1347" spans="1:18">
      <c r="A1347" s="552">
        <v>1344</v>
      </c>
      <c r="B1347" s="403">
        <v>43431.5</v>
      </c>
      <c r="C1347" t="s">
        <v>97</v>
      </c>
      <c r="D1347">
        <v>0.01</v>
      </c>
      <c r="E1347" t="s">
        <v>253</v>
      </c>
      <c r="F1347">
        <v>1.1317999999999999</v>
      </c>
      <c r="I1347" s="403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502</v>
      </c>
      <c r="Q1347">
        <v>531</v>
      </c>
      <c r="R1347" t="s">
        <v>97</v>
      </c>
    </row>
    <row r="1348" spans="1:18">
      <c r="A1348" s="552">
        <v>1345</v>
      </c>
      <c r="B1348" s="403">
        <v>43431.586805555555</v>
      </c>
      <c r="C1348" t="s">
        <v>97</v>
      </c>
      <c r="D1348">
        <v>0.01</v>
      </c>
      <c r="E1348" t="s">
        <v>253</v>
      </c>
      <c r="F1348">
        <v>1.133</v>
      </c>
      <c r="I1348" s="403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570</v>
      </c>
      <c r="Q1348">
        <v>531</v>
      </c>
      <c r="R1348" t="s">
        <v>97</v>
      </c>
    </row>
    <row r="1349" spans="1:18">
      <c r="A1349" s="552">
        <v>1347</v>
      </c>
      <c r="B1349" s="403">
        <v>43431.763194444444</v>
      </c>
      <c r="C1349" t="s">
        <v>97</v>
      </c>
      <c r="D1349">
        <v>0.01</v>
      </c>
      <c r="E1349" t="s">
        <v>253</v>
      </c>
      <c r="F1349">
        <v>1.1279999999999999</v>
      </c>
      <c r="I1349" s="403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502</v>
      </c>
      <c r="Q1349">
        <v>532</v>
      </c>
      <c r="R1349" t="s">
        <v>97</v>
      </c>
    </row>
    <row r="1350" spans="1:18">
      <c r="A1350" s="552">
        <v>1349</v>
      </c>
      <c r="B1350" s="403">
        <v>43431.801388888889</v>
      </c>
      <c r="C1350" t="s">
        <v>97</v>
      </c>
      <c r="D1350">
        <v>0.01</v>
      </c>
      <c r="E1350" t="s">
        <v>253</v>
      </c>
      <c r="F1350">
        <v>1.1292</v>
      </c>
      <c r="I1350" s="403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1220</v>
      </c>
      <c r="Q1350">
        <v>532</v>
      </c>
      <c r="R1350" t="s">
        <v>97</v>
      </c>
    </row>
    <row r="1351" spans="1:18">
      <c r="A1351" s="552">
        <v>1350</v>
      </c>
      <c r="B1351" s="403">
        <v>43432.414583333331</v>
      </c>
      <c r="C1351" t="s">
        <v>97</v>
      </c>
      <c r="D1351">
        <v>0.01</v>
      </c>
      <c r="E1351" t="s">
        <v>253</v>
      </c>
      <c r="F1351">
        <v>1.1279999999999999</v>
      </c>
      <c r="I1351" s="403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502</v>
      </c>
      <c r="Q1351">
        <v>533</v>
      </c>
      <c r="R1351" t="s">
        <v>97</v>
      </c>
    </row>
    <row r="1352" spans="1:18">
      <c r="A1352" s="552">
        <v>1351</v>
      </c>
      <c r="B1352" s="403">
        <v>43432.50277777778</v>
      </c>
      <c r="C1352" t="s">
        <v>97</v>
      </c>
      <c r="D1352">
        <v>0.01</v>
      </c>
      <c r="E1352" t="s">
        <v>253</v>
      </c>
      <c r="F1352">
        <v>1.1292</v>
      </c>
      <c r="I1352" s="403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1219</v>
      </c>
      <c r="Q1352">
        <v>533</v>
      </c>
      <c r="R1352" t="s">
        <v>97</v>
      </c>
    </row>
    <row r="1353" spans="1:18">
      <c r="A1353" s="552">
        <v>1352</v>
      </c>
      <c r="B1353" s="403">
        <v>43432.665972222225</v>
      </c>
      <c r="C1353" t="s">
        <v>97</v>
      </c>
      <c r="D1353">
        <v>0.01</v>
      </c>
      <c r="E1353" t="s">
        <v>253</v>
      </c>
      <c r="F1353">
        <v>1.1273</v>
      </c>
      <c r="I1353" s="403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502</v>
      </c>
      <c r="Q1353">
        <v>534</v>
      </c>
      <c r="R1353" t="s">
        <v>97</v>
      </c>
    </row>
    <row r="1354" spans="1:18">
      <c r="A1354" s="552">
        <v>1353</v>
      </c>
      <c r="B1354" s="403">
        <v>43432.691666666666</v>
      </c>
      <c r="C1354" t="s">
        <v>97</v>
      </c>
      <c r="D1354">
        <v>0.01</v>
      </c>
      <c r="E1354" t="s">
        <v>253</v>
      </c>
      <c r="F1354">
        <v>1.1285000000000001</v>
      </c>
      <c r="I1354" s="403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1210</v>
      </c>
      <c r="Q1354">
        <v>534</v>
      </c>
      <c r="R1354" t="s">
        <v>97</v>
      </c>
    </row>
    <row r="1355" spans="1:18">
      <c r="A1355" s="552">
        <v>1354</v>
      </c>
      <c r="B1355" s="403">
        <v>43432.754166666666</v>
      </c>
      <c r="C1355" t="s">
        <v>97</v>
      </c>
      <c r="D1355">
        <v>0.03</v>
      </c>
      <c r="E1355" t="s">
        <v>253</v>
      </c>
      <c r="F1355">
        <v>1.1335999999999999</v>
      </c>
      <c r="I1355" s="403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1209</v>
      </c>
      <c r="Q1355">
        <v>534</v>
      </c>
      <c r="R1355" t="s">
        <v>97</v>
      </c>
    </row>
    <row r="1356" spans="1:18">
      <c r="A1356" s="552">
        <v>1355</v>
      </c>
      <c r="B1356" s="403">
        <v>43432.756249999999</v>
      </c>
      <c r="C1356" t="s">
        <v>97</v>
      </c>
      <c r="D1356">
        <v>0.04</v>
      </c>
      <c r="E1356" t="s">
        <v>253</v>
      </c>
      <c r="F1356">
        <v>1.1352</v>
      </c>
      <c r="I1356" s="403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1208</v>
      </c>
      <c r="Q1356">
        <v>534</v>
      </c>
      <c r="R1356" t="s">
        <v>97</v>
      </c>
    </row>
    <row r="1357" spans="1:18">
      <c r="A1357" s="552">
        <v>1358</v>
      </c>
      <c r="B1357" s="403">
        <v>43432.799305555556</v>
      </c>
      <c r="C1357" t="s">
        <v>97</v>
      </c>
      <c r="D1357">
        <v>0.06</v>
      </c>
      <c r="E1357" t="s">
        <v>253</v>
      </c>
      <c r="F1357">
        <v>1.1371</v>
      </c>
      <c r="I1357" s="403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1207</v>
      </c>
      <c r="Q1357">
        <v>534</v>
      </c>
      <c r="R1357" t="s">
        <v>97</v>
      </c>
    </row>
    <row r="1358" spans="1:18">
      <c r="A1358" s="552">
        <v>1361</v>
      </c>
      <c r="B1358" s="403">
        <v>43433.363194444442</v>
      </c>
      <c r="C1358" t="s">
        <v>97</v>
      </c>
      <c r="D1358">
        <v>0.09</v>
      </c>
      <c r="E1358" t="s">
        <v>253</v>
      </c>
      <c r="F1358">
        <v>1.1394</v>
      </c>
      <c r="I1358" s="403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1206</v>
      </c>
      <c r="Q1358">
        <v>534</v>
      </c>
      <c r="R1358" t="s">
        <v>97</v>
      </c>
    </row>
    <row r="1359" spans="1:18">
      <c r="A1359" s="552">
        <v>1356</v>
      </c>
      <c r="B1359" s="403">
        <v>43432.76666666667</v>
      </c>
      <c r="C1359" t="s">
        <v>96</v>
      </c>
      <c r="D1359">
        <v>0.01</v>
      </c>
      <c r="E1359" t="s">
        <v>253</v>
      </c>
      <c r="F1359">
        <v>1.1349</v>
      </c>
      <c r="I1359" s="403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490</v>
      </c>
      <c r="Q1359">
        <v>535</v>
      </c>
      <c r="R1359" t="s">
        <v>96</v>
      </c>
    </row>
    <row r="1360" spans="1:18">
      <c r="A1360" s="552">
        <v>1357</v>
      </c>
      <c r="B1360" s="403">
        <v>43432.772916666669</v>
      </c>
      <c r="C1360" t="s">
        <v>96</v>
      </c>
      <c r="D1360">
        <v>0.01</v>
      </c>
      <c r="E1360" t="s">
        <v>253</v>
      </c>
      <c r="F1360">
        <v>1.1335999999999999</v>
      </c>
      <c r="I1360" s="403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571</v>
      </c>
      <c r="Q1360">
        <v>535</v>
      </c>
      <c r="R1360" t="s">
        <v>96</v>
      </c>
    </row>
    <row r="1361" spans="1:18">
      <c r="A1361" s="552">
        <v>1359</v>
      </c>
      <c r="B1361" s="403">
        <v>43432.802777777775</v>
      </c>
      <c r="C1361" t="s">
        <v>96</v>
      </c>
      <c r="D1361">
        <v>0.01</v>
      </c>
      <c r="E1361" t="s">
        <v>253</v>
      </c>
      <c r="F1361">
        <v>1.1374</v>
      </c>
      <c r="I1361" s="403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490</v>
      </c>
      <c r="Q1361">
        <v>536</v>
      </c>
      <c r="R1361" t="s">
        <v>96</v>
      </c>
    </row>
    <row r="1362" spans="1:18">
      <c r="A1362" s="552">
        <v>1360</v>
      </c>
      <c r="B1362" s="403">
        <v>43432.834027777775</v>
      </c>
      <c r="C1362" t="s">
        <v>96</v>
      </c>
      <c r="D1362">
        <v>0.01</v>
      </c>
      <c r="E1362" t="s">
        <v>253</v>
      </c>
      <c r="F1362">
        <v>1.1375999999999999</v>
      </c>
      <c r="I1362" s="403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502</v>
      </c>
      <c r="Q1362">
        <v>537</v>
      </c>
      <c r="R1362" t="s">
        <v>96</v>
      </c>
    </row>
    <row r="1363" spans="1:18">
      <c r="A1363" s="552">
        <v>1362</v>
      </c>
      <c r="B1363" s="403">
        <v>43433.375694444447</v>
      </c>
      <c r="C1363" t="s">
        <v>96</v>
      </c>
      <c r="D1363">
        <v>0.01</v>
      </c>
      <c r="E1363" t="s">
        <v>253</v>
      </c>
      <c r="F1363">
        <v>1.1389</v>
      </c>
      <c r="I1363" s="403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502</v>
      </c>
      <c r="Q1363">
        <v>538</v>
      </c>
      <c r="R1363" t="s">
        <v>96</v>
      </c>
    </row>
    <row r="1364" spans="1:18">
      <c r="A1364" s="552">
        <v>1363</v>
      </c>
      <c r="B1364" s="403">
        <v>43433.408333333333</v>
      </c>
      <c r="C1364" t="s">
        <v>96</v>
      </c>
      <c r="D1364">
        <v>0.01</v>
      </c>
      <c r="E1364" t="s">
        <v>253</v>
      </c>
      <c r="F1364">
        <v>1.1376999999999999</v>
      </c>
      <c r="I1364" s="403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1212</v>
      </c>
      <c r="Q1364">
        <v>538</v>
      </c>
      <c r="R1364" t="s">
        <v>96</v>
      </c>
    </row>
    <row r="1365" spans="1:18">
      <c r="A1365" s="552">
        <v>1364</v>
      </c>
      <c r="B1365" s="403">
        <v>43433.488194444442</v>
      </c>
      <c r="C1365" t="s">
        <v>96</v>
      </c>
      <c r="D1365">
        <v>0.01</v>
      </c>
      <c r="E1365" t="s">
        <v>253</v>
      </c>
      <c r="F1365">
        <v>1.1363000000000001</v>
      </c>
      <c r="I1365" s="403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1211</v>
      </c>
      <c r="Q1365">
        <v>538</v>
      </c>
      <c r="R1365" t="s">
        <v>96</v>
      </c>
    </row>
    <row r="1366" spans="1:18">
      <c r="A1366" s="552">
        <v>1365</v>
      </c>
      <c r="B1366" s="403">
        <v>43433.590277777781</v>
      </c>
      <c r="C1366" t="s">
        <v>96</v>
      </c>
      <c r="D1366">
        <v>0.01</v>
      </c>
      <c r="E1366" t="s">
        <v>253</v>
      </c>
      <c r="F1366">
        <v>1.139</v>
      </c>
      <c r="I1366" s="403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502</v>
      </c>
      <c r="Q1366">
        <v>539</v>
      </c>
      <c r="R1366" t="s">
        <v>96</v>
      </c>
    </row>
    <row r="1367" spans="1:18">
      <c r="A1367" s="552">
        <v>1366</v>
      </c>
      <c r="B1367" s="403">
        <v>43433.625694444447</v>
      </c>
      <c r="C1367" t="s">
        <v>96</v>
      </c>
      <c r="D1367">
        <v>0.01</v>
      </c>
      <c r="E1367" t="s">
        <v>253</v>
      </c>
      <c r="F1367">
        <v>1.1369</v>
      </c>
      <c r="I1367" s="403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572</v>
      </c>
      <c r="Q1367">
        <v>539</v>
      </c>
      <c r="R1367" t="s">
        <v>96</v>
      </c>
    </row>
    <row r="1368" spans="1:18">
      <c r="A1368" s="552">
        <v>1367</v>
      </c>
      <c r="B1368" s="403">
        <v>43433.727083333331</v>
      </c>
      <c r="C1368" t="s">
        <v>96</v>
      </c>
      <c r="D1368">
        <v>0.01</v>
      </c>
      <c r="E1368" t="s">
        <v>253</v>
      </c>
      <c r="F1368">
        <v>1.1385000000000001</v>
      </c>
      <c r="I1368" s="403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502</v>
      </c>
      <c r="Q1368">
        <v>540</v>
      </c>
      <c r="R1368" t="s">
        <v>96</v>
      </c>
    </row>
    <row r="1369" spans="1:18">
      <c r="A1369" s="552">
        <v>1368</v>
      </c>
      <c r="B1369" s="403">
        <v>43433.774305555555</v>
      </c>
      <c r="C1369" t="s">
        <v>96</v>
      </c>
      <c r="D1369">
        <v>0.01</v>
      </c>
      <c r="E1369" t="s">
        <v>253</v>
      </c>
      <c r="F1369">
        <v>1.1373</v>
      </c>
      <c r="I1369" s="403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573</v>
      </c>
      <c r="Q1369">
        <v>540</v>
      </c>
      <c r="R1369" t="s">
        <v>96</v>
      </c>
    </row>
    <row r="1370" spans="1:18">
      <c r="A1370" s="552">
        <v>1369</v>
      </c>
      <c r="B1370" s="403">
        <v>43434.326388888891</v>
      </c>
      <c r="C1370" t="s">
        <v>96</v>
      </c>
      <c r="D1370">
        <v>0.01</v>
      </c>
      <c r="E1370" t="s">
        <v>253</v>
      </c>
      <c r="F1370">
        <v>1.1391</v>
      </c>
      <c r="I1370" s="403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502</v>
      </c>
      <c r="Q1370">
        <v>541</v>
      </c>
      <c r="R1370" t="s">
        <v>96</v>
      </c>
    </row>
    <row r="1371" spans="1:18">
      <c r="A1371" s="552">
        <v>1370</v>
      </c>
      <c r="B1371" s="403">
        <v>43434.379861111112</v>
      </c>
      <c r="C1371" t="s">
        <v>96</v>
      </c>
      <c r="D1371">
        <v>0.01</v>
      </c>
      <c r="E1371" t="s">
        <v>253</v>
      </c>
      <c r="F1371">
        <v>1.1378999999999999</v>
      </c>
      <c r="I1371" s="403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1205</v>
      </c>
      <c r="Q1371">
        <v>541</v>
      </c>
      <c r="R1371" t="s">
        <v>96</v>
      </c>
    </row>
    <row r="1372" spans="1:18">
      <c r="A1372" s="552">
        <v>1371</v>
      </c>
      <c r="B1372" s="403">
        <v>43434.46597222222</v>
      </c>
      <c r="C1372" t="s">
        <v>96</v>
      </c>
      <c r="D1372">
        <v>0.01</v>
      </c>
      <c r="E1372" t="s">
        <v>253</v>
      </c>
      <c r="F1372">
        <v>1.1365000000000001</v>
      </c>
      <c r="I1372" s="403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1204</v>
      </c>
      <c r="Q1372">
        <v>541</v>
      </c>
      <c r="R1372" t="s">
        <v>96</v>
      </c>
    </row>
    <row r="1373" spans="1:18">
      <c r="A1373" s="552">
        <v>1372</v>
      </c>
      <c r="B1373" s="403">
        <v>43434.65</v>
      </c>
      <c r="C1373" t="s">
        <v>96</v>
      </c>
      <c r="D1373">
        <v>0.02</v>
      </c>
      <c r="E1373" t="s">
        <v>253</v>
      </c>
      <c r="F1373">
        <v>1.1344000000000001</v>
      </c>
      <c r="I1373" s="403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1203</v>
      </c>
      <c r="Q1373">
        <v>541</v>
      </c>
      <c r="R1373" t="s">
        <v>96</v>
      </c>
    </row>
    <row r="1374" spans="1:18">
      <c r="A1374" s="552">
        <v>1373</v>
      </c>
      <c r="B1374" s="403">
        <v>43434.688888888886</v>
      </c>
      <c r="C1374" t="s">
        <v>96</v>
      </c>
      <c r="D1374">
        <v>0.03</v>
      </c>
      <c r="E1374" t="s">
        <v>253</v>
      </c>
      <c r="F1374">
        <v>1.1329</v>
      </c>
      <c r="I1374" s="403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1202</v>
      </c>
      <c r="Q1374">
        <v>541</v>
      </c>
      <c r="R1374" t="s">
        <v>96</v>
      </c>
    </row>
    <row r="1375" spans="1:18">
      <c r="A1375" s="552">
        <v>1374</v>
      </c>
      <c r="B1375" s="403">
        <v>43434.71875</v>
      </c>
      <c r="C1375" t="s">
        <v>96</v>
      </c>
      <c r="D1375">
        <v>0.04</v>
      </c>
      <c r="E1375" t="s">
        <v>253</v>
      </c>
      <c r="F1375">
        <v>1.1312</v>
      </c>
      <c r="I1375" s="403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1201</v>
      </c>
      <c r="Q1375">
        <v>541</v>
      </c>
      <c r="R1375" t="s">
        <v>96</v>
      </c>
    </row>
    <row r="1376" spans="1:18">
      <c r="A1376" s="552">
        <v>1375</v>
      </c>
      <c r="B1376" s="403">
        <v>43434.731944444444</v>
      </c>
      <c r="C1376" t="s">
        <v>97</v>
      </c>
      <c r="D1376">
        <v>0.01</v>
      </c>
      <c r="E1376" t="s">
        <v>253</v>
      </c>
      <c r="F1376">
        <v>1.1322000000000001</v>
      </c>
      <c r="I1376" s="403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490</v>
      </c>
      <c r="Q1376">
        <v>542</v>
      </c>
      <c r="R1376" t="s">
        <v>97</v>
      </c>
    </row>
    <row r="1377" spans="1:18">
      <c r="A1377" s="552">
        <v>1376</v>
      </c>
      <c r="B1377" s="403">
        <v>43434.915277777778</v>
      </c>
      <c r="C1377" t="s">
        <v>97</v>
      </c>
      <c r="D1377">
        <v>0.01</v>
      </c>
      <c r="E1377" t="s">
        <v>253</v>
      </c>
      <c r="F1377">
        <v>1.1317999999999999</v>
      </c>
      <c r="I1377" s="403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502</v>
      </c>
      <c r="Q1377">
        <v>543</v>
      </c>
      <c r="R1377" t="s">
        <v>97</v>
      </c>
    </row>
    <row r="1378" spans="1:18">
      <c r="A1378" s="552">
        <v>1377</v>
      </c>
      <c r="B1378" s="403">
        <v>43437</v>
      </c>
      <c r="C1378" t="s">
        <v>97</v>
      </c>
      <c r="D1378">
        <v>0.01</v>
      </c>
      <c r="E1378" t="s">
        <v>253</v>
      </c>
      <c r="F1378">
        <v>1.1334</v>
      </c>
      <c r="I1378" s="403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1200</v>
      </c>
      <c r="Q1378">
        <v>543</v>
      </c>
      <c r="R1378" t="s">
        <v>97</v>
      </c>
    </row>
    <row r="1379" spans="1:18">
      <c r="A1379" s="552">
        <v>1378</v>
      </c>
      <c r="B1379" s="403">
        <v>43437.146527777775</v>
      </c>
      <c r="C1379" t="s">
        <v>97</v>
      </c>
      <c r="D1379">
        <v>0.01</v>
      </c>
      <c r="E1379" t="s">
        <v>253</v>
      </c>
      <c r="F1379">
        <v>1.1347</v>
      </c>
      <c r="I1379" s="403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1199</v>
      </c>
      <c r="Q1379">
        <v>543</v>
      </c>
      <c r="R1379" t="s">
        <v>97</v>
      </c>
    </row>
    <row r="1380" spans="1:18">
      <c r="A1380" s="552">
        <v>1379</v>
      </c>
      <c r="B1380" s="403">
        <v>43437.290972222225</v>
      </c>
      <c r="C1380" t="s">
        <v>97</v>
      </c>
      <c r="D1380">
        <v>0.02</v>
      </c>
      <c r="E1380" t="s">
        <v>253</v>
      </c>
      <c r="F1380">
        <v>1.1366000000000001</v>
      </c>
      <c r="I1380" s="403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1198</v>
      </c>
      <c r="Q1380">
        <v>543</v>
      </c>
      <c r="R1380" t="s">
        <v>97</v>
      </c>
    </row>
    <row r="1381" spans="1:18">
      <c r="A1381" s="552">
        <v>1380</v>
      </c>
      <c r="B1381" s="403">
        <v>43437.327777777777</v>
      </c>
      <c r="C1381" t="s">
        <v>96</v>
      </c>
      <c r="D1381">
        <v>0.01</v>
      </c>
      <c r="E1381" t="s">
        <v>253</v>
      </c>
      <c r="F1381">
        <v>1.1359999999999999</v>
      </c>
      <c r="I1381" s="403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490</v>
      </c>
      <c r="Q1381">
        <v>544</v>
      </c>
      <c r="R1381" t="s">
        <v>96</v>
      </c>
    </row>
    <row r="1382" spans="1:18">
      <c r="A1382" s="552">
        <v>1381</v>
      </c>
      <c r="B1382" s="403">
        <v>43437.372916666667</v>
      </c>
      <c r="C1382" t="s">
        <v>96</v>
      </c>
      <c r="D1382">
        <v>0.01</v>
      </c>
      <c r="E1382" t="s">
        <v>253</v>
      </c>
      <c r="F1382">
        <v>1.1372</v>
      </c>
      <c r="I1382" s="403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502</v>
      </c>
      <c r="Q1382">
        <v>545</v>
      </c>
      <c r="R1382" t="s">
        <v>96</v>
      </c>
    </row>
    <row r="1383" spans="1:18">
      <c r="A1383" s="552">
        <v>1382</v>
      </c>
      <c r="B1383" s="403">
        <v>43437.398611111108</v>
      </c>
      <c r="C1383" t="s">
        <v>96</v>
      </c>
      <c r="D1383">
        <v>0.01</v>
      </c>
      <c r="E1383" t="s">
        <v>253</v>
      </c>
      <c r="F1383">
        <v>1.1359999999999999</v>
      </c>
      <c r="I1383" s="403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1197</v>
      </c>
      <c r="Q1383">
        <v>545</v>
      </c>
      <c r="R1383" t="s">
        <v>96</v>
      </c>
    </row>
    <row r="1384" spans="1:18">
      <c r="A1384" s="552">
        <v>1383</v>
      </c>
      <c r="B1384" s="403">
        <v>43437.479861111111</v>
      </c>
      <c r="C1384" t="s">
        <v>96</v>
      </c>
      <c r="D1384">
        <v>0.01</v>
      </c>
      <c r="E1384" t="s">
        <v>253</v>
      </c>
      <c r="F1384">
        <v>1.1346000000000001</v>
      </c>
      <c r="I1384" s="403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1196</v>
      </c>
      <c r="Q1384">
        <v>545</v>
      </c>
      <c r="R1384" t="s">
        <v>96</v>
      </c>
    </row>
    <row r="1385" spans="1:18">
      <c r="A1385" s="552">
        <v>1384</v>
      </c>
      <c r="B1385" s="403">
        <v>43437.500694444447</v>
      </c>
      <c r="C1385" t="s">
        <v>96</v>
      </c>
      <c r="D1385">
        <v>0.02</v>
      </c>
      <c r="E1385" t="s">
        <v>253</v>
      </c>
      <c r="F1385">
        <v>1.1332</v>
      </c>
      <c r="I1385" s="403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1195</v>
      </c>
      <c r="Q1385">
        <v>545</v>
      </c>
      <c r="R1385" t="s">
        <v>96</v>
      </c>
    </row>
    <row r="1386" spans="1:18">
      <c r="A1386" s="552">
        <v>1385</v>
      </c>
      <c r="B1386" s="403">
        <v>43437.602777777778</v>
      </c>
      <c r="C1386" t="s">
        <v>97</v>
      </c>
      <c r="D1386">
        <v>0.01</v>
      </c>
      <c r="E1386" t="s">
        <v>253</v>
      </c>
      <c r="F1386">
        <v>1.1332</v>
      </c>
      <c r="I1386" s="403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502</v>
      </c>
      <c r="Q1386">
        <v>546</v>
      </c>
      <c r="R1386" t="s">
        <v>97</v>
      </c>
    </row>
    <row r="1387" spans="1:18">
      <c r="A1387" s="552">
        <v>1386</v>
      </c>
      <c r="B1387" s="403">
        <v>43437.658333333333</v>
      </c>
      <c r="C1387" t="s">
        <v>97</v>
      </c>
      <c r="D1387">
        <v>0.01</v>
      </c>
      <c r="E1387" t="s">
        <v>253</v>
      </c>
      <c r="F1387">
        <v>1.1344000000000001</v>
      </c>
      <c r="I1387" s="403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1193</v>
      </c>
      <c r="Q1387">
        <v>546</v>
      </c>
      <c r="R1387" t="s">
        <v>97</v>
      </c>
    </row>
    <row r="1388" spans="1:18">
      <c r="A1388" s="552">
        <v>1387</v>
      </c>
      <c r="B1388" s="403">
        <v>43437.698611111111</v>
      </c>
      <c r="C1388" t="s">
        <v>97</v>
      </c>
      <c r="D1388">
        <v>0.01</v>
      </c>
      <c r="E1388" t="s">
        <v>253</v>
      </c>
      <c r="F1388">
        <v>1.1357999999999999</v>
      </c>
      <c r="I1388" s="403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1192</v>
      </c>
      <c r="Q1388">
        <v>546</v>
      </c>
      <c r="R1388" t="s">
        <v>97</v>
      </c>
    </row>
    <row r="1389" spans="1:18">
      <c r="A1389" s="552">
        <v>1390</v>
      </c>
      <c r="B1389" s="403">
        <v>43438.21597222222</v>
      </c>
      <c r="C1389" t="s">
        <v>97</v>
      </c>
      <c r="D1389">
        <v>0.02</v>
      </c>
      <c r="E1389" t="s">
        <v>253</v>
      </c>
      <c r="F1389">
        <v>1.1372</v>
      </c>
      <c r="I1389" s="403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1191</v>
      </c>
      <c r="Q1389">
        <v>546</v>
      </c>
      <c r="R1389" t="s">
        <v>97</v>
      </c>
    </row>
    <row r="1390" spans="1:18">
      <c r="A1390" s="552">
        <v>1391</v>
      </c>
      <c r="B1390" s="403">
        <v>43438.304861111108</v>
      </c>
      <c r="C1390" t="s">
        <v>97</v>
      </c>
      <c r="D1390">
        <v>0.03</v>
      </c>
      <c r="E1390" t="s">
        <v>253</v>
      </c>
      <c r="F1390">
        <v>1.1387</v>
      </c>
      <c r="I1390" s="403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1190</v>
      </c>
      <c r="Q1390">
        <v>546</v>
      </c>
      <c r="R1390" t="s">
        <v>97</v>
      </c>
    </row>
    <row r="1391" spans="1:18">
      <c r="A1391" s="552">
        <v>1394</v>
      </c>
      <c r="B1391" s="403">
        <v>43438.444444444445</v>
      </c>
      <c r="C1391" t="s">
        <v>97</v>
      </c>
      <c r="D1391">
        <v>0.04</v>
      </c>
      <c r="E1391" t="s">
        <v>253</v>
      </c>
      <c r="F1391">
        <v>1.1408</v>
      </c>
      <c r="I1391" s="403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1189</v>
      </c>
      <c r="Q1391">
        <v>546</v>
      </c>
      <c r="R1391" t="s">
        <v>97</v>
      </c>
    </row>
    <row r="1392" spans="1:18">
      <c r="A1392" s="552">
        <v>1388</v>
      </c>
      <c r="B1392" s="403">
        <v>43437.761111111111</v>
      </c>
      <c r="C1392" t="s">
        <v>96</v>
      </c>
      <c r="D1392">
        <v>0.01</v>
      </c>
      <c r="E1392" t="s">
        <v>253</v>
      </c>
      <c r="F1392">
        <v>1.1358999999999999</v>
      </c>
      <c r="I1392" s="403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502</v>
      </c>
      <c r="Q1392">
        <v>547</v>
      </c>
      <c r="R1392" t="s">
        <v>96</v>
      </c>
    </row>
    <row r="1393" spans="1:18">
      <c r="A1393" s="552">
        <v>1389</v>
      </c>
      <c r="B1393" s="403">
        <v>43437.839583333334</v>
      </c>
      <c r="C1393" t="s">
        <v>96</v>
      </c>
      <c r="D1393">
        <v>0.01</v>
      </c>
      <c r="E1393" t="s">
        <v>253</v>
      </c>
      <c r="F1393">
        <v>1.1346000000000001</v>
      </c>
      <c r="I1393" s="403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1194</v>
      </c>
      <c r="Q1393">
        <v>547</v>
      </c>
      <c r="R1393" t="s">
        <v>96</v>
      </c>
    </row>
    <row r="1394" spans="1:18">
      <c r="A1394" s="552">
        <v>1392</v>
      </c>
      <c r="B1394" s="403">
        <v>43438.313888888886</v>
      </c>
      <c r="C1394" t="s">
        <v>96</v>
      </c>
      <c r="D1394">
        <v>0.01</v>
      </c>
      <c r="E1394" t="s">
        <v>253</v>
      </c>
      <c r="F1394">
        <v>1.1383000000000001</v>
      </c>
      <c r="I1394" s="403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502</v>
      </c>
      <c r="Q1394">
        <v>548</v>
      </c>
      <c r="R1394" t="s">
        <v>96</v>
      </c>
    </row>
    <row r="1395" spans="1:18">
      <c r="A1395" s="552">
        <v>1393</v>
      </c>
      <c r="B1395" s="403">
        <v>43438.395138888889</v>
      </c>
      <c r="C1395" t="s">
        <v>96</v>
      </c>
      <c r="D1395">
        <v>0.01</v>
      </c>
      <c r="E1395" t="s">
        <v>253</v>
      </c>
      <c r="F1395">
        <v>1.1385000000000001</v>
      </c>
      <c r="I1395" s="403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502</v>
      </c>
      <c r="Q1395">
        <v>549</v>
      </c>
      <c r="R1395" t="s">
        <v>96</v>
      </c>
    </row>
    <row r="1396" spans="1:18">
      <c r="A1396" s="552">
        <v>1395</v>
      </c>
      <c r="B1396" s="403">
        <v>43438.447916666664</v>
      </c>
      <c r="C1396" t="s">
        <v>96</v>
      </c>
      <c r="D1396">
        <v>0.01</v>
      </c>
      <c r="E1396" t="s">
        <v>253</v>
      </c>
      <c r="F1396">
        <v>1.1414</v>
      </c>
      <c r="I1396" s="403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502</v>
      </c>
      <c r="Q1396">
        <v>550</v>
      </c>
      <c r="R1396" t="s">
        <v>96</v>
      </c>
    </row>
    <row r="1397" spans="1:18">
      <c r="A1397" s="552">
        <v>1396</v>
      </c>
      <c r="B1397" s="403">
        <v>43438.519444444442</v>
      </c>
      <c r="C1397" t="s">
        <v>96</v>
      </c>
      <c r="D1397">
        <v>0.01</v>
      </c>
      <c r="E1397" t="s">
        <v>253</v>
      </c>
      <c r="F1397">
        <v>1.1400999999999999</v>
      </c>
      <c r="I1397" s="403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1185</v>
      </c>
      <c r="Q1397">
        <v>550</v>
      </c>
      <c r="R1397" t="s">
        <v>96</v>
      </c>
    </row>
    <row r="1398" spans="1:18">
      <c r="A1398" s="552">
        <v>1397</v>
      </c>
      <c r="B1398" s="403">
        <v>43438.613888888889</v>
      </c>
      <c r="C1398" t="s">
        <v>96</v>
      </c>
      <c r="D1398">
        <v>0.01</v>
      </c>
      <c r="E1398" t="s">
        <v>253</v>
      </c>
      <c r="F1398">
        <v>1.1387</v>
      </c>
      <c r="I1398" s="403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1184</v>
      </c>
      <c r="Q1398">
        <v>550</v>
      </c>
      <c r="R1398" t="s">
        <v>96</v>
      </c>
    </row>
    <row r="1399" spans="1:18">
      <c r="A1399" s="552">
        <v>1398</v>
      </c>
      <c r="B1399" s="403">
        <v>43438.685416666667</v>
      </c>
      <c r="C1399" t="s">
        <v>96</v>
      </c>
      <c r="D1399">
        <v>0.02</v>
      </c>
      <c r="E1399" t="s">
        <v>253</v>
      </c>
      <c r="F1399">
        <v>1.1373</v>
      </c>
      <c r="I1399" s="403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1183</v>
      </c>
      <c r="Q1399">
        <v>550</v>
      </c>
      <c r="R1399" t="s">
        <v>96</v>
      </c>
    </row>
    <row r="1400" spans="1:18">
      <c r="A1400" s="552">
        <v>1399</v>
      </c>
      <c r="B1400" s="403">
        <v>43438.700694444444</v>
      </c>
      <c r="C1400" t="s">
        <v>96</v>
      </c>
      <c r="D1400">
        <v>0.03</v>
      </c>
      <c r="E1400" t="s">
        <v>253</v>
      </c>
      <c r="F1400">
        <v>1.1357999999999999</v>
      </c>
      <c r="I1400" s="403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1182</v>
      </c>
      <c r="Q1400">
        <v>550</v>
      </c>
      <c r="R1400" t="s">
        <v>96</v>
      </c>
    </row>
    <row r="1401" spans="1:18">
      <c r="A1401" s="552">
        <v>1401</v>
      </c>
      <c r="B1401" s="403">
        <v>43438.753472222219</v>
      </c>
      <c r="C1401" t="s">
        <v>96</v>
      </c>
      <c r="D1401">
        <v>0.04</v>
      </c>
      <c r="E1401" t="s">
        <v>253</v>
      </c>
      <c r="F1401">
        <v>1.1332</v>
      </c>
      <c r="I1401" s="403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1181</v>
      </c>
      <c r="Q1401">
        <v>550</v>
      </c>
      <c r="R1401" t="s">
        <v>96</v>
      </c>
    </row>
    <row r="1402" spans="1:18">
      <c r="A1402" s="552">
        <v>1400</v>
      </c>
      <c r="B1402" s="403">
        <v>43438.711805555555</v>
      </c>
      <c r="C1402" t="s">
        <v>97</v>
      </c>
      <c r="D1402">
        <v>0.01</v>
      </c>
      <c r="E1402" t="s">
        <v>253</v>
      </c>
      <c r="F1402">
        <v>1.1354</v>
      </c>
      <c r="I1402" s="403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490</v>
      </c>
      <c r="Q1402">
        <v>551</v>
      </c>
      <c r="R1402" t="s">
        <v>97</v>
      </c>
    </row>
    <row r="1403" spans="1:18">
      <c r="A1403" s="552">
        <v>1402</v>
      </c>
      <c r="B1403" s="403">
        <v>43438.763194444444</v>
      </c>
      <c r="C1403" t="s">
        <v>97</v>
      </c>
      <c r="D1403">
        <v>0.01</v>
      </c>
      <c r="E1403" t="s">
        <v>253</v>
      </c>
      <c r="F1403">
        <v>1.1331</v>
      </c>
      <c r="I1403" s="403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502</v>
      </c>
      <c r="Q1403">
        <v>552</v>
      </c>
      <c r="R1403" t="s">
        <v>97</v>
      </c>
    </row>
    <row r="1404" spans="1:18">
      <c r="A1404" s="552">
        <v>1403</v>
      </c>
      <c r="B1404" s="403">
        <v>43438.78402777778</v>
      </c>
      <c r="C1404" t="s">
        <v>97</v>
      </c>
      <c r="D1404">
        <v>0.01</v>
      </c>
      <c r="E1404" t="s">
        <v>253</v>
      </c>
      <c r="F1404">
        <v>1.1343000000000001</v>
      </c>
      <c r="I1404" s="403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1188</v>
      </c>
      <c r="Q1404">
        <v>552</v>
      </c>
      <c r="R1404" t="s">
        <v>97</v>
      </c>
    </row>
    <row r="1405" spans="1:18">
      <c r="A1405" s="552">
        <v>1404</v>
      </c>
      <c r="B1405" s="403">
        <v>43439.295138888891</v>
      </c>
      <c r="C1405" t="s">
        <v>97</v>
      </c>
      <c r="D1405">
        <v>0.01</v>
      </c>
      <c r="E1405" t="s">
        <v>253</v>
      </c>
      <c r="F1405">
        <v>1.1319999999999999</v>
      </c>
      <c r="I1405" s="403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502</v>
      </c>
      <c r="Q1405">
        <v>553</v>
      </c>
      <c r="R1405" t="s">
        <v>97</v>
      </c>
    </row>
    <row r="1406" spans="1:18">
      <c r="A1406" s="552">
        <v>1405</v>
      </c>
      <c r="B1406" s="403">
        <v>43439.356944444444</v>
      </c>
      <c r="C1406" t="s">
        <v>97</v>
      </c>
      <c r="D1406">
        <v>0.01</v>
      </c>
      <c r="E1406" t="s">
        <v>253</v>
      </c>
      <c r="F1406">
        <v>1.1333</v>
      </c>
      <c r="I1406" s="403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1187</v>
      </c>
      <c r="Q1406">
        <v>553</v>
      </c>
      <c r="R1406" t="s">
        <v>97</v>
      </c>
    </row>
    <row r="1407" spans="1:18">
      <c r="A1407" s="552">
        <v>1406</v>
      </c>
      <c r="B1407" s="403">
        <v>43439.501388888886</v>
      </c>
      <c r="C1407" t="s">
        <v>97</v>
      </c>
      <c r="D1407">
        <v>0.01</v>
      </c>
      <c r="E1407" t="s">
        <v>253</v>
      </c>
      <c r="F1407">
        <v>1.1346000000000001</v>
      </c>
      <c r="I1407" s="403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1186</v>
      </c>
      <c r="Q1407">
        <v>553</v>
      </c>
      <c r="R1407" t="s">
        <v>97</v>
      </c>
    </row>
    <row r="1408" spans="1:18">
      <c r="A1408" s="552">
        <v>1407</v>
      </c>
      <c r="B1408" s="403">
        <v>43439.669444444444</v>
      </c>
      <c r="C1408" t="s">
        <v>97</v>
      </c>
      <c r="D1408">
        <v>0.01</v>
      </c>
      <c r="E1408" t="s">
        <v>253</v>
      </c>
      <c r="F1408">
        <v>1.1325000000000001</v>
      </c>
      <c r="I1408" s="403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490</v>
      </c>
      <c r="Q1408">
        <v>554</v>
      </c>
      <c r="R1408" t="s">
        <v>97</v>
      </c>
    </row>
    <row r="1409" spans="1:18">
      <c r="A1409" s="552">
        <v>1408</v>
      </c>
      <c r="B1409" s="403">
        <v>43439.706944444442</v>
      </c>
      <c r="C1409" t="s">
        <v>97</v>
      </c>
      <c r="D1409">
        <v>0.01</v>
      </c>
      <c r="E1409" t="s">
        <v>253</v>
      </c>
      <c r="F1409">
        <v>1.1337999999999999</v>
      </c>
      <c r="I1409" s="403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574</v>
      </c>
      <c r="Q1409">
        <v>554</v>
      </c>
      <c r="R1409" t="s">
        <v>97</v>
      </c>
    </row>
    <row r="1410" spans="1:18">
      <c r="A1410" s="552">
        <v>1409</v>
      </c>
      <c r="B1410" s="403">
        <v>43439.743055555555</v>
      </c>
      <c r="C1410" t="s">
        <v>97</v>
      </c>
      <c r="D1410">
        <v>0.01</v>
      </c>
      <c r="E1410" t="s">
        <v>253</v>
      </c>
      <c r="F1410">
        <v>1.1351</v>
      </c>
      <c r="I1410" s="403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575</v>
      </c>
      <c r="Q1410">
        <v>554</v>
      </c>
      <c r="R1410" t="s">
        <v>97</v>
      </c>
    </row>
    <row r="1411" spans="1:18">
      <c r="A1411" s="552">
        <v>1410</v>
      </c>
      <c r="B1411" s="403">
        <v>43440.398611111108</v>
      </c>
      <c r="C1411" t="s">
        <v>97</v>
      </c>
      <c r="D1411">
        <v>0.01</v>
      </c>
      <c r="E1411" t="s">
        <v>253</v>
      </c>
      <c r="F1411">
        <v>1.1327</v>
      </c>
      <c r="I1411" s="403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504</v>
      </c>
      <c r="Q1411">
        <v>555</v>
      </c>
      <c r="R1411" t="s">
        <v>97</v>
      </c>
    </row>
    <row r="1412" spans="1:18">
      <c r="A1412" s="552">
        <v>1411</v>
      </c>
      <c r="B1412" s="403">
        <v>43440.434027777781</v>
      </c>
      <c r="C1412" t="s">
        <v>97</v>
      </c>
      <c r="D1412">
        <v>0.01</v>
      </c>
      <c r="E1412" t="s">
        <v>253</v>
      </c>
      <c r="F1412">
        <v>1.1339999999999999</v>
      </c>
      <c r="I1412" s="403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576</v>
      </c>
      <c r="Q1412">
        <v>555</v>
      </c>
      <c r="R1412" t="s">
        <v>97</v>
      </c>
    </row>
    <row r="1413" spans="1:18">
      <c r="A1413" s="552">
        <v>1412</v>
      </c>
      <c r="B1413" s="403">
        <v>43440.586805555555</v>
      </c>
      <c r="C1413" t="s">
        <v>97</v>
      </c>
      <c r="D1413">
        <v>0.01</v>
      </c>
      <c r="E1413" t="s">
        <v>253</v>
      </c>
      <c r="F1413">
        <v>1.1353</v>
      </c>
      <c r="I1413" s="403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577</v>
      </c>
      <c r="Q1413">
        <v>555</v>
      </c>
      <c r="R1413" t="s">
        <v>97</v>
      </c>
    </row>
    <row r="1414" spans="1:18">
      <c r="A1414" s="552">
        <v>1413</v>
      </c>
      <c r="B1414" s="403">
        <v>43440.597222222219</v>
      </c>
      <c r="C1414" t="s">
        <v>97</v>
      </c>
      <c r="D1414">
        <v>0.02</v>
      </c>
      <c r="E1414" t="s">
        <v>253</v>
      </c>
      <c r="F1414">
        <v>1.1367</v>
      </c>
      <c r="I1414" s="403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578</v>
      </c>
      <c r="Q1414">
        <v>555</v>
      </c>
      <c r="R1414" t="s">
        <v>97</v>
      </c>
    </row>
    <row r="1415" spans="1:18">
      <c r="A1415" s="552">
        <v>1414</v>
      </c>
      <c r="B1415" s="403">
        <v>43440.636111111111</v>
      </c>
      <c r="C1415" t="s">
        <v>97</v>
      </c>
      <c r="D1415">
        <v>0.03</v>
      </c>
      <c r="E1415" t="s">
        <v>253</v>
      </c>
      <c r="F1415">
        <v>1.1386000000000001</v>
      </c>
      <c r="I1415" s="403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579</v>
      </c>
      <c r="Q1415">
        <v>555</v>
      </c>
      <c r="R1415" t="s">
        <v>97</v>
      </c>
    </row>
    <row r="1416" spans="1:18">
      <c r="A1416" s="552">
        <v>1415</v>
      </c>
      <c r="B1416" s="403">
        <v>43440.680555555555</v>
      </c>
      <c r="C1416" t="s">
        <v>97</v>
      </c>
      <c r="D1416">
        <v>0.04</v>
      </c>
      <c r="E1416" t="s">
        <v>253</v>
      </c>
      <c r="F1416">
        <v>1.1402000000000001</v>
      </c>
      <c r="I1416" s="403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580</v>
      </c>
      <c r="Q1416">
        <v>555</v>
      </c>
      <c r="R1416" t="s">
        <v>97</v>
      </c>
    </row>
    <row r="1417" spans="1:18">
      <c r="A1417" s="552">
        <v>1416</v>
      </c>
      <c r="B1417" s="403">
        <v>43440.694444444445</v>
      </c>
      <c r="C1417" t="s">
        <v>96</v>
      </c>
      <c r="D1417">
        <v>0.01</v>
      </c>
      <c r="E1417" t="s">
        <v>253</v>
      </c>
      <c r="F1417">
        <v>1.1398999999999999</v>
      </c>
      <c r="I1417" s="403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490</v>
      </c>
      <c r="Q1417">
        <v>556</v>
      </c>
      <c r="R1417" t="s">
        <v>96</v>
      </c>
    </row>
    <row r="1418" spans="1:18">
      <c r="A1418" s="552">
        <v>1417</v>
      </c>
      <c r="B1418" s="403">
        <v>43440.706250000003</v>
      </c>
      <c r="C1418" t="s">
        <v>96</v>
      </c>
      <c r="D1418">
        <v>0.01</v>
      </c>
      <c r="E1418" t="s">
        <v>253</v>
      </c>
      <c r="F1418">
        <v>1.1386000000000001</v>
      </c>
      <c r="I1418" s="403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582</v>
      </c>
      <c r="Q1418">
        <v>556</v>
      </c>
      <c r="R1418" t="s">
        <v>96</v>
      </c>
    </row>
    <row r="1419" spans="1:18">
      <c r="A1419" s="552">
        <v>1418</v>
      </c>
      <c r="B1419" s="403">
        <v>43440.72152777778</v>
      </c>
      <c r="C1419" t="s">
        <v>96</v>
      </c>
      <c r="D1419">
        <v>0.01</v>
      </c>
      <c r="E1419" t="s">
        <v>253</v>
      </c>
      <c r="F1419">
        <v>1.1373</v>
      </c>
      <c r="I1419" s="403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583</v>
      </c>
      <c r="Q1419">
        <v>556</v>
      </c>
      <c r="R1419" t="s">
        <v>96</v>
      </c>
    </row>
    <row r="1420" spans="1:18">
      <c r="A1420" s="552">
        <v>1419</v>
      </c>
      <c r="B1420" s="403">
        <v>43440.786111111112</v>
      </c>
      <c r="C1420" t="s">
        <v>97</v>
      </c>
      <c r="D1420">
        <v>0.01</v>
      </c>
      <c r="E1420" t="s">
        <v>253</v>
      </c>
      <c r="F1420">
        <v>1.1379999999999999</v>
      </c>
      <c r="I1420" s="403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490</v>
      </c>
      <c r="Q1420">
        <v>557</v>
      </c>
      <c r="R1420" t="s">
        <v>97</v>
      </c>
    </row>
    <row r="1421" spans="1:18">
      <c r="A1421" s="552">
        <v>1420</v>
      </c>
      <c r="B1421" s="403">
        <v>43440.806250000001</v>
      </c>
      <c r="C1421" t="s">
        <v>97</v>
      </c>
      <c r="D1421">
        <v>0.01</v>
      </c>
      <c r="E1421" t="s">
        <v>253</v>
      </c>
      <c r="F1421">
        <v>1.1392</v>
      </c>
      <c r="I1421" s="403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581</v>
      </c>
      <c r="Q1421">
        <v>557</v>
      </c>
      <c r="R1421" t="s">
        <v>97</v>
      </c>
    </row>
    <row r="1422" spans="1:18">
      <c r="A1422" s="552">
        <v>1421</v>
      </c>
      <c r="B1422" s="403">
        <v>43440.895833333336</v>
      </c>
      <c r="C1422" t="s">
        <v>97</v>
      </c>
      <c r="D1422">
        <v>0.01</v>
      </c>
      <c r="E1422" t="s">
        <v>253</v>
      </c>
      <c r="F1422">
        <v>1.1375999999999999</v>
      </c>
      <c r="I1422" s="403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490</v>
      </c>
      <c r="Q1422">
        <v>558</v>
      </c>
      <c r="R1422" t="s">
        <v>97</v>
      </c>
    </row>
    <row r="1423" spans="1:18">
      <c r="A1423" s="552">
        <v>1422</v>
      </c>
      <c r="B1423" s="403">
        <v>43441.429166666669</v>
      </c>
      <c r="C1423" t="s">
        <v>97</v>
      </c>
      <c r="D1423">
        <v>0.01</v>
      </c>
      <c r="E1423" t="s">
        <v>253</v>
      </c>
      <c r="F1423">
        <v>1.1376999999999999</v>
      </c>
      <c r="I1423" s="403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490</v>
      </c>
      <c r="Q1423">
        <v>559</v>
      </c>
      <c r="R1423" t="s">
        <v>97</v>
      </c>
    </row>
    <row r="1424" spans="1:18">
      <c r="A1424" s="552">
        <v>1423</v>
      </c>
      <c r="B1424" s="403">
        <v>43441.521527777775</v>
      </c>
      <c r="C1424" t="s">
        <v>97</v>
      </c>
      <c r="D1424">
        <v>0.01</v>
      </c>
      <c r="E1424" t="s">
        <v>253</v>
      </c>
      <c r="F1424">
        <v>1.1377999999999999</v>
      </c>
      <c r="I1424" s="403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490</v>
      </c>
      <c r="Q1424">
        <v>560</v>
      </c>
      <c r="R1424" t="s">
        <v>97</v>
      </c>
    </row>
    <row r="1425" spans="1:18">
      <c r="A1425" s="552">
        <v>1424</v>
      </c>
      <c r="B1425" s="403">
        <v>43441.585416666669</v>
      </c>
      <c r="C1425" t="s">
        <v>97</v>
      </c>
      <c r="D1425">
        <v>0.01</v>
      </c>
      <c r="E1425" t="s">
        <v>253</v>
      </c>
      <c r="F1425">
        <v>1.137</v>
      </c>
      <c r="I1425" s="403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490</v>
      </c>
      <c r="Q1425">
        <v>561</v>
      </c>
      <c r="R1425" t="s">
        <v>97</v>
      </c>
    </row>
    <row r="1426" spans="1:18">
      <c r="A1426" s="552">
        <v>1425</v>
      </c>
      <c r="B1426" s="403">
        <v>43441.606249999997</v>
      </c>
      <c r="C1426" t="s">
        <v>97</v>
      </c>
      <c r="D1426">
        <v>0.01</v>
      </c>
      <c r="E1426" t="s">
        <v>253</v>
      </c>
      <c r="F1426">
        <v>1.1408</v>
      </c>
      <c r="I1426" s="403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585</v>
      </c>
      <c r="Q1426">
        <v>561</v>
      </c>
      <c r="R1426" t="s">
        <v>97</v>
      </c>
    </row>
    <row r="1427" spans="1:18">
      <c r="A1427" s="552">
        <v>1426</v>
      </c>
      <c r="B1427" s="403">
        <v>43441.60833333333</v>
      </c>
      <c r="C1427" t="s">
        <v>97</v>
      </c>
      <c r="D1427">
        <v>0.01</v>
      </c>
      <c r="E1427" t="s">
        <v>253</v>
      </c>
      <c r="F1427">
        <v>1.1395</v>
      </c>
      <c r="I1427" s="403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584</v>
      </c>
      <c r="Q1427">
        <v>561</v>
      </c>
      <c r="R1427" t="s">
        <v>97</v>
      </c>
    </row>
    <row r="1428" spans="1:18">
      <c r="A1428" s="552">
        <v>1427</v>
      </c>
      <c r="B1428" s="403">
        <v>43441.615972222222</v>
      </c>
      <c r="C1428" t="s">
        <v>96</v>
      </c>
      <c r="D1428">
        <v>0.01</v>
      </c>
      <c r="E1428" t="s">
        <v>253</v>
      </c>
      <c r="F1428">
        <v>1.1378999999999999</v>
      </c>
      <c r="I1428" s="403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490</v>
      </c>
      <c r="Q1428">
        <v>562</v>
      </c>
      <c r="R1428" t="s">
        <v>96</v>
      </c>
    </row>
    <row r="1429" spans="1:18">
      <c r="A1429" s="552">
        <v>1428</v>
      </c>
      <c r="B1429" s="403">
        <v>43441.62222222222</v>
      </c>
      <c r="C1429" t="s">
        <v>97</v>
      </c>
      <c r="D1429">
        <v>0.01</v>
      </c>
      <c r="E1429" t="s">
        <v>253</v>
      </c>
      <c r="F1429">
        <v>1.1392</v>
      </c>
      <c r="I1429" s="403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490</v>
      </c>
      <c r="Q1429">
        <v>563</v>
      </c>
      <c r="R1429" t="s">
        <v>97</v>
      </c>
    </row>
    <row r="1430" spans="1:18">
      <c r="A1430" s="552">
        <v>1429</v>
      </c>
      <c r="B1430" s="403">
        <v>43441.634722222225</v>
      </c>
      <c r="C1430" t="s">
        <v>97</v>
      </c>
      <c r="D1430">
        <v>0.01</v>
      </c>
      <c r="E1430" t="s">
        <v>253</v>
      </c>
      <c r="F1430">
        <v>1.1379999999999999</v>
      </c>
      <c r="I1430" s="403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502</v>
      </c>
      <c r="Q1430">
        <v>564</v>
      </c>
      <c r="R1430" t="s">
        <v>97</v>
      </c>
    </row>
    <row r="1431" spans="1:18">
      <c r="A1431" s="552">
        <v>1431</v>
      </c>
      <c r="B1431" s="403">
        <v>43441.652777777781</v>
      </c>
      <c r="C1431" t="s">
        <v>97</v>
      </c>
      <c r="D1431">
        <v>0.01</v>
      </c>
      <c r="E1431" t="s">
        <v>253</v>
      </c>
      <c r="F1431">
        <v>1.1392</v>
      </c>
      <c r="I1431" s="403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1180</v>
      </c>
      <c r="Q1431">
        <v>564</v>
      </c>
      <c r="R1431" t="s">
        <v>97</v>
      </c>
    </row>
    <row r="1432" spans="1:18">
      <c r="A1432" s="552">
        <v>1435</v>
      </c>
      <c r="B1432" s="403">
        <v>43441.813194444447</v>
      </c>
      <c r="C1432" t="s">
        <v>97</v>
      </c>
      <c r="D1432">
        <v>0.01</v>
      </c>
      <c r="E1432" t="s">
        <v>253</v>
      </c>
      <c r="F1432">
        <v>1.1405000000000001</v>
      </c>
      <c r="I1432" s="403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587</v>
      </c>
      <c r="Q1432">
        <v>564</v>
      </c>
      <c r="R1432" t="s">
        <v>97</v>
      </c>
    </row>
    <row r="1433" spans="1:18">
      <c r="A1433" s="552">
        <v>1437</v>
      </c>
      <c r="B1433" s="403">
        <v>43441.873611111114</v>
      </c>
      <c r="C1433" t="s">
        <v>97</v>
      </c>
      <c r="D1433">
        <v>0.02</v>
      </c>
      <c r="E1433" t="s">
        <v>253</v>
      </c>
      <c r="F1433">
        <v>1.1419999999999999</v>
      </c>
      <c r="I1433" s="403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588</v>
      </c>
      <c r="Q1433">
        <v>564</v>
      </c>
      <c r="R1433" t="s">
        <v>97</v>
      </c>
    </row>
    <row r="1434" spans="1:18">
      <c r="A1434" s="552">
        <v>1430</v>
      </c>
      <c r="B1434" s="403">
        <v>43441.645833333336</v>
      </c>
      <c r="C1434" t="s">
        <v>96</v>
      </c>
      <c r="D1434">
        <v>0.01</v>
      </c>
      <c r="E1434" t="s">
        <v>253</v>
      </c>
      <c r="F1434">
        <v>1.1385000000000001</v>
      </c>
      <c r="I1434" s="403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490</v>
      </c>
      <c r="Q1434">
        <v>565</v>
      </c>
      <c r="R1434" t="s">
        <v>96</v>
      </c>
    </row>
    <row r="1435" spans="1:18">
      <c r="A1435" s="552">
        <v>1432</v>
      </c>
      <c r="B1435" s="403">
        <v>43441.660416666666</v>
      </c>
      <c r="C1435" t="s">
        <v>96</v>
      </c>
      <c r="D1435">
        <v>0.01</v>
      </c>
      <c r="E1435" t="s">
        <v>253</v>
      </c>
      <c r="F1435">
        <v>1.1395999999999999</v>
      </c>
      <c r="I1435" s="403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490</v>
      </c>
      <c r="Q1435">
        <v>566</v>
      </c>
      <c r="R1435" t="s">
        <v>96</v>
      </c>
    </row>
    <row r="1436" spans="1:18">
      <c r="A1436" s="552">
        <v>1433</v>
      </c>
      <c r="B1436" s="403">
        <v>43441.668749999997</v>
      </c>
      <c r="C1436" t="s">
        <v>96</v>
      </c>
      <c r="D1436">
        <v>0.01</v>
      </c>
      <c r="E1436" t="s">
        <v>253</v>
      </c>
      <c r="F1436">
        <v>1.1383000000000001</v>
      </c>
      <c r="I1436" s="403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586</v>
      </c>
      <c r="Q1436">
        <v>566</v>
      </c>
      <c r="R1436" t="s">
        <v>96</v>
      </c>
    </row>
    <row r="1437" spans="1:18">
      <c r="A1437" s="552">
        <v>1434</v>
      </c>
      <c r="B1437" s="403">
        <v>43441.731944444444</v>
      </c>
      <c r="C1437" t="s">
        <v>96</v>
      </c>
      <c r="D1437">
        <v>0.01</v>
      </c>
      <c r="E1437" t="s">
        <v>253</v>
      </c>
      <c r="F1437">
        <v>1.1395</v>
      </c>
      <c r="I1437" s="403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502</v>
      </c>
      <c r="Q1437">
        <v>567</v>
      </c>
      <c r="R1437" t="s">
        <v>96</v>
      </c>
    </row>
    <row r="1438" spans="1:18">
      <c r="A1438" s="552">
        <v>1436</v>
      </c>
      <c r="B1438" s="403">
        <v>43441.821527777778</v>
      </c>
      <c r="C1438" t="s">
        <v>96</v>
      </c>
      <c r="D1438">
        <v>0.01</v>
      </c>
      <c r="E1438" t="s">
        <v>253</v>
      </c>
      <c r="F1438">
        <v>1.1404000000000001</v>
      </c>
      <c r="I1438" s="403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490</v>
      </c>
      <c r="Q1438">
        <v>568</v>
      </c>
      <c r="R1438" t="s">
        <v>96</v>
      </c>
    </row>
    <row r="1439" spans="1:18">
      <c r="A1439" s="552">
        <v>1438</v>
      </c>
      <c r="B1439" s="403">
        <v>43441.918749999997</v>
      </c>
      <c r="C1439" t="s">
        <v>96</v>
      </c>
      <c r="D1439">
        <v>0.01</v>
      </c>
      <c r="E1439" t="s">
        <v>253</v>
      </c>
      <c r="F1439">
        <v>1.1407</v>
      </c>
      <c r="I1439" s="403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502</v>
      </c>
      <c r="Q1439">
        <v>569</v>
      </c>
      <c r="R1439" t="s">
        <v>96</v>
      </c>
    </row>
    <row r="1440" spans="1:18">
      <c r="A1440" s="552">
        <v>1439</v>
      </c>
      <c r="B1440" s="403">
        <v>43441.956944444442</v>
      </c>
      <c r="C1440" t="s">
        <v>96</v>
      </c>
      <c r="D1440">
        <v>0.01</v>
      </c>
      <c r="E1440" t="s">
        <v>253</v>
      </c>
      <c r="F1440">
        <v>1.1395</v>
      </c>
      <c r="I1440" s="403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1179</v>
      </c>
      <c r="Q1440">
        <v>569</v>
      </c>
      <c r="R1440" t="s">
        <v>96</v>
      </c>
    </row>
    <row r="1441" spans="1:18">
      <c r="A1441" s="552">
        <v>1440</v>
      </c>
      <c r="B1441" s="403">
        <v>43444.098611111112</v>
      </c>
      <c r="C1441" t="s">
        <v>97</v>
      </c>
      <c r="D1441">
        <v>0.01</v>
      </c>
      <c r="E1441" t="s">
        <v>253</v>
      </c>
      <c r="F1441">
        <v>1.1417999999999999</v>
      </c>
      <c r="I1441" s="403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490</v>
      </c>
      <c r="Q1441">
        <v>570</v>
      </c>
      <c r="R1441" t="s">
        <v>97</v>
      </c>
    </row>
    <row r="1442" spans="1:18">
      <c r="A1442" s="552">
        <v>1441</v>
      </c>
      <c r="B1442" s="403">
        <v>43444.103472222225</v>
      </c>
      <c r="C1442" t="s">
        <v>97</v>
      </c>
      <c r="D1442">
        <v>0.01</v>
      </c>
      <c r="E1442" t="s">
        <v>253</v>
      </c>
      <c r="F1442">
        <v>1.143</v>
      </c>
      <c r="I1442" s="403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589</v>
      </c>
      <c r="Q1442">
        <v>570</v>
      </c>
      <c r="R1442" t="s">
        <v>97</v>
      </c>
    </row>
    <row r="1443" spans="1:18">
      <c r="A1443" s="552">
        <v>1442</v>
      </c>
      <c r="B1443" s="403">
        <v>43444.136111111111</v>
      </c>
      <c r="C1443" t="s">
        <v>96</v>
      </c>
      <c r="D1443">
        <v>0.01</v>
      </c>
      <c r="E1443" t="s">
        <v>253</v>
      </c>
      <c r="F1443">
        <v>1.1438999999999999</v>
      </c>
      <c r="I1443" s="403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502</v>
      </c>
      <c r="Q1443">
        <v>571</v>
      </c>
      <c r="R1443" t="s">
        <v>96</v>
      </c>
    </row>
    <row r="1444" spans="1:18">
      <c r="A1444" s="552">
        <v>1443</v>
      </c>
      <c r="B1444" s="403">
        <v>43444.23541666667</v>
      </c>
      <c r="C1444" t="s">
        <v>96</v>
      </c>
      <c r="D1444">
        <v>0.01</v>
      </c>
      <c r="E1444" t="s">
        <v>253</v>
      </c>
      <c r="F1444">
        <v>1.1426000000000001</v>
      </c>
      <c r="I1444" s="403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1176</v>
      </c>
      <c r="Q1444">
        <v>571</v>
      </c>
      <c r="R1444" t="s">
        <v>96</v>
      </c>
    </row>
    <row r="1445" spans="1:18">
      <c r="A1445" s="552">
        <v>1444</v>
      </c>
      <c r="B1445" s="403">
        <v>43444.407638888886</v>
      </c>
      <c r="C1445" t="s">
        <v>96</v>
      </c>
      <c r="D1445">
        <v>0.01</v>
      </c>
      <c r="E1445" t="s">
        <v>253</v>
      </c>
      <c r="F1445">
        <v>1.1413</v>
      </c>
      <c r="I1445" s="403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1174</v>
      </c>
      <c r="Q1445">
        <v>571</v>
      </c>
      <c r="R1445" t="s">
        <v>96</v>
      </c>
    </row>
    <row r="1446" spans="1:18">
      <c r="A1446" s="552">
        <v>1447</v>
      </c>
      <c r="B1446" s="403">
        <v>43444.636805555558</v>
      </c>
      <c r="C1446" t="s">
        <v>96</v>
      </c>
      <c r="D1446">
        <v>0.02</v>
      </c>
      <c r="E1446" t="s">
        <v>253</v>
      </c>
      <c r="F1446">
        <v>1.1398999999999999</v>
      </c>
      <c r="I1446" s="403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1175</v>
      </c>
      <c r="Q1446">
        <v>571</v>
      </c>
      <c r="R1446" t="s">
        <v>96</v>
      </c>
    </row>
    <row r="1447" spans="1:18">
      <c r="A1447" s="552">
        <v>1449</v>
      </c>
      <c r="B1447" s="403">
        <v>43444.706944444442</v>
      </c>
      <c r="C1447" t="s">
        <v>96</v>
      </c>
      <c r="D1447">
        <v>0.03</v>
      </c>
      <c r="E1447" t="s">
        <v>253</v>
      </c>
      <c r="F1447">
        <v>1.1383000000000001</v>
      </c>
      <c r="I1447" s="403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1173</v>
      </c>
      <c r="Q1447">
        <v>571</v>
      </c>
      <c r="R1447" t="s">
        <v>96</v>
      </c>
    </row>
    <row r="1448" spans="1:18">
      <c r="A1448" s="552">
        <v>1450</v>
      </c>
      <c r="B1448" s="403">
        <v>43444.711805555555</v>
      </c>
      <c r="C1448" t="s">
        <v>96</v>
      </c>
      <c r="D1448">
        <v>0.04</v>
      </c>
      <c r="E1448" t="s">
        <v>253</v>
      </c>
      <c r="F1448">
        <v>1.1367</v>
      </c>
      <c r="I1448" s="403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1172</v>
      </c>
      <c r="Q1448">
        <v>571</v>
      </c>
      <c r="R1448" t="s">
        <v>96</v>
      </c>
    </row>
    <row r="1449" spans="1:18">
      <c r="A1449" s="552">
        <v>1455</v>
      </c>
      <c r="B1449" s="403">
        <v>43445.63958333333</v>
      </c>
      <c r="C1449" t="s">
        <v>96</v>
      </c>
      <c r="D1449">
        <v>0.06</v>
      </c>
      <c r="E1449" t="s">
        <v>253</v>
      </c>
      <c r="F1449">
        <v>1.1348</v>
      </c>
      <c r="I1449" s="403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1171</v>
      </c>
      <c r="Q1449">
        <v>571</v>
      </c>
      <c r="R1449" t="s">
        <v>96</v>
      </c>
    </row>
    <row r="1450" spans="1:18">
      <c r="A1450" s="552">
        <v>1457</v>
      </c>
      <c r="B1450" s="403">
        <v>43445.690972222219</v>
      </c>
      <c r="C1450" t="s">
        <v>96</v>
      </c>
      <c r="D1450">
        <v>0.09</v>
      </c>
      <c r="E1450" t="s">
        <v>253</v>
      </c>
      <c r="F1450">
        <v>1.1325000000000001</v>
      </c>
      <c r="I1450" s="403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1170</v>
      </c>
      <c r="Q1450">
        <v>571</v>
      </c>
      <c r="R1450" t="s">
        <v>96</v>
      </c>
    </row>
    <row r="1451" spans="1:18">
      <c r="A1451" s="552">
        <v>1445</v>
      </c>
      <c r="B1451" s="403">
        <v>43444.456944444442</v>
      </c>
      <c r="C1451" t="s">
        <v>97</v>
      </c>
      <c r="D1451">
        <v>0.01</v>
      </c>
      <c r="E1451" t="s">
        <v>253</v>
      </c>
      <c r="F1451">
        <v>1.1411</v>
      </c>
      <c r="I1451" s="403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502</v>
      </c>
      <c r="Q1451">
        <v>572</v>
      </c>
      <c r="R1451" t="s">
        <v>97</v>
      </c>
    </row>
    <row r="1452" spans="1:18">
      <c r="A1452" s="552">
        <v>1446</v>
      </c>
      <c r="B1452" s="403">
        <v>43444.523611111108</v>
      </c>
      <c r="C1452" t="s">
        <v>97</v>
      </c>
      <c r="D1452">
        <v>0.01</v>
      </c>
      <c r="E1452" t="s">
        <v>253</v>
      </c>
      <c r="F1452">
        <v>1.1423000000000001</v>
      </c>
      <c r="I1452" s="403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1178</v>
      </c>
      <c r="Q1452">
        <v>572</v>
      </c>
      <c r="R1452" t="s">
        <v>97</v>
      </c>
    </row>
    <row r="1453" spans="1:18">
      <c r="A1453" s="552">
        <v>1448</v>
      </c>
      <c r="B1453" s="403">
        <v>43444.662499999999</v>
      </c>
      <c r="C1453" t="s">
        <v>97</v>
      </c>
      <c r="D1453">
        <v>0.01</v>
      </c>
      <c r="E1453" t="s">
        <v>253</v>
      </c>
      <c r="F1453">
        <v>1.1405000000000001</v>
      </c>
      <c r="I1453" s="403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490</v>
      </c>
      <c r="Q1453">
        <v>573</v>
      </c>
      <c r="R1453" t="s">
        <v>97</v>
      </c>
    </row>
    <row r="1454" spans="1:18">
      <c r="A1454" s="552">
        <v>1451</v>
      </c>
      <c r="B1454" s="403">
        <v>43444.719444444447</v>
      </c>
      <c r="C1454" t="s">
        <v>97</v>
      </c>
      <c r="D1454">
        <v>0.01</v>
      </c>
      <c r="E1454" t="s">
        <v>253</v>
      </c>
      <c r="F1454">
        <v>1.1366000000000001</v>
      </c>
      <c r="I1454" s="403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490</v>
      </c>
      <c r="Q1454">
        <v>574</v>
      </c>
      <c r="R1454" t="s">
        <v>97</v>
      </c>
    </row>
    <row r="1455" spans="1:18">
      <c r="A1455" s="552">
        <v>1452</v>
      </c>
      <c r="B1455" s="403">
        <v>43445.345138888886</v>
      </c>
      <c r="C1455" t="s">
        <v>97</v>
      </c>
      <c r="D1455">
        <v>0.01</v>
      </c>
      <c r="E1455" t="s">
        <v>253</v>
      </c>
      <c r="F1455">
        <v>1.1373</v>
      </c>
      <c r="I1455" s="403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502</v>
      </c>
      <c r="Q1455">
        <v>575</v>
      </c>
      <c r="R1455" t="s">
        <v>97</v>
      </c>
    </row>
    <row r="1456" spans="1:18">
      <c r="A1456" s="552">
        <v>1453</v>
      </c>
      <c r="B1456" s="403">
        <v>43445.402083333334</v>
      </c>
      <c r="C1456" t="s">
        <v>97</v>
      </c>
      <c r="D1456">
        <v>0.01</v>
      </c>
      <c r="E1456" t="s">
        <v>253</v>
      </c>
      <c r="F1456">
        <v>1.1385000000000001</v>
      </c>
      <c r="I1456" s="403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1177</v>
      </c>
      <c r="Q1456">
        <v>575</v>
      </c>
      <c r="R1456" t="s">
        <v>97</v>
      </c>
    </row>
    <row r="1457" spans="1:18">
      <c r="A1457" s="552">
        <v>1454</v>
      </c>
      <c r="B1457" s="403">
        <v>43445.630555555559</v>
      </c>
      <c r="C1457" t="s">
        <v>97</v>
      </c>
      <c r="D1457">
        <v>0.01</v>
      </c>
      <c r="E1457" t="s">
        <v>253</v>
      </c>
      <c r="F1457">
        <v>1.1363000000000001</v>
      </c>
      <c r="I1457" s="403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490</v>
      </c>
      <c r="Q1457">
        <v>576</v>
      </c>
      <c r="R1457" t="s">
        <v>97</v>
      </c>
    </row>
    <row r="1458" spans="1:18">
      <c r="A1458" s="552">
        <v>1456</v>
      </c>
      <c r="B1458" s="403">
        <v>43445.648611111108</v>
      </c>
      <c r="C1458" t="s">
        <v>97</v>
      </c>
      <c r="D1458">
        <v>0.01</v>
      </c>
      <c r="E1458" t="s">
        <v>253</v>
      </c>
      <c r="F1458">
        <v>1.1341000000000001</v>
      </c>
      <c r="I1458" s="403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490</v>
      </c>
      <c r="Q1458">
        <v>577</v>
      </c>
      <c r="R1458" t="s">
        <v>97</v>
      </c>
    </row>
    <row r="1459" spans="1:18">
      <c r="A1459" s="552">
        <v>1458</v>
      </c>
      <c r="B1459" s="403">
        <v>43445.703472222223</v>
      </c>
      <c r="C1459" t="s">
        <v>97</v>
      </c>
      <c r="D1459">
        <v>0.01</v>
      </c>
      <c r="E1459" t="s">
        <v>253</v>
      </c>
      <c r="F1459">
        <v>1.1325000000000001</v>
      </c>
      <c r="I1459" s="403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490</v>
      </c>
      <c r="Q1459">
        <v>578</v>
      </c>
      <c r="R1459" t="s">
        <v>97</v>
      </c>
    </row>
    <row r="1460" spans="1:18">
      <c r="A1460" s="552">
        <v>1459</v>
      </c>
      <c r="B1460" s="403">
        <v>43445.743055555555</v>
      </c>
      <c r="C1460" t="s">
        <v>97</v>
      </c>
      <c r="D1460">
        <v>0.01</v>
      </c>
      <c r="E1460" t="s">
        <v>253</v>
      </c>
      <c r="F1460">
        <v>1.1313</v>
      </c>
      <c r="I1460" s="403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502</v>
      </c>
      <c r="Q1460">
        <v>579</v>
      </c>
      <c r="R1460" t="s">
        <v>97</v>
      </c>
    </row>
    <row r="1461" spans="1:18">
      <c r="A1461" s="552">
        <v>1460</v>
      </c>
      <c r="B1461" s="403">
        <v>43445.872916666667</v>
      </c>
      <c r="C1461" t="s">
        <v>97</v>
      </c>
      <c r="D1461">
        <v>0.01</v>
      </c>
      <c r="E1461" t="s">
        <v>253</v>
      </c>
      <c r="F1461">
        <v>1.1325000000000001</v>
      </c>
      <c r="I1461" s="403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1167</v>
      </c>
      <c r="Q1461">
        <v>579</v>
      </c>
      <c r="R1461" t="s">
        <v>97</v>
      </c>
    </row>
    <row r="1462" spans="1:18">
      <c r="A1462" s="552">
        <v>1461</v>
      </c>
      <c r="B1462" s="403">
        <v>43446.578472222223</v>
      </c>
      <c r="C1462" t="s">
        <v>97</v>
      </c>
      <c r="D1462">
        <v>0.01</v>
      </c>
      <c r="E1462" t="s">
        <v>253</v>
      </c>
      <c r="F1462">
        <v>1.133</v>
      </c>
      <c r="I1462" s="403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1166</v>
      </c>
      <c r="Q1462">
        <v>579</v>
      </c>
      <c r="R1462" t="s">
        <v>97</v>
      </c>
    </row>
    <row r="1463" spans="1:18">
      <c r="A1463" s="552">
        <v>1462</v>
      </c>
      <c r="B1463" s="403">
        <v>43446.583333333336</v>
      </c>
      <c r="C1463" t="s">
        <v>97</v>
      </c>
      <c r="D1463">
        <v>0.02</v>
      </c>
      <c r="E1463" t="s">
        <v>253</v>
      </c>
      <c r="F1463">
        <v>1.1345000000000001</v>
      </c>
      <c r="I1463" s="403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1165</v>
      </c>
      <c r="Q1463">
        <v>579</v>
      </c>
      <c r="R1463" t="s">
        <v>97</v>
      </c>
    </row>
    <row r="1464" spans="1:18">
      <c r="A1464" s="552">
        <v>1463</v>
      </c>
      <c r="B1464" s="403">
        <v>43446.654166666667</v>
      </c>
      <c r="C1464" t="s">
        <v>97</v>
      </c>
      <c r="D1464">
        <v>0.03</v>
      </c>
      <c r="E1464" t="s">
        <v>253</v>
      </c>
      <c r="F1464">
        <v>1.1361000000000001</v>
      </c>
      <c r="I1464" s="403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1164</v>
      </c>
      <c r="Q1464">
        <v>579</v>
      </c>
      <c r="R1464" t="s">
        <v>97</v>
      </c>
    </row>
    <row r="1465" spans="1:18">
      <c r="A1465" s="552">
        <v>1464</v>
      </c>
      <c r="B1465" s="403">
        <v>43446.69027777778</v>
      </c>
      <c r="C1465" t="s">
        <v>97</v>
      </c>
      <c r="D1465">
        <v>0.04</v>
      </c>
      <c r="E1465" t="s">
        <v>253</v>
      </c>
      <c r="F1465">
        <v>1.1377999999999999</v>
      </c>
      <c r="I1465" s="403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1163</v>
      </c>
      <c r="Q1465">
        <v>579</v>
      </c>
      <c r="R1465" t="s">
        <v>97</v>
      </c>
    </row>
    <row r="1466" spans="1:18">
      <c r="A1466" s="552">
        <v>1465</v>
      </c>
      <c r="B1466" s="403">
        <v>43446.800694444442</v>
      </c>
      <c r="C1466" t="s">
        <v>96</v>
      </c>
      <c r="D1466">
        <v>0.01</v>
      </c>
      <c r="E1466" t="s">
        <v>253</v>
      </c>
      <c r="F1466">
        <v>1.1375999999999999</v>
      </c>
      <c r="I1466" s="403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502</v>
      </c>
      <c r="Q1466">
        <v>580</v>
      </c>
      <c r="R1466" t="s">
        <v>96</v>
      </c>
    </row>
    <row r="1467" spans="1:18">
      <c r="A1467" s="552">
        <v>1466</v>
      </c>
      <c r="B1467" s="403">
        <v>43446.833333333336</v>
      </c>
      <c r="C1467" t="s">
        <v>96</v>
      </c>
      <c r="D1467">
        <v>0.01</v>
      </c>
      <c r="E1467" t="s">
        <v>253</v>
      </c>
      <c r="F1467">
        <v>1.1363000000000001</v>
      </c>
      <c r="I1467" s="403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1169</v>
      </c>
      <c r="Q1467">
        <v>580</v>
      </c>
      <c r="R1467" t="s">
        <v>96</v>
      </c>
    </row>
    <row r="1468" spans="1:18">
      <c r="A1468" s="552">
        <v>1467</v>
      </c>
      <c r="B1468" s="403">
        <v>43447.423611111109</v>
      </c>
      <c r="C1468" t="s">
        <v>96</v>
      </c>
      <c r="D1468">
        <v>0.01</v>
      </c>
      <c r="E1468" t="s">
        <v>253</v>
      </c>
      <c r="F1468">
        <v>1.1380999999999999</v>
      </c>
      <c r="I1468" s="403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502</v>
      </c>
      <c r="Q1468">
        <v>581</v>
      </c>
      <c r="R1468" t="s">
        <v>96</v>
      </c>
    </row>
    <row r="1469" spans="1:18">
      <c r="A1469" s="552">
        <v>1468</v>
      </c>
      <c r="B1469" s="403">
        <v>43447.45416666667</v>
      </c>
      <c r="C1469" t="s">
        <v>96</v>
      </c>
      <c r="D1469">
        <v>0.01</v>
      </c>
      <c r="E1469" t="s">
        <v>253</v>
      </c>
      <c r="F1469">
        <v>1.1368</v>
      </c>
      <c r="I1469" s="403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1168</v>
      </c>
      <c r="Q1469">
        <v>581</v>
      </c>
      <c r="R1469" t="s">
        <v>96</v>
      </c>
    </row>
    <row r="1470" spans="1:18">
      <c r="A1470" s="552">
        <v>1469</v>
      </c>
      <c r="B1470" s="403">
        <v>43447.580555555556</v>
      </c>
      <c r="C1470" t="s">
        <v>96</v>
      </c>
      <c r="D1470">
        <v>0.01</v>
      </c>
      <c r="E1470" t="s">
        <v>253</v>
      </c>
      <c r="F1470">
        <v>1.1373</v>
      </c>
      <c r="I1470" s="403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502</v>
      </c>
      <c r="Q1470">
        <v>582</v>
      </c>
      <c r="R1470" t="s">
        <v>96</v>
      </c>
    </row>
    <row r="1471" spans="1:18">
      <c r="A1471" s="552">
        <v>1470</v>
      </c>
      <c r="B1471" s="403">
        <v>43447.613888888889</v>
      </c>
      <c r="C1471" t="s">
        <v>96</v>
      </c>
      <c r="D1471">
        <v>0.01</v>
      </c>
      <c r="E1471" t="s">
        <v>253</v>
      </c>
      <c r="F1471">
        <v>1.135</v>
      </c>
      <c r="I1471" s="403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490</v>
      </c>
      <c r="Q1471">
        <v>583</v>
      </c>
      <c r="R1471" t="s">
        <v>96</v>
      </c>
    </row>
    <row r="1472" spans="1:18">
      <c r="A1472" s="552">
        <v>1471</v>
      </c>
      <c r="B1472" s="403">
        <v>43447.640277777777</v>
      </c>
      <c r="C1472" t="s">
        <v>96</v>
      </c>
      <c r="D1472">
        <v>0.01</v>
      </c>
      <c r="E1472" t="s">
        <v>253</v>
      </c>
      <c r="F1472">
        <v>1.1357999999999999</v>
      </c>
      <c r="I1472" s="403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502</v>
      </c>
      <c r="Q1472">
        <v>584</v>
      </c>
      <c r="R1472" t="s">
        <v>96</v>
      </c>
    </row>
    <row r="1473" spans="1:18">
      <c r="A1473" s="552">
        <v>1472</v>
      </c>
      <c r="B1473" s="403">
        <v>43447.648611111108</v>
      </c>
      <c r="C1473" t="s">
        <v>96</v>
      </c>
      <c r="D1473">
        <v>0.01</v>
      </c>
      <c r="E1473" t="s">
        <v>253</v>
      </c>
      <c r="F1473">
        <v>1.1345000000000001</v>
      </c>
      <c r="I1473" s="403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1162</v>
      </c>
      <c r="Q1473">
        <v>584</v>
      </c>
      <c r="R1473" t="s">
        <v>96</v>
      </c>
    </row>
    <row r="1474" spans="1:18">
      <c r="A1474" s="552">
        <v>1473</v>
      </c>
      <c r="B1474" s="403">
        <v>43447.661111111112</v>
      </c>
      <c r="C1474" t="s">
        <v>97</v>
      </c>
      <c r="D1474">
        <v>0.01</v>
      </c>
      <c r="E1474" t="s">
        <v>253</v>
      </c>
      <c r="F1474">
        <v>1.1336999999999999</v>
      </c>
      <c r="I1474" s="403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502</v>
      </c>
      <c r="Q1474">
        <v>585</v>
      </c>
      <c r="R1474" t="s">
        <v>97</v>
      </c>
    </row>
    <row r="1475" spans="1:18">
      <c r="A1475" s="552">
        <v>1474</v>
      </c>
      <c r="B1475" s="403">
        <v>43447.669444444444</v>
      </c>
      <c r="C1475" t="s">
        <v>97</v>
      </c>
      <c r="D1475">
        <v>0.01</v>
      </c>
      <c r="E1475" t="s">
        <v>253</v>
      </c>
      <c r="F1475">
        <v>1.1349</v>
      </c>
      <c r="I1475" s="403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1161</v>
      </c>
      <c r="Q1475">
        <v>585</v>
      </c>
      <c r="R1475" t="s">
        <v>97</v>
      </c>
    </row>
    <row r="1476" spans="1:18">
      <c r="A1476" s="552">
        <v>1475</v>
      </c>
      <c r="B1476" s="403">
        <v>43447.755555555559</v>
      </c>
      <c r="C1476" t="s">
        <v>97</v>
      </c>
      <c r="D1476">
        <v>0.01</v>
      </c>
      <c r="E1476" t="s">
        <v>253</v>
      </c>
      <c r="F1476">
        <v>1.1362000000000001</v>
      </c>
      <c r="I1476" s="403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1160</v>
      </c>
      <c r="Q1476">
        <v>585</v>
      </c>
      <c r="R1476" t="s">
        <v>97</v>
      </c>
    </row>
    <row r="1477" spans="1:18">
      <c r="A1477" s="552">
        <v>1476</v>
      </c>
      <c r="B1477" s="403">
        <v>43447.814583333333</v>
      </c>
      <c r="C1477" t="s">
        <v>96</v>
      </c>
      <c r="D1477">
        <v>0.01</v>
      </c>
      <c r="E1477" t="s">
        <v>253</v>
      </c>
      <c r="F1477">
        <v>1.1366000000000001</v>
      </c>
      <c r="I1477" s="403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502</v>
      </c>
      <c r="Q1477">
        <v>586</v>
      </c>
      <c r="R1477" t="s">
        <v>96</v>
      </c>
    </row>
    <row r="1478" spans="1:18">
      <c r="A1478" s="552">
        <v>1477</v>
      </c>
      <c r="B1478" s="403">
        <v>43448.309027777781</v>
      </c>
      <c r="C1478" t="s">
        <v>96</v>
      </c>
      <c r="D1478">
        <v>0.01</v>
      </c>
      <c r="E1478" t="s">
        <v>253</v>
      </c>
      <c r="F1478">
        <v>1.1354</v>
      </c>
      <c r="I1478" s="403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1159</v>
      </c>
      <c r="Q1478">
        <v>586</v>
      </c>
      <c r="R1478" t="s">
        <v>96</v>
      </c>
    </row>
    <row r="1479" spans="1:18">
      <c r="A1479" s="552">
        <v>1478</v>
      </c>
      <c r="B1479" s="403">
        <v>43448.386805555558</v>
      </c>
      <c r="C1479" t="s">
        <v>96</v>
      </c>
      <c r="D1479">
        <v>0.01</v>
      </c>
      <c r="E1479" t="s">
        <v>253</v>
      </c>
      <c r="F1479">
        <v>1.1339999999999999</v>
      </c>
      <c r="I1479" s="403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1158</v>
      </c>
      <c r="Q1479">
        <v>586</v>
      </c>
      <c r="R1479" t="s">
        <v>96</v>
      </c>
    </row>
    <row r="1480" spans="1:18">
      <c r="A1480" s="552">
        <v>1479</v>
      </c>
      <c r="B1480" s="403">
        <v>43448.398611111108</v>
      </c>
      <c r="C1480" t="s">
        <v>96</v>
      </c>
      <c r="D1480">
        <v>0.02</v>
      </c>
      <c r="E1480" t="s">
        <v>253</v>
      </c>
      <c r="F1480">
        <v>1.1325000000000001</v>
      </c>
      <c r="I1480" s="403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1157</v>
      </c>
      <c r="Q1480">
        <v>586</v>
      </c>
      <c r="R1480" t="s">
        <v>96</v>
      </c>
    </row>
    <row r="1481" spans="1:18">
      <c r="A1481" s="552">
        <v>1480</v>
      </c>
      <c r="B1481" s="403">
        <v>43448.404166666667</v>
      </c>
      <c r="C1481" t="s">
        <v>96</v>
      </c>
      <c r="D1481">
        <v>0.03</v>
      </c>
      <c r="E1481" t="s">
        <v>253</v>
      </c>
      <c r="F1481">
        <v>1.131</v>
      </c>
      <c r="I1481" s="403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1156</v>
      </c>
      <c r="Q1481">
        <v>586</v>
      </c>
      <c r="R1481" t="s">
        <v>96</v>
      </c>
    </row>
    <row r="1482" spans="1:18">
      <c r="A1482" s="552">
        <v>1481</v>
      </c>
      <c r="B1482" s="403">
        <v>43448.414583333331</v>
      </c>
      <c r="C1482" t="s">
        <v>96</v>
      </c>
      <c r="D1482">
        <v>0.04</v>
      </c>
      <c r="E1482" t="s">
        <v>253</v>
      </c>
      <c r="F1482">
        <v>1.1294</v>
      </c>
      <c r="I1482" s="403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1155</v>
      </c>
      <c r="Q1482">
        <v>586</v>
      </c>
      <c r="R1482" t="s">
        <v>96</v>
      </c>
    </row>
    <row r="1483" spans="1:18">
      <c r="A1483" s="552">
        <v>1483</v>
      </c>
      <c r="B1483" s="403">
        <v>43448.606249999997</v>
      </c>
      <c r="C1483" t="s">
        <v>96</v>
      </c>
      <c r="D1483">
        <v>0.06</v>
      </c>
      <c r="E1483" t="s">
        <v>253</v>
      </c>
      <c r="F1483">
        <v>1.1274999999999999</v>
      </c>
      <c r="I1483" s="403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1154</v>
      </c>
      <c r="Q1483">
        <v>586</v>
      </c>
      <c r="R1483" t="s">
        <v>96</v>
      </c>
    </row>
    <row r="1484" spans="1:18">
      <c r="A1484" s="552">
        <v>1482</v>
      </c>
      <c r="B1484" s="403">
        <v>43448.423611111109</v>
      </c>
      <c r="C1484" t="s">
        <v>97</v>
      </c>
      <c r="D1484">
        <v>0.01</v>
      </c>
      <c r="E1484" t="s">
        <v>253</v>
      </c>
      <c r="F1484">
        <v>1.1294999999999999</v>
      </c>
      <c r="I1484" s="403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502</v>
      </c>
      <c r="Q1484">
        <v>587</v>
      </c>
      <c r="R1484" t="s">
        <v>97</v>
      </c>
    </row>
    <row r="1485" spans="1:18">
      <c r="A1485" s="552">
        <v>1484</v>
      </c>
      <c r="B1485" s="403">
        <v>43448.609027777777</v>
      </c>
      <c r="C1485" t="s">
        <v>97</v>
      </c>
      <c r="D1485">
        <v>0.01</v>
      </c>
      <c r="E1485" t="s">
        <v>253</v>
      </c>
      <c r="F1485">
        <v>1.1278999999999999</v>
      </c>
      <c r="I1485" s="403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502</v>
      </c>
      <c r="Q1485">
        <v>588</v>
      </c>
      <c r="R1485" t="s">
        <v>97</v>
      </c>
    </row>
    <row r="1486" spans="1:18">
      <c r="A1486" s="552">
        <v>1485</v>
      </c>
      <c r="B1486" s="403">
        <v>43448.685416666667</v>
      </c>
      <c r="C1486" t="s">
        <v>97</v>
      </c>
      <c r="D1486">
        <v>0.01</v>
      </c>
      <c r="E1486" t="s">
        <v>253</v>
      </c>
      <c r="F1486">
        <v>1.1291</v>
      </c>
      <c r="I1486" s="403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1142</v>
      </c>
      <c r="Q1486">
        <v>588</v>
      </c>
      <c r="R1486" t="s">
        <v>97</v>
      </c>
    </row>
    <row r="1487" spans="1:18">
      <c r="A1487" s="552">
        <v>1486</v>
      </c>
      <c r="B1487" s="403">
        <v>43448.765277777777</v>
      </c>
      <c r="C1487" t="s">
        <v>97</v>
      </c>
      <c r="D1487">
        <v>0.01</v>
      </c>
      <c r="E1487" t="s">
        <v>253</v>
      </c>
      <c r="F1487">
        <v>1.1304000000000001</v>
      </c>
      <c r="I1487" s="403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1141</v>
      </c>
      <c r="Q1487">
        <v>588</v>
      </c>
      <c r="R1487" t="s">
        <v>97</v>
      </c>
    </row>
    <row r="1488" spans="1:18">
      <c r="A1488" s="552">
        <v>1487</v>
      </c>
      <c r="B1488" s="403">
        <v>43451.374305555553</v>
      </c>
      <c r="C1488" t="s">
        <v>97</v>
      </c>
      <c r="D1488">
        <v>0.02</v>
      </c>
      <c r="E1488" t="s">
        <v>253</v>
      </c>
      <c r="F1488">
        <v>1.1318999999999999</v>
      </c>
      <c r="I1488" s="403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1143</v>
      </c>
      <c r="Q1488">
        <v>588</v>
      </c>
      <c r="R1488" t="s">
        <v>97</v>
      </c>
    </row>
    <row r="1489" spans="1:18">
      <c r="A1489" s="552">
        <v>1488</v>
      </c>
      <c r="B1489" s="403">
        <v>43451.463888888888</v>
      </c>
      <c r="C1489" t="s">
        <v>97</v>
      </c>
      <c r="D1489">
        <v>0.03</v>
      </c>
      <c r="E1489" t="s">
        <v>253</v>
      </c>
      <c r="F1489">
        <v>1.1334</v>
      </c>
      <c r="I1489" s="403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1145</v>
      </c>
      <c r="Q1489">
        <v>588</v>
      </c>
      <c r="R1489" t="s">
        <v>97</v>
      </c>
    </row>
    <row r="1490" spans="1:18">
      <c r="A1490" s="552">
        <v>1490</v>
      </c>
      <c r="B1490" s="403">
        <v>43451.543055555558</v>
      </c>
      <c r="C1490" t="s">
        <v>97</v>
      </c>
      <c r="D1490">
        <v>0.04</v>
      </c>
      <c r="E1490" t="s">
        <v>253</v>
      </c>
      <c r="F1490">
        <v>1.1351</v>
      </c>
      <c r="I1490" s="403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1144</v>
      </c>
      <c r="Q1490">
        <v>588</v>
      </c>
      <c r="R1490" t="s">
        <v>97</v>
      </c>
    </row>
    <row r="1491" spans="1:18">
      <c r="A1491" s="552">
        <v>1494</v>
      </c>
      <c r="B1491" s="403">
        <v>43452.397916666669</v>
      </c>
      <c r="C1491" t="s">
        <v>97</v>
      </c>
      <c r="D1491">
        <v>0.06</v>
      </c>
      <c r="E1491" t="s">
        <v>253</v>
      </c>
      <c r="F1491">
        <v>1.1371</v>
      </c>
      <c r="I1491" s="403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1140</v>
      </c>
      <c r="Q1491">
        <v>588</v>
      </c>
      <c r="R1491" t="s">
        <v>97</v>
      </c>
    </row>
    <row r="1492" spans="1:18">
      <c r="A1492" s="552">
        <v>1496</v>
      </c>
      <c r="B1492" s="403">
        <v>43452.503472222219</v>
      </c>
      <c r="C1492" t="s">
        <v>97</v>
      </c>
      <c r="D1492">
        <v>0.09</v>
      </c>
      <c r="E1492" t="s">
        <v>253</v>
      </c>
      <c r="F1492">
        <v>1.1394</v>
      </c>
      <c r="I1492" s="403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1139</v>
      </c>
      <c r="Q1492">
        <v>588</v>
      </c>
      <c r="R1492" t="s">
        <v>97</v>
      </c>
    </row>
    <row r="1493" spans="1:18">
      <c r="A1493" s="552">
        <v>1502</v>
      </c>
      <c r="B1493" s="403">
        <v>43453.65347222222</v>
      </c>
      <c r="C1493" t="s">
        <v>97</v>
      </c>
      <c r="D1493">
        <v>0.13</v>
      </c>
      <c r="E1493" t="s">
        <v>253</v>
      </c>
      <c r="F1493">
        <v>1.1419999999999999</v>
      </c>
      <c r="I1493" s="403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1138</v>
      </c>
      <c r="Q1493">
        <v>588</v>
      </c>
      <c r="R1493" t="s">
        <v>97</v>
      </c>
    </row>
    <row r="1494" spans="1:18">
      <c r="A1494" s="552">
        <v>1507</v>
      </c>
      <c r="B1494" s="403">
        <v>43454.425694444442</v>
      </c>
      <c r="C1494" t="s">
        <v>97</v>
      </c>
      <c r="D1494">
        <v>0.2</v>
      </c>
      <c r="E1494" t="s">
        <v>253</v>
      </c>
      <c r="F1494">
        <v>1.1452</v>
      </c>
      <c r="I1494" s="403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1137</v>
      </c>
      <c r="Q1494">
        <v>588</v>
      </c>
      <c r="R1494" t="s">
        <v>97</v>
      </c>
    </row>
    <row r="1495" spans="1:18">
      <c r="A1495" s="552">
        <v>1489</v>
      </c>
      <c r="B1495" s="403">
        <v>43451.472222222219</v>
      </c>
      <c r="C1495" t="s">
        <v>96</v>
      </c>
      <c r="D1495">
        <v>0.01</v>
      </c>
      <c r="E1495" t="s">
        <v>253</v>
      </c>
      <c r="F1495">
        <v>1.1338999999999999</v>
      </c>
      <c r="I1495" s="403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502</v>
      </c>
      <c r="Q1495">
        <v>589</v>
      </c>
      <c r="R1495" t="s">
        <v>96</v>
      </c>
    </row>
    <row r="1496" spans="1:18">
      <c r="A1496" s="552">
        <v>1491</v>
      </c>
      <c r="B1496" s="403">
        <v>43451.552083333336</v>
      </c>
      <c r="C1496" t="s">
        <v>96</v>
      </c>
      <c r="D1496">
        <v>0.01</v>
      </c>
      <c r="E1496" t="s">
        <v>253</v>
      </c>
      <c r="F1496">
        <v>1.1342000000000001</v>
      </c>
      <c r="I1496" s="403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502</v>
      </c>
      <c r="Q1496">
        <v>590</v>
      </c>
      <c r="R1496" t="s">
        <v>96</v>
      </c>
    </row>
    <row r="1497" spans="1:18">
      <c r="A1497" s="552">
        <v>1492</v>
      </c>
      <c r="B1497" s="403">
        <v>43452.063888888886</v>
      </c>
      <c r="C1497" t="s">
        <v>96</v>
      </c>
      <c r="D1497">
        <v>0.01</v>
      </c>
      <c r="E1497" t="s">
        <v>253</v>
      </c>
      <c r="F1497">
        <v>1.1347</v>
      </c>
      <c r="I1497" s="403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502</v>
      </c>
      <c r="Q1497">
        <v>591</v>
      </c>
      <c r="R1497" t="s">
        <v>96</v>
      </c>
    </row>
    <row r="1498" spans="1:18">
      <c r="A1498" s="552">
        <v>1493</v>
      </c>
      <c r="B1498" s="403">
        <v>43452.25</v>
      </c>
      <c r="C1498" t="s">
        <v>96</v>
      </c>
      <c r="D1498">
        <v>0.01</v>
      </c>
      <c r="E1498" t="s">
        <v>253</v>
      </c>
      <c r="F1498">
        <v>1.1349</v>
      </c>
      <c r="I1498" s="403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502</v>
      </c>
      <c r="Q1498">
        <v>592</v>
      </c>
      <c r="R1498" t="s">
        <v>96</v>
      </c>
    </row>
    <row r="1499" spans="1:18">
      <c r="A1499" s="552">
        <v>1495</v>
      </c>
      <c r="B1499" s="403">
        <v>43452.42083333333</v>
      </c>
      <c r="C1499" t="s">
        <v>96</v>
      </c>
      <c r="D1499">
        <v>0.01</v>
      </c>
      <c r="E1499" t="s">
        <v>253</v>
      </c>
      <c r="F1499">
        <v>1.1369</v>
      </c>
      <c r="I1499" s="403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502</v>
      </c>
      <c r="Q1499">
        <v>593</v>
      </c>
      <c r="R1499" t="s">
        <v>96</v>
      </c>
    </row>
    <row r="1500" spans="1:18">
      <c r="A1500" s="552">
        <v>1497</v>
      </c>
      <c r="B1500" s="403">
        <v>43452.577777777777</v>
      </c>
      <c r="C1500" t="s">
        <v>96</v>
      </c>
      <c r="D1500">
        <v>0.01</v>
      </c>
      <c r="E1500" t="s">
        <v>253</v>
      </c>
      <c r="F1500">
        <v>1.1382000000000001</v>
      </c>
      <c r="I1500" s="403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502</v>
      </c>
      <c r="Q1500">
        <v>594</v>
      </c>
      <c r="R1500" t="s">
        <v>96</v>
      </c>
    </row>
    <row r="1501" spans="1:18">
      <c r="A1501" s="552">
        <v>1498</v>
      </c>
      <c r="B1501" s="403">
        <v>43452.642361111109</v>
      </c>
      <c r="C1501" t="s">
        <v>96</v>
      </c>
      <c r="D1501">
        <v>0.01</v>
      </c>
      <c r="E1501" t="s">
        <v>253</v>
      </c>
      <c r="F1501">
        <v>1.137</v>
      </c>
      <c r="I1501" s="403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1153</v>
      </c>
      <c r="Q1501">
        <v>594</v>
      </c>
      <c r="R1501" t="s">
        <v>96</v>
      </c>
    </row>
    <row r="1502" spans="1:18">
      <c r="A1502" s="552">
        <v>1499</v>
      </c>
      <c r="B1502" s="403">
        <v>43452.793749999997</v>
      </c>
      <c r="C1502" t="s">
        <v>96</v>
      </c>
      <c r="D1502">
        <v>0.01</v>
      </c>
      <c r="E1502" t="s">
        <v>253</v>
      </c>
      <c r="F1502">
        <v>1.1355999999999999</v>
      </c>
      <c r="I1502" s="403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1152</v>
      </c>
      <c r="Q1502">
        <v>594</v>
      </c>
      <c r="R1502" t="s">
        <v>96</v>
      </c>
    </row>
    <row r="1503" spans="1:18">
      <c r="A1503" s="552">
        <v>1500</v>
      </c>
      <c r="B1503" s="403">
        <v>43453.36041666667</v>
      </c>
      <c r="C1503" t="s">
        <v>96</v>
      </c>
      <c r="D1503">
        <v>0.01</v>
      </c>
      <c r="E1503" t="s">
        <v>253</v>
      </c>
      <c r="F1503">
        <v>1.1395999999999999</v>
      </c>
      <c r="I1503" s="403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502</v>
      </c>
      <c r="Q1503">
        <v>595</v>
      </c>
      <c r="R1503" t="s">
        <v>96</v>
      </c>
    </row>
    <row r="1504" spans="1:18">
      <c r="A1504" s="552">
        <v>1501</v>
      </c>
      <c r="B1504" s="403">
        <v>43453.490972222222</v>
      </c>
      <c r="C1504" t="s">
        <v>96</v>
      </c>
      <c r="D1504">
        <v>0.01</v>
      </c>
      <c r="E1504" t="s">
        <v>253</v>
      </c>
      <c r="F1504">
        <v>1.1402000000000001</v>
      </c>
      <c r="I1504" s="403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502</v>
      </c>
      <c r="Q1504">
        <v>596</v>
      </c>
      <c r="R1504" t="s">
        <v>96</v>
      </c>
    </row>
    <row r="1505" spans="1:18">
      <c r="A1505" s="552">
        <v>1503</v>
      </c>
      <c r="B1505" s="403">
        <v>43453.704861111109</v>
      </c>
      <c r="C1505" t="s">
        <v>96</v>
      </c>
      <c r="D1505">
        <v>0.01</v>
      </c>
      <c r="E1505" t="s">
        <v>253</v>
      </c>
      <c r="F1505">
        <v>1.1425000000000001</v>
      </c>
      <c r="I1505" s="403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502</v>
      </c>
      <c r="Q1505">
        <v>597</v>
      </c>
      <c r="R1505" t="s">
        <v>96</v>
      </c>
    </row>
    <row r="1506" spans="1:18">
      <c r="A1506" s="552">
        <v>1504</v>
      </c>
      <c r="B1506" s="403">
        <v>43453.844444444447</v>
      </c>
      <c r="C1506" t="s">
        <v>96</v>
      </c>
      <c r="D1506">
        <v>0.01</v>
      </c>
      <c r="E1506" t="s">
        <v>253</v>
      </c>
      <c r="F1506">
        <v>1.1389</v>
      </c>
      <c r="I1506" s="403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502</v>
      </c>
      <c r="Q1506">
        <v>598</v>
      </c>
      <c r="R1506" t="s">
        <v>96</v>
      </c>
    </row>
    <row r="1507" spans="1:18">
      <c r="A1507" s="552">
        <v>1505</v>
      </c>
      <c r="B1507" s="403">
        <v>43453.857638888891</v>
      </c>
      <c r="C1507" t="s">
        <v>96</v>
      </c>
      <c r="D1507">
        <v>0.01</v>
      </c>
      <c r="E1507" t="s">
        <v>253</v>
      </c>
      <c r="F1507">
        <v>1.1376999999999999</v>
      </c>
      <c r="I1507" s="403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1151</v>
      </c>
      <c r="Q1507">
        <v>598</v>
      </c>
      <c r="R1507" t="s">
        <v>96</v>
      </c>
    </row>
    <row r="1508" spans="1:18">
      <c r="A1508" s="552">
        <v>1506</v>
      </c>
      <c r="B1508" s="403">
        <v>43454.371527777781</v>
      </c>
      <c r="C1508" t="s">
        <v>96</v>
      </c>
      <c r="D1508">
        <v>0.01</v>
      </c>
      <c r="E1508" t="s">
        <v>253</v>
      </c>
      <c r="F1508">
        <v>1.1420999999999999</v>
      </c>
      <c r="I1508" s="403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502</v>
      </c>
      <c r="Q1508">
        <v>599</v>
      </c>
      <c r="R1508" t="s">
        <v>96</v>
      </c>
    </row>
    <row r="1509" spans="1:18">
      <c r="A1509" s="552">
        <v>1508</v>
      </c>
      <c r="B1509" s="403">
        <v>43454.475694444445</v>
      </c>
      <c r="C1509" t="s">
        <v>96</v>
      </c>
      <c r="D1509">
        <v>0.01</v>
      </c>
      <c r="E1509" t="s">
        <v>253</v>
      </c>
      <c r="F1509">
        <v>1.1478999999999999</v>
      </c>
      <c r="I1509" s="403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502</v>
      </c>
      <c r="Q1509">
        <v>600</v>
      </c>
      <c r="R1509" t="s">
        <v>96</v>
      </c>
    </row>
    <row r="1510" spans="1:18">
      <c r="A1510" s="552">
        <v>1509</v>
      </c>
      <c r="B1510" s="403">
        <v>43454.519444444442</v>
      </c>
      <c r="C1510" t="s">
        <v>96</v>
      </c>
      <c r="D1510">
        <v>0.01</v>
      </c>
      <c r="E1510" t="s">
        <v>253</v>
      </c>
      <c r="F1510">
        <v>1.1466000000000001</v>
      </c>
      <c r="I1510" s="403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1150</v>
      </c>
      <c r="Q1510">
        <v>600</v>
      </c>
      <c r="R1510" t="s">
        <v>96</v>
      </c>
    </row>
    <row r="1511" spans="1:18">
      <c r="A1511" s="552">
        <v>1510</v>
      </c>
      <c r="B1511" s="403">
        <v>43454.578472222223</v>
      </c>
      <c r="C1511" t="s">
        <v>96</v>
      </c>
      <c r="D1511">
        <v>0.01</v>
      </c>
      <c r="E1511" t="s">
        <v>253</v>
      </c>
      <c r="F1511">
        <v>1.1452</v>
      </c>
      <c r="I1511" s="403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1149</v>
      </c>
      <c r="Q1511">
        <v>600</v>
      </c>
      <c r="R1511" t="s">
        <v>96</v>
      </c>
    </row>
    <row r="1512" spans="1:18">
      <c r="A1512" s="552">
        <v>1511</v>
      </c>
      <c r="B1512" s="403">
        <v>43454.67291666667</v>
      </c>
      <c r="C1512" t="s">
        <v>96</v>
      </c>
      <c r="D1512">
        <v>0.02</v>
      </c>
      <c r="E1512" t="s">
        <v>253</v>
      </c>
      <c r="F1512">
        <v>1.1437999999999999</v>
      </c>
      <c r="I1512" s="403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1148</v>
      </c>
      <c r="Q1512">
        <v>600</v>
      </c>
      <c r="R1512" t="s">
        <v>96</v>
      </c>
    </row>
    <row r="1513" spans="1:18">
      <c r="A1513" s="552">
        <v>1512</v>
      </c>
      <c r="B1513" s="403">
        <v>43454.69027777778</v>
      </c>
      <c r="C1513" t="s">
        <v>96</v>
      </c>
      <c r="D1513">
        <v>0.03</v>
      </c>
      <c r="E1513" t="s">
        <v>253</v>
      </c>
      <c r="F1513">
        <v>1.1422000000000001</v>
      </c>
      <c r="I1513" s="403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1147</v>
      </c>
      <c r="Q1513">
        <v>600</v>
      </c>
      <c r="R1513" t="s">
        <v>96</v>
      </c>
    </row>
    <row r="1514" spans="1:18">
      <c r="A1514" s="552">
        <v>1513</v>
      </c>
      <c r="B1514" s="403">
        <v>43454.702777777777</v>
      </c>
      <c r="C1514" t="s">
        <v>96</v>
      </c>
      <c r="D1514">
        <v>0.04</v>
      </c>
      <c r="E1514" t="s">
        <v>253</v>
      </c>
      <c r="F1514">
        <v>1.1406000000000001</v>
      </c>
      <c r="I1514" s="403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1146</v>
      </c>
      <c r="Q1514">
        <v>600</v>
      </c>
      <c r="R1514" t="s">
        <v>96</v>
      </c>
    </row>
    <row r="1515" spans="1:18">
      <c r="A1515" s="552">
        <v>1514</v>
      </c>
      <c r="B1515" s="403">
        <v>43454.792361111111</v>
      </c>
      <c r="C1515" t="s">
        <v>96</v>
      </c>
      <c r="D1515">
        <v>0.01</v>
      </c>
      <c r="E1515" t="s">
        <v>253</v>
      </c>
      <c r="F1515">
        <v>1.1457999999999999</v>
      </c>
      <c r="I1515" s="403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490</v>
      </c>
      <c r="Q1515">
        <v>601</v>
      </c>
      <c r="R1515" t="s">
        <v>96</v>
      </c>
    </row>
    <row r="1516" spans="1:18">
      <c r="A1516" s="552">
        <v>1515</v>
      </c>
      <c r="B1516" s="403">
        <v>43454.854861111111</v>
      </c>
      <c r="C1516" t="s">
        <v>96</v>
      </c>
      <c r="D1516">
        <v>0.01</v>
      </c>
      <c r="E1516" t="s">
        <v>253</v>
      </c>
      <c r="F1516">
        <v>1.1479999999999999</v>
      </c>
      <c r="I1516" s="403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502</v>
      </c>
      <c r="Q1516">
        <v>602</v>
      </c>
      <c r="R1516" t="s">
        <v>96</v>
      </c>
    </row>
    <row r="1517" spans="1:18">
      <c r="A1517" s="552">
        <v>1516</v>
      </c>
      <c r="B1517" s="403">
        <v>43454.875694444447</v>
      </c>
      <c r="C1517" t="s">
        <v>96</v>
      </c>
      <c r="D1517">
        <v>0.01</v>
      </c>
      <c r="E1517" t="s">
        <v>253</v>
      </c>
      <c r="F1517">
        <v>1.1467000000000001</v>
      </c>
      <c r="I1517" s="403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1134</v>
      </c>
      <c r="Q1517">
        <v>602</v>
      </c>
      <c r="R1517" t="s">
        <v>96</v>
      </c>
    </row>
    <row r="1518" spans="1:18">
      <c r="A1518" s="552">
        <v>1517</v>
      </c>
      <c r="B1518" s="403">
        <v>43454.942361111112</v>
      </c>
      <c r="C1518" t="s">
        <v>96</v>
      </c>
      <c r="D1518">
        <v>0.01</v>
      </c>
      <c r="E1518" t="s">
        <v>253</v>
      </c>
      <c r="F1518">
        <v>1.1454</v>
      </c>
      <c r="I1518" s="403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1132</v>
      </c>
      <c r="Q1518">
        <v>602</v>
      </c>
      <c r="R1518" t="s">
        <v>96</v>
      </c>
    </row>
    <row r="1519" spans="1:18">
      <c r="A1519" s="552">
        <v>1518</v>
      </c>
      <c r="B1519" s="403">
        <v>43455.417361111111</v>
      </c>
      <c r="C1519" t="s">
        <v>96</v>
      </c>
      <c r="D1519">
        <v>0.02</v>
      </c>
      <c r="E1519" t="s">
        <v>253</v>
      </c>
      <c r="F1519">
        <v>1.1439999999999999</v>
      </c>
      <c r="I1519" s="403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1133</v>
      </c>
      <c r="Q1519">
        <v>602</v>
      </c>
      <c r="R1519" t="s">
        <v>96</v>
      </c>
    </row>
    <row r="1520" spans="1:18">
      <c r="A1520" s="552">
        <v>1519</v>
      </c>
      <c r="B1520" s="403">
        <v>43455.432638888888</v>
      </c>
      <c r="C1520" t="s">
        <v>96</v>
      </c>
      <c r="D1520">
        <v>0.03</v>
      </c>
      <c r="E1520" t="s">
        <v>253</v>
      </c>
      <c r="F1520">
        <v>1.1424000000000001</v>
      </c>
      <c r="I1520" s="403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1131</v>
      </c>
      <c r="Q1520">
        <v>602</v>
      </c>
      <c r="R1520" t="s">
        <v>96</v>
      </c>
    </row>
    <row r="1521" spans="1:18">
      <c r="A1521" s="552">
        <v>1520</v>
      </c>
      <c r="B1521" s="403">
        <v>43455.55972222222</v>
      </c>
      <c r="C1521" t="s">
        <v>96</v>
      </c>
      <c r="D1521">
        <v>0.04</v>
      </c>
      <c r="E1521" t="s">
        <v>253</v>
      </c>
      <c r="F1521">
        <v>1.1408</v>
      </c>
      <c r="I1521" s="403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1130</v>
      </c>
      <c r="Q1521">
        <v>602</v>
      </c>
      <c r="R1521" t="s">
        <v>96</v>
      </c>
    </row>
    <row r="1522" spans="1:18">
      <c r="A1522" s="552">
        <v>1521</v>
      </c>
      <c r="B1522" s="403">
        <v>43455.683333333334</v>
      </c>
      <c r="C1522" t="s">
        <v>96</v>
      </c>
      <c r="D1522">
        <v>0.06</v>
      </c>
      <c r="E1522" t="s">
        <v>253</v>
      </c>
      <c r="F1522">
        <v>1.1389</v>
      </c>
      <c r="I1522" s="403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1129</v>
      </c>
      <c r="Q1522">
        <v>602</v>
      </c>
      <c r="R1522" t="s">
        <v>96</v>
      </c>
    </row>
    <row r="1523" spans="1:18">
      <c r="A1523" s="552">
        <v>1525</v>
      </c>
      <c r="B1523" s="403">
        <v>43455.8</v>
      </c>
      <c r="C1523" t="s">
        <v>96</v>
      </c>
      <c r="D1523">
        <v>0.09</v>
      </c>
      <c r="E1523" t="s">
        <v>253</v>
      </c>
      <c r="F1523">
        <v>1.1366000000000001</v>
      </c>
      <c r="I1523" s="403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1128</v>
      </c>
      <c r="Q1523">
        <v>602</v>
      </c>
      <c r="R1523" t="s">
        <v>96</v>
      </c>
    </row>
    <row r="1524" spans="1:18">
      <c r="A1524" s="552">
        <v>1522</v>
      </c>
      <c r="B1524" s="403">
        <v>43455.697222222225</v>
      </c>
      <c r="C1524" t="s">
        <v>97</v>
      </c>
      <c r="D1524">
        <v>0.01</v>
      </c>
      <c r="E1524" t="s">
        <v>253</v>
      </c>
      <c r="F1524">
        <v>1.1393</v>
      </c>
      <c r="I1524" s="403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502</v>
      </c>
      <c r="Q1524">
        <v>603</v>
      </c>
      <c r="R1524" t="s">
        <v>97</v>
      </c>
    </row>
    <row r="1525" spans="1:18">
      <c r="A1525" s="552">
        <v>1523</v>
      </c>
      <c r="B1525" s="403">
        <v>43455.705555555556</v>
      </c>
      <c r="C1525" t="s">
        <v>97</v>
      </c>
      <c r="D1525">
        <v>0.01</v>
      </c>
      <c r="E1525" t="s">
        <v>253</v>
      </c>
      <c r="F1525">
        <v>1.1405000000000001</v>
      </c>
      <c r="I1525" s="403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1136</v>
      </c>
      <c r="Q1525">
        <v>603</v>
      </c>
      <c r="R1525" t="s">
        <v>97</v>
      </c>
    </row>
    <row r="1526" spans="1:18">
      <c r="A1526" s="552">
        <v>1524</v>
      </c>
      <c r="B1526" s="403">
        <v>43455.709027777775</v>
      </c>
      <c r="C1526" t="s">
        <v>97</v>
      </c>
      <c r="D1526">
        <v>0.01</v>
      </c>
      <c r="E1526" t="s">
        <v>253</v>
      </c>
      <c r="F1526">
        <v>1.1418999999999999</v>
      </c>
      <c r="I1526" s="403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1135</v>
      </c>
      <c r="Q1526">
        <v>603</v>
      </c>
      <c r="R1526" t="s">
        <v>97</v>
      </c>
    </row>
    <row r="1527" spans="1:18">
      <c r="A1527" s="552">
        <v>1526</v>
      </c>
      <c r="B1527" s="403">
        <v>43455.815972222219</v>
      </c>
      <c r="C1527" t="s">
        <v>97</v>
      </c>
      <c r="D1527">
        <v>0.01</v>
      </c>
      <c r="E1527" t="s">
        <v>253</v>
      </c>
      <c r="F1527">
        <v>1.1369</v>
      </c>
      <c r="I1527" s="403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502</v>
      </c>
      <c r="Q1527">
        <v>604</v>
      </c>
      <c r="R1527" t="s">
        <v>97</v>
      </c>
    </row>
    <row r="1528" spans="1:18">
      <c r="A1528" s="552">
        <v>1527</v>
      </c>
      <c r="B1528" s="403">
        <v>43458</v>
      </c>
      <c r="C1528" t="s">
        <v>97</v>
      </c>
      <c r="D1528">
        <v>0.01</v>
      </c>
      <c r="E1528" t="s">
        <v>253</v>
      </c>
      <c r="F1528">
        <v>1.1366000000000001</v>
      </c>
      <c r="I1528" s="403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502</v>
      </c>
      <c r="Q1528">
        <v>605</v>
      </c>
      <c r="R1528" t="s">
        <v>97</v>
      </c>
    </row>
    <row r="1529" spans="1:18">
      <c r="A1529" s="552">
        <v>1528</v>
      </c>
      <c r="B1529" s="403">
        <v>43458.07916666667</v>
      </c>
      <c r="C1529" t="s">
        <v>97</v>
      </c>
      <c r="D1529">
        <v>0.01</v>
      </c>
      <c r="E1529" t="s">
        <v>253</v>
      </c>
      <c r="F1529">
        <v>1.1378999999999999</v>
      </c>
      <c r="I1529" s="403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1127</v>
      </c>
      <c r="Q1529">
        <v>605</v>
      </c>
      <c r="R1529" t="s">
        <v>97</v>
      </c>
    </row>
    <row r="1530" spans="1:18">
      <c r="A1530" s="552">
        <v>1529</v>
      </c>
      <c r="B1530" s="403">
        <v>43458.25</v>
      </c>
      <c r="C1530" t="s">
        <v>97</v>
      </c>
      <c r="D1530">
        <v>0.01</v>
      </c>
      <c r="E1530" t="s">
        <v>253</v>
      </c>
      <c r="F1530">
        <v>1.1392</v>
      </c>
      <c r="I1530" s="403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1126</v>
      </c>
      <c r="Q1530">
        <v>605</v>
      </c>
      <c r="R1530" t="s">
        <v>97</v>
      </c>
    </row>
    <row r="1531" spans="1:18">
      <c r="A1531" s="552">
        <v>1530</v>
      </c>
      <c r="B1531" s="403">
        <v>43458.421527777777</v>
      </c>
      <c r="C1531" t="s">
        <v>97</v>
      </c>
      <c r="D1531">
        <v>0.02</v>
      </c>
      <c r="E1531" t="s">
        <v>253</v>
      </c>
      <c r="F1531">
        <v>1.1406000000000001</v>
      </c>
      <c r="I1531" s="403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1125</v>
      </c>
      <c r="Q1531">
        <v>605</v>
      </c>
      <c r="R1531" t="s">
        <v>97</v>
      </c>
    </row>
    <row r="1532" spans="1:18">
      <c r="A1532" s="552">
        <v>1531</v>
      </c>
      <c r="B1532" s="403">
        <v>43458.645833333336</v>
      </c>
      <c r="C1532" t="s">
        <v>97</v>
      </c>
      <c r="D1532">
        <v>0.03</v>
      </c>
      <c r="E1532" t="s">
        <v>253</v>
      </c>
      <c r="F1532">
        <v>1.1422000000000001</v>
      </c>
      <c r="I1532" s="403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1124</v>
      </c>
      <c r="Q1532">
        <v>605</v>
      </c>
      <c r="R1532" t="s">
        <v>97</v>
      </c>
    </row>
    <row r="1533" spans="1:18">
      <c r="A1533" s="552">
        <v>1532</v>
      </c>
      <c r="B1533" s="403">
        <v>43458.662499999999</v>
      </c>
      <c r="C1533" t="s">
        <v>96</v>
      </c>
      <c r="D1533">
        <v>0.01</v>
      </c>
      <c r="E1533" t="s">
        <v>253</v>
      </c>
      <c r="F1533">
        <v>1.1435</v>
      </c>
      <c r="I1533" s="403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502</v>
      </c>
      <c r="Q1533">
        <v>606</v>
      </c>
      <c r="R1533" t="s">
        <v>96</v>
      </c>
    </row>
    <row r="1534" spans="1:18">
      <c r="A1534" s="552">
        <v>1533</v>
      </c>
      <c r="B1534" s="403">
        <v>43458.6875</v>
      </c>
      <c r="C1534" t="s">
        <v>96</v>
      </c>
      <c r="D1534">
        <v>0.01</v>
      </c>
      <c r="E1534" t="s">
        <v>253</v>
      </c>
      <c r="F1534">
        <v>1.1422000000000001</v>
      </c>
      <c r="I1534" s="403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1121</v>
      </c>
      <c r="Q1534">
        <v>606</v>
      </c>
      <c r="R1534" t="s">
        <v>96</v>
      </c>
    </row>
    <row r="1535" spans="1:18">
      <c r="A1535" s="552">
        <v>1534</v>
      </c>
      <c r="B1535" s="403">
        <v>43458.692361111112</v>
      </c>
      <c r="C1535" t="s">
        <v>96</v>
      </c>
      <c r="D1535">
        <v>0.01</v>
      </c>
      <c r="E1535" t="s">
        <v>253</v>
      </c>
      <c r="F1535">
        <v>1.1409</v>
      </c>
      <c r="I1535" s="403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1120</v>
      </c>
      <c r="Q1535">
        <v>606</v>
      </c>
      <c r="R1535" t="s">
        <v>96</v>
      </c>
    </row>
    <row r="1536" spans="1:18">
      <c r="A1536" s="552">
        <v>1535</v>
      </c>
      <c r="B1536" s="403">
        <v>43460.387499999997</v>
      </c>
      <c r="C1536" t="s">
        <v>96</v>
      </c>
      <c r="D1536">
        <v>0.02</v>
      </c>
      <c r="E1536" t="s">
        <v>253</v>
      </c>
      <c r="F1536">
        <v>1.1395</v>
      </c>
      <c r="I1536" s="403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1119</v>
      </c>
      <c r="Q1536">
        <v>606</v>
      </c>
      <c r="R1536" t="s">
        <v>96</v>
      </c>
    </row>
    <row r="1537" spans="1:18">
      <c r="A1537" s="552">
        <v>1537</v>
      </c>
      <c r="B1537" s="403">
        <v>43460.542361111111</v>
      </c>
      <c r="C1537" t="s">
        <v>96</v>
      </c>
      <c r="D1537">
        <v>0.03</v>
      </c>
      <c r="E1537" t="s">
        <v>253</v>
      </c>
      <c r="F1537">
        <v>1.1379999999999999</v>
      </c>
      <c r="I1537" s="403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1118</v>
      </c>
      <c r="Q1537">
        <v>606</v>
      </c>
      <c r="R1537" t="s">
        <v>96</v>
      </c>
    </row>
    <row r="1538" spans="1:18">
      <c r="A1538" s="552">
        <v>1540</v>
      </c>
      <c r="B1538" s="403">
        <v>43460.787499999999</v>
      </c>
      <c r="C1538" t="s">
        <v>96</v>
      </c>
      <c r="D1538">
        <v>0.04</v>
      </c>
      <c r="E1538" t="s">
        <v>253</v>
      </c>
      <c r="F1538">
        <v>1.1363000000000001</v>
      </c>
      <c r="I1538" s="403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1117</v>
      </c>
      <c r="Q1538">
        <v>606</v>
      </c>
      <c r="R1538" t="s">
        <v>96</v>
      </c>
    </row>
    <row r="1539" spans="1:18">
      <c r="A1539" s="552">
        <v>1542</v>
      </c>
      <c r="B1539" s="403">
        <v>43460.881944444445</v>
      </c>
      <c r="C1539" t="s">
        <v>96</v>
      </c>
      <c r="D1539">
        <v>0.06</v>
      </c>
      <c r="E1539" t="s">
        <v>253</v>
      </c>
      <c r="F1539">
        <v>1.1344000000000001</v>
      </c>
      <c r="I1539" s="403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1116</v>
      </c>
      <c r="Q1539">
        <v>606</v>
      </c>
      <c r="R1539" t="s">
        <v>96</v>
      </c>
    </row>
    <row r="1540" spans="1:18">
      <c r="A1540" s="552">
        <v>1536</v>
      </c>
      <c r="B1540" s="403">
        <v>43460.459027777775</v>
      </c>
      <c r="C1540" t="s">
        <v>97</v>
      </c>
      <c r="D1540">
        <v>0.01</v>
      </c>
      <c r="E1540" t="s">
        <v>253</v>
      </c>
      <c r="F1540">
        <v>1.1383000000000001</v>
      </c>
      <c r="I1540" s="403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502</v>
      </c>
      <c r="Q1540">
        <v>607</v>
      </c>
      <c r="R1540" t="s">
        <v>97</v>
      </c>
    </row>
    <row r="1541" spans="1:18">
      <c r="A1541" s="552">
        <v>1538</v>
      </c>
      <c r="B1541" s="403">
        <v>43460.673611111109</v>
      </c>
      <c r="C1541" t="s">
        <v>97</v>
      </c>
      <c r="D1541">
        <v>0.01</v>
      </c>
      <c r="E1541" t="s">
        <v>253</v>
      </c>
      <c r="F1541">
        <v>1.1397999999999999</v>
      </c>
      <c r="I1541" s="403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1123</v>
      </c>
      <c r="Q1541">
        <v>607</v>
      </c>
      <c r="R1541" t="s">
        <v>97</v>
      </c>
    </row>
    <row r="1542" spans="1:18">
      <c r="A1542" s="552">
        <v>1539</v>
      </c>
      <c r="B1542" s="403">
        <v>43460.704861111109</v>
      </c>
      <c r="C1542" t="s">
        <v>97</v>
      </c>
      <c r="D1542">
        <v>0.01</v>
      </c>
      <c r="E1542" t="s">
        <v>253</v>
      </c>
      <c r="F1542">
        <v>1.1411</v>
      </c>
      <c r="I1542" s="403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1122</v>
      </c>
      <c r="Q1542">
        <v>607</v>
      </c>
      <c r="R1542" t="s">
        <v>97</v>
      </c>
    </row>
    <row r="1543" spans="1:18">
      <c r="A1543" s="552">
        <v>1541</v>
      </c>
      <c r="B1543" s="403">
        <v>43460.81527777778</v>
      </c>
      <c r="C1543" t="s">
        <v>97</v>
      </c>
      <c r="D1543">
        <v>0.01</v>
      </c>
      <c r="E1543" t="s">
        <v>253</v>
      </c>
      <c r="F1543">
        <v>1.1363000000000001</v>
      </c>
      <c r="I1543" s="403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490</v>
      </c>
      <c r="Q1543">
        <v>608</v>
      </c>
      <c r="R1543" t="s">
        <v>97</v>
      </c>
    </row>
    <row r="1544" spans="1:18">
      <c r="A1544" s="552">
        <v>1543</v>
      </c>
      <c r="B1544" s="403">
        <v>43461.136111111111</v>
      </c>
      <c r="C1544" t="s">
        <v>97</v>
      </c>
      <c r="D1544">
        <v>0.01</v>
      </c>
      <c r="E1544" t="s">
        <v>253</v>
      </c>
      <c r="F1544">
        <v>1.1379999999999999</v>
      </c>
      <c r="I1544" s="403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502</v>
      </c>
      <c r="Q1544">
        <v>609</v>
      </c>
      <c r="R1544" t="s">
        <v>97</v>
      </c>
    </row>
    <row r="1545" spans="1:18">
      <c r="A1545" s="552">
        <v>1544</v>
      </c>
      <c r="B1545" s="403">
        <v>43461.392361111109</v>
      </c>
      <c r="C1545" t="s">
        <v>97</v>
      </c>
      <c r="D1545">
        <v>0.01</v>
      </c>
      <c r="E1545" t="s">
        <v>253</v>
      </c>
      <c r="F1545">
        <v>1.1392</v>
      </c>
      <c r="I1545" s="403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1115</v>
      </c>
      <c r="Q1545">
        <v>609</v>
      </c>
      <c r="R1545" t="s">
        <v>97</v>
      </c>
    </row>
    <row r="1546" spans="1:18">
      <c r="A1546" s="552">
        <v>1545</v>
      </c>
      <c r="B1546" s="403">
        <v>43461.518750000003</v>
      </c>
      <c r="C1546" t="s">
        <v>97</v>
      </c>
      <c r="D1546">
        <v>0.01</v>
      </c>
      <c r="E1546" t="s">
        <v>253</v>
      </c>
      <c r="F1546">
        <v>1.1406000000000001</v>
      </c>
      <c r="I1546" s="403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1114</v>
      </c>
      <c r="Q1546">
        <v>609</v>
      </c>
      <c r="R1546" t="s">
        <v>97</v>
      </c>
    </row>
    <row r="1547" spans="1:18">
      <c r="A1547" s="552">
        <v>1546</v>
      </c>
      <c r="B1547" s="403">
        <v>43461.529166666667</v>
      </c>
      <c r="C1547" t="s">
        <v>96</v>
      </c>
      <c r="D1547">
        <v>0.01</v>
      </c>
      <c r="E1547" t="s">
        <v>253</v>
      </c>
      <c r="F1547">
        <v>1.1400999999999999</v>
      </c>
      <c r="I1547" s="403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502</v>
      </c>
      <c r="Q1547">
        <v>610</v>
      </c>
      <c r="R1547" t="s">
        <v>96</v>
      </c>
    </row>
    <row r="1548" spans="1:18">
      <c r="A1548" s="552">
        <v>1547</v>
      </c>
      <c r="B1548" s="403">
        <v>43461.538888888892</v>
      </c>
      <c r="C1548" t="s">
        <v>96</v>
      </c>
      <c r="D1548">
        <v>0.01</v>
      </c>
      <c r="E1548" t="s">
        <v>253</v>
      </c>
      <c r="F1548">
        <v>1.1388</v>
      </c>
      <c r="I1548" s="403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1113</v>
      </c>
      <c r="Q1548">
        <v>610</v>
      </c>
      <c r="R1548" t="s">
        <v>96</v>
      </c>
    </row>
    <row r="1549" spans="1:18">
      <c r="A1549" s="552">
        <v>1548</v>
      </c>
      <c r="B1549" s="403">
        <v>43461.581944444442</v>
      </c>
      <c r="C1549" t="s">
        <v>96</v>
      </c>
      <c r="D1549">
        <v>0.01</v>
      </c>
      <c r="E1549" t="s">
        <v>253</v>
      </c>
      <c r="F1549">
        <v>1.1375</v>
      </c>
      <c r="I1549" s="403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1112</v>
      </c>
      <c r="Q1549">
        <v>610</v>
      </c>
      <c r="R1549" t="s">
        <v>96</v>
      </c>
    </row>
    <row r="1550" spans="1:18">
      <c r="A1550" s="552">
        <v>1549</v>
      </c>
      <c r="B1550" s="403">
        <v>43461.587500000001</v>
      </c>
      <c r="C1550" t="s">
        <v>97</v>
      </c>
      <c r="D1550">
        <v>0.01</v>
      </c>
      <c r="E1550" t="s">
        <v>253</v>
      </c>
      <c r="F1550">
        <v>1.1377999999999999</v>
      </c>
      <c r="I1550" s="403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502</v>
      </c>
      <c r="Q1550">
        <v>611</v>
      </c>
      <c r="R1550" t="s">
        <v>97</v>
      </c>
    </row>
    <row r="1551" spans="1:18">
      <c r="A1551" s="552">
        <v>1550</v>
      </c>
      <c r="B1551" s="403">
        <v>43461.613888888889</v>
      </c>
      <c r="C1551" t="s">
        <v>97</v>
      </c>
      <c r="D1551">
        <v>0.01</v>
      </c>
      <c r="E1551" t="s">
        <v>253</v>
      </c>
      <c r="F1551">
        <v>1.139</v>
      </c>
      <c r="I1551" s="403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1101</v>
      </c>
      <c r="Q1551">
        <v>611</v>
      </c>
      <c r="R1551" t="s">
        <v>97</v>
      </c>
    </row>
    <row r="1552" spans="1:18">
      <c r="A1552" s="552">
        <v>1551</v>
      </c>
      <c r="B1552" s="403">
        <v>43461.618750000001</v>
      </c>
      <c r="C1552" t="s">
        <v>97</v>
      </c>
      <c r="D1552">
        <v>0.01</v>
      </c>
      <c r="E1552" t="s">
        <v>253</v>
      </c>
      <c r="F1552">
        <v>1.1403000000000001</v>
      </c>
      <c r="I1552" s="403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1100</v>
      </c>
      <c r="Q1552">
        <v>611</v>
      </c>
      <c r="R1552" t="s">
        <v>97</v>
      </c>
    </row>
    <row r="1553" spans="1:18">
      <c r="A1553" s="552">
        <v>1553</v>
      </c>
      <c r="B1553" s="403">
        <v>43461.667361111111</v>
      </c>
      <c r="C1553" t="s">
        <v>97</v>
      </c>
      <c r="D1553">
        <v>0.02</v>
      </c>
      <c r="E1553" t="s">
        <v>253</v>
      </c>
      <c r="F1553">
        <v>1.1426000000000001</v>
      </c>
      <c r="I1553" s="403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1099</v>
      </c>
      <c r="Q1553">
        <v>611</v>
      </c>
      <c r="R1553" t="s">
        <v>97</v>
      </c>
    </row>
    <row r="1554" spans="1:18">
      <c r="A1554" s="552">
        <v>1557</v>
      </c>
      <c r="B1554" s="403">
        <v>43461.775000000001</v>
      </c>
      <c r="C1554" t="s">
        <v>97</v>
      </c>
      <c r="D1554">
        <v>0.03</v>
      </c>
      <c r="E1554" t="s">
        <v>253</v>
      </c>
      <c r="F1554">
        <v>1.1442000000000001</v>
      </c>
      <c r="I1554" s="403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1098</v>
      </c>
      <c r="Q1554">
        <v>611</v>
      </c>
      <c r="R1554" t="s">
        <v>97</v>
      </c>
    </row>
    <row r="1555" spans="1:18">
      <c r="A1555" s="552">
        <v>1561</v>
      </c>
      <c r="B1555" s="403">
        <v>43462.155555555553</v>
      </c>
      <c r="C1555" t="s">
        <v>97</v>
      </c>
      <c r="D1555">
        <v>0.04</v>
      </c>
      <c r="E1555" t="s">
        <v>253</v>
      </c>
      <c r="F1555">
        <v>1.1458999999999999</v>
      </c>
      <c r="I1555" s="403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1097</v>
      </c>
      <c r="Q1555">
        <v>611</v>
      </c>
      <c r="R1555" t="s">
        <v>97</v>
      </c>
    </row>
    <row r="1556" spans="1:18">
      <c r="A1556" s="552">
        <v>1575</v>
      </c>
      <c r="B1556" s="403">
        <v>43467.290277777778</v>
      </c>
      <c r="C1556" t="s">
        <v>97</v>
      </c>
      <c r="D1556">
        <v>0.06</v>
      </c>
      <c r="E1556" t="s">
        <v>253</v>
      </c>
      <c r="F1556">
        <v>1.1477999999999999</v>
      </c>
      <c r="I1556" s="403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1096</v>
      </c>
      <c r="Q1556">
        <v>611</v>
      </c>
      <c r="R1556" t="s">
        <v>97</v>
      </c>
    </row>
    <row r="1557" spans="1:18">
      <c r="A1557" s="552">
        <v>1552</v>
      </c>
      <c r="B1557" s="403">
        <v>43461.625</v>
      </c>
      <c r="C1557" t="s">
        <v>96</v>
      </c>
      <c r="D1557">
        <v>0.01</v>
      </c>
      <c r="E1557" t="s">
        <v>253</v>
      </c>
      <c r="F1557">
        <v>1.1397999999999999</v>
      </c>
      <c r="I1557" s="403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502</v>
      </c>
      <c r="Q1557">
        <v>612</v>
      </c>
      <c r="R1557" t="s">
        <v>96</v>
      </c>
    </row>
    <row r="1558" spans="1:18">
      <c r="A1558" s="552">
        <v>1554</v>
      </c>
      <c r="B1558" s="403">
        <v>43461.668749999997</v>
      </c>
      <c r="C1558" t="s">
        <v>96</v>
      </c>
      <c r="D1558">
        <v>0.01</v>
      </c>
      <c r="E1558" t="s">
        <v>253</v>
      </c>
      <c r="F1558">
        <v>1.1428</v>
      </c>
      <c r="I1558" s="403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502</v>
      </c>
      <c r="Q1558">
        <v>613</v>
      </c>
      <c r="R1558" t="s">
        <v>96</v>
      </c>
    </row>
    <row r="1559" spans="1:18">
      <c r="A1559" s="552">
        <v>1555</v>
      </c>
      <c r="B1559" s="403">
        <v>43461.695833333331</v>
      </c>
      <c r="C1559" t="s">
        <v>96</v>
      </c>
      <c r="D1559">
        <v>0.01</v>
      </c>
      <c r="E1559" t="s">
        <v>253</v>
      </c>
      <c r="F1559">
        <v>1.1415999999999999</v>
      </c>
      <c r="I1559" s="403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1111</v>
      </c>
      <c r="Q1559">
        <v>613</v>
      </c>
      <c r="R1559" t="s">
        <v>96</v>
      </c>
    </row>
    <row r="1560" spans="1:18">
      <c r="A1560" s="552">
        <v>1556</v>
      </c>
      <c r="B1560" s="403">
        <v>43461.707638888889</v>
      </c>
      <c r="C1560" t="s">
        <v>96</v>
      </c>
      <c r="D1560">
        <v>0.01</v>
      </c>
      <c r="E1560" t="s">
        <v>253</v>
      </c>
      <c r="F1560">
        <v>1.1402000000000001</v>
      </c>
      <c r="I1560" s="403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1110</v>
      </c>
      <c r="Q1560">
        <v>613</v>
      </c>
      <c r="R1560" t="s">
        <v>96</v>
      </c>
    </row>
    <row r="1561" spans="1:18">
      <c r="A1561" s="552">
        <v>1558</v>
      </c>
      <c r="B1561" s="403">
        <v>43461.786111111112</v>
      </c>
      <c r="C1561" t="s">
        <v>96</v>
      </c>
      <c r="D1561">
        <v>0.01</v>
      </c>
      <c r="E1561" t="s">
        <v>253</v>
      </c>
      <c r="F1561">
        <v>1.1440999999999999</v>
      </c>
      <c r="I1561" s="403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502</v>
      </c>
      <c r="Q1561">
        <v>614</v>
      </c>
      <c r="R1561" t="s">
        <v>96</v>
      </c>
    </row>
    <row r="1562" spans="1:18">
      <c r="A1562" s="552">
        <v>1559</v>
      </c>
      <c r="B1562" s="403">
        <v>43461.844444444447</v>
      </c>
      <c r="C1562" t="s">
        <v>96</v>
      </c>
      <c r="D1562">
        <v>0.01</v>
      </c>
      <c r="E1562" t="s">
        <v>253</v>
      </c>
      <c r="F1562">
        <v>1.1447000000000001</v>
      </c>
      <c r="I1562" s="403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502</v>
      </c>
      <c r="Q1562">
        <v>615</v>
      </c>
      <c r="R1562" t="s">
        <v>96</v>
      </c>
    </row>
    <row r="1563" spans="1:18">
      <c r="A1563" s="552">
        <v>1560</v>
      </c>
      <c r="B1563" s="403">
        <v>43461.907638888886</v>
      </c>
      <c r="C1563" t="s">
        <v>96</v>
      </c>
      <c r="D1563">
        <v>0.01</v>
      </c>
      <c r="E1563" t="s">
        <v>253</v>
      </c>
      <c r="F1563">
        <v>1.143</v>
      </c>
      <c r="I1563" s="403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1109</v>
      </c>
      <c r="Q1563">
        <v>615</v>
      </c>
      <c r="R1563" t="s">
        <v>96</v>
      </c>
    </row>
    <row r="1564" spans="1:18">
      <c r="A1564" s="552">
        <v>1562</v>
      </c>
      <c r="B1564" s="403">
        <v>43462.351388888892</v>
      </c>
      <c r="C1564" t="s">
        <v>96</v>
      </c>
      <c r="D1564">
        <v>0.01</v>
      </c>
      <c r="E1564" t="s">
        <v>253</v>
      </c>
      <c r="F1564">
        <v>1.1453</v>
      </c>
      <c r="I1564" s="403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502</v>
      </c>
      <c r="Q1564">
        <v>616</v>
      </c>
      <c r="R1564" t="s">
        <v>96</v>
      </c>
    </row>
    <row r="1565" spans="1:18">
      <c r="A1565" s="552">
        <v>1563</v>
      </c>
      <c r="B1565" s="403">
        <v>43462.385416666664</v>
      </c>
      <c r="C1565" t="s">
        <v>96</v>
      </c>
      <c r="D1565">
        <v>0.01</v>
      </c>
      <c r="E1565" t="s">
        <v>253</v>
      </c>
      <c r="F1565">
        <v>1.1460999999999999</v>
      </c>
      <c r="I1565" s="403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502</v>
      </c>
      <c r="Q1565">
        <v>617</v>
      </c>
      <c r="R1565" t="s">
        <v>96</v>
      </c>
    </row>
    <row r="1566" spans="1:18">
      <c r="A1566" s="552">
        <v>1564</v>
      </c>
      <c r="B1566" s="403">
        <v>43462.420138888891</v>
      </c>
      <c r="C1566" t="s">
        <v>96</v>
      </c>
      <c r="D1566">
        <v>0.01</v>
      </c>
      <c r="E1566" t="s">
        <v>253</v>
      </c>
      <c r="F1566">
        <v>1.1437999999999999</v>
      </c>
      <c r="I1566" s="403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1108</v>
      </c>
      <c r="Q1566">
        <v>617</v>
      </c>
      <c r="R1566" t="s">
        <v>96</v>
      </c>
    </row>
    <row r="1567" spans="1:18">
      <c r="A1567" s="552">
        <v>1565</v>
      </c>
      <c r="B1567" s="403">
        <v>43462.509027777778</v>
      </c>
      <c r="C1567" t="s">
        <v>96</v>
      </c>
      <c r="D1567">
        <v>0.01</v>
      </c>
      <c r="E1567" t="s">
        <v>253</v>
      </c>
      <c r="F1567">
        <v>1.147</v>
      </c>
      <c r="I1567" s="403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502</v>
      </c>
      <c r="Q1567">
        <v>618</v>
      </c>
      <c r="R1567" t="s">
        <v>96</v>
      </c>
    </row>
    <row r="1568" spans="1:18">
      <c r="A1568" s="552">
        <v>1566</v>
      </c>
      <c r="B1568" s="403">
        <v>43462.579861111109</v>
      </c>
      <c r="C1568" t="s">
        <v>96</v>
      </c>
      <c r="D1568">
        <v>0.01</v>
      </c>
      <c r="E1568" t="s">
        <v>253</v>
      </c>
      <c r="F1568">
        <v>1.1457999999999999</v>
      </c>
      <c r="I1568" s="403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1107</v>
      </c>
      <c r="Q1568">
        <v>618</v>
      </c>
      <c r="R1568" t="s">
        <v>96</v>
      </c>
    </row>
    <row r="1569" spans="1:18">
      <c r="A1569" s="552">
        <v>1567</v>
      </c>
      <c r="B1569" s="403">
        <v>43462.605555555558</v>
      </c>
      <c r="C1569" t="s">
        <v>96</v>
      </c>
      <c r="D1569">
        <v>0.01</v>
      </c>
      <c r="E1569" t="s">
        <v>253</v>
      </c>
      <c r="F1569">
        <v>1.1440999999999999</v>
      </c>
      <c r="I1569" s="403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1106</v>
      </c>
      <c r="Q1569">
        <v>618</v>
      </c>
      <c r="R1569" t="s">
        <v>96</v>
      </c>
    </row>
    <row r="1570" spans="1:18">
      <c r="A1570" s="552">
        <v>1568</v>
      </c>
      <c r="B1570" s="403">
        <v>43465.246527777781</v>
      </c>
      <c r="C1570" t="s">
        <v>96</v>
      </c>
      <c r="D1570">
        <v>0.02</v>
      </c>
      <c r="E1570" t="s">
        <v>253</v>
      </c>
      <c r="F1570">
        <v>1.1426000000000001</v>
      </c>
      <c r="I1570" s="403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1105</v>
      </c>
      <c r="Q1570">
        <v>618</v>
      </c>
      <c r="R1570" t="s">
        <v>96</v>
      </c>
    </row>
    <row r="1571" spans="1:18">
      <c r="A1571" s="552">
        <v>1569</v>
      </c>
      <c r="B1571" s="403">
        <v>43465.529166666667</v>
      </c>
      <c r="C1571" t="s">
        <v>96</v>
      </c>
      <c r="D1571">
        <v>0.01</v>
      </c>
      <c r="E1571" t="s">
        <v>253</v>
      </c>
      <c r="F1571">
        <v>1.1458999999999999</v>
      </c>
      <c r="I1571" s="403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502</v>
      </c>
      <c r="Q1571">
        <v>619</v>
      </c>
      <c r="R1571" t="s">
        <v>96</v>
      </c>
    </row>
    <row r="1572" spans="1:18">
      <c r="A1572" s="552">
        <v>1570</v>
      </c>
      <c r="B1572" s="403">
        <v>43465.543055555558</v>
      </c>
      <c r="C1572" t="s">
        <v>96</v>
      </c>
      <c r="D1572">
        <v>0.01</v>
      </c>
      <c r="E1572" t="s">
        <v>253</v>
      </c>
      <c r="F1572">
        <v>1.1446000000000001</v>
      </c>
      <c r="I1572" s="403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1104</v>
      </c>
      <c r="Q1572">
        <v>619</v>
      </c>
      <c r="R1572" t="s">
        <v>96</v>
      </c>
    </row>
    <row r="1573" spans="1:18">
      <c r="A1573" s="552">
        <v>1571</v>
      </c>
      <c r="B1573" s="403">
        <v>43465.682638888888</v>
      </c>
      <c r="C1573" t="s">
        <v>96</v>
      </c>
      <c r="D1573">
        <v>0.01</v>
      </c>
      <c r="E1573" t="s">
        <v>253</v>
      </c>
      <c r="F1573">
        <v>1.1433</v>
      </c>
      <c r="I1573" s="403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1103</v>
      </c>
      <c r="Q1573">
        <v>619</v>
      </c>
      <c r="R1573" t="s">
        <v>96</v>
      </c>
    </row>
    <row r="1574" spans="1:18">
      <c r="A1574" s="552">
        <v>1572</v>
      </c>
      <c r="B1574" s="403">
        <v>43465.749305555553</v>
      </c>
      <c r="C1574" t="s">
        <v>96</v>
      </c>
      <c r="D1574">
        <v>0.01</v>
      </c>
      <c r="E1574" t="s">
        <v>253</v>
      </c>
      <c r="F1574">
        <v>1.1456999999999999</v>
      </c>
      <c r="I1574" s="403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502</v>
      </c>
      <c r="Q1574">
        <v>620</v>
      </c>
      <c r="R1574" t="s">
        <v>96</v>
      </c>
    </row>
    <row r="1575" spans="1:18">
      <c r="A1575" s="552">
        <v>1573</v>
      </c>
      <c r="B1575" s="403">
        <v>43465.81527777778</v>
      </c>
      <c r="C1575" t="s">
        <v>96</v>
      </c>
      <c r="D1575">
        <v>0.01</v>
      </c>
      <c r="E1575" t="s">
        <v>253</v>
      </c>
      <c r="F1575">
        <v>1.1444000000000001</v>
      </c>
      <c r="I1575" s="403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1102</v>
      </c>
      <c r="Q1575">
        <v>620</v>
      </c>
      <c r="R1575" t="s">
        <v>96</v>
      </c>
    </row>
    <row r="1576" spans="1:18">
      <c r="A1576" s="552">
        <v>1574</v>
      </c>
      <c r="B1576" s="403">
        <v>43467.150694444441</v>
      </c>
      <c r="C1576" t="s">
        <v>96</v>
      </c>
      <c r="D1576">
        <v>0.01</v>
      </c>
      <c r="E1576" t="s">
        <v>253</v>
      </c>
      <c r="F1576">
        <v>1.1446000000000001</v>
      </c>
      <c r="I1576" s="403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502</v>
      </c>
      <c r="Q1576">
        <v>621</v>
      </c>
      <c r="R1576" t="s">
        <v>96</v>
      </c>
    </row>
    <row r="1577" spans="1:18">
      <c r="A1577" s="552">
        <v>1576</v>
      </c>
      <c r="B1577" s="403">
        <v>43467.302083333336</v>
      </c>
      <c r="C1577" t="s">
        <v>96</v>
      </c>
      <c r="D1577">
        <v>0.01</v>
      </c>
      <c r="E1577" t="s">
        <v>253</v>
      </c>
      <c r="F1577">
        <v>1.1491</v>
      </c>
      <c r="I1577" s="403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502</v>
      </c>
      <c r="Q1577">
        <v>622</v>
      </c>
      <c r="R1577" t="s">
        <v>96</v>
      </c>
    </row>
    <row r="1578" spans="1:18">
      <c r="A1578" s="552">
        <v>1577</v>
      </c>
      <c r="B1578" s="403">
        <v>43467.356944444444</v>
      </c>
      <c r="C1578" t="s">
        <v>96</v>
      </c>
      <c r="D1578">
        <v>0.01</v>
      </c>
      <c r="E1578" t="s">
        <v>253</v>
      </c>
      <c r="F1578">
        <v>1.1478999999999999</v>
      </c>
      <c r="I1578" s="403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1089</v>
      </c>
      <c r="Q1578">
        <v>622</v>
      </c>
      <c r="R1578" t="s">
        <v>96</v>
      </c>
    </row>
    <row r="1579" spans="1:18">
      <c r="A1579" s="552">
        <v>1578</v>
      </c>
      <c r="B1579" s="403">
        <v>43467.383333333331</v>
      </c>
      <c r="C1579" t="s">
        <v>96</v>
      </c>
      <c r="D1579">
        <v>0.01</v>
      </c>
      <c r="E1579" t="s">
        <v>253</v>
      </c>
      <c r="F1579">
        <v>1.1463000000000001</v>
      </c>
      <c r="I1579" s="403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1088</v>
      </c>
      <c r="Q1579">
        <v>622</v>
      </c>
      <c r="R1579" t="s">
        <v>96</v>
      </c>
    </row>
    <row r="1580" spans="1:18">
      <c r="A1580" s="552">
        <v>1579</v>
      </c>
      <c r="B1580" s="403">
        <v>43467.395833333336</v>
      </c>
      <c r="C1580" t="s">
        <v>96</v>
      </c>
      <c r="D1580">
        <v>0.02</v>
      </c>
      <c r="E1580" t="s">
        <v>253</v>
      </c>
      <c r="F1580">
        <v>1.1449</v>
      </c>
      <c r="I1580" s="403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1091</v>
      </c>
      <c r="Q1580">
        <v>622</v>
      </c>
      <c r="R1580" t="s">
        <v>96</v>
      </c>
    </row>
    <row r="1581" spans="1:18">
      <c r="A1581" s="552">
        <v>1580</v>
      </c>
      <c r="B1581" s="403">
        <v>43467.398611111108</v>
      </c>
      <c r="C1581" t="s">
        <v>96</v>
      </c>
      <c r="D1581">
        <v>0.03</v>
      </c>
      <c r="E1581" t="s">
        <v>253</v>
      </c>
      <c r="F1581">
        <v>1.1432</v>
      </c>
      <c r="I1581" s="403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1092</v>
      </c>
      <c r="Q1581">
        <v>622</v>
      </c>
      <c r="R1581" t="s">
        <v>96</v>
      </c>
    </row>
    <row r="1582" spans="1:18">
      <c r="A1582" s="552">
        <v>1583</v>
      </c>
      <c r="B1582" s="403">
        <v>43467.556944444441</v>
      </c>
      <c r="C1582" t="s">
        <v>96</v>
      </c>
      <c r="D1582">
        <v>0.04</v>
      </c>
      <c r="E1582" t="s">
        <v>253</v>
      </c>
      <c r="F1582">
        <v>1.1415999999999999</v>
      </c>
      <c r="I1582" s="403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1090</v>
      </c>
      <c r="Q1582">
        <v>622</v>
      </c>
      <c r="R1582" t="s">
        <v>96</v>
      </c>
    </row>
    <row r="1583" spans="1:18">
      <c r="A1583" s="552">
        <v>1585</v>
      </c>
      <c r="B1583" s="403">
        <v>43467.597916666666</v>
      </c>
      <c r="C1583" t="s">
        <v>96</v>
      </c>
      <c r="D1583">
        <v>0.06</v>
      </c>
      <c r="E1583" t="s">
        <v>253</v>
      </c>
      <c r="F1583">
        <v>1.1396999999999999</v>
      </c>
      <c r="I1583" s="403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1087</v>
      </c>
      <c r="Q1583">
        <v>622</v>
      </c>
      <c r="R1583" t="s">
        <v>96</v>
      </c>
    </row>
    <row r="1584" spans="1:18">
      <c r="A1584" s="552">
        <v>1587</v>
      </c>
      <c r="B1584" s="403">
        <v>43467.617361111108</v>
      </c>
      <c r="C1584" t="s">
        <v>96</v>
      </c>
      <c r="D1584">
        <v>0.09</v>
      </c>
      <c r="E1584" t="s">
        <v>253</v>
      </c>
      <c r="F1584">
        <v>1.1374</v>
      </c>
      <c r="I1584" s="403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1086</v>
      </c>
      <c r="Q1584">
        <v>622</v>
      </c>
      <c r="R1584" t="s">
        <v>96</v>
      </c>
    </row>
    <row r="1585" spans="1:18">
      <c r="A1585" s="552">
        <v>1591</v>
      </c>
      <c r="B1585" s="403">
        <v>43467.757638888892</v>
      </c>
      <c r="C1585" t="s">
        <v>96</v>
      </c>
      <c r="D1585">
        <v>0.13</v>
      </c>
      <c r="E1585" t="s">
        <v>253</v>
      </c>
      <c r="F1585">
        <v>1.1348</v>
      </c>
      <c r="I1585" s="403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592</v>
      </c>
      <c r="Q1585">
        <v>622</v>
      </c>
      <c r="R1585" t="s">
        <v>96</v>
      </c>
    </row>
    <row r="1586" spans="1:18">
      <c r="A1586" s="552">
        <v>1597</v>
      </c>
      <c r="B1586" s="403">
        <v>43468.038194444445</v>
      </c>
      <c r="C1586" t="s">
        <v>96</v>
      </c>
      <c r="D1586">
        <v>0.2</v>
      </c>
      <c r="E1586" t="s">
        <v>253</v>
      </c>
      <c r="F1586">
        <v>1.1315</v>
      </c>
      <c r="I1586" s="403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591</v>
      </c>
      <c r="Q1586">
        <v>622</v>
      </c>
      <c r="R1586" t="s">
        <v>96</v>
      </c>
    </row>
    <row r="1587" spans="1:18">
      <c r="A1587" s="552">
        <v>1581</v>
      </c>
      <c r="B1587" s="403">
        <v>43467.401388888888</v>
      </c>
      <c r="C1587" t="s">
        <v>97</v>
      </c>
      <c r="D1587">
        <v>0.01</v>
      </c>
      <c r="E1587" t="s">
        <v>253</v>
      </c>
      <c r="F1587">
        <v>1.1437999999999999</v>
      </c>
      <c r="I1587" s="403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502</v>
      </c>
      <c r="Q1587">
        <v>623</v>
      </c>
      <c r="R1587" t="s">
        <v>97</v>
      </c>
    </row>
    <row r="1588" spans="1:18">
      <c r="A1588" s="552">
        <v>1582</v>
      </c>
      <c r="B1588" s="403">
        <v>43467.458333333336</v>
      </c>
      <c r="C1588" t="s">
        <v>97</v>
      </c>
      <c r="D1588">
        <v>0.01</v>
      </c>
      <c r="E1588" t="s">
        <v>253</v>
      </c>
      <c r="F1588">
        <v>1.1432</v>
      </c>
      <c r="I1588" s="403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502</v>
      </c>
      <c r="Q1588">
        <v>624</v>
      </c>
      <c r="R1588" t="s">
        <v>97</v>
      </c>
    </row>
    <row r="1589" spans="1:18">
      <c r="A1589" s="552">
        <v>1584</v>
      </c>
      <c r="B1589" s="403">
        <v>43467.56527777778</v>
      </c>
      <c r="C1589" t="s">
        <v>97</v>
      </c>
      <c r="D1589">
        <v>0.01</v>
      </c>
      <c r="E1589" t="s">
        <v>253</v>
      </c>
      <c r="F1589">
        <v>1.1404000000000001</v>
      </c>
      <c r="I1589" s="403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502</v>
      </c>
      <c r="Q1589">
        <v>625</v>
      </c>
      <c r="R1589" t="s">
        <v>97</v>
      </c>
    </row>
    <row r="1590" spans="1:18">
      <c r="A1590" s="552">
        <v>1586</v>
      </c>
      <c r="B1590" s="403">
        <v>43467.606944444444</v>
      </c>
      <c r="C1590" t="s">
        <v>97</v>
      </c>
      <c r="D1590">
        <v>0.01</v>
      </c>
      <c r="E1590" t="s">
        <v>253</v>
      </c>
      <c r="F1590">
        <v>1.1384000000000001</v>
      </c>
      <c r="I1590" s="403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504</v>
      </c>
      <c r="Q1590">
        <v>626</v>
      </c>
      <c r="R1590" t="s">
        <v>97</v>
      </c>
    </row>
    <row r="1591" spans="1:18">
      <c r="A1591" s="552">
        <v>1588</v>
      </c>
      <c r="B1591" s="403">
        <v>43467.632638888892</v>
      </c>
      <c r="C1591" t="s">
        <v>97</v>
      </c>
      <c r="D1591">
        <v>0.01</v>
      </c>
      <c r="E1591" t="s">
        <v>253</v>
      </c>
      <c r="F1591">
        <v>1.1373</v>
      </c>
      <c r="I1591" s="403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490</v>
      </c>
      <c r="Q1591">
        <v>627</v>
      </c>
      <c r="R1591" t="s">
        <v>97</v>
      </c>
    </row>
    <row r="1592" spans="1:18">
      <c r="A1592" s="552">
        <v>1589</v>
      </c>
      <c r="B1592" s="403">
        <v>43467.670138888891</v>
      </c>
      <c r="C1592" t="s">
        <v>97</v>
      </c>
      <c r="D1592">
        <v>0.01</v>
      </c>
      <c r="E1592" t="s">
        <v>253</v>
      </c>
      <c r="F1592">
        <v>1.1365000000000001</v>
      </c>
      <c r="I1592" s="403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490</v>
      </c>
      <c r="Q1592">
        <v>628</v>
      </c>
      <c r="R1592" t="s">
        <v>97</v>
      </c>
    </row>
    <row r="1593" spans="1:18">
      <c r="A1593" s="552">
        <v>1590</v>
      </c>
      <c r="B1593" s="403">
        <v>43467.741666666669</v>
      </c>
      <c r="C1593" t="s">
        <v>97</v>
      </c>
      <c r="D1593">
        <v>0.01</v>
      </c>
      <c r="E1593" t="s">
        <v>253</v>
      </c>
      <c r="F1593">
        <v>1.1355</v>
      </c>
      <c r="I1593" s="403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490</v>
      </c>
      <c r="Q1593">
        <v>629</v>
      </c>
      <c r="R1593" t="s">
        <v>97</v>
      </c>
    </row>
    <row r="1594" spans="1:18">
      <c r="A1594" s="552">
        <v>1592</v>
      </c>
      <c r="B1594" s="403">
        <v>43467.768750000003</v>
      </c>
      <c r="C1594" t="s">
        <v>97</v>
      </c>
      <c r="D1594">
        <v>0.01</v>
      </c>
      <c r="E1594" t="s">
        <v>253</v>
      </c>
      <c r="F1594">
        <v>1.1347</v>
      </c>
      <c r="I1594" s="403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502</v>
      </c>
      <c r="Q1594">
        <v>630</v>
      </c>
      <c r="R1594" t="s">
        <v>97</v>
      </c>
    </row>
    <row r="1595" spans="1:18">
      <c r="A1595" s="552">
        <v>1593</v>
      </c>
      <c r="B1595" s="403">
        <v>43467.803472222222</v>
      </c>
      <c r="C1595" t="s">
        <v>97</v>
      </c>
      <c r="D1595">
        <v>0.01</v>
      </c>
      <c r="E1595" t="s">
        <v>253</v>
      </c>
      <c r="F1595">
        <v>1.1332</v>
      </c>
      <c r="I1595" s="403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502</v>
      </c>
      <c r="Q1595">
        <v>631</v>
      </c>
      <c r="R1595" t="s">
        <v>97</v>
      </c>
    </row>
    <row r="1596" spans="1:18">
      <c r="A1596" s="552">
        <v>1594</v>
      </c>
      <c r="B1596" s="403">
        <v>43467.888194444444</v>
      </c>
      <c r="C1596" t="s">
        <v>97</v>
      </c>
      <c r="D1596">
        <v>0.01</v>
      </c>
      <c r="E1596" t="s">
        <v>253</v>
      </c>
      <c r="F1596">
        <v>1.1344000000000001</v>
      </c>
      <c r="I1596" s="403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590</v>
      </c>
      <c r="Q1596">
        <v>631</v>
      </c>
      <c r="R1596" t="s">
        <v>97</v>
      </c>
    </row>
    <row r="1597" spans="1:18">
      <c r="A1597" s="552">
        <v>1595</v>
      </c>
      <c r="B1597" s="403">
        <v>43467.991666666669</v>
      </c>
      <c r="C1597" t="s">
        <v>97</v>
      </c>
      <c r="D1597">
        <v>0.01</v>
      </c>
      <c r="E1597" t="s">
        <v>253</v>
      </c>
      <c r="F1597">
        <v>1.1335</v>
      </c>
      <c r="I1597" s="403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502</v>
      </c>
      <c r="Q1597">
        <v>632</v>
      </c>
      <c r="R1597" t="s">
        <v>97</v>
      </c>
    </row>
    <row r="1598" spans="1:18">
      <c r="A1598" s="552">
        <v>1596</v>
      </c>
      <c r="B1598" s="403">
        <v>43468.003472222219</v>
      </c>
      <c r="C1598" t="s">
        <v>97</v>
      </c>
      <c r="D1598">
        <v>0.01</v>
      </c>
      <c r="E1598" t="s">
        <v>253</v>
      </c>
      <c r="F1598">
        <v>1.1347</v>
      </c>
      <c r="I1598" s="403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490</v>
      </c>
      <c r="Q1598">
        <v>633</v>
      </c>
      <c r="R1598" t="s">
        <v>97</v>
      </c>
    </row>
    <row r="1599" spans="1:18">
      <c r="A1599" s="552">
        <v>1598</v>
      </c>
      <c r="B1599" s="403">
        <v>43468.05972222222</v>
      </c>
      <c r="C1599" t="s">
        <v>97</v>
      </c>
      <c r="D1599">
        <v>0.01</v>
      </c>
      <c r="E1599" t="s">
        <v>253</v>
      </c>
      <c r="F1599">
        <v>1.1341000000000001</v>
      </c>
      <c r="I1599" s="403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502</v>
      </c>
      <c r="Q1599">
        <v>634</v>
      </c>
      <c r="R1599" t="s">
        <v>97</v>
      </c>
    </row>
    <row r="1600" spans="1:18">
      <c r="A1600" s="552">
        <v>1599</v>
      </c>
      <c r="B1600" s="403">
        <v>43468.143750000003</v>
      </c>
      <c r="C1600" t="s">
        <v>97</v>
      </c>
      <c r="D1600">
        <v>0.01</v>
      </c>
      <c r="E1600" t="s">
        <v>253</v>
      </c>
      <c r="F1600">
        <v>1.1354</v>
      </c>
      <c r="I1600" s="403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1095</v>
      </c>
      <c r="Q1600">
        <v>634</v>
      </c>
      <c r="R1600" t="s">
        <v>97</v>
      </c>
    </row>
    <row r="1601" spans="1:18">
      <c r="A1601" s="552">
        <v>1600</v>
      </c>
      <c r="B1601" s="403">
        <v>43468.186805555553</v>
      </c>
      <c r="C1601" t="s">
        <v>97</v>
      </c>
      <c r="D1601">
        <v>0.01</v>
      </c>
      <c r="E1601" t="s">
        <v>253</v>
      </c>
      <c r="F1601">
        <v>1.1367</v>
      </c>
      <c r="I1601" s="403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1094</v>
      </c>
      <c r="Q1601">
        <v>634</v>
      </c>
      <c r="R1601" t="s">
        <v>97</v>
      </c>
    </row>
    <row r="1602" spans="1:18">
      <c r="A1602" s="552">
        <v>1601</v>
      </c>
      <c r="B1602" s="403">
        <v>43468.413888888892</v>
      </c>
      <c r="C1602" t="s">
        <v>97</v>
      </c>
      <c r="D1602">
        <v>0.02</v>
      </c>
      <c r="E1602" t="s">
        <v>253</v>
      </c>
      <c r="F1602">
        <v>1.1382000000000001</v>
      </c>
      <c r="I1602" s="403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1093</v>
      </c>
      <c r="Q1602">
        <v>634</v>
      </c>
      <c r="R1602" t="s">
        <v>97</v>
      </c>
    </row>
    <row r="1603" spans="1:18">
      <c r="A1603" s="552">
        <v>1602</v>
      </c>
      <c r="B1603" s="403">
        <v>43468.606249999997</v>
      </c>
      <c r="C1603" t="s">
        <v>97</v>
      </c>
      <c r="D1603">
        <v>0.01</v>
      </c>
      <c r="E1603" t="s">
        <v>253</v>
      </c>
      <c r="F1603">
        <v>1.1355999999999999</v>
      </c>
      <c r="I1603" s="403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502</v>
      </c>
      <c r="Q1603">
        <v>635</v>
      </c>
      <c r="R1603" t="s">
        <v>97</v>
      </c>
    </row>
    <row r="1604" spans="1:18">
      <c r="A1604" s="552">
        <v>1603</v>
      </c>
      <c r="B1604" s="403">
        <v>43468.625</v>
      </c>
      <c r="C1604" t="s">
        <v>97</v>
      </c>
      <c r="D1604">
        <v>0.01</v>
      </c>
      <c r="E1604" t="s">
        <v>253</v>
      </c>
      <c r="F1604">
        <v>1.1368</v>
      </c>
      <c r="I1604" s="403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1085</v>
      </c>
      <c r="Q1604">
        <v>635</v>
      </c>
      <c r="R1604" t="s">
        <v>97</v>
      </c>
    </row>
    <row r="1605" spans="1:18">
      <c r="A1605" s="552">
        <v>1604</v>
      </c>
      <c r="B1605" s="403">
        <v>43468.668055555558</v>
      </c>
      <c r="C1605" t="s">
        <v>97</v>
      </c>
      <c r="D1605">
        <v>0.01</v>
      </c>
      <c r="E1605" t="s">
        <v>253</v>
      </c>
      <c r="F1605">
        <v>1.139</v>
      </c>
      <c r="I1605" s="403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1084</v>
      </c>
      <c r="Q1605">
        <v>635</v>
      </c>
      <c r="R1605" t="s">
        <v>97</v>
      </c>
    </row>
    <row r="1606" spans="1:18">
      <c r="A1606" s="552">
        <v>1605</v>
      </c>
      <c r="B1606" s="403">
        <v>43468.672222222223</v>
      </c>
      <c r="C1606" t="s">
        <v>97</v>
      </c>
      <c r="D1606">
        <v>0.02</v>
      </c>
      <c r="E1606" t="s">
        <v>253</v>
      </c>
      <c r="F1606">
        <v>1.1404000000000001</v>
      </c>
      <c r="I1606" s="403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1083</v>
      </c>
      <c r="Q1606">
        <v>635</v>
      </c>
      <c r="R1606" t="s">
        <v>97</v>
      </c>
    </row>
    <row r="1607" spans="1:18">
      <c r="A1607" s="552">
        <v>1606</v>
      </c>
      <c r="B1607" s="403">
        <v>43468.683333333334</v>
      </c>
      <c r="C1607" t="s">
        <v>96</v>
      </c>
      <c r="D1607">
        <v>0.01</v>
      </c>
      <c r="E1607" t="s">
        <v>253</v>
      </c>
      <c r="F1607">
        <v>1.1403000000000001</v>
      </c>
      <c r="I1607" s="403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502</v>
      </c>
      <c r="Q1607">
        <v>636</v>
      </c>
      <c r="R1607" t="s">
        <v>96</v>
      </c>
    </row>
    <row r="1608" spans="1:18">
      <c r="A1608" s="552">
        <v>1607</v>
      </c>
      <c r="B1608" s="403">
        <v>43468.705555555556</v>
      </c>
      <c r="C1608" t="s">
        <v>96</v>
      </c>
      <c r="D1608">
        <v>0.01</v>
      </c>
      <c r="E1608" t="s">
        <v>253</v>
      </c>
      <c r="F1608">
        <v>1.1391</v>
      </c>
      <c r="I1608" s="403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593</v>
      </c>
      <c r="Q1608">
        <v>636</v>
      </c>
      <c r="R1608" t="s">
        <v>96</v>
      </c>
    </row>
    <row r="1609" spans="1:18">
      <c r="A1609" s="552">
        <v>1608</v>
      </c>
      <c r="B1609" s="403">
        <v>43468.734722222223</v>
      </c>
      <c r="C1609" t="s">
        <v>96</v>
      </c>
      <c r="D1609">
        <v>0.01</v>
      </c>
      <c r="E1609" t="s">
        <v>253</v>
      </c>
      <c r="F1609">
        <v>1.1396999999999999</v>
      </c>
      <c r="I1609" s="403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502</v>
      </c>
      <c r="Q1609">
        <v>637</v>
      </c>
      <c r="R1609" t="s">
        <v>96</v>
      </c>
    </row>
    <row r="1610" spans="1:18">
      <c r="A1610" s="552">
        <v>1609</v>
      </c>
      <c r="B1610" s="403">
        <v>43469.415277777778</v>
      </c>
      <c r="C1610" t="s">
        <v>96</v>
      </c>
      <c r="D1610">
        <v>0.01</v>
      </c>
      <c r="E1610" t="s">
        <v>253</v>
      </c>
      <c r="F1610">
        <v>1.1408</v>
      </c>
      <c r="I1610" s="403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502</v>
      </c>
      <c r="Q1610">
        <v>638</v>
      </c>
      <c r="R1610" t="s">
        <v>96</v>
      </c>
    </row>
    <row r="1611" spans="1:18">
      <c r="A1611" s="552">
        <v>1610</v>
      </c>
      <c r="B1611" s="403">
        <v>43469.605555555558</v>
      </c>
      <c r="C1611" t="s">
        <v>96</v>
      </c>
      <c r="D1611">
        <v>0.01</v>
      </c>
      <c r="E1611" t="s">
        <v>253</v>
      </c>
      <c r="F1611">
        <v>1.1388</v>
      </c>
      <c r="I1611" s="403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1082</v>
      </c>
      <c r="Q1611">
        <v>638</v>
      </c>
      <c r="R1611" t="s">
        <v>96</v>
      </c>
    </row>
    <row r="1612" spans="1:18">
      <c r="A1612" s="552">
        <v>1611</v>
      </c>
      <c r="B1612" s="403">
        <v>43469.614583333336</v>
      </c>
      <c r="C1612" t="s">
        <v>96</v>
      </c>
      <c r="D1612">
        <v>0.01</v>
      </c>
      <c r="E1612" t="s">
        <v>253</v>
      </c>
      <c r="F1612">
        <v>1.1375</v>
      </c>
      <c r="I1612" s="403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1081</v>
      </c>
      <c r="Q1612">
        <v>638</v>
      </c>
      <c r="R1612" t="s">
        <v>96</v>
      </c>
    </row>
    <row r="1613" spans="1:18">
      <c r="A1613" s="552">
        <v>1613</v>
      </c>
      <c r="B1613" s="403">
        <v>43469.640972222223</v>
      </c>
      <c r="C1613" t="s">
        <v>96</v>
      </c>
      <c r="D1613">
        <v>0.02</v>
      </c>
      <c r="E1613" t="s">
        <v>253</v>
      </c>
      <c r="F1613">
        <v>1.1359999999999999</v>
      </c>
      <c r="I1613" s="403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1080</v>
      </c>
      <c r="Q1613">
        <v>638</v>
      </c>
      <c r="R1613" t="s">
        <v>96</v>
      </c>
    </row>
    <row r="1614" spans="1:18">
      <c r="A1614" s="552">
        <v>1612</v>
      </c>
      <c r="B1614" s="403">
        <v>43469.62777777778</v>
      </c>
      <c r="C1614" t="s">
        <v>97</v>
      </c>
      <c r="D1614">
        <v>0.01</v>
      </c>
      <c r="E1614" t="s">
        <v>253</v>
      </c>
      <c r="F1614">
        <v>1.1372</v>
      </c>
      <c r="I1614" s="403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490</v>
      </c>
      <c r="Q1614">
        <v>639</v>
      </c>
      <c r="R1614" t="s">
        <v>97</v>
      </c>
    </row>
    <row r="1615" spans="1:18">
      <c r="A1615" s="552">
        <v>1614</v>
      </c>
      <c r="B1615" s="403">
        <v>43469.65347222222</v>
      </c>
      <c r="C1615" t="s">
        <v>97</v>
      </c>
      <c r="D1615">
        <v>0.01</v>
      </c>
      <c r="E1615" t="s">
        <v>253</v>
      </c>
      <c r="F1615">
        <v>1.1355</v>
      </c>
      <c r="I1615" s="403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502</v>
      </c>
      <c r="Q1615">
        <v>640</v>
      </c>
      <c r="R1615" t="s">
        <v>97</v>
      </c>
    </row>
    <row r="1616" spans="1:18">
      <c r="A1616" s="552">
        <v>1615</v>
      </c>
      <c r="B1616" s="403">
        <v>43469.681944444441</v>
      </c>
      <c r="C1616" t="s">
        <v>97</v>
      </c>
      <c r="D1616">
        <v>0.01</v>
      </c>
      <c r="E1616" t="s">
        <v>253</v>
      </c>
      <c r="F1616">
        <v>1.1367</v>
      </c>
      <c r="I1616" s="403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1066</v>
      </c>
      <c r="Q1616">
        <v>640</v>
      </c>
      <c r="R1616" t="s">
        <v>97</v>
      </c>
    </row>
    <row r="1617" spans="1:18">
      <c r="A1617" s="552">
        <v>1616</v>
      </c>
      <c r="B1617" s="403">
        <v>43469.686111111114</v>
      </c>
      <c r="C1617" t="s">
        <v>97</v>
      </c>
      <c r="D1617">
        <v>0.01</v>
      </c>
      <c r="E1617" t="s">
        <v>253</v>
      </c>
      <c r="F1617">
        <v>1.1385000000000001</v>
      </c>
      <c r="I1617" s="403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1065</v>
      </c>
      <c r="Q1617">
        <v>640</v>
      </c>
      <c r="R1617" t="s">
        <v>97</v>
      </c>
    </row>
    <row r="1618" spans="1:18">
      <c r="A1618" s="552">
        <v>1617</v>
      </c>
      <c r="B1618" s="403">
        <v>43469.69027777778</v>
      </c>
      <c r="C1618" t="s">
        <v>97</v>
      </c>
      <c r="D1618">
        <v>0.02</v>
      </c>
      <c r="E1618" t="s">
        <v>253</v>
      </c>
      <c r="F1618">
        <v>1.1399999999999999</v>
      </c>
      <c r="I1618" s="403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1068</v>
      </c>
      <c r="Q1618">
        <v>640</v>
      </c>
      <c r="R1618" t="s">
        <v>97</v>
      </c>
    </row>
    <row r="1619" spans="1:18">
      <c r="A1619" s="552">
        <v>1619</v>
      </c>
      <c r="B1619" s="403">
        <v>43469.709722222222</v>
      </c>
      <c r="C1619" t="s">
        <v>97</v>
      </c>
      <c r="D1619">
        <v>0.03</v>
      </c>
      <c r="E1619" t="s">
        <v>253</v>
      </c>
      <c r="F1619">
        <v>1.1415</v>
      </c>
      <c r="I1619" s="403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1070</v>
      </c>
      <c r="Q1619">
        <v>640</v>
      </c>
      <c r="R1619" t="s">
        <v>97</v>
      </c>
    </row>
    <row r="1620" spans="1:18">
      <c r="A1620" s="552">
        <v>1623</v>
      </c>
      <c r="B1620" s="403">
        <v>43472.370138888888</v>
      </c>
      <c r="C1620" t="s">
        <v>97</v>
      </c>
      <c r="D1620">
        <v>0.04</v>
      </c>
      <c r="E1620" t="s">
        <v>253</v>
      </c>
      <c r="F1620">
        <v>1.1431</v>
      </c>
      <c r="I1620" s="403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1069</v>
      </c>
      <c r="Q1620">
        <v>640</v>
      </c>
      <c r="R1620" t="s">
        <v>97</v>
      </c>
    </row>
    <row r="1621" spans="1:18">
      <c r="A1621" s="552">
        <v>1626</v>
      </c>
      <c r="B1621" s="403">
        <v>43472.597916666666</v>
      </c>
      <c r="C1621" t="s">
        <v>97</v>
      </c>
      <c r="D1621">
        <v>0.06</v>
      </c>
      <c r="E1621" t="s">
        <v>253</v>
      </c>
      <c r="F1621">
        <v>1.145</v>
      </c>
      <c r="I1621" s="403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1067</v>
      </c>
      <c r="Q1621">
        <v>640</v>
      </c>
      <c r="R1621" t="s">
        <v>97</v>
      </c>
    </row>
    <row r="1622" spans="1:18">
      <c r="A1622" s="552">
        <v>1628</v>
      </c>
      <c r="B1622" s="403">
        <v>43472.793749999997</v>
      </c>
      <c r="C1622" t="s">
        <v>97</v>
      </c>
      <c r="D1622">
        <v>0.09</v>
      </c>
      <c r="E1622" t="s">
        <v>253</v>
      </c>
      <c r="F1622">
        <v>1.1473</v>
      </c>
      <c r="I1622" s="403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1064</v>
      </c>
      <c r="Q1622">
        <v>640</v>
      </c>
      <c r="R1622" t="s">
        <v>97</v>
      </c>
    </row>
    <row r="1623" spans="1:18">
      <c r="A1623" s="552">
        <v>1638</v>
      </c>
      <c r="B1623" s="403">
        <v>43474.652083333334</v>
      </c>
      <c r="C1623" t="s">
        <v>97</v>
      </c>
      <c r="D1623">
        <v>0.13</v>
      </c>
      <c r="E1623" t="s">
        <v>253</v>
      </c>
      <c r="F1623">
        <v>1.151</v>
      </c>
      <c r="I1623" s="403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1063</v>
      </c>
      <c r="Q1623">
        <v>640</v>
      </c>
      <c r="R1623" t="s">
        <v>97</v>
      </c>
    </row>
    <row r="1624" spans="1:18">
      <c r="A1624" s="552">
        <v>1643</v>
      </c>
      <c r="B1624" s="403">
        <v>43474.833333333336</v>
      </c>
      <c r="C1624" t="s">
        <v>97</v>
      </c>
      <c r="D1624">
        <v>0.2</v>
      </c>
      <c r="E1624" t="s">
        <v>253</v>
      </c>
      <c r="F1624">
        <v>1.1543000000000001</v>
      </c>
      <c r="I1624" s="403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1062</v>
      </c>
      <c r="Q1624">
        <v>640</v>
      </c>
      <c r="R1624" t="s">
        <v>97</v>
      </c>
    </row>
    <row r="1625" spans="1:18">
      <c r="A1625" s="552">
        <v>1618</v>
      </c>
      <c r="B1625" s="403">
        <v>43469.697916666664</v>
      </c>
      <c r="C1625" t="s">
        <v>96</v>
      </c>
      <c r="D1625">
        <v>0.01</v>
      </c>
      <c r="E1625" t="s">
        <v>253</v>
      </c>
      <c r="F1625">
        <v>1.1392</v>
      </c>
      <c r="I1625" s="403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490</v>
      </c>
      <c r="Q1625">
        <v>641</v>
      </c>
      <c r="R1625" t="s">
        <v>96</v>
      </c>
    </row>
    <row r="1626" spans="1:18">
      <c r="A1626" s="552">
        <v>1620</v>
      </c>
      <c r="B1626" s="403">
        <v>43469.712500000001</v>
      </c>
      <c r="C1626" t="s">
        <v>96</v>
      </c>
      <c r="D1626">
        <v>0.01</v>
      </c>
      <c r="E1626" t="s">
        <v>253</v>
      </c>
      <c r="F1626">
        <v>1.141</v>
      </c>
      <c r="I1626" s="403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502</v>
      </c>
      <c r="Q1626">
        <v>642</v>
      </c>
      <c r="R1626" t="s">
        <v>96</v>
      </c>
    </row>
    <row r="1627" spans="1:18">
      <c r="A1627" s="552">
        <v>1621</v>
      </c>
      <c r="B1627" s="403">
        <v>43469.759027777778</v>
      </c>
      <c r="C1627" t="s">
        <v>96</v>
      </c>
      <c r="D1627">
        <v>0.01</v>
      </c>
      <c r="E1627" t="s">
        <v>253</v>
      </c>
      <c r="F1627">
        <v>1.1397999999999999</v>
      </c>
      <c r="I1627" s="403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1079</v>
      </c>
      <c r="Q1627">
        <v>642</v>
      </c>
      <c r="R1627" t="s">
        <v>96</v>
      </c>
    </row>
    <row r="1628" spans="1:18">
      <c r="A1628" s="552">
        <v>1622</v>
      </c>
      <c r="B1628" s="403">
        <v>43472.29583333333</v>
      </c>
      <c r="C1628" t="s">
        <v>96</v>
      </c>
      <c r="D1628">
        <v>0.01</v>
      </c>
      <c r="E1628" t="s">
        <v>253</v>
      </c>
      <c r="F1628">
        <v>1.1418999999999999</v>
      </c>
      <c r="I1628" s="403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502</v>
      </c>
      <c r="Q1628">
        <v>643</v>
      </c>
      <c r="R1628" t="s">
        <v>96</v>
      </c>
    </row>
    <row r="1629" spans="1:18">
      <c r="A1629" s="552">
        <v>1624</v>
      </c>
      <c r="B1629" s="403">
        <v>43472.407638888886</v>
      </c>
      <c r="C1629" t="s">
        <v>96</v>
      </c>
      <c r="D1629">
        <v>0.01</v>
      </c>
      <c r="E1629" t="s">
        <v>253</v>
      </c>
      <c r="F1629">
        <v>1.143</v>
      </c>
      <c r="I1629" s="403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490</v>
      </c>
      <c r="Q1629">
        <v>644</v>
      </c>
      <c r="R1629" t="s">
        <v>96</v>
      </c>
    </row>
    <row r="1630" spans="1:18">
      <c r="A1630" s="552">
        <v>1625</v>
      </c>
      <c r="B1630" s="403">
        <v>43472.457638888889</v>
      </c>
      <c r="C1630" t="s">
        <v>96</v>
      </c>
      <c r="D1630">
        <v>0.01</v>
      </c>
      <c r="E1630" t="s">
        <v>253</v>
      </c>
      <c r="F1630">
        <v>1.1440999999999999</v>
      </c>
      <c r="I1630" s="403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502</v>
      </c>
      <c r="Q1630">
        <v>645</v>
      </c>
      <c r="R1630" t="s">
        <v>96</v>
      </c>
    </row>
    <row r="1631" spans="1:18">
      <c r="A1631" s="552">
        <v>1627</v>
      </c>
      <c r="B1631" s="403">
        <v>43472.668749999997</v>
      </c>
      <c r="C1631" t="s">
        <v>96</v>
      </c>
      <c r="D1631">
        <v>0.01</v>
      </c>
      <c r="E1631" t="s">
        <v>253</v>
      </c>
      <c r="F1631">
        <v>1.1462000000000001</v>
      </c>
      <c r="I1631" s="403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502</v>
      </c>
      <c r="Q1631">
        <v>646</v>
      </c>
      <c r="R1631" t="s">
        <v>96</v>
      </c>
    </row>
    <row r="1632" spans="1:18">
      <c r="A1632" s="552">
        <v>1629</v>
      </c>
      <c r="B1632" s="403">
        <v>43473.127083333333</v>
      </c>
      <c r="C1632" t="s">
        <v>96</v>
      </c>
      <c r="D1632">
        <v>0.01</v>
      </c>
      <c r="E1632" t="s">
        <v>253</v>
      </c>
      <c r="F1632">
        <v>1.1444000000000001</v>
      </c>
      <c r="I1632" s="403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502</v>
      </c>
      <c r="Q1632">
        <v>647</v>
      </c>
      <c r="R1632" t="s">
        <v>96</v>
      </c>
    </row>
    <row r="1633" spans="1:18">
      <c r="A1633" s="552">
        <v>1630</v>
      </c>
      <c r="B1633" s="403">
        <v>43473.475694444445</v>
      </c>
      <c r="C1633" t="s">
        <v>96</v>
      </c>
      <c r="D1633">
        <v>0.01</v>
      </c>
      <c r="E1633" t="s">
        <v>253</v>
      </c>
      <c r="F1633">
        <v>1.1440999999999999</v>
      </c>
      <c r="I1633" s="403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502</v>
      </c>
      <c r="Q1633">
        <v>648</v>
      </c>
      <c r="R1633" t="s">
        <v>96</v>
      </c>
    </row>
    <row r="1634" spans="1:18">
      <c r="A1634" s="552">
        <v>1631</v>
      </c>
      <c r="B1634" s="403">
        <v>43473.546527777777</v>
      </c>
      <c r="C1634" t="s">
        <v>96</v>
      </c>
      <c r="D1634">
        <v>0.01</v>
      </c>
      <c r="E1634" t="s">
        <v>253</v>
      </c>
      <c r="F1634">
        <v>1.1463000000000001</v>
      </c>
      <c r="I1634" s="403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502</v>
      </c>
      <c r="Q1634">
        <v>649</v>
      </c>
      <c r="R1634" t="s">
        <v>96</v>
      </c>
    </row>
    <row r="1635" spans="1:18">
      <c r="A1635" s="552">
        <v>1632</v>
      </c>
      <c r="B1635" s="403">
        <v>43473.575694444444</v>
      </c>
      <c r="C1635" t="s">
        <v>96</v>
      </c>
      <c r="D1635">
        <v>0.01</v>
      </c>
      <c r="E1635" t="s">
        <v>253</v>
      </c>
      <c r="F1635">
        <v>1.1445000000000001</v>
      </c>
      <c r="I1635" s="403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1078</v>
      </c>
      <c r="Q1635">
        <v>649</v>
      </c>
      <c r="R1635" t="s">
        <v>96</v>
      </c>
    </row>
    <row r="1636" spans="1:18">
      <c r="A1636" s="552">
        <v>1633</v>
      </c>
      <c r="B1636" s="403">
        <v>43473.618055555555</v>
      </c>
      <c r="C1636" t="s">
        <v>96</v>
      </c>
      <c r="D1636">
        <v>0.01</v>
      </c>
      <c r="E1636" t="s">
        <v>253</v>
      </c>
      <c r="F1636">
        <v>1.1432</v>
      </c>
      <c r="I1636" s="403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1077</v>
      </c>
      <c r="Q1636">
        <v>649</v>
      </c>
      <c r="R1636" t="s">
        <v>96</v>
      </c>
    </row>
    <row r="1637" spans="1:18">
      <c r="A1637" s="552">
        <v>1634</v>
      </c>
      <c r="B1637" s="403">
        <v>43474.121527777781</v>
      </c>
      <c r="C1637" t="s">
        <v>96</v>
      </c>
      <c r="D1637">
        <v>0.01</v>
      </c>
      <c r="E1637" t="s">
        <v>253</v>
      </c>
      <c r="F1637">
        <v>1.1462000000000001</v>
      </c>
      <c r="I1637" s="403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502</v>
      </c>
      <c r="Q1637">
        <v>650</v>
      </c>
      <c r="R1637" t="s">
        <v>96</v>
      </c>
    </row>
    <row r="1638" spans="1:18">
      <c r="A1638" s="552">
        <v>1635</v>
      </c>
      <c r="B1638" s="403">
        <v>43474.161111111112</v>
      </c>
      <c r="C1638" t="s">
        <v>96</v>
      </c>
      <c r="D1638">
        <v>0.01</v>
      </c>
      <c r="E1638" t="s">
        <v>253</v>
      </c>
      <c r="F1638">
        <v>1.145</v>
      </c>
      <c r="I1638" s="403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1076</v>
      </c>
      <c r="Q1638">
        <v>650</v>
      </c>
      <c r="R1638" t="s">
        <v>96</v>
      </c>
    </row>
    <row r="1639" spans="1:18">
      <c r="A1639" s="552">
        <v>1636</v>
      </c>
      <c r="B1639" s="403">
        <v>43474.37222222222</v>
      </c>
      <c r="C1639" t="s">
        <v>96</v>
      </c>
      <c r="D1639">
        <v>0.01</v>
      </c>
      <c r="E1639" t="s">
        <v>253</v>
      </c>
      <c r="F1639">
        <v>1.1469</v>
      </c>
      <c r="I1639" s="403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502</v>
      </c>
      <c r="Q1639">
        <v>651</v>
      </c>
      <c r="R1639" t="s">
        <v>96</v>
      </c>
    </row>
    <row r="1640" spans="1:18">
      <c r="A1640" s="552">
        <v>1637</v>
      </c>
      <c r="B1640" s="403">
        <v>43474.466666666667</v>
      </c>
      <c r="C1640" t="s">
        <v>96</v>
      </c>
      <c r="D1640">
        <v>0.01</v>
      </c>
      <c r="E1640" t="s">
        <v>253</v>
      </c>
      <c r="F1640">
        <v>1.1456999999999999</v>
      </c>
      <c r="I1640" s="403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1075</v>
      </c>
      <c r="Q1640">
        <v>651</v>
      </c>
      <c r="R1640" t="s">
        <v>96</v>
      </c>
    </row>
    <row r="1641" spans="1:18">
      <c r="A1641" s="552">
        <v>1639</v>
      </c>
      <c r="B1641" s="403">
        <v>43474.684027777781</v>
      </c>
      <c r="C1641" t="s">
        <v>96</v>
      </c>
      <c r="D1641">
        <v>0.01</v>
      </c>
      <c r="E1641" t="s">
        <v>253</v>
      </c>
      <c r="F1641">
        <v>1.1536</v>
      </c>
      <c r="I1641" s="403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490</v>
      </c>
      <c r="Q1641">
        <v>652</v>
      </c>
      <c r="R1641" t="s">
        <v>96</v>
      </c>
    </row>
    <row r="1642" spans="1:18">
      <c r="A1642" s="552">
        <v>1640</v>
      </c>
      <c r="B1642" s="403">
        <v>43474.692361111112</v>
      </c>
      <c r="C1642" t="s">
        <v>96</v>
      </c>
      <c r="D1642">
        <v>0.01</v>
      </c>
      <c r="E1642" t="s">
        <v>253</v>
      </c>
      <c r="F1642">
        <v>1.1523000000000001</v>
      </c>
      <c r="I1642" s="403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594</v>
      </c>
      <c r="Q1642">
        <v>652</v>
      </c>
      <c r="R1642" t="s">
        <v>96</v>
      </c>
    </row>
    <row r="1643" spans="1:18">
      <c r="A1643" s="552">
        <v>1641</v>
      </c>
      <c r="B1643" s="403">
        <v>43474.706944444442</v>
      </c>
      <c r="C1643" t="s">
        <v>96</v>
      </c>
      <c r="D1643">
        <v>0.01</v>
      </c>
      <c r="E1643" t="s">
        <v>253</v>
      </c>
      <c r="F1643">
        <v>1.151</v>
      </c>
      <c r="I1643" s="403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595</v>
      </c>
      <c r="Q1643">
        <v>652</v>
      </c>
      <c r="R1643" t="s">
        <v>96</v>
      </c>
    </row>
    <row r="1644" spans="1:18">
      <c r="A1644" s="552">
        <v>1642</v>
      </c>
      <c r="B1644" s="403">
        <v>43474.744444444441</v>
      </c>
      <c r="C1644" t="s">
        <v>96</v>
      </c>
      <c r="D1644">
        <v>0.01</v>
      </c>
      <c r="E1644" t="s">
        <v>253</v>
      </c>
      <c r="F1644">
        <v>1.1531</v>
      </c>
      <c r="I1644" s="403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490</v>
      </c>
      <c r="Q1644">
        <v>653</v>
      </c>
      <c r="R1644" t="s">
        <v>96</v>
      </c>
    </row>
    <row r="1645" spans="1:18">
      <c r="A1645" s="552">
        <v>1644</v>
      </c>
      <c r="B1645" s="403">
        <v>43474.844444444447</v>
      </c>
      <c r="C1645" t="s">
        <v>96</v>
      </c>
      <c r="D1645">
        <v>0.01</v>
      </c>
      <c r="E1645" t="s">
        <v>253</v>
      </c>
      <c r="F1645">
        <v>1.1535</v>
      </c>
      <c r="I1645" s="403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490</v>
      </c>
      <c r="Q1645">
        <v>654</v>
      </c>
      <c r="R1645" t="s">
        <v>96</v>
      </c>
    </row>
    <row r="1646" spans="1:18">
      <c r="A1646" s="552">
        <v>1645</v>
      </c>
      <c r="B1646" s="403">
        <v>43474.861805555556</v>
      </c>
      <c r="C1646" t="s">
        <v>96</v>
      </c>
      <c r="D1646">
        <v>0.01</v>
      </c>
      <c r="E1646" t="s">
        <v>253</v>
      </c>
      <c r="F1646">
        <v>1.1539999999999999</v>
      </c>
      <c r="I1646" s="403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490</v>
      </c>
      <c r="Q1646">
        <v>655</v>
      </c>
      <c r="R1646" t="s">
        <v>96</v>
      </c>
    </row>
    <row r="1647" spans="1:18">
      <c r="A1647" s="552">
        <v>1646</v>
      </c>
      <c r="B1647" s="403">
        <v>43475.04583333333</v>
      </c>
      <c r="C1647" t="s">
        <v>96</v>
      </c>
      <c r="D1647">
        <v>0.01</v>
      </c>
      <c r="E1647" t="s">
        <v>253</v>
      </c>
      <c r="F1647">
        <v>1.1552</v>
      </c>
      <c r="I1647" s="403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502</v>
      </c>
      <c r="Q1647">
        <v>656</v>
      </c>
      <c r="R1647" t="s">
        <v>96</v>
      </c>
    </row>
    <row r="1648" spans="1:18">
      <c r="A1648" s="552">
        <v>1647</v>
      </c>
      <c r="B1648" s="403">
        <v>43475.333333333336</v>
      </c>
      <c r="C1648" t="s">
        <v>96</v>
      </c>
      <c r="D1648">
        <v>0.01</v>
      </c>
      <c r="E1648" t="s">
        <v>253</v>
      </c>
      <c r="F1648">
        <v>1.1552</v>
      </c>
      <c r="I1648" s="403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502</v>
      </c>
      <c r="Q1648">
        <v>657</v>
      </c>
      <c r="R1648" t="s">
        <v>96</v>
      </c>
    </row>
    <row r="1649" spans="1:18">
      <c r="A1649" s="552">
        <v>1648</v>
      </c>
      <c r="B1649" s="403">
        <v>43475.368750000001</v>
      </c>
      <c r="C1649" t="s">
        <v>96</v>
      </c>
      <c r="D1649">
        <v>0.01</v>
      </c>
      <c r="E1649" t="s">
        <v>253</v>
      </c>
      <c r="F1649">
        <v>1.1539999999999999</v>
      </c>
      <c r="I1649" s="403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1074</v>
      </c>
      <c r="Q1649">
        <v>657</v>
      </c>
      <c r="R1649" t="s">
        <v>96</v>
      </c>
    </row>
    <row r="1650" spans="1:18">
      <c r="A1650" s="552">
        <v>1649</v>
      </c>
      <c r="B1650" s="403">
        <v>43475.427083333336</v>
      </c>
      <c r="C1650" t="s">
        <v>96</v>
      </c>
      <c r="D1650">
        <v>0.01</v>
      </c>
      <c r="E1650" t="s">
        <v>253</v>
      </c>
      <c r="F1650">
        <v>1.1526000000000001</v>
      </c>
      <c r="I1650" s="403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1073</v>
      </c>
      <c r="Q1650">
        <v>657</v>
      </c>
      <c r="R1650" t="s">
        <v>96</v>
      </c>
    </row>
    <row r="1651" spans="1:18">
      <c r="A1651" s="552">
        <v>1650</v>
      </c>
      <c r="B1651" s="403">
        <v>43475.736111111109</v>
      </c>
      <c r="C1651" t="s">
        <v>96</v>
      </c>
      <c r="D1651">
        <v>0.02</v>
      </c>
      <c r="E1651" t="s">
        <v>253</v>
      </c>
      <c r="F1651">
        <v>1.1512</v>
      </c>
      <c r="I1651" s="403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1072</v>
      </c>
      <c r="Q1651">
        <v>657</v>
      </c>
      <c r="R1651" t="s">
        <v>96</v>
      </c>
    </row>
    <row r="1652" spans="1:18">
      <c r="A1652" s="552">
        <v>1651</v>
      </c>
      <c r="B1652" s="403">
        <v>43475.811111111114</v>
      </c>
      <c r="C1652" t="s">
        <v>96</v>
      </c>
      <c r="D1652">
        <v>0.03</v>
      </c>
      <c r="E1652" t="s">
        <v>253</v>
      </c>
      <c r="F1652">
        <v>1.1491</v>
      </c>
      <c r="I1652" s="403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1071</v>
      </c>
      <c r="Q1652">
        <v>657</v>
      </c>
      <c r="R1652" t="s">
        <v>96</v>
      </c>
    </row>
    <row r="1653" spans="1:18">
      <c r="A1653" s="552">
        <v>1652</v>
      </c>
      <c r="B1653" s="403">
        <v>43476.386111111111</v>
      </c>
      <c r="C1653" t="s">
        <v>96</v>
      </c>
      <c r="D1653">
        <v>0.01</v>
      </c>
      <c r="E1653" t="s">
        <v>253</v>
      </c>
      <c r="F1653">
        <v>1.1523000000000001</v>
      </c>
      <c r="I1653" s="403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502</v>
      </c>
      <c r="Q1653">
        <v>658</v>
      </c>
      <c r="R1653" t="s">
        <v>96</v>
      </c>
    </row>
    <row r="1654" spans="1:18">
      <c r="A1654" s="552">
        <v>1653</v>
      </c>
      <c r="B1654" s="403">
        <v>43476.502083333333</v>
      </c>
      <c r="C1654" t="s">
        <v>96</v>
      </c>
      <c r="D1654">
        <v>0.01</v>
      </c>
      <c r="E1654" t="s">
        <v>253</v>
      </c>
      <c r="F1654">
        <v>1.1529</v>
      </c>
      <c r="I1654" s="403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502</v>
      </c>
      <c r="Q1654">
        <v>659</v>
      </c>
      <c r="R1654" t="s">
        <v>96</v>
      </c>
    </row>
    <row r="1655" spans="1:18">
      <c r="A1655" s="552">
        <v>1654</v>
      </c>
      <c r="B1655" s="403">
        <v>43476.629861111112</v>
      </c>
      <c r="C1655" t="s">
        <v>96</v>
      </c>
      <c r="D1655">
        <v>0.01</v>
      </c>
      <c r="E1655" t="s">
        <v>253</v>
      </c>
      <c r="F1655">
        <v>1.1516999999999999</v>
      </c>
      <c r="I1655" s="403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1036</v>
      </c>
      <c r="Q1655">
        <v>659</v>
      </c>
      <c r="R1655" t="s">
        <v>96</v>
      </c>
    </row>
    <row r="1656" spans="1:18">
      <c r="A1656" s="552">
        <v>1655</v>
      </c>
      <c r="B1656" s="403">
        <v>43476.633333333331</v>
      </c>
      <c r="C1656" t="s">
        <v>96</v>
      </c>
      <c r="D1656">
        <v>0.01</v>
      </c>
      <c r="E1656" t="s">
        <v>253</v>
      </c>
      <c r="F1656">
        <v>1.1503000000000001</v>
      </c>
      <c r="I1656" s="403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1035</v>
      </c>
      <c r="Q1656">
        <v>659</v>
      </c>
      <c r="R1656" t="s">
        <v>96</v>
      </c>
    </row>
    <row r="1657" spans="1:18">
      <c r="A1657" s="552">
        <v>1656</v>
      </c>
      <c r="B1657" s="403">
        <v>43476.636805555558</v>
      </c>
      <c r="C1657" t="s">
        <v>96</v>
      </c>
      <c r="D1657">
        <v>0.02</v>
      </c>
      <c r="E1657" t="s">
        <v>253</v>
      </c>
      <c r="F1657">
        <v>1.1489</v>
      </c>
      <c r="I1657" s="403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1039</v>
      </c>
      <c r="Q1657">
        <v>659</v>
      </c>
      <c r="R1657" t="s">
        <v>96</v>
      </c>
    </row>
    <row r="1658" spans="1:18">
      <c r="A1658" s="552">
        <v>1657</v>
      </c>
      <c r="B1658" s="403">
        <v>43476.65902777778</v>
      </c>
      <c r="C1658" t="s">
        <v>96</v>
      </c>
      <c r="D1658">
        <v>0.03</v>
      </c>
      <c r="E1658" t="s">
        <v>253</v>
      </c>
      <c r="F1658">
        <v>1.1460999999999999</v>
      </c>
      <c r="I1658" s="403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1040</v>
      </c>
      <c r="Q1658">
        <v>659</v>
      </c>
      <c r="R1658" t="s">
        <v>96</v>
      </c>
    </row>
    <row r="1659" spans="1:18">
      <c r="A1659" s="552">
        <v>1666</v>
      </c>
      <c r="B1659" s="403">
        <v>43480.427777777775</v>
      </c>
      <c r="C1659" t="s">
        <v>96</v>
      </c>
      <c r="D1659">
        <v>0.04</v>
      </c>
      <c r="E1659" t="s">
        <v>253</v>
      </c>
      <c r="F1659">
        <v>1.1434</v>
      </c>
      <c r="I1659" s="403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1038</v>
      </c>
      <c r="Q1659">
        <v>659</v>
      </c>
      <c r="R1659" t="s">
        <v>96</v>
      </c>
    </row>
    <row r="1660" spans="1:18">
      <c r="A1660" s="552">
        <v>1668</v>
      </c>
      <c r="B1660" s="403">
        <v>43480.54791666667</v>
      </c>
      <c r="C1660" t="s">
        <v>96</v>
      </c>
      <c r="D1660">
        <v>0.06</v>
      </c>
      <c r="E1660" t="s">
        <v>253</v>
      </c>
      <c r="F1660">
        <v>1.1415</v>
      </c>
      <c r="I1660" s="403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1037</v>
      </c>
      <c r="Q1660">
        <v>659</v>
      </c>
      <c r="R1660" t="s">
        <v>96</v>
      </c>
    </row>
    <row r="1661" spans="1:18">
      <c r="A1661" s="552">
        <v>1672</v>
      </c>
      <c r="B1661" s="403">
        <v>43480.736805555556</v>
      </c>
      <c r="C1661" t="s">
        <v>96</v>
      </c>
      <c r="D1661">
        <v>0.09</v>
      </c>
      <c r="E1661" t="s">
        <v>253</v>
      </c>
      <c r="F1661">
        <v>1.1392</v>
      </c>
      <c r="I1661" s="403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1034</v>
      </c>
      <c r="Q1661">
        <v>659</v>
      </c>
      <c r="R1661" t="s">
        <v>96</v>
      </c>
    </row>
    <row r="1662" spans="1:18">
      <c r="A1662" s="552">
        <v>1685</v>
      </c>
      <c r="B1662" s="403">
        <v>43483.688194444447</v>
      </c>
      <c r="C1662" t="s">
        <v>96</v>
      </c>
      <c r="D1662">
        <v>0.13</v>
      </c>
      <c r="E1662" t="s">
        <v>253</v>
      </c>
      <c r="F1662">
        <v>1.1364000000000001</v>
      </c>
      <c r="I1662" s="403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1033</v>
      </c>
      <c r="Q1662">
        <v>659</v>
      </c>
      <c r="R1662" t="s">
        <v>96</v>
      </c>
    </row>
    <row r="1663" spans="1:18">
      <c r="A1663" s="552">
        <v>1698</v>
      </c>
      <c r="B1663" s="403">
        <v>43489.507638888892</v>
      </c>
      <c r="C1663" t="s">
        <v>96</v>
      </c>
      <c r="D1663">
        <v>0.2</v>
      </c>
      <c r="E1663" t="s">
        <v>253</v>
      </c>
      <c r="F1663">
        <v>1.1332</v>
      </c>
      <c r="I1663" s="403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1032</v>
      </c>
      <c r="Q1663">
        <v>659</v>
      </c>
      <c r="R1663" t="s">
        <v>96</v>
      </c>
    </row>
    <row r="1664" spans="1:18">
      <c r="A1664" s="552">
        <v>1706</v>
      </c>
      <c r="B1664" s="403">
        <v>43489.84375</v>
      </c>
      <c r="C1664" t="s">
        <v>96</v>
      </c>
      <c r="D1664">
        <v>0.32</v>
      </c>
      <c r="E1664" t="s">
        <v>253</v>
      </c>
      <c r="F1664">
        <v>1.1293</v>
      </c>
      <c r="I1664" s="403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1031</v>
      </c>
      <c r="Q1664">
        <v>659</v>
      </c>
      <c r="R1664" t="s">
        <v>96</v>
      </c>
    </row>
    <row r="1665" spans="1:18">
      <c r="A1665" s="552">
        <v>1658</v>
      </c>
      <c r="B1665" s="403">
        <v>43476.662499999999</v>
      </c>
      <c r="C1665" t="s">
        <v>97</v>
      </c>
      <c r="D1665">
        <v>0.01</v>
      </c>
      <c r="E1665" t="s">
        <v>253</v>
      </c>
      <c r="F1665">
        <v>1.1465000000000001</v>
      </c>
      <c r="I1665" s="403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502</v>
      </c>
      <c r="Q1665">
        <v>660</v>
      </c>
      <c r="R1665" t="s">
        <v>97</v>
      </c>
    </row>
    <row r="1666" spans="1:18">
      <c r="A1666" s="552">
        <v>1659</v>
      </c>
      <c r="B1666" s="403">
        <v>43476.697222222225</v>
      </c>
      <c r="C1666" t="s">
        <v>97</v>
      </c>
      <c r="D1666">
        <v>0.01</v>
      </c>
      <c r="E1666" t="s">
        <v>253</v>
      </c>
      <c r="F1666">
        <v>1.1477999999999999</v>
      </c>
      <c r="I1666" s="403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1061</v>
      </c>
      <c r="Q1666">
        <v>660</v>
      </c>
      <c r="R1666" t="s">
        <v>97</v>
      </c>
    </row>
    <row r="1667" spans="1:18">
      <c r="A1667" s="552">
        <v>1660</v>
      </c>
      <c r="B1667" s="403">
        <v>43479.043749999997</v>
      </c>
      <c r="C1667" t="s">
        <v>97</v>
      </c>
      <c r="D1667">
        <v>0.01</v>
      </c>
      <c r="E1667" t="s">
        <v>253</v>
      </c>
      <c r="F1667">
        <v>1.1463000000000001</v>
      </c>
      <c r="I1667" s="403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502</v>
      </c>
      <c r="Q1667">
        <v>661</v>
      </c>
      <c r="R1667" t="s">
        <v>97</v>
      </c>
    </row>
    <row r="1668" spans="1:18">
      <c r="A1668" s="552">
        <v>1661</v>
      </c>
      <c r="B1668" s="403">
        <v>43479.119444444441</v>
      </c>
      <c r="C1668" t="s">
        <v>97</v>
      </c>
      <c r="D1668">
        <v>0.01</v>
      </c>
      <c r="E1668" t="s">
        <v>253</v>
      </c>
      <c r="F1668">
        <v>1.1476</v>
      </c>
      <c r="I1668" s="403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1060</v>
      </c>
      <c r="Q1668">
        <v>661</v>
      </c>
      <c r="R1668" t="s">
        <v>97</v>
      </c>
    </row>
    <row r="1669" spans="1:18">
      <c r="A1669" s="552">
        <v>1662</v>
      </c>
      <c r="B1669" s="403">
        <v>43479.350694444445</v>
      </c>
      <c r="C1669" t="s">
        <v>97</v>
      </c>
      <c r="D1669">
        <v>0.01</v>
      </c>
      <c r="E1669" t="s">
        <v>253</v>
      </c>
      <c r="F1669">
        <v>1.1459999999999999</v>
      </c>
      <c r="I1669" s="403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502</v>
      </c>
      <c r="Q1669">
        <v>662</v>
      </c>
      <c r="R1669" t="s">
        <v>97</v>
      </c>
    </row>
    <row r="1670" spans="1:18">
      <c r="A1670" s="552">
        <v>1663</v>
      </c>
      <c r="B1670" s="403">
        <v>43479.365277777775</v>
      </c>
      <c r="C1670" t="s">
        <v>97</v>
      </c>
      <c r="D1670">
        <v>0.01</v>
      </c>
      <c r="E1670" t="s">
        <v>253</v>
      </c>
      <c r="F1670">
        <v>1.1472</v>
      </c>
      <c r="I1670" s="403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1059</v>
      </c>
      <c r="Q1670">
        <v>662</v>
      </c>
      <c r="R1670" t="s">
        <v>97</v>
      </c>
    </row>
    <row r="1671" spans="1:18">
      <c r="A1671" s="552">
        <v>1664</v>
      </c>
      <c r="B1671" s="403">
        <v>43479.49722222222</v>
      </c>
      <c r="C1671" t="s">
        <v>97</v>
      </c>
      <c r="D1671">
        <v>0.01</v>
      </c>
      <c r="E1671" t="s">
        <v>253</v>
      </c>
      <c r="F1671">
        <v>1.1464000000000001</v>
      </c>
      <c r="I1671" s="403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502</v>
      </c>
      <c r="Q1671">
        <v>663</v>
      </c>
      <c r="R1671" t="s">
        <v>97</v>
      </c>
    </row>
    <row r="1672" spans="1:18">
      <c r="A1672" s="552">
        <v>1665</v>
      </c>
      <c r="B1672" s="403">
        <v>43479.704861111109</v>
      </c>
      <c r="C1672" t="s">
        <v>97</v>
      </c>
      <c r="D1672">
        <v>0.01</v>
      </c>
      <c r="E1672" t="s">
        <v>253</v>
      </c>
      <c r="F1672">
        <v>1.1476999999999999</v>
      </c>
      <c r="I1672" s="403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1058</v>
      </c>
      <c r="Q1672">
        <v>663</v>
      </c>
      <c r="R1672" t="s">
        <v>97</v>
      </c>
    </row>
    <row r="1673" spans="1:18">
      <c r="A1673" s="552">
        <v>1667</v>
      </c>
      <c r="B1673" s="403">
        <v>43480.44027777778</v>
      </c>
      <c r="C1673" t="s">
        <v>97</v>
      </c>
      <c r="D1673">
        <v>0.01</v>
      </c>
      <c r="E1673" t="s">
        <v>253</v>
      </c>
      <c r="F1673">
        <v>1.143</v>
      </c>
      <c r="I1673" s="403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502</v>
      </c>
      <c r="Q1673">
        <v>664</v>
      </c>
      <c r="R1673" t="s">
        <v>97</v>
      </c>
    </row>
    <row r="1674" spans="1:18">
      <c r="A1674" s="552">
        <v>1669</v>
      </c>
      <c r="B1674" s="403">
        <v>43480.605555555558</v>
      </c>
      <c r="C1674" t="s">
        <v>97</v>
      </c>
      <c r="D1674">
        <v>0.01</v>
      </c>
      <c r="E1674" t="s">
        <v>253</v>
      </c>
      <c r="F1674">
        <v>1.1426000000000001</v>
      </c>
      <c r="I1674" s="403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490</v>
      </c>
      <c r="Q1674">
        <v>665</v>
      </c>
      <c r="R1674" t="s">
        <v>97</v>
      </c>
    </row>
    <row r="1675" spans="1:18">
      <c r="A1675" s="552">
        <v>1670</v>
      </c>
      <c r="B1675" s="403">
        <v>43480.611805555556</v>
      </c>
      <c r="C1675" t="s">
        <v>97</v>
      </c>
      <c r="D1675">
        <v>0.01</v>
      </c>
      <c r="E1675" t="s">
        <v>253</v>
      </c>
      <c r="F1675">
        <v>1.1438999999999999</v>
      </c>
      <c r="I1675" s="403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596</v>
      </c>
      <c r="Q1675">
        <v>665</v>
      </c>
      <c r="R1675" t="s">
        <v>97</v>
      </c>
    </row>
    <row r="1676" spans="1:18">
      <c r="A1676" s="552">
        <v>1671</v>
      </c>
      <c r="B1676" s="403">
        <v>43480.665277777778</v>
      </c>
      <c r="C1676" t="s">
        <v>97</v>
      </c>
      <c r="D1676">
        <v>0.01</v>
      </c>
      <c r="E1676" t="s">
        <v>253</v>
      </c>
      <c r="F1676">
        <v>1.1452</v>
      </c>
      <c r="I1676" s="403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597</v>
      </c>
      <c r="Q1676">
        <v>665</v>
      </c>
      <c r="R1676" t="s">
        <v>97</v>
      </c>
    </row>
    <row r="1677" spans="1:18">
      <c r="A1677" s="552">
        <v>1673</v>
      </c>
      <c r="B1677" s="403">
        <v>43480.742361111108</v>
      </c>
      <c r="C1677" t="s">
        <v>97</v>
      </c>
      <c r="D1677">
        <v>0.01</v>
      </c>
      <c r="E1677" t="s">
        <v>253</v>
      </c>
      <c r="F1677">
        <v>1.1388</v>
      </c>
      <c r="I1677" s="403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502</v>
      </c>
      <c r="Q1677">
        <v>666</v>
      </c>
      <c r="R1677" t="s">
        <v>97</v>
      </c>
    </row>
    <row r="1678" spans="1:18">
      <c r="A1678" s="552">
        <v>1674</v>
      </c>
      <c r="B1678" s="403">
        <v>43480.874305555553</v>
      </c>
      <c r="C1678" t="s">
        <v>97</v>
      </c>
      <c r="D1678">
        <v>0.01</v>
      </c>
      <c r="E1678" t="s">
        <v>253</v>
      </c>
      <c r="F1678">
        <v>1.1400999999999999</v>
      </c>
      <c r="I1678" s="403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1057</v>
      </c>
      <c r="Q1678">
        <v>666</v>
      </c>
      <c r="R1678" t="s">
        <v>97</v>
      </c>
    </row>
    <row r="1679" spans="1:18">
      <c r="A1679" s="552">
        <v>1675</v>
      </c>
      <c r="B1679" s="403">
        <v>43480.886111111111</v>
      </c>
      <c r="C1679" t="s">
        <v>97</v>
      </c>
      <c r="D1679">
        <v>0.01</v>
      </c>
      <c r="E1679" t="s">
        <v>253</v>
      </c>
      <c r="F1679">
        <v>1.1414</v>
      </c>
      <c r="I1679" s="403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1056</v>
      </c>
      <c r="Q1679">
        <v>666</v>
      </c>
      <c r="R1679" t="s">
        <v>97</v>
      </c>
    </row>
    <row r="1680" spans="1:18">
      <c r="A1680" s="552">
        <v>1676</v>
      </c>
      <c r="B1680" s="403">
        <v>43481.536805555559</v>
      </c>
      <c r="C1680" t="s">
        <v>97</v>
      </c>
      <c r="D1680">
        <v>0.01</v>
      </c>
      <c r="E1680" t="s">
        <v>253</v>
      </c>
      <c r="F1680">
        <v>1.1380999999999999</v>
      </c>
      <c r="I1680" s="403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502</v>
      </c>
      <c r="Q1680">
        <v>667</v>
      </c>
      <c r="R1680" t="s">
        <v>97</v>
      </c>
    </row>
    <row r="1681" spans="1:18">
      <c r="A1681" s="552">
        <v>1677</v>
      </c>
      <c r="B1681" s="403">
        <v>43481.570138888892</v>
      </c>
      <c r="C1681" t="s">
        <v>97</v>
      </c>
      <c r="D1681">
        <v>0.01</v>
      </c>
      <c r="E1681" t="s">
        <v>253</v>
      </c>
      <c r="F1681">
        <v>1.1393</v>
      </c>
      <c r="I1681" s="403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1055</v>
      </c>
      <c r="Q1681">
        <v>667</v>
      </c>
      <c r="R1681" t="s">
        <v>97</v>
      </c>
    </row>
    <row r="1682" spans="1:18">
      <c r="A1682" s="552">
        <v>1678</v>
      </c>
      <c r="B1682" s="403">
        <v>43481.725694444445</v>
      </c>
      <c r="C1682" t="s">
        <v>97</v>
      </c>
      <c r="D1682">
        <v>0.01</v>
      </c>
      <c r="E1682" t="s">
        <v>253</v>
      </c>
      <c r="F1682">
        <v>1.1406000000000001</v>
      </c>
      <c r="I1682" s="403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1054</v>
      </c>
      <c r="Q1682">
        <v>667</v>
      </c>
      <c r="R1682" t="s">
        <v>97</v>
      </c>
    </row>
    <row r="1683" spans="1:18">
      <c r="A1683" s="552">
        <v>1679</v>
      </c>
      <c r="B1683" s="403">
        <v>43482.370833333334</v>
      </c>
      <c r="C1683" t="s">
        <v>97</v>
      </c>
      <c r="D1683">
        <v>0.01</v>
      </c>
      <c r="E1683" t="s">
        <v>253</v>
      </c>
      <c r="F1683">
        <v>1.1385000000000001</v>
      </c>
      <c r="I1683" s="403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502</v>
      </c>
      <c r="Q1683">
        <v>668</v>
      </c>
      <c r="R1683" t="s">
        <v>97</v>
      </c>
    </row>
    <row r="1684" spans="1:18">
      <c r="A1684" s="552">
        <v>1680</v>
      </c>
      <c r="B1684" s="403">
        <v>43482.427083333336</v>
      </c>
      <c r="C1684" t="s">
        <v>97</v>
      </c>
      <c r="D1684">
        <v>0.01</v>
      </c>
      <c r="E1684" t="s">
        <v>253</v>
      </c>
      <c r="F1684">
        <v>1.1397999999999999</v>
      </c>
      <c r="I1684" s="403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1053</v>
      </c>
      <c r="Q1684">
        <v>668</v>
      </c>
      <c r="R1684" t="s">
        <v>97</v>
      </c>
    </row>
    <row r="1685" spans="1:18">
      <c r="A1685" s="552">
        <v>1681</v>
      </c>
      <c r="B1685" s="403">
        <v>43482.706944444442</v>
      </c>
      <c r="C1685" t="s">
        <v>97</v>
      </c>
      <c r="D1685">
        <v>0.01</v>
      </c>
      <c r="E1685" t="s">
        <v>253</v>
      </c>
      <c r="F1685">
        <v>1.1378999999999999</v>
      </c>
      <c r="I1685" s="403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502</v>
      </c>
      <c r="Q1685">
        <v>669</v>
      </c>
      <c r="R1685" t="s">
        <v>97</v>
      </c>
    </row>
    <row r="1686" spans="1:18">
      <c r="A1686" s="552">
        <v>1682</v>
      </c>
      <c r="B1686" s="403">
        <v>43482.724305555559</v>
      </c>
      <c r="C1686" t="s">
        <v>97</v>
      </c>
      <c r="D1686">
        <v>0.01</v>
      </c>
      <c r="E1686" t="s">
        <v>253</v>
      </c>
      <c r="F1686">
        <v>1.1391</v>
      </c>
      <c r="I1686" s="403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1052</v>
      </c>
      <c r="Q1686">
        <v>669</v>
      </c>
      <c r="R1686" t="s">
        <v>97</v>
      </c>
    </row>
    <row r="1687" spans="1:18">
      <c r="A1687" s="552">
        <v>1683</v>
      </c>
      <c r="B1687" s="403">
        <v>43483.459722222222</v>
      </c>
      <c r="C1687" t="s">
        <v>97</v>
      </c>
      <c r="D1687">
        <v>0.01</v>
      </c>
      <c r="E1687" t="s">
        <v>253</v>
      </c>
      <c r="F1687">
        <v>1.1404000000000001</v>
      </c>
      <c r="I1687" s="403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1051</v>
      </c>
      <c r="Q1687">
        <v>669</v>
      </c>
      <c r="R1687" t="s">
        <v>97</v>
      </c>
    </row>
    <row r="1688" spans="1:18">
      <c r="A1688" s="552">
        <v>1684</v>
      </c>
      <c r="B1688" s="403">
        <v>43483.661805555559</v>
      </c>
      <c r="C1688" t="s">
        <v>97</v>
      </c>
      <c r="D1688">
        <v>0.01</v>
      </c>
      <c r="E1688" t="s">
        <v>253</v>
      </c>
      <c r="F1688">
        <v>1.1382000000000001</v>
      </c>
      <c r="I1688" s="403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504</v>
      </c>
      <c r="Q1688">
        <v>670</v>
      </c>
      <c r="R1688" t="s">
        <v>97</v>
      </c>
    </row>
    <row r="1689" spans="1:18">
      <c r="A1689" s="552">
        <v>1686</v>
      </c>
      <c r="B1689" s="403">
        <v>43483.737500000003</v>
      </c>
      <c r="C1689" t="s">
        <v>97</v>
      </c>
      <c r="D1689">
        <v>0.01</v>
      </c>
      <c r="E1689" t="s">
        <v>253</v>
      </c>
      <c r="F1689">
        <v>1.1362000000000001</v>
      </c>
      <c r="I1689" s="403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502</v>
      </c>
      <c r="Q1689">
        <v>671</v>
      </c>
      <c r="R1689" t="s">
        <v>97</v>
      </c>
    </row>
    <row r="1690" spans="1:18">
      <c r="A1690" s="552">
        <v>1687</v>
      </c>
      <c r="B1690" s="403">
        <v>43486.051388888889</v>
      </c>
      <c r="C1690" t="s">
        <v>97</v>
      </c>
      <c r="D1690">
        <v>0.01</v>
      </c>
      <c r="E1690" t="s">
        <v>253</v>
      </c>
      <c r="F1690">
        <v>1.1375</v>
      </c>
      <c r="I1690" s="403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1050</v>
      </c>
      <c r="Q1690">
        <v>671</v>
      </c>
      <c r="R1690" t="s">
        <v>97</v>
      </c>
    </row>
    <row r="1691" spans="1:18">
      <c r="A1691" s="552">
        <v>1688</v>
      </c>
      <c r="B1691" s="403">
        <v>43487.381249999999</v>
      </c>
      <c r="C1691" t="s">
        <v>97</v>
      </c>
      <c r="D1691">
        <v>0.01</v>
      </c>
      <c r="E1691" t="s">
        <v>253</v>
      </c>
      <c r="F1691">
        <v>1.1354</v>
      </c>
      <c r="I1691" s="403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502</v>
      </c>
      <c r="Q1691">
        <v>672</v>
      </c>
      <c r="R1691" t="s">
        <v>97</v>
      </c>
    </row>
    <row r="1692" spans="1:18">
      <c r="A1692" s="552">
        <v>1689</v>
      </c>
      <c r="B1692" s="403">
        <v>43487.464583333334</v>
      </c>
      <c r="C1692" t="s">
        <v>97</v>
      </c>
      <c r="D1692">
        <v>0.01</v>
      </c>
      <c r="E1692" t="s">
        <v>253</v>
      </c>
      <c r="F1692">
        <v>1.1366000000000001</v>
      </c>
      <c r="I1692" s="403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1049</v>
      </c>
      <c r="Q1692">
        <v>672</v>
      </c>
      <c r="R1692" t="s">
        <v>97</v>
      </c>
    </row>
    <row r="1693" spans="1:18">
      <c r="A1693" s="552">
        <v>1690</v>
      </c>
      <c r="B1693" s="403">
        <v>43487.604861111111</v>
      </c>
      <c r="C1693" t="s">
        <v>97</v>
      </c>
      <c r="D1693">
        <v>0.01</v>
      </c>
      <c r="E1693" t="s">
        <v>253</v>
      </c>
      <c r="F1693">
        <v>1.1351</v>
      </c>
      <c r="I1693" s="403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490</v>
      </c>
      <c r="Q1693">
        <v>673</v>
      </c>
      <c r="R1693" t="s">
        <v>97</v>
      </c>
    </row>
    <row r="1694" spans="1:18">
      <c r="A1694" s="552">
        <v>1691</v>
      </c>
      <c r="B1694" s="403">
        <v>43487.629166666666</v>
      </c>
      <c r="C1694" t="s">
        <v>97</v>
      </c>
      <c r="D1694">
        <v>0.01</v>
      </c>
      <c r="E1694" t="s">
        <v>253</v>
      </c>
      <c r="F1694">
        <v>1.1344000000000001</v>
      </c>
      <c r="I1694" s="403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502</v>
      </c>
      <c r="Q1694">
        <v>674</v>
      </c>
      <c r="R1694" t="s">
        <v>97</v>
      </c>
    </row>
    <row r="1695" spans="1:18">
      <c r="A1695" s="552">
        <v>1692</v>
      </c>
      <c r="B1695" s="403">
        <v>43487.67083333333</v>
      </c>
      <c r="C1695" t="s">
        <v>97</v>
      </c>
      <c r="D1695">
        <v>0.01</v>
      </c>
      <c r="E1695" t="s">
        <v>253</v>
      </c>
      <c r="F1695">
        <v>1.1356999999999999</v>
      </c>
      <c r="I1695" s="403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1048</v>
      </c>
      <c r="Q1695">
        <v>674</v>
      </c>
      <c r="R1695" t="s">
        <v>97</v>
      </c>
    </row>
    <row r="1696" spans="1:18">
      <c r="A1696" s="552">
        <v>1693</v>
      </c>
      <c r="B1696" s="403">
        <v>43487.792361111111</v>
      </c>
      <c r="C1696" t="s">
        <v>97</v>
      </c>
      <c r="D1696">
        <v>0.01</v>
      </c>
      <c r="E1696" t="s">
        <v>253</v>
      </c>
      <c r="F1696">
        <v>1.1371</v>
      </c>
      <c r="I1696" s="403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1047</v>
      </c>
      <c r="Q1696">
        <v>674</v>
      </c>
      <c r="R1696" t="s">
        <v>97</v>
      </c>
    </row>
    <row r="1697" spans="1:18">
      <c r="A1697" s="552">
        <v>1694</v>
      </c>
      <c r="B1697" s="403">
        <v>43488.697222222225</v>
      </c>
      <c r="C1697" t="s">
        <v>97</v>
      </c>
      <c r="D1697">
        <v>0.02</v>
      </c>
      <c r="E1697" t="s">
        <v>253</v>
      </c>
      <c r="F1697">
        <v>1.1386000000000001</v>
      </c>
      <c r="I1697" s="403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1046</v>
      </c>
      <c r="Q1697">
        <v>674</v>
      </c>
      <c r="R1697" t="s">
        <v>97</v>
      </c>
    </row>
    <row r="1698" spans="1:18">
      <c r="A1698" s="552">
        <v>1695</v>
      </c>
      <c r="B1698" s="403">
        <v>43489.388194444444</v>
      </c>
      <c r="C1698" t="s">
        <v>97</v>
      </c>
      <c r="D1698">
        <v>0.01</v>
      </c>
      <c r="E1698" t="s">
        <v>253</v>
      </c>
      <c r="F1698">
        <v>1.1355</v>
      </c>
      <c r="I1698" s="403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502</v>
      </c>
      <c r="Q1698">
        <v>675</v>
      </c>
      <c r="R1698" t="s">
        <v>97</v>
      </c>
    </row>
    <row r="1699" spans="1:18">
      <c r="A1699" s="552">
        <v>1696</v>
      </c>
      <c r="B1699" s="403">
        <v>43489.401388888888</v>
      </c>
      <c r="C1699" t="s">
        <v>97</v>
      </c>
      <c r="D1699">
        <v>0.01</v>
      </c>
      <c r="E1699" t="s">
        <v>253</v>
      </c>
      <c r="F1699">
        <v>1.1368</v>
      </c>
      <c r="I1699" s="403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598</v>
      </c>
      <c r="Q1699">
        <v>675</v>
      </c>
      <c r="R1699" t="s">
        <v>97</v>
      </c>
    </row>
    <row r="1700" spans="1:18">
      <c r="A1700" s="552">
        <v>1697</v>
      </c>
      <c r="B1700" s="403">
        <v>43489.481249999997</v>
      </c>
      <c r="C1700" t="s">
        <v>97</v>
      </c>
      <c r="D1700">
        <v>0.01</v>
      </c>
      <c r="E1700" t="s">
        <v>253</v>
      </c>
      <c r="F1700">
        <v>1.1342000000000001</v>
      </c>
      <c r="I1700" s="403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502</v>
      </c>
      <c r="Q1700">
        <v>676</v>
      </c>
      <c r="R1700" t="s">
        <v>97</v>
      </c>
    </row>
    <row r="1701" spans="1:18">
      <c r="A1701" s="552">
        <v>1699</v>
      </c>
      <c r="B1701" s="403">
        <v>43489.572916666664</v>
      </c>
      <c r="C1701" t="s">
        <v>97</v>
      </c>
      <c r="D1701">
        <v>0.01</v>
      </c>
      <c r="E1701" t="s">
        <v>253</v>
      </c>
      <c r="F1701">
        <v>1.1355</v>
      </c>
      <c r="I1701" s="403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1045</v>
      </c>
      <c r="Q1701">
        <v>676</v>
      </c>
      <c r="R1701" t="s">
        <v>97</v>
      </c>
    </row>
    <row r="1702" spans="1:18">
      <c r="A1702" s="552">
        <v>1700</v>
      </c>
      <c r="B1702" s="403">
        <v>43489.617361111108</v>
      </c>
      <c r="C1702" t="s">
        <v>97</v>
      </c>
      <c r="D1702">
        <v>0.01</v>
      </c>
      <c r="E1702" t="s">
        <v>253</v>
      </c>
      <c r="F1702">
        <v>1.1318999999999999</v>
      </c>
      <c r="I1702" s="403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502</v>
      </c>
      <c r="Q1702">
        <v>677</v>
      </c>
      <c r="R1702" t="s">
        <v>97</v>
      </c>
    </row>
    <row r="1703" spans="1:18">
      <c r="A1703" s="552">
        <v>1701</v>
      </c>
      <c r="B1703" s="403">
        <v>43489.620138888888</v>
      </c>
      <c r="C1703" t="s">
        <v>97</v>
      </c>
      <c r="D1703">
        <v>0.01</v>
      </c>
      <c r="E1703" t="s">
        <v>253</v>
      </c>
      <c r="F1703">
        <v>1.1332</v>
      </c>
      <c r="I1703" s="403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1044</v>
      </c>
      <c r="Q1703">
        <v>677</v>
      </c>
      <c r="R1703" t="s">
        <v>97</v>
      </c>
    </row>
    <row r="1704" spans="1:18">
      <c r="A1704" s="552">
        <v>1702</v>
      </c>
      <c r="B1704" s="403">
        <v>43489.629166666666</v>
      </c>
      <c r="C1704" t="s">
        <v>97</v>
      </c>
      <c r="D1704">
        <v>0.01</v>
      </c>
      <c r="E1704" t="s">
        <v>253</v>
      </c>
      <c r="F1704">
        <v>1.1345000000000001</v>
      </c>
      <c r="I1704" s="403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1043</v>
      </c>
      <c r="Q1704">
        <v>677</v>
      </c>
      <c r="R1704" t="s">
        <v>97</v>
      </c>
    </row>
    <row r="1705" spans="1:18">
      <c r="A1705" s="552">
        <v>1703</v>
      </c>
      <c r="B1705" s="403">
        <v>43489.634722222225</v>
      </c>
      <c r="C1705" t="s">
        <v>97</v>
      </c>
      <c r="D1705">
        <v>0.02</v>
      </c>
      <c r="E1705" t="s">
        <v>253</v>
      </c>
      <c r="F1705">
        <v>1.1359999999999999</v>
      </c>
      <c r="I1705" s="403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1042</v>
      </c>
      <c r="Q1705">
        <v>677</v>
      </c>
      <c r="R1705" t="s">
        <v>97</v>
      </c>
    </row>
    <row r="1706" spans="1:18">
      <c r="A1706" s="552">
        <v>1704</v>
      </c>
      <c r="B1706" s="403">
        <v>43489.642361111109</v>
      </c>
      <c r="C1706" t="s">
        <v>97</v>
      </c>
      <c r="D1706">
        <v>0.03</v>
      </c>
      <c r="E1706" t="s">
        <v>253</v>
      </c>
      <c r="F1706">
        <v>1.1375</v>
      </c>
      <c r="I1706" s="403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1041</v>
      </c>
      <c r="Q1706">
        <v>677</v>
      </c>
      <c r="R1706" t="s">
        <v>97</v>
      </c>
    </row>
    <row r="1707" spans="1:18">
      <c r="A1707" s="552">
        <v>1705</v>
      </c>
      <c r="B1707" s="403">
        <v>43489.834027777775</v>
      </c>
      <c r="C1707" t="s">
        <v>97</v>
      </c>
      <c r="D1707">
        <v>0.01</v>
      </c>
      <c r="E1707" t="s">
        <v>253</v>
      </c>
      <c r="F1707">
        <v>1.1303000000000001</v>
      </c>
      <c r="I1707" s="403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502</v>
      </c>
      <c r="Q1707">
        <v>678</v>
      </c>
      <c r="R1707" t="s">
        <v>97</v>
      </c>
    </row>
    <row r="1708" spans="1:18">
      <c r="A1708" s="552">
        <v>1707</v>
      </c>
      <c r="B1708" s="403">
        <v>43489.957638888889</v>
      </c>
      <c r="C1708" t="s">
        <v>97</v>
      </c>
      <c r="D1708">
        <v>0.01</v>
      </c>
      <c r="E1708" t="s">
        <v>253</v>
      </c>
      <c r="F1708">
        <v>1.1305000000000001</v>
      </c>
      <c r="I1708" s="403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502</v>
      </c>
      <c r="Q1708">
        <v>679</v>
      </c>
      <c r="R1708" t="s">
        <v>97</v>
      </c>
    </row>
    <row r="1709" spans="1:18">
      <c r="A1709" s="552">
        <v>1708</v>
      </c>
      <c r="B1709" s="403">
        <v>43490.157638888886</v>
      </c>
      <c r="C1709" t="s">
        <v>97</v>
      </c>
      <c r="D1709">
        <v>0.01</v>
      </c>
      <c r="E1709" t="s">
        <v>253</v>
      </c>
      <c r="F1709">
        <v>1.1317999999999999</v>
      </c>
      <c r="I1709" s="403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1021</v>
      </c>
      <c r="Q1709">
        <v>679</v>
      </c>
      <c r="R1709" t="s">
        <v>97</v>
      </c>
    </row>
    <row r="1710" spans="1:18">
      <c r="A1710" s="552">
        <v>1709</v>
      </c>
      <c r="B1710" s="403">
        <v>43490.418055555558</v>
      </c>
      <c r="C1710" t="s">
        <v>97</v>
      </c>
      <c r="D1710">
        <v>0.01</v>
      </c>
      <c r="E1710" t="s">
        <v>253</v>
      </c>
      <c r="F1710">
        <v>1.1331</v>
      </c>
      <c r="I1710" s="403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1020</v>
      </c>
      <c r="Q1710">
        <v>679</v>
      </c>
      <c r="R1710" t="s">
        <v>97</v>
      </c>
    </row>
    <row r="1711" spans="1:18">
      <c r="A1711" s="552">
        <v>1710</v>
      </c>
      <c r="B1711" s="403">
        <v>43490.519444444442</v>
      </c>
      <c r="C1711" t="s">
        <v>97</v>
      </c>
      <c r="D1711">
        <v>0.02</v>
      </c>
      <c r="E1711" t="s">
        <v>253</v>
      </c>
      <c r="F1711">
        <v>1.1347</v>
      </c>
      <c r="I1711" s="403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1023</v>
      </c>
      <c r="Q1711">
        <v>679</v>
      </c>
      <c r="R1711" t="s">
        <v>97</v>
      </c>
    </row>
    <row r="1712" spans="1:18">
      <c r="A1712" s="552">
        <v>1711</v>
      </c>
      <c r="B1712" s="403">
        <v>43490.629166666666</v>
      </c>
      <c r="C1712" t="s">
        <v>97</v>
      </c>
      <c r="D1712">
        <v>0.03</v>
      </c>
      <c r="E1712" t="s">
        <v>253</v>
      </c>
      <c r="F1712">
        <v>1.1366000000000001</v>
      </c>
      <c r="I1712" s="403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1025</v>
      </c>
      <c r="Q1712">
        <v>679</v>
      </c>
      <c r="R1712" t="s">
        <v>97</v>
      </c>
    </row>
    <row r="1713" spans="1:18">
      <c r="A1713" s="552">
        <v>1712</v>
      </c>
      <c r="B1713" s="403">
        <v>43490.655555555553</v>
      </c>
      <c r="C1713" t="s">
        <v>97</v>
      </c>
      <c r="D1713">
        <v>0.04</v>
      </c>
      <c r="E1713" t="s">
        <v>253</v>
      </c>
      <c r="F1713">
        <v>1.1382000000000001</v>
      </c>
      <c r="I1713" s="403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1024</v>
      </c>
      <c r="Q1713">
        <v>679</v>
      </c>
      <c r="R1713" t="s">
        <v>97</v>
      </c>
    </row>
    <row r="1714" spans="1:18">
      <c r="A1714" s="552">
        <v>1714</v>
      </c>
      <c r="B1714" s="403">
        <v>43490.683333333334</v>
      </c>
      <c r="C1714" t="s">
        <v>97</v>
      </c>
      <c r="D1714">
        <v>0.06</v>
      </c>
      <c r="E1714" t="s">
        <v>253</v>
      </c>
      <c r="F1714">
        <v>1.1402000000000001</v>
      </c>
      <c r="I1714" s="403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1022</v>
      </c>
      <c r="Q1714">
        <v>679</v>
      </c>
      <c r="R1714" t="s">
        <v>97</v>
      </c>
    </row>
    <row r="1715" spans="1:18">
      <c r="A1715" s="552">
        <v>1717</v>
      </c>
      <c r="B1715" s="403">
        <v>43493.238194444442</v>
      </c>
      <c r="C1715" t="s">
        <v>97</v>
      </c>
      <c r="D1715">
        <v>0.09</v>
      </c>
      <c r="E1715" t="s">
        <v>253</v>
      </c>
      <c r="F1715">
        <v>1.1425000000000001</v>
      </c>
      <c r="I1715" s="403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1019</v>
      </c>
      <c r="Q1715">
        <v>679</v>
      </c>
      <c r="R1715" t="s">
        <v>97</v>
      </c>
    </row>
    <row r="1716" spans="1:18">
      <c r="A1716" s="552">
        <v>1733</v>
      </c>
      <c r="B1716" s="403">
        <v>43495.859027777777</v>
      </c>
      <c r="C1716" t="s">
        <v>97</v>
      </c>
      <c r="D1716">
        <v>0.2</v>
      </c>
      <c r="E1716" t="s">
        <v>253</v>
      </c>
      <c r="F1716">
        <v>1.1491</v>
      </c>
      <c r="I1716" s="403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1017</v>
      </c>
      <c r="Q1716">
        <v>679</v>
      </c>
      <c r="R1716" t="s">
        <v>97</v>
      </c>
    </row>
    <row r="1717" spans="1:18">
      <c r="A1717" s="552">
        <v>1740</v>
      </c>
      <c r="B1717" s="403">
        <v>43496.71597222222</v>
      </c>
      <c r="C1717" t="s">
        <v>97</v>
      </c>
      <c r="D1717">
        <v>0.13</v>
      </c>
      <c r="E1717" t="s">
        <v>253</v>
      </c>
      <c r="F1717">
        <v>1.1458999999999999</v>
      </c>
      <c r="I1717" s="403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1018</v>
      </c>
      <c r="Q1717">
        <v>679</v>
      </c>
      <c r="R1717" t="s">
        <v>97</v>
      </c>
    </row>
    <row r="1718" spans="1:18">
      <c r="A1718" s="552">
        <v>1713</v>
      </c>
      <c r="B1718" s="403">
        <v>43490.670138888891</v>
      </c>
      <c r="C1718" t="s">
        <v>96</v>
      </c>
      <c r="D1718">
        <v>0.01</v>
      </c>
      <c r="E1718" t="s">
        <v>253</v>
      </c>
      <c r="F1718">
        <v>1.1380999999999999</v>
      </c>
      <c r="I1718" s="403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502</v>
      </c>
      <c r="Q1718">
        <v>680</v>
      </c>
      <c r="R1718" t="s">
        <v>96</v>
      </c>
    </row>
    <row r="1719" spans="1:18">
      <c r="A1719" s="552">
        <v>1715</v>
      </c>
      <c r="B1719" s="403">
        <v>43490.69027777778</v>
      </c>
      <c r="C1719" t="s">
        <v>96</v>
      </c>
      <c r="D1719">
        <v>0.01</v>
      </c>
      <c r="E1719" t="s">
        <v>253</v>
      </c>
      <c r="F1719">
        <v>1.1398999999999999</v>
      </c>
      <c r="I1719" s="403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502</v>
      </c>
      <c r="Q1719">
        <v>681</v>
      </c>
      <c r="R1719" t="s">
        <v>96</v>
      </c>
    </row>
    <row r="1720" spans="1:18">
      <c r="A1720" s="552">
        <v>1716</v>
      </c>
      <c r="B1720" s="403">
        <v>43490.732638888891</v>
      </c>
      <c r="C1720" t="s">
        <v>96</v>
      </c>
      <c r="D1720">
        <v>0.01</v>
      </c>
      <c r="E1720" t="s">
        <v>253</v>
      </c>
      <c r="F1720">
        <v>1.1407</v>
      </c>
      <c r="I1720" s="403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502</v>
      </c>
      <c r="Q1720">
        <v>682</v>
      </c>
      <c r="R1720" t="s">
        <v>96</v>
      </c>
    </row>
    <row r="1721" spans="1:18">
      <c r="A1721" s="552">
        <v>1718</v>
      </c>
      <c r="B1721" s="403">
        <v>43493.379861111112</v>
      </c>
      <c r="C1721" t="s">
        <v>96</v>
      </c>
      <c r="D1721">
        <v>0.01</v>
      </c>
      <c r="E1721" t="s">
        <v>253</v>
      </c>
      <c r="F1721">
        <v>1.1400999999999999</v>
      </c>
      <c r="I1721" s="403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502</v>
      </c>
      <c r="Q1721">
        <v>683</v>
      </c>
      <c r="R1721" t="s">
        <v>96</v>
      </c>
    </row>
    <row r="1722" spans="1:18">
      <c r="A1722" s="552">
        <v>1719</v>
      </c>
      <c r="B1722" s="403">
        <v>43493.540972222225</v>
      </c>
      <c r="C1722" t="s">
        <v>96</v>
      </c>
      <c r="D1722">
        <v>0.01</v>
      </c>
      <c r="E1722" t="s">
        <v>253</v>
      </c>
      <c r="F1722">
        <v>1.1409</v>
      </c>
      <c r="I1722" s="403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502</v>
      </c>
      <c r="Q1722">
        <v>684</v>
      </c>
      <c r="R1722" t="s">
        <v>96</v>
      </c>
    </row>
    <row r="1723" spans="1:18">
      <c r="A1723" s="552">
        <v>1720</v>
      </c>
      <c r="B1723" s="403">
        <v>43493.623611111114</v>
      </c>
      <c r="C1723" t="s">
        <v>96</v>
      </c>
      <c r="D1723">
        <v>0.01</v>
      </c>
      <c r="E1723" t="s">
        <v>253</v>
      </c>
      <c r="F1723">
        <v>1.1420999999999999</v>
      </c>
      <c r="I1723" s="403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504</v>
      </c>
      <c r="Q1723">
        <v>685</v>
      </c>
      <c r="R1723" t="s">
        <v>96</v>
      </c>
    </row>
    <row r="1724" spans="1:18">
      <c r="A1724" s="552">
        <v>1721</v>
      </c>
      <c r="B1724" s="403">
        <v>43493.640277777777</v>
      </c>
      <c r="C1724" t="s">
        <v>96</v>
      </c>
      <c r="D1724">
        <v>0.01</v>
      </c>
      <c r="E1724" t="s">
        <v>253</v>
      </c>
      <c r="F1724">
        <v>1.1408</v>
      </c>
      <c r="I1724" s="403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599</v>
      </c>
      <c r="Q1724">
        <v>685</v>
      </c>
      <c r="R1724" t="s">
        <v>96</v>
      </c>
    </row>
    <row r="1725" spans="1:18">
      <c r="A1725" s="552">
        <v>1722</v>
      </c>
      <c r="B1725" s="403">
        <v>43493.689583333333</v>
      </c>
      <c r="C1725" t="s">
        <v>96</v>
      </c>
      <c r="D1725">
        <v>0.01</v>
      </c>
      <c r="E1725" t="s">
        <v>253</v>
      </c>
      <c r="F1725">
        <v>1.1429</v>
      </c>
      <c r="I1725" s="403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490</v>
      </c>
      <c r="Q1725">
        <v>686</v>
      </c>
      <c r="R1725" t="s">
        <v>96</v>
      </c>
    </row>
    <row r="1726" spans="1:18">
      <c r="A1726" s="552">
        <v>1723</v>
      </c>
      <c r="B1726" s="403">
        <v>43493.845138888886</v>
      </c>
      <c r="C1726" t="s">
        <v>96</v>
      </c>
      <c r="D1726">
        <v>0.01</v>
      </c>
      <c r="E1726" t="s">
        <v>253</v>
      </c>
      <c r="F1726">
        <v>1.1431</v>
      </c>
      <c r="I1726" s="403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502</v>
      </c>
      <c r="Q1726">
        <v>687</v>
      </c>
      <c r="R1726" t="s">
        <v>96</v>
      </c>
    </row>
    <row r="1727" spans="1:18">
      <c r="A1727" s="552">
        <v>1724</v>
      </c>
      <c r="B1727" s="403">
        <v>43494.420138888891</v>
      </c>
      <c r="C1727" t="s">
        <v>96</v>
      </c>
      <c r="D1727">
        <v>0.01</v>
      </c>
      <c r="E1727" t="s">
        <v>253</v>
      </c>
      <c r="F1727">
        <v>1.1438999999999999</v>
      </c>
      <c r="I1727" s="403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502</v>
      </c>
      <c r="Q1727">
        <v>688</v>
      </c>
      <c r="R1727" t="s">
        <v>96</v>
      </c>
    </row>
    <row r="1728" spans="1:18">
      <c r="A1728" s="552">
        <v>1725</v>
      </c>
      <c r="B1728" s="403">
        <v>43494.584722222222</v>
      </c>
      <c r="C1728" t="s">
        <v>96</v>
      </c>
      <c r="D1728">
        <v>0.01</v>
      </c>
      <c r="E1728" t="s">
        <v>253</v>
      </c>
      <c r="F1728">
        <v>1.1426000000000001</v>
      </c>
      <c r="I1728" s="403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1030</v>
      </c>
      <c r="Q1728">
        <v>688</v>
      </c>
      <c r="R1728" t="s">
        <v>96</v>
      </c>
    </row>
    <row r="1729" spans="1:18">
      <c r="A1729" s="552">
        <v>1726</v>
      </c>
      <c r="B1729" s="403">
        <v>43494.706944444442</v>
      </c>
      <c r="C1729" t="s">
        <v>96</v>
      </c>
      <c r="D1729">
        <v>0.01</v>
      </c>
      <c r="E1729" t="s">
        <v>253</v>
      </c>
      <c r="F1729">
        <v>1.1413</v>
      </c>
      <c r="I1729" s="403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600</v>
      </c>
      <c r="Q1729">
        <v>688</v>
      </c>
      <c r="R1729" t="s">
        <v>96</v>
      </c>
    </row>
    <row r="1730" spans="1:18">
      <c r="A1730" s="552">
        <v>1727</v>
      </c>
      <c r="B1730" s="403">
        <v>43494.738888888889</v>
      </c>
      <c r="C1730" t="s">
        <v>96</v>
      </c>
      <c r="D1730">
        <v>0.01</v>
      </c>
      <c r="E1730" t="s">
        <v>253</v>
      </c>
      <c r="F1730">
        <v>1.1429</v>
      </c>
      <c r="I1730" s="403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502</v>
      </c>
      <c r="Q1730">
        <v>689</v>
      </c>
      <c r="R1730" t="s">
        <v>96</v>
      </c>
    </row>
    <row r="1731" spans="1:18">
      <c r="A1731" s="552">
        <v>1728</v>
      </c>
      <c r="B1731" s="403">
        <v>43495.331250000003</v>
      </c>
      <c r="C1731" t="s">
        <v>96</v>
      </c>
      <c r="D1731">
        <v>0.01</v>
      </c>
      <c r="E1731" t="s">
        <v>253</v>
      </c>
      <c r="F1731">
        <v>1.1444000000000001</v>
      </c>
      <c r="I1731" s="403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502</v>
      </c>
      <c r="Q1731">
        <v>690</v>
      </c>
      <c r="R1731" t="s">
        <v>96</v>
      </c>
    </row>
    <row r="1732" spans="1:18">
      <c r="A1732" s="552">
        <v>1729</v>
      </c>
      <c r="B1732" s="403">
        <v>43495.337500000001</v>
      </c>
      <c r="C1732" t="s">
        <v>96</v>
      </c>
      <c r="D1732">
        <v>0.01</v>
      </c>
      <c r="E1732" t="s">
        <v>253</v>
      </c>
      <c r="F1732">
        <v>1.143</v>
      </c>
      <c r="I1732" s="403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602</v>
      </c>
      <c r="Q1732">
        <v>690</v>
      </c>
      <c r="R1732" t="s">
        <v>96</v>
      </c>
    </row>
    <row r="1733" spans="1:18">
      <c r="A1733" s="552">
        <v>1730</v>
      </c>
      <c r="B1733" s="403">
        <v>43495.631249999999</v>
      </c>
      <c r="C1733" t="s">
        <v>96</v>
      </c>
      <c r="D1733">
        <v>0.01</v>
      </c>
      <c r="E1733" t="s">
        <v>253</v>
      </c>
      <c r="F1733">
        <v>1.1416999999999999</v>
      </c>
      <c r="I1733" s="403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601</v>
      </c>
      <c r="Q1733">
        <v>690</v>
      </c>
      <c r="R1733" t="s">
        <v>96</v>
      </c>
    </row>
    <row r="1734" spans="1:18">
      <c r="A1734" s="552">
        <v>1731</v>
      </c>
      <c r="B1734" s="403">
        <v>43495.839583333334</v>
      </c>
      <c r="C1734" t="s">
        <v>96</v>
      </c>
      <c r="D1734">
        <v>0.01</v>
      </c>
      <c r="E1734" t="s">
        <v>253</v>
      </c>
      <c r="F1734">
        <v>1.1465000000000001</v>
      </c>
      <c r="I1734" s="403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502</v>
      </c>
      <c r="Q1734">
        <v>691</v>
      </c>
      <c r="R1734" t="s">
        <v>96</v>
      </c>
    </row>
    <row r="1735" spans="1:18">
      <c r="A1735" s="552">
        <v>1732</v>
      </c>
      <c r="B1735" s="403">
        <v>43495.853472222225</v>
      </c>
      <c r="C1735" t="s">
        <v>96</v>
      </c>
      <c r="D1735">
        <v>0.01</v>
      </c>
      <c r="E1735" t="s">
        <v>253</v>
      </c>
      <c r="F1735">
        <v>1.1475</v>
      </c>
      <c r="I1735" s="403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490</v>
      </c>
      <c r="Q1735">
        <v>692</v>
      </c>
      <c r="R1735" t="s">
        <v>96</v>
      </c>
    </row>
    <row r="1736" spans="1:18">
      <c r="A1736" s="552">
        <v>1734</v>
      </c>
      <c r="B1736" s="403">
        <v>43495.879166666666</v>
      </c>
      <c r="C1736" t="s">
        <v>96</v>
      </c>
      <c r="D1736">
        <v>0.01</v>
      </c>
      <c r="E1736" t="s">
        <v>253</v>
      </c>
      <c r="F1736">
        <v>1.1488</v>
      </c>
      <c r="I1736" s="403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502</v>
      </c>
      <c r="Q1736">
        <v>693</v>
      </c>
      <c r="R1736" t="s">
        <v>96</v>
      </c>
    </row>
    <row r="1737" spans="1:18">
      <c r="A1737" s="552">
        <v>1735</v>
      </c>
      <c r="B1737" s="403">
        <v>43496.34097222222</v>
      </c>
      <c r="C1737" t="s">
        <v>96</v>
      </c>
      <c r="D1737">
        <v>0.01</v>
      </c>
      <c r="E1737" t="s">
        <v>253</v>
      </c>
      <c r="F1737">
        <v>1.1501999999999999</v>
      </c>
      <c r="I1737" s="403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490</v>
      </c>
      <c r="Q1737">
        <v>694</v>
      </c>
      <c r="R1737" t="s">
        <v>96</v>
      </c>
    </row>
    <row r="1738" spans="1:18">
      <c r="A1738" s="552">
        <v>1736</v>
      </c>
      <c r="B1738" s="403">
        <v>43496.375694444447</v>
      </c>
      <c r="C1738" t="s">
        <v>96</v>
      </c>
      <c r="D1738">
        <v>0.01</v>
      </c>
      <c r="E1738" t="s">
        <v>253</v>
      </c>
      <c r="F1738">
        <v>1.1489</v>
      </c>
      <c r="I1738" s="403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603</v>
      </c>
      <c r="Q1738">
        <v>694</v>
      </c>
      <c r="R1738" t="s">
        <v>96</v>
      </c>
    </row>
    <row r="1739" spans="1:18">
      <c r="A1739" s="552">
        <v>1737</v>
      </c>
      <c r="B1739" s="403">
        <v>43496.400694444441</v>
      </c>
      <c r="C1739" t="s">
        <v>96</v>
      </c>
      <c r="D1739">
        <v>0.01</v>
      </c>
      <c r="E1739" t="s">
        <v>253</v>
      </c>
      <c r="F1739">
        <v>1.1497999999999999</v>
      </c>
      <c r="I1739" s="403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502</v>
      </c>
      <c r="Q1739">
        <v>695</v>
      </c>
      <c r="R1739" t="s">
        <v>96</v>
      </c>
    </row>
    <row r="1740" spans="1:18">
      <c r="A1740" s="552">
        <v>1738</v>
      </c>
      <c r="B1740" s="403">
        <v>43496.457638888889</v>
      </c>
      <c r="C1740" t="s">
        <v>96</v>
      </c>
      <c r="D1740">
        <v>0.01</v>
      </c>
      <c r="E1740" t="s">
        <v>253</v>
      </c>
      <c r="F1740">
        <v>1.1485000000000001</v>
      </c>
      <c r="I1740" s="403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1029</v>
      </c>
      <c r="Q1740">
        <v>695</v>
      </c>
      <c r="R1740" t="s">
        <v>96</v>
      </c>
    </row>
    <row r="1741" spans="1:18">
      <c r="A1741" s="552">
        <v>1739</v>
      </c>
      <c r="B1741" s="403">
        <v>43496.709027777775</v>
      </c>
      <c r="C1741" t="s">
        <v>96</v>
      </c>
      <c r="D1741">
        <v>0.01</v>
      </c>
      <c r="E1741" t="s">
        <v>253</v>
      </c>
      <c r="F1741">
        <v>1.1472</v>
      </c>
      <c r="I1741" s="403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1028</v>
      </c>
      <c r="Q1741">
        <v>695</v>
      </c>
      <c r="R1741" t="s">
        <v>96</v>
      </c>
    </row>
    <row r="1742" spans="1:18">
      <c r="A1742" s="552">
        <v>1741</v>
      </c>
      <c r="B1742" s="403">
        <v>43496.71597222222</v>
      </c>
      <c r="C1742" t="s">
        <v>96</v>
      </c>
      <c r="D1742">
        <v>0.02</v>
      </c>
      <c r="E1742" t="s">
        <v>253</v>
      </c>
      <c r="F1742">
        <v>1.1457999999999999</v>
      </c>
      <c r="I1742" s="403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1027</v>
      </c>
      <c r="Q1742">
        <v>695</v>
      </c>
      <c r="R1742" t="s">
        <v>96</v>
      </c>
    </row>
    <row r="1743" spans="1:18">
      <c r="A1743" s="552">
        <v>1742</v>
      </c>
      <c r="B1743" s="403">
        <v>43496.763888888891</v>
      </c>
      <c r="C1743" t="s">
        <v>96</v>
      </c>
      <c r="D1743">
        <v>0.03</v>
      </c>
      <c r="E1743" t="s">
        <v>253</v>
      </c>
      <c r="F1743">
        <v>1.1437999999999999</v>
      </c>
      <c r="I1743" s="403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1026</v>
      </c>
      <c r="Q1743">
        <v>695</v>
      </c>
      <c r="R1743" t="s">
        <v>96</v>
      </c>
    </row>
    <row r="1744" spans="1:18">
      <c r="A1744" s="552">
        <v>1743</v>
      </c>
      <c r="B1744" s="403">
        <v>43497.623611111114</v>
      </c>
      <c r="C1744" t="s">
        <v>96</v>
      </c>
      <c r="D1744">
        <v>0.01</v>
      </c>
      <c r="E1744" t="s">
        <v>253</v>
      </c>
      <c r="F1744">
        <v>1.1475</v>
      </c>
      <c r="I1744" s="403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502</v>
      </c>
      <c r="Q1744">
        <v>696</v>
      </c>
      <c r="R1744" t="s">
        <v>96</v>
      </c>
    </row>
    <row r="1745" spans="1:18">
      <c r="A1745" s="552">
        <v>1744</v>
      </c>
      <c r="B1745" s="403">
        <v>43497.668055555558</v>
      </c>
      <c r="C1745" t="s">
        <v>96</v>
      </c>
      <c r="D1745">
        <v>0.01</v>
      </c>
      <c r="E1745" t="s">
        <v>253</v>
      </c>
      <c r="F1745">
        <v>1.1462000000000001</v>
      </c>
      <c r="I1745" s="403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604</v>
      </c>
      <c r="Q1745">
        <v>696</v>
      </c>
      <c r="R1745" t="s">
        <v>96</v>
      </c>
    </row>
    <row r="1746" spans="1:18">
      <c r="A1746" s="552">
        <v>1745</v>
      </c>
      <c r="B1746" s="403">
        <v>43497.688888888886</v>
      </c>
      <c r="C1746" t="s">
        <v>96</v>
      </c>
      <c r="D1746">
        <v>0.01</v>
      </c>
      <c r="E1746" t="s">
        <v>253</v>
      </c>
      <c r="F1746">
        <v>1.1449</v>
      </c>
      <c r="I1746" s="403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605</v>
      </c>
      <c r="Q1746">
        <v>696</v>
      </c>
      <c r="R1746" t="s">
        <v>96</v>
      </c>
    </row>
    <row r="1747" spans="1:18">
      <c r="A1747" s="552">
        <v>1746</v>
      </c>
      <c r="B1747" s="403">
        <v>43500.376388888886</v>
      </c>
      <c r="C1747" t="s">
        <v>96</v>
      </c>
      <c r="D1747">
        <v>0.01</v>
      </c>
      <c r="E1747" t="s">
        <v>253</v>
      </c>
      <c r="F1747">
        <v>1.1440999999999999</v>
      </c>
      <c r="I1747" s="403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490</v>
      </c>
      <c r="Q1747">
        <v>697</v>
      </c>
      <c r="R1747" t="s">
        <v>96</v>
      </c>
    </row>
    <row r="1748" spans="1:18">
      <c r="A1748" s="552">
        <v>1747</v>
      </c>
      <c r="B1748" s="403">
        <v>43500.628472222219</v>
      </c>
      <c r="C1748" t="s">
        <v>96</v>
      </c>
      <c r="D1748">
        <v>0.01</v>
      </c>
      <c r="E1748" t="s">
        <v>253</v>
      </c>
      <c r="F1748">
        <v>1.1445000000000001</v>
      </c>
      <c r="I1748" s="403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502</v>
      </c>
      <c r="Q1748">
        <v>698</v>
      </c>
      <c r="R1748" t="s">
        <v>96</v>
      </c>
    </row>
    <row r="1749" spans="1:18">
      <c r="A1749" s="552">
        <v>1748</v>
      </c>
      <c r="B1749" s="403">
        <v>43500.659722222219</v>
      </c>
      <c r="C1749" t="s">
        <v>96</v>
      </c>
      <c r="D1749">
        <v>0.01</v>
      </c>
      <c r="E1749" t="s">
        <v>253</v>
      </c>
      <c r="F1749">
        <v>1.1433</v>
      </c>
      <c r="I1749" s="403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997</v>
      </c>
      <c r="Q1749">
        <v>698</v>
      </c>
      <c r="R1749" t="s">
        <v>96</v>
      </c>
    </row>
    <row r="1750" spans="1:18">
      <c r="A1750" s="552">
        <v>1749</v>
      </c>
      <c r="B1750" s="403">
        <v>43501.379166666666</v>
      </c>
      <c r="C1750" t="s">
        <v>96</v>
      </c>
      <c r="D1750">
        <v>0.01</v>
      </c>
      <c r="E1750" t="s">
        <v>253</v>
      </c>
      <c r="F1750">
        <v>1.1419999999999999</v>
      </c>
      <c r="I1750" s="403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996</v>
      </c>
      <c r="Q1750">
        <v>698</v>
      </c>
      <c r="R1750" t="s">
        <v>96</v>
      </c>
    </row>
    <row r="1751" spans="1:18">
      <c r="A1751" s="552">
        <v>1753</v>
      </c>
      <c r="B1751" s="403">
        <v>43501.717361111114</v>
      </c>
      <c r="C1751" t="s">
        <v>96</v>
      </c>
      <c r="D1751">
        <v>0.02</v>
      </c>
      <c r="E1751" t="s">
        <v>253</v>
      </c>
      <c r="F1751">
        <v>1.1405000000000001</v>
      </c>
      <c r="I1751" s="403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999</v>
      </c>
      <c r="Q1751">
        <v>698</v>
      </c>
      <c r="R1751" t="s">
        <v>96</v>
      </c>
    </row>
    <row r="1752" spans="1:18">
      <c r="A1752" s="552">
        <v>1755</v>
      </c>
      <c r="B1752" s="403">
        <v>43502.328472222223</v>
      </c>
      <c r="C1752" t="s">
        <v>96</v>
      </c>
      <c r="D1752">
        <v>0.03</v>
      </c>
      <c r="E1752" t="s">
        <v>253</v>
      </c>
      <c r="F1752">
        <v>1.139</v>
      </c>
      <c r="I1752" s="403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1000</v>
      </c>
      <c r="Q1752">
        <v>698</v>
      </c>
      <c r="R1752" t="s">
        <v>96</v>
      </c>
    </row>
    <row r="1753" spans="1:18">
      <c r="A1753" s="552">
        <v>1759</v>
      </c>
      <c r="B1753" s="403">
        <v>43502.792361111111</v>
      </c>
      <c r="C1753" t="s">
        <v>96</v>
      </c>
      <c r="D1753">
        <v>0.04</v>
      </c>
      <c r="E1753" t="s">
        <v>253</v>
      </c>
      <c r="F1753">
        <v>1.1374</v>
      </c>
      <c r="I1753" s="403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998</v>
      </c>
      <c r="Q1753">
        <v>698</v>
      </c>
      <c r="R1753" t="s">
        <v>96</v>
      </c>
    </row>
    <row r="1754" spans="1:18">
      <c r="A1754" s="552">
        <v>1761</v>
      </c>
      <c r="B1754" s="403">
        <v>43503.373611111114</v>
      </c>
      <c r="C1754" t="s">
        <v>96</v>
      </c>
      <c r="D1754">
        <v>0.06</v>
      </c>
      <c r="E1754" t="s">
        <v>253</v>
      </c>
      <c r="F1754">
        <v>1.1355</v>
      </c>
      <c r="I1754" s="403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995</v>
      </c>
      <c r="Q1754">
        <v>698</v>
      </c>
      <c r="R1754" t="s">
        <v>96</v>
      </c>
    </row>
    <row r="1755" spans="1:18">
      <c r="A1755" s="552">
        <v>1763</v>
      </c>
      <c r="B1755" s="403">
        <v>43503.523611111108</v>
      </c>
      <c r="C1755" t="s">
        <v>96</v>
      </c>
      <c r="D1755">
        <v>0.09</v>
      </c>
      <c r="E1755" t="s">
        <v>253</v>
      </c>
      <c r="F1755">
        <v>1.1332</v>
      </c>
      <c r="I1755" s="403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994</v>
      </c>
      <c r="Q1755">
        <v>698</v>
      </c>
      <c r="R1755" t="s">
        <v>96</v>
      </c>
    </row>
    <row r="1756" spans="1:18">
      <c r="A1756" s="552">
        <v>1768</v>
      </c>
      <c r="B1756" s="403">
        <v>43507.457638888889</v>
      </c>
      <c r="C1756" t="s">
        <v>96</v>
      </c>
      <c r="D1756">
        <v>0.13</v>
      </c>
      <c r="E1756" t="s">
        <v>253</v>
      </c>
      <c r="F1756">
        <v>1.1306</v>
      </c>
      <c r="I1756" s="403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993</v>
      </c>
      <c r="Q1756">
        <v>698</v>
      </c>
      <c r="R1756" t="s">
        <v>96</v>
      </c>
    </row>
    <row r="1757" spans="1:18">
      <c r="A1757" s="552">
        <v>1771</v>
      </c>
      <c r="B1757" s="403">
        <v>43507.705555555556</v>
      </c>
      <c r="C1757" t="s">
        <v>96</v>
      </c>
      <c r="D1757">
        <v>0.2</v>
      </c>
      <c r="E1757" t="s">
        <v>253</v>
      </c>
      <c r="F1757">
        <v>1.1274</v>
      </c>
      <c r="I1757" s="403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992</v>
      </c>
      <c r="Q1757">
        <v>698</v>
      </c>
      <c r="R1757" t="s">
        <v>96</v>
      </c>
    </row>
    <row r="1758" spans="1:18">
      <c r="A1758" s="552">
        <v>1750</v>
      </c>
      <c r="B1758" s="403">
        <v>43501.442361111112</v>
      </c>
      <c r="C1758" t="s">
        <v>97</v>
      </c>
      <c r="D1758">
        <v>0.01</v>
      </c>
      <c r="E1758" t="s">
        <v>253</v>
      </c>
      <c r="F1758">
        <v>1.1418999999999999</v>
      </c>
      <c r="I1758" s="403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502</v>
      </c>
      <c r="Q1758">
        <v>699</v>
      </c>
      <c r="R1758" t="s">
        <v>97</v>
      </c>
    </row>
    <row r="1759" spans="1:18">
      <c r="A1759" s="552">
        <v>1751</v>
      </c>
      <c r="B1759" s="403">
        <v>43501.614583333336</v>
      </c>
      <c r="C1759" t="s">
        <v>97</v>
      </c>
      <c r="D1759">
        <v>0.01</v>
      </c>
      <c r="E1759" t="s">
        <v>253</v>
      </c>
      <c r="F1759">
        <v>1.1431</v>
      </c>
      <c r="I1759" s="403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606</v>
      </c>
      <c r="Q1759">
        <v>699</v>
      </c>
      <c r="R1759" t="s">
        <v>97</v>
      </c>
    </row>
    <row r="1760" spans="1:18">
      <c r="A1760" s="552">
        <v>1752</v>
      </c>
      <c r="B1760" s="403">
        <v>43501.702777777777</v>
      </c>
      <c r="C1760" t="s">
        <v>97</v>
      </c>
      <c r="D1760">
        <v>0.01</v>
      </c>
      <c r="E1760" t="s">
        <v>253</v>
      </c>
      <c r="F1760">
        <v>1.1413</v>
      </c>
      <c r="I1760" s="403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502</v>
      </c>
      <c r="Q1760">
        <v>700</v>
      </c>
      <c r="R1760" t="s">
        <v>97</v>
      </c>
    </row>
    <row r="1761" spans="1:18">
      <c r="A1761" s="552">
        <v>1754</v>
      </c>
      <c r="B1761" s="403">
        <v>43502.143750000003</v>
      </c>
      <c r="C1761" t="s">
        <v>97</v>
      </c>
      <c r="D1761">
        <v>0.01</v>
      </c>
      <c r="E1761" t="s">
        <v>253</v>
      </c>
      <c r="F1761">
        <v>1.1404000000000001</v>
      </c>
      <c r="I1761" s="403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502</v>
      </c>
      <c r="Q1761">
        <v>701</v>
      </c>
      <c r="R1761" t="s">
        <v>97</v>
      </c>
    </row>
    <row r="1762" spans="1:18">
      <c r="A1762" s="552">
        <v>1756</v>
      </c>
      <c r="B1762" s="403">
        <v>43502.34097222222</v>
      </c>
      <c r="C1762" t="s">
        <v>97</v>
      </c>
      <c r="D1762">
        <v>0.01</v>
      </c>
      <c r="E1762" t="s">
        <v>253</v>
      </c>
      <c r="F1762">
        <v>1.1384000000000001</v>
      </c>
      <c r="I1762" s="403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502</v>
      </c>
      <c r="Q1762">
        <v>702</v>
      </c>
      <c r="R1762" t="s">
        <v>97</v>
      </c>
    </row>
    <row r="1763" spans="1:18">
      <c r="A1763" s="552">
        <v>1757</v>
      </c>
      <c r="B1763" s="403">
        <v>43502.493750000001</v>
      </c>
      <c r="C1763" t="s">
        <v>97</v>
      </c>
      <c r="D1763">
        <v>0.01</v>
      </c>
      <c r="E1763" t="s">
        <v>253</v>
      </c>
      <c r="F1763">
        <v>1.1396999999999999</v>
      </c>
      <c r="I1763" s="403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1016</v>
      </c>
      <c r="Q1763">
        <v>702</v>
      </c>
      <c r="R1763" t="s">
        <v>97</v>
      </c>
    </row>
    <row r="1764" spans="1:18">
      <c r="A1764" s="552">
        <v>1758</v>
      </c>
      <c r="B1764" s="403">
        <v>43502.709722222222</v>
      </c>
      <c r="C1764" t="s">
        <v>97</v>
      </c>
      <c r="D1764">
        <v>0.01</v>
      </c>
      <c r="E1764" t="s">
        <v>253</v>
      </c>
      <c r="F1764">
        <v>1.1378999999999999</v>
      </c>
      <c r="I1764" s="403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502</v>
      </c>
      <c r="Q1764">
        <v>703</v>
      </c>
      <c r="R1764" t="s">
        <v>97</v>
      </c>
    </row>
    <row r="1765" spans="1:18">
      <c r="A1765" s="552">
        <v>1760</v>
      </c>
      <c r="B1765" s="403">
        <v>43503.340277777781</v>
      </c>
      <c r="C1765" t="s">
        <v>97</v>
      </c>
      <c r="D1765">
        <v>0.01</v>
      </c>
      <c r="E1765" t="s">
        <v>253</v>
      </c>
      <c r="F1765">
        <v>1.1359999999999999</v>
      </c>
      <c r="I1765" s="403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490</v>
      </c>
      <c r="Q1765">
        <v>704</v>
      </c>
      <c r="R1765" t="s">
        <v>97</v>
      </c>
    </row>
    <row r="1766" spans="1:18">
      <c r="A1766" s="552">
        <v>1762</v>
      </c>
      <c r="B1766" s="403">
        <v>43503.474999999999</v>
      </c>
      <c r="C1766" t="s">
        <v>97</v>
      </c>
      <c r="D1766">
        <v>0.01</v>
      </c>
      <c r="E1766" t="s">
        <v>253</v>
      </c>
      <c r="F1766">
        <v>1.1336999999999999</v>
      </c>
      <c r="I1766" s="403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502</v>
      </c>
      <c r="Q1766">
        <v>705</v>
      </c>
      <c r="R1766" t="s">
        <v>97</v>
      </c>
    </row>
    <row r="1767" spans="1:18">
      <c r="A1767" s="552">
        <v>1764</v>
      </c>
      <c r="B1767" s="403">
        <v>43503.659722222219</v>
      </c>
      <c r="C1767" t="s">
        <v>97</v>
      </c>
      <c r="D1767">
        <v>0.01</v>
      </c>
      <c r="E1767" t="s">
        <v>253</v>
      </c>
      <c r="F1767">
        <v>1.1349</v>
      </c>
      <c r="I1767" s="403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1015</v>
      </c>
      <c r="Q1767">
        <v>705</v>
      </c>
      <c r="R1767" t="s">
        <v>97</v>
      </c>
    </row>
    <row r="1768" spans="1:18">
      <c r="A1768" s="552">
        <v>1765</v>
      </c>
      <c r="B1768" s="403">
        <v>43504.657638888886</v>
      </c>
      <c r="C1768" t="s">
        <v>97</v>
      </c>
      <c r="D1768">
        <v>0.01</v>
      </c>
      <c r="E1768" t="s">
        <v>253</v>
      </c>
      <c r="F1768">
        <v>1.1343000000000001</v>
      </c>
      <c r="I1768" s="403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490</v>
      </c>
      <c r="Q1768">
        <v>706</v>
      </c>
      <c r="R1768" t="s">
        <v>97</v>
      </c>
    </row>
    <row r="1769" spans="1:18">
      <c r="A1769" s="552">
        <v>1766</v>
      </c>
      <c r="B1769" s="403">
        <v>43504.752083333333</v>
      </c>
      <c r="C1769" t="s">
        <v>97</v>
      </c>
      <c r="D1769">
        <v>0.01</v>
      </c>
      <c r="E1769" t="s">
        <v>253</v>
      </c>
      <c r="F1769">
        <v>1.133</v>
      </c>
      <c r="I1769" s="403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502</v>
      </c>
      <c r="Q1769">
        <v>707</v>
      </c>
      <c r="R1769" t="s">
        <v>97</v>
      </c>
    </row>
    <row r="1770" spans="1:18">
      <c r="A1770" s="552">
        <v>1767</v>
      </c>
      <c r="B1770" s="403">
        <v>43507.422222222223</v>
      </c>
      <c r="C1770" t="s">
        <v>97</v>
      </c>
      <c r="D1770">
        <v>0.01</v>
      </c>
      <c r="E1770" t="s">
        <v>253</v>
      </c>
      <c r="F1770">
        <v>1.1313</v>
      </c>
      <c r="I1770" s="403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502</v>
      </c>
      <c r="Q1770">
        <v>708</v>
      </c>
      <c r="R1770" t="s">
        <v>97</v>
      </c>
    </row>
    <row r="1771" spans="1:18">
      <c r="A1771" s="552">
        <v>1769</v>
      </c>
      <c r="B1771" s="403">
        <v>43507.468055555553</v>
      </c>
      <c r="C1771" t="s">
        <v>97</v>
      </c>
      <c r="D1771">
        <v>0.01</v>
      </c>
      <c r="E1771" t="s">
        <v>253</v>
      </c>
      <c r="F1771">
        <v>1.1303000000000001</v>
      </c>
      <c r="I1771" s="403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502</v>
      </c>
      <c r="Q1771">
        <v>709</v>
      </c>
      <c r="R1771" t="s">
        <v>97</v>
      </c>
    </row>
    <row r="1772" spans="1:18">
      <c r="A1772" s="552">
        <v>1770</v>
      </c>
      <c r="B1772" s="403">
        <v>43507.521527777775</v>
      </c>
      <c r="C1772" t="s">
        <v>97</v>
      </c>
      <c r="D1772">
        <v>0.01</v>
      </c>
      <c r="E1772" t="s">
        <v>253</v>
      </c>
      <c r="F1772">
        <v>1.1315999999999999</v>
      </c>
      <c r="I1772" s="403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1014</v>
      </c>
      <c r="Q1772">
        <v>709</v>
      </c>
      <c r="R1772" t="s">
        <v>97</v>
      </c>
    </row>
    <row r="1773" spans="1:18">
      <c r="A1773" s="552">
        <v>1772</v>
      </c>
      <c r="B1773" s="403">
        <v>43508.102777777778</v>
      </c>
      <c r="C1773" t="s">
        <v>97</v>
      </c>
      <c r="D1773">
        <v>0.01</v>
      </c>
      <c r="E1773" t="s">
        <v>253</v>
      </c>
      <c r="F1773">
        <v>1.1281000000000001</v>
      </c>
      <c r="I1773" s="403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502</v>
      </c>
      <c r="Q1773">
        <v>710</v>
      </c>
      <c r="R1773" t="s">
        <v>97</v>
      </c>
    </row>
    <row r="1774" spans="1:18">
      <c r="A1774" s="552">
        <v>1773</v>
      </c>
      <c r="B1774" s="403">
        <v>43508.411111111112</v>
      </c>
      <c r="C1774" t="s">
        <v>97</v>
      </c>
      <c r="D1774">
        <v>0.01</v>
      </c>
      <c r="E1774" t="s">
        <v>253</v>
      </c>
      <c r="F1774">
        <v>1.1262000000000001</v>
      </c>
      <c r="I1774" s="403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502</v>
      </c>
      <c r="Q1774">
        <v>711</v>
      </c>
      <c r="R1774" t="s">
        <v>97</v>
      </c>
    </row>
    <row r="1775" spans="1:18">
      <c r="A1775" s="552">
        <v>1774</v>
      </c>
      <c r="B1775" s="403">
        <v>43508.445138888892</v>
      </c>
      <c r="C1775" t="s">
        <v>97</v>
      </c>
      <c r="D1775">
        <v>0.01</v>
      </c>
      <c r="E1775" t="s">
        <v>253</v>
      </c>
      <c r="F1775">
        <v>1.1274999999999999</v>
      </c>
      <c r="I1775" s="403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1013</v>
      </c>
      <c r="Q1775">
        <v>711</v>
      </c>
      <c r="R1775" t="s">
        <v>97</v>
      </c>
    </row>
    <row r="1776" spans="1:18">
      <c r="A1776" s="552">
        <v>1775</v>
      </c>
      <c r="B1776" s="403">
        <v>43508.557638888888</v>
      </c>
      <c r="C1776" t="s">
        <v>97</v>
      </c>
      <c r="D1776">
        <v>0.01</v>
      </c>
      <c r="E1776" t="s">
        <v>253</v>
      </c>
      <c r="F1776">
        <v>1.1288</v>
      </c>
      <c r="I1776" s="403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1012</v>
      </c>
      <c r="Q1776">
        <v>711</v>
      </c>
      <c r="R1776" t="s">
        <v>97</v>
      </c>
    </row>
    <row r="1777" spans="1:18">
      <c r="A1777" s="552">
        <v>1776</v>
      </c>
      <c r="B1777" s="403">
        <v>43508.645833333336</v>
      </c>
      <c r="C1777" t="s">
        <v>97</v>
      </c>
      <c r="D1777">
        <v>0.02</v>
      </c>
      <c r="E1777" t="s">
        <v>253</v>
      </c>
      <c r="F1777">
        <v>1.1302000000000001</v>
      </c>
      <c r="I1777" s="403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1011</v>
      </c>
      <c r="Q1777">
        <v>711</v>
      </c>
      <c r="R1777" t="s">
        <v>97</v>
      </c>
    </row>
    <row r="1778" spans="1:18">
      <c r="A1778" s="552">
        <v>1777</v>
      </c>
      <c r="B1778" s="403">
        <v>43508.737500000003</v>
      </c>
      <c r="C1778" t="s">
        <v>97</v>
      </c>
      <c r="D1778">
        <v>0.03</v>
      </c>
      <c r="E1778" t="s">
        <v>253</v>
      </c>
      <c r="F1778">
        <v>1.1317999999999999</v>
      </c>
      <c r="I1778" s="403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1010</v>
      </c>
      <c r="Q1778">
        <v>711</v>
      </c>
      <c r="R1778" t="s">
        <v>97</v>
      </c>
    </row>
    <row r="1779" spans="1:18">
      <c r="A1779" s="552">
        <v>1778</v>
      </c>
      <c r="B1779" s="403">
        <v>43508.797222222223</v>
      </c>
      <c r="C1779" t="s">
        <v>97</v>
      </c>
      <c r="D1779">
        <v>0.04</v>
      </c>
      <c r="E1779" t="s">
        <v>253</v>
      </c>
      <c r="F1779">
        <v>1.1334</v>
      </c>
      <c r="I1779" s="403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1009</v>
      </c>
      <c r="Q1779">
        <v>711</v>
      </c>
      <c r="R1779" t="s">
        <v>97</v>
      </c>
    </row>
    <row r="1780" spans="1:18">
      <c r="A1780" s="552">
        <v>1779</v>
      </c>
      <c r="B1780" s="403">
        <v>43509.609722222223</v>
      </c>
      <c r="C1780" t="s">
        <v>97</v>
      </c>
      <c r="D1780">
        <v>0.01</v>
      </c>
      <c r="E1780" t="s">
        <v>253</v>
      </c>
      <c r="F1780">
        <v>1.1295999999999999</v>
      </c>
      <c r="I1780" s="403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490</v>
      </c>
      <c r="Q1780">
        <v>712</v>
      </c>
      <c r="R1780" t="s">
        <v>97</v>
      </c>
    </row>
    <row r="1781" spans="1:18">
      <c r="A1781" s="552">
        <v>1780</v>
      </c>
      <c r="B1781" s="403">
        <v>43509.690972222219</v>
      </c>
      <c r="C1781" t="s">
        <v>97</v>
      </c>
      <c r="D1781">
        <v>0.01</v>
      </c>
      <c r="E1781" t="s">
        <v>253</v>
      </c>
      <c r="F1781">
        <v>1.1297999999999999</v>
      </c>
      <c r="I1781" s="403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490</v>
      </c>
      <c r="Q1781">
        <v>713</v>
      </c>
      <c r="R1781" t="s">
        <v>97</v>
      </c>
    </row>
    <row r="1782" spans="1:18">
      <c r="A1782" s="552">
        <v>1781</v>
      </c>
      <c r="B1782" s="403">
        <v>43509.71597222222</v>
      </c>
      <c r="C1782" t="s">
        <v>97</v>
      </c>
      <c r="D1782">
        <v>0.01</v>
      </c>
      <c r="E1782" t="s">
        <v>253</v>
      </c>
      <c r="F1782">
        <v>1.1289</v>
      </c>
      <c r="I1782" s="403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502</v>
      </c>
      <c r="Q1782">
        <v>714</v>
      </c>
      <c r="R1782" t="s">
        <v>97</v>
      </c>
    </row>
    <row r="1783" spans="1:18">
      <c r="A1783" s="552">
        <v>1782</v>
      </c>
      <c r="B1783" s="403">
        <v>43510.034722222219</v>
      </c>
      <c r="C1783" t="s">
        <v>97</v>
      </c>
      <c r="D1783">
        <v>0.01</v>
      </c>
      <c r="E1783" t="s">
        <v>253</v>
      </c>
      <c r="F1783">
        <v>1.1263000000000001</v>
      </c>
      <c r="I1783" s="403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502</v>
      </c>
      <c r="Q1783">
        <v>715</v>
      </c>
      <c r="R1783" t="s">
        <v>97</v>
      </c>
    </row>
    <row r="1784" spans="1:18">
      <c r="A1784" s="552">
        <v>1783</v>
      </c>
      <c r="B1784" s="403">
        <v>43510.168055555558</v>
      </c>
      <c r="C1784" t="s">
        <v>97</v>
      </c>
      <c r="D1784">
        <v>0.01</v>
      </c>
      <c r="E1784" t="s">
        <v>253</v>
      </c>
      <c r="F1784">
        <v>1.1275999999999999</v>
      </c>
      <c r="I1784" s="403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1008</v>
      </c>
      <c r="Q1784">
        <v>715</v>
      </c>
      <c r="R1784" t="s">
        <v>97</v>
      </c>
    </row>
    <row r="1785" spans="1:18">
      <c r="A1785" s="552">
        <v>1784</v>
      </c>
      <c r="B1785" s="403">
        <v>43510.413194444445</v>
      </c>
      <c r="C1785" t="s">
        <v>97</v>
      </c>
      <c r="D1785">
        <v>0.01</v>
      </c>
      <c r="E1785" t="s">
        <v>253</v>
      </c>
      <c r="F1785">
        <v>1.1262000000000001</v>
      </c>
      <c r="I1785" s="403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502</v>
      </c>
      <c r="Q1785">
        <v>716</v>
      </c>
      <c r="R1785" t="s">
        <v>97</v>
      </c>
    </row>
    <row r="1786" spans="1:18">
      <c r="A1786" s="552">
        <v>1785</v>
      </c>
      <c r="B1786" s="403">
        <v>43510.459027777775</v>
      </c>
      <c r="C1786" t="s">
        <v>97</v>
      </c>
      <c r="D1786">
        <v>0.01</v>
      </c>
      <c r="E1786" t="s">
        <v>253</v>
      </c>
      <c r="F1786">
        <v>1.1274999999999999</v>
      </c>
      <c r="I1786" s="403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1007</v>
      </c>
      <c r="Q1786">
        <v>716</v>
      </c>
      <c r="R1786" t="s">
        <v>97</v>
      </c>
    </row>
    <row r="1787" spans="1:18">
      <c r="A1787" s="552">
        <v>1786</v>
      </c>
      <c r="B1787" s="403">
        <v>43510.606249999997</v>
      </c>
      <c r="C1787" t="s">
        <v>97</v>
      </c>
      <c r="D1787">
        <v>0.01</v>
      </c>
      <c r="E1787" t="s">
        <v>253</v>
      </c>
      <c r="F1787">
        <v>1.1296999999999999</v>
      </c>
      <c r="I1787" s="403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1006</v>
      </c>
      <c r="Q1787">
        <v>716</v>
      </c>
      <c r="R1787" t="s">
        <v>97</v>
      </c>
    </row>
    <row r="1788" spans="1:18">
      <c r="A1788" s="552">
        <v>1787</v>
      </c>
      <c r="B1788" s="403">
        <v>43511.624305555553</v>
      </c>
      <c r="C1788" t="s">
        <v>97</v>
      </c>
      <c r="D1788">
        <v>0.01</v>
      </c>
      <c r="E1788" t="s">
        <v>253</v>
      </c>
      <c r="F1788">
        <v>1.1253</v>
      </c>
      <c r="I1788" s="403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502</v>
      </c>
      <c r="Q1788">
        <v>717</v>
      </c>
      <c r="R1788" t="s">
        <v>97</v>
      </c>
    </row>
    <row r="1789" spans="1:18">
      <c r="A1789" s="552">
        <v>1788</v>
      </c>
      <c r="B1789" s="403">
        <v>43511.635416666664</v>
      </c>
      <c r="C1789" t="s">
        <v>97</v>
      </c>
      <c r="D1789">
        <v>0.01</v>
      </c>
      <c r="E1789" t="s">
        <v>253</v>
      </c>
      <c r="F1789">
        <v>1.1267</v>
      </c>
      <c r="I1789" s="403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1005</v>
      </c>
      <c r="Q1789">
        <v>717</v>
      </c>
      <c r="R1789" t="s">
        <v>97</v>
      </c>
    </row>
    <row r="1790" spans="1:18">
      <c r="A1790" s="552">
        <v>1789</v>
      </c>
      <c r="B1790" s="403">
        <v>43511.646527777775</v>
      </c>
      <c r="C1790" t="s">
        <v>97</v>
      </c>
      <c r="D1790">
        <v>0.01</v>
      </c>
      <c r="E1790" t="s">
        <v>253</v>
      </c>
      <c r="F1790">
        <v>1.1281000000000001</v>
      </c>
      <c r="I1790" s="403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1004</v>
      </c>
      <c r="Q1790">
        <v>717</v>
      </c>
      <c r="R1790" t="s">
        <v>97</v>
      </c>
    </row>
    <row r="1791" spans="1:18">
      <c r="A1791" s="552">
        <v>1790</v>
      </c>
      <c r="B1791" s="403">
        <v>43511.823611111111</v>
      </c>
      <c r="C1791" t="s">
        <v>97</v>
      </c>
      <c r="D1791">
        <v>0.02</v>
      </c>
      <c r="E1791" t="s">
        <v>253</v>
      </c>
      <c r="F1791">
        <v>1.1296999999999999</v>
      </c>
      <c r="I1791" s="403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1003</v>
      </c>
      <c r="Q1791">
        <v>717</v>
      </c>
      <c r="R1791" t="s">
        <v>97</v>
      </c>
    </row>
    <row r="1792" spans="1:18">
      <c r="A1792" s="552">
        <v>1791</v>
      </c>
      <c r="B1792" s="403">
        <v>43514.129861111112</v>
      </c>
      <c r="C1792" t="s">
        <v>97</v>
      </c>
      <c r="D1792">
        <v>0.03</v>
      </c>
      <c r="E1792" t="s">
        <v>253</v>
      </c>
      <c r="F1792">
        <v>1.1312</v>
      </c>
      <c r="I1792" s="403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1002</v>
      </c>
      <c r="Q1792">
        <v>717</v>
      </c>
      <c r="R1792" t="s">
        <v>97</v>
      </c>
    </row>
    <row r="1793" spans="1:18">
      <c r="A1793" s="552">
        <v>1792</v>
      </c>
      <c r="B1793" s="403">
        <v>43514.496527777781</v>
      </c>
      <c r="C1793" t="s">
        <v>97</v>
      </c>
      <c r="D1793">
        <v>0.04</v>
      </c>
      <c r="E1793" t="s">
        <v>253</v>
      </c>
      <c r="F1793">
        <v>1.1328</v>
      </c>
      <c r="I1793" s="403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1001</v>
      </c>
      <c r="Q1793">
        <v>717</v>
      </c>
      <c r="R1793" t="s">
        <v>97</v>
      </c>
    </row>
    <row r="1794" spans="1:18">
      <c r="A1794" s="552">
        <v>1793</v>
      </c>
      <c r="B1794" s="403">
        <v>43515.573611111111</v>
      </c>
      <c r="C1794" t="s">
        <v>97</v>
      </c>
      <c r="D1794">
        <v>0.01</v>
      </c>
      <c r="E1794" t="s">
        <v>253</v>
      </c>
      <c r="F1794">
        <v>1.1284000000000001</v>
      </c>
      <c r="I1794" s="403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502</v>
      </c>
      <c r="Q1794">
        <v>718</v>
      </c>
      <c r="R1794" t="s">
        <v>97</v>
      </c>
    </row>
    <row r="1795" spans="1:18">
      <c r="A1795" s="552">
        <v>1794</v>
      </c>
      <c r="B1795" s="403">
        <v>43515.618750000001</v>
      </c>
      <c r="C1795" t="s">
        <v>97</v>
      </c>
      <c r="D1795">
        <v>0.01</v>
      </c>
      <c r="E1795" t="s">
        <v>253</v>
      </c>
      <c r="F1795">
        <v>1.1296999999999999</v>
      </c>
      <c r="I1795" s="403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987</v>
      </c>
      <c r="Q1795">
        <v>718</v>
      </c>
      <c r="R1795" t="s">
        <v>97</v>
      </c>
    </row>
    <row r="1796" spans="1:18">
      <c r="A1796" s="552">
        <v>1795</v>
      </c>
      <c r="B1796" s="403">
        <v>43515.636111111111</v>
      </c>
      <c r="C1796" t="s">
        <v>97</v>
      </c>
      <c r="D1796">
        <v>0.01</v>
      </c>
      <c r="E1796" t="s">
        <v>253</v>
      </c>
      <c r="F1796">
        <v>1.1311</v>
      </c>
      <c r="I1796" s="403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986</v>
      </c>
      <c r="Q1796">
        <v>718</v>
      </c>
      <c r="R1796" t="s">
        <v>97</v>
      </c>
    </row>
    <row r="1797" spans="1:18">
      <c r="A1797" s="552">
        <v>1796</v>
      </c>
      <c r="B1797" s="403">
        <v>43515.673611111109</v>
      </c>
      <c r="C1797" t="s">
        <v>97</v>
      </c>
      <c r="D1797">
        <v>0.02</v>
      </c>
      <c r="E1797" t="s">
        <v>253</v>
      </c>
      <c r="F1797">
        <v>1.1325000000000001</v>
      </c>
      <c r="I1797" s="403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985</v>
      </c>
      <c r="Q1797">
        <v>718</v>
      </c>
      <c r="R1797" t="s">
        <v>97</v>
      </c>
    </row>
    <row r="1798" spans="1:18">
      <c r="A1798" s="552">
        <v>1797</v>
      </c>
      <c r="B1798" s="403">
        <v>43515.71597222222</v>
      </c>
      <c r="C1798" t="s">
        <v>97</v>
      </c>
      <c r="D1798">
        <v>0.03</v>
      </c>
      <c r="E1798" t="s">
        <v>253</v>
      </c>
      <c r="F1798">
        <v>1.1341000000000001</v>
      </c>
      <c r="I1798" s="403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984</v>
      </c>
      <c r="Q1798">
        <v>718</v>
      </c>
      <c r="R1798" t="s">
        <v>97</v>
      </c>
    </row>
    <row r="1799" spans="1:18">
      <c r="A1799" s="552">
        <v>1803</v>
      </c>
      <c r="B1799" s="403">
        <v>43516.720138888886</v>
      </c>
      <c r="C1799" t="s">
        <v>97</v>
      </c>
      <c r="D1799">
        <v>0.04</v>
      </c>
      <c r="E1799" t="s">
        <v>253</v>
      </c>
      <c r="F1799">
        <v>1.1357999999999999</v>
      </c>
      <c r="I1799" s="403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983</v>
      </c>
      <c r="Q1799">
        <v>718</v>
      </c>
      <c r="R1799" t="s">
        <v>97</v>
      </c>
    </row>
    <row r="1800" spans="1:18">
      <c r="A1800" s="552">
        <v>1798</v>
      </c>
      <c r="B1800" s="403">
        <v>43515.862500000003</v>
      </c>
      <c r="C1800" t="s">
        <v>96</v>
      </c>
      <c r="D1800">
        <v>0.01</v>
      </c>
      <c r="E1800" t="s">
        <v>253</v>
      </c>
      <c r="F1800">
        <v>1.1339999999999999</v>
      </c>
      <c r="I1800" s="403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502</v>
      </c>
      <c r="Q1800">
        <v>719</v>
      </c>
      <c r="R1800" t="s">
        <v>96</v>
      </c>
    </row>
    <row r="1801" spans="1:18">
      <c r="A1801" s="552">
        <v>1799</v>
      </c>
      <c r="B1801" s="403">
        <v>43516.376388888886</v>
      </c>
      <c r="C1801" t="s">
        <v>96</v>
      </c>
      <c r="D1801">
        <v>0.01</v>
      </c>
      <c r="E1801" t="s">
        <v>253</v>
      </c>
      <c r="F1801">
        <v>1.1338999999999999</v>
      </c>
      <c r="I1801" s="403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490</v>
      </c>
      <c r="Q1801">
        <v>720</v>
      </c>
      <c r="R1801" t="s">
        <v>96</v>
      </c>
    </row>
    <row r="1802" spans="1:18">
      <c r="A1802" s="552">
        <v>1800</v>
      </c>
      <c r="B1802" s="403">
        <v>43516.390972222223</v>
      </c>
      <c r="C1802" t="s">
        <v>96</v>
      </c>
      <c r="D1802">
        <v>0.01</v>
      </c>
      <c r="E1802" t="s">
        <v>253</v>
      </c>
      <c r="F1802">
        <v>1.1346000000000001</v>
      </c>
      <c r="I1802" s="403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502</v>
      </c>
      <c r="Q1802">
        <v>721</v>
      </c>
      <c r="R1802" t="s">
        <v>96</v>
      </c>
    </row>
    <row r="1803" spans="1:18">
      <c r="A1803" s="552">
        <v>1801</v>
      </c>
      <c r="B1803" s="403">
        <v>43516.51666666667</v>
      </c>
      <c r="C1803" t="s">
        <v>96</v>
      </c>
      <c r="D1803">
        <v>0.01</v>
      </c>
      <c r="E1803" t="s">
        <v>253</v>
      </c>
      <c r="F1803">
        <v>1.1334</v>
      </c>
      <c r="I1803" s="403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991</v>
      </c>
      <c r="Q1803">
        <v>721</v>
      </c>
      <c r="R1803" t="s">
        <v>96</v>
      </c>
    </row>
    <row r="1804" spans="1:18">
      <c r="A1804" s="552">
        <v>1802</v>
      </c>
      <c r="B1804" s="403">
        <v>43516.718055555553</v>
      </c>
      <c r="C1804" t="s">
        <v>96</v>
      </c>
      <c r="D1804">
        <v>0.01</v>
      </c>
      <c r="E1804" t="s">
        <v>253</v>
      </c>
      <c r="F1804">
        <v>1.1355999999999999</v>
      </c>
      <c r="I1804" s="403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502</v>
      </c>
      <c r="Q1804">
        <v>722</v>
      </c>
      <c r="R1804" t="s">
        <v>96</v>
      </c>
    </row>
    <row r="1805" spans="1:18">
      <c r="A1805" s="552">
        <v>1804</v>
      </c>
      <c r="B1805" s="403">
        <v>43516.899305555555</v>
      </c>
      <c r="C1805" t="s">
        <v>96</v>
      </c>
      <c r="D1805">
        <v>0.01</v>
      </c>
      <c r="E1805" t="s">
        <v>253</v>
      </c>
      <c r="F1805">
        <v>1.1343000000000001</v>
      </c>
      <c r="I1805" s="403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502</v>
      </c>
      <c r="Q1805">
        <v>723</v>
      </c>
      <c r="R1805" t="s">
        <v>96</v>
      </c>
    </row>
    <row r="1806" spans="1:18">
      <c r="A1806" s="552">
        <v>1805</v>
      </c>
      <c r="B1806" s="403">
        <v>43517.292361111111</v>
      </c>
      <c r="C1806" t="s">
        <v>96</v>
      </c>
      <c r="D1806">
        <v>0.01</v>
      </c>
      <c r="E1806" t="s">
        <v>253</v>
      </c>
      <c r="F1806">
        <v>1.1331</v>
      </c>
      <c r="I1806" s="403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990</v>
      </c>
      <c r="Q1806">
        <v>723</v>
      </c>
      <c r="R1806" t="s">
        <v>96</v>
      </c>
    </row>
    <row r="1807" spans="1:18">
      <c r="A1807" s="552">
        <v>1806</v>
      </c>
      <c r="B1807" s="403">
        <v>43517.398611111108</v>
      </c>
      <c r="C1807" t="s">
        <v>96</v>
      </c>
      <c r="D1807">
        <v>0.01</v>
      </c>
      <c r="E1807" t="s">
        <v>253</v>
      </c>
      <c r="F1807">
        <v>1.1354</v>
      </c>
      <c r="I1807" s="403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502</v>
      </c>
      <c r="Q1807">
        <v>724</v>
      </c>
      <c r="R1807" t="s">
        <v>96</v>
      </c>
    </row>
    <row r="1808" spans="1:18">
      <c r="A1808" s="552">
        <v>1807</v>
      </c>
      <c r="B1808" s="403">
        <v>43517.423611111109</v>
      </c>
      <c r="C1808" t="s">
        <v>96</v>
      </c>
      <c r="D1808">
        <v>0.01</v>
      </c>
      <c r="E1808" t="s">
        <v>253</v>
      </c>
      <c r="F1808">
        <v>1.1341000000000001</v>
      </c>
      <c r="I1808" s="403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989</v>
      </c>
      <c r="Q1808">
        <v>724</v>
      </c>
      <c r="R1808" t="s">
        <v>96</v>
      </c>
    </row>
    <row r="1809" spans="1:18">
      <c r="A1809" s="552">
        <v>1808</v>
      </c>
      <c r="B1809" s="403">
        <v>43517.442361111112</v>
      </c>
      <c r="C1809" t="s">
        <v>96</v>
      </c>
      <c r="D1809">
        <v>0.01</v>
      </c>
      <c r="E1809" t="s">
        <v>253</v>
      </c>
      <c r="F1809">
        <v>1.1328</v>
      </c>
      <c r="I1809" s="403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988</v>
      </c>
      <c r="Q1809">
        <v>724</v>
      </c>
      <c r="R1809" t="s">
        <v>96</v>
      </c>
    </row>
    <row r="1810" spans="1:18">
      <c r="A1810" s="552">
        <v>1809</v>
      </c>
      <c r="B1810" s="403">
        <v>43517.631249999999</v>
      </c>
      <c r="C1810" t="s">
        <v>96</v>
      </c>
      <c r="D1810">
        <v>0.01</v>
      </c>
      <c r="E1810" t="s">
        <v>253</v>
      </c>
      <c r="F1810">
        <v>1.1355</v>
      </c>
      <c r="I1810" s="403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502</v>
      </c>
      <c r="Q1810">
        <v>725</v>
      </c>
      <c r="R1810" t="s">
        <v>96</v>
      </c>
    </row>
    <row r="1811" spans="1:18">
      <c r="A1811" s="552">
        <v>1810</v>
      </c>
      <c r="B1811" s="403">
        <v>43517.663888888892</v>
      </c>
      <c r="C1811" t="s">
        <v>96</v>
      </c>
      <c r="D1811">
        <v>0.01</v>
      </c>
      <c r="E1811" t="s">
        <v>253</v>
      </c>
      <c r="F1811">
        <v>1.1342000000000001</v>
      </c>
      <c r="I1811" s="403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982</v>
      </c>
      <c r="Q1811">
        <v>725</v>
      </c>
      <c r="R1811" t="s">
        <v>96</v>
      </c>
    </row>
    <row r="1812" spans="1:18">
      <c r="A1812" s="552">
        <v>1811</v>
      </c>
      <c r="B1812" s="403">
        <v>43517.759027777778</v>
      </c>
      <c r="C1812" t="s">
        <v>96</v>
      </c>
      <c r="D1812">
        <v>0.01</v>
      </c>
      <c r="E1812" t="s">
        <v>253</v>
      </c>
      <c r="F1812">
        <v>1.1329</v>
      </c>
      <c r="I1812" s="403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981</v>
      </c>
      <c r="Q1812">
        <v>725</v>
      </c>
      <c r="R1812" t="s">
        <v>96</v>
      </c>
    </row>
    <row r="1813" spans="1:18">
      <c r="A1813" s="552">
        <v>1812</v>
      </c>
      <c r="B1813" s="403">
        <v>43518.597916666666</v>
      </c>
      <c r="C1813" t="s">
        <v>97</v>
      </c>
      <c r="D1813">
        <v>0.01</v>
      </c>
      <c r="E1813" t="s">
        <v>253</v>
      </c>
      <c r="F1813">
        <v>1.1331</v>
      </c>
      <c r="I1813" s="403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502</v>
      </c>
      <c r="Q1813">
        <v>726</v>
      </c>
      <c r="R1813" t="s">
        <v>97</v>
      </c>
    </row>
    <row r="1814" spans="1:18">
      <c r="A1814" s="552">
        <v>1813</v>
      </c>
      <c r="B1814" s="403">
        <v>43518.692361111112</v>
      </c>
      <c r="C1814" t="s">
        <v>97</v>
      </c>
      <c r="D1814">
        <v>0.01</v>
      </c>
      <c r="E1814" t="s">
        <v>253</v>
      </c>
      <c r="F1814">
        <v>1.1343000000000001</v>
      </c>
      <c r="I1814" s="403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976</v>
      </c>
      <c r="Q1814">
        <v>726</v>
      </c>
      <c r="R1814" t="s">
        <v>97</v>
      </c>
    </row>
    <row r="1815" spans="1:18">
      <c r="A1815" s="552">
        <v>1814</v>
      </c>
      <c r="B1815" s="403">
        <v>43521.343055555553</v>
      </c>
      <c r="C1815" t="s">
        <v>97</v>
      </c>
      <c r="D1815">
        <v>0.01</v>
      </c>
      <c r="E1815" t="s">
        <v>253</v>
      </c>
      <c r="F1815">
        <v>1.1357999999999999</v>
      </c>
      <c r="I1815" s="403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975</v>
      </c>
      <c r="Q1815">
        <v>726</v>
      </c>
      <c r="R1815" t="s">
        <v>97</v>
      </c>
    </row>
    <row r="1816" spans="1:18">
      <c r="A1816" s="552">
        <v>1820</v>
      </c>
      <c r="B1816" s="403">
        <v>43522.618055555555</v>
      </c>
      <c r="C1816" t="s">
        <v>97</v>
      </c>
      <c r="D1816">
        <v>0.02</v>
      </c>
      <c r="E1816" t="s">
        <v>253</v>
      </c>
      <c r="F1816">
        <v>1.1372</v>
      </c>
      <c r="I1816" s="403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974</v>
      </c>
      <c r="Q1816">
        <v>726</v>
      </c>
      <c r="R1816" t="s">
        <v>97</v>
      </c>
    </row>
    <row r="1817" spans="1:18">
      <c r="A1817" s="552">
        <v>1824</v>
      </c>
      <c r="B1817" s="403">
        <v>43522.843055555553</v>
      </c>
      <c r="C1817" t="s">
        <v>97</v>
      </c>
      <c r="D1817">
        <v>0.03</v>
      </c>
      <c r="E1817" t="s">
        <v>253</v>
      </c>
      <c r="F1817">
        <v>1.1387</v>
      </c>
      <c r="I1817" s="403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973</v>
      </c>
      <c r="Q1817">
        <v>726</v>
      </c>
      <c r="R1817" t="s">
        <v>97</v>
      </c>
    </row>
    <row r="1818" spans="1:18">
      <c r="A1818" s="552">
        <v>1828</v>
      </c>
      <c r="B1818" s="403">
        <v>43524.488194444442</v>
      </c>
      <c r="C1818" t="s">
        <v>97</v>
      </c>
      <c r="D1818">
        <v>0.04</v>
      </c>
      <c r="E1818" t="s">
        <v>253</v>
      </c>
      <c r="F1818">
        <v>1.1404000000000001</v>
      </c>
      <c r="I1818" s="403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972</v>
      </c>
      <c r="Q1818">
        <v>726</v>
      </c>
      <c r="R1818" t="s">
        <v>97</v>
      </c>
    </row>
    <row r="1819" spans="1:18">
      <c r="A1819" s="552">
        <v>1815</v>
      </c>
      <c r="B1819" s="403">
        <v>43521.380555555559</v>
      </c>
      <c r="C1819" t="s">
        <v>96</v>
      </c>
      <c r="D1819">
        <v>0.01</v>
      </c>
      <c r="E1819" t="s">
        <v>253</v>
      </c>
      <c r="F1819">
        <v>1.135</v>
      </c>
      <c r="I1819" s="403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502</v>
      </c>
      <c r="Q1819">
        <v>727</v>
      </c>
      <c r="R1819" t="s">
        <v>96</v>
      </c>
    </row>
    <row r="1820" spans="1:18">
      <c r="A1820" s="552">
        <v>1816</v>
      </c>
      <c r="B1820" s="403">
        <v>43521.70208333333</v>
      </c>
      <c r="C1820" t="s">
        <v>96</v>
      </c>
      <c r="D1820">
        <v>0.01</v>
      </c>
      <c r="E1820" t="s">
        <v>253</v>
      </c>
      <c r="F1820">
        <v>1.1348</v>
      </c>
      <c r="I1820" s="403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502</v>
      </c>
      <c r="Q1820">
        <v>728</v>
      </c>
      <c r="R1820" t="s">
        <v>96</v>
      </c>
    </row>
    <row r="1821" spans="1:18">
      <c r="A1821" s="552">
        <v>1817</v>
      </c>
      <c r="B1821" s="403">
        <v>43521.96597222222</v>
      </c>
      <c r="C1821" t="s">
        <v>96</v>
      </c>
      <c r="D1821">
        <v>0.01</v>
      </c>
      <c r="E1821" t="s">
        <v>253</v>
      </c>
      <c r="F1821">
        <v>1.1361000000000001</v>
      </c>
      <c r="I1821" s="403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502</v>
      </c>
      <c r="Q1821">
        <v>729</v>
      </c>
      <c r="R1821" t="s">
        <v>96</v>
      </c>
    </row>
    <row r="1822" spans="1:18">
      <c r="A1822" s="552">
        <v>1818</v>
      </c>
      <c r="B1822" s="403">
        <v>43522.336805555555</v>
      </c>
      <c r="C1822" t="s">
        <v>96</v>
      </c>
      <c r="D1822">
        <v>0.01</v>
      </c>
      <c r="E1822" t="s">
        <v>253</v>
      </c>
      <c r="F1822">
        <v>1.1349</v>
      </c>
      <c r="I1822" s="403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980</v>
      </c>
      <c r="Q1822">
        <v>729</v>
      </c>
      <c r="R1822" t="s">
        <v>96</v>
      </c>
    </row>
    <row r="1823" spans="1:18">
      <c r="A1823" s="552">
        <v>1819</v>
      </c>
      <c r="B1823" s="403">
        <v>43522.501388888886</v>
      </c>
      <c r="C1823" t="s">
        <v>96</v>
      </c>
      <c r="D1823">
        <v>0.01</v>
      </c>
      <c r="E1823" t="s">
        <v>253</v>
      </c>
      <c r="F1823">
        <v>1.1356999999999999</v>
      </c>
      <c r="I1823" s="403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502</v>
      </c>
      <c r="Q1823">
        <v>730</v>
      </c>
      <c r="R1823" t="s">
        <v>96</v>
      </c>
    </row>
    <row r="1824" spans="1:18">
      <c r="A1824" s="552">
        <v>1821</v>
      </c>
      <c r="B1824" s="403">
        <v>43522.628472222219</v>
      </c>
      <c r="C1824" t="s">
        <v>96</v>
      </c>
      <c r="D1824">
        <v>0.01</v>
      </c>
      <c r="E1824" t="s">
        <v>253</v>
      </c>
      <c r="F1824">
        <v>1.1366000000000001</v>
      </c>
      <c r="I1824" s="403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502</v>
      </c>
      <c r="Q1824">
        <v>731</v>
      </c>
      <c r="R1824" t="s">
        <v>96</v>
      </c>
    </row>
    <row r="1825" spans="1:18">
      <c r="A1825" s="552">
        <v>1822</v>
      </c>
      <c r="B1825" s="403">
        <v>43522.666666666664</v>
      </c>
      <c r="C1825" t="s">
        <v>96</v>
      </c>
      <c r="D1825">
        <v>0.01</v>
      </c>
      <c r="E1825" t="s">
        <v>253</v>
      </c>
      <c r="F1825">
        <v>1.1354</v>
      </c>
      <c r="I1825" s="403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979</v>
      </c>
      <c r="Q1825">
        <v>731</v>
      </c>
      <c r="R1825" t="s">
        <v>96</v>
      </c>
    </row>
    <row r="1826" spans="1:18">
      <c r="A1826" s="552">
        <v>1823</v>
      </c>
      <c r="B1826" s="403">
        <v>43522.761805555558</v>
      </c>
      <c r="C1826" t="s">
        <v>96</v>
      </c>
      <c r="D1826">
        <v>0.01</v>
      </c>
      <c r="E1826" t="s">
        <v>253</v>
      </c>
      <c r="F1826">
        <v>1.1371</v>
      </c>
      <c r="I1826" s="403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502</v>
      </c>
      <c r="Q1826">
        <v>732</v>
      </c>
      <c r="R1826" t="s">
        <v>96</v>
      </c>
    </row>
    <row r="1827" spans="1:18">
      <c r="A1827" s="552">
        <v>1825</v>
      </c>
      <c r="B1827" s="403">
        <v>43523.543055555558</v>
      </c>
      <c r="C1827" t="s">
        <v>96</v>
      </c>
      <c r="D1827">
        <v>0.01</v>
      </c>
      <c r="E1827" t="s">
        <v>253</v>
      </c>
      <c r="F1827">
        <v>1.1395</v>
      </c>
      <c r="I1827" s="403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502</v>
      </c>
      <c r="Q1827">
        <v>733</v>
      </c>
      <c r="R1827" t="s">
        <v>96</v>
      </c>
    </row>
    <row r="1828" spans="1:18">
      <c r="A1828" s="552">
        <v>1826</v>
      </c>
      <c r="B1828" s="403">
        <v>43523.595833333333</v>
      </c>
      <c r="C1828" t="s">
        <v>96</v>
      </c>
      <c r="D1828">
        <v>0.01</v>
      </c>
      <c r="E1828" t="s">
        <v>253</v>
      </c>
      <c r="F1828">
        <v>1.1382000000000001</v>
      </c>
      <c r="I1828" s="403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978</v>
      </c>
      <c r="Q1828">
        <v>733</v>
      </c>
      <c r="R1828" t="s">
        <v>96</v>
      </c>
    </row>
    <row r="1829" spans="1:18">
      <c r="A1829" s="552">
        <v>1827</v>
      </c>
      <c r="B1829" s="403">
        <v>43523.729861111111</v>
      </c>
      <c r="C1829" t="s">
        <v>96</v>
      </c>
      <c r="D1829">
        <v>0.01</v>
      </c>
      <c r="E1829" t="s">
        <v>253</v>
      </c>
      <c r="F1829">
        <v>1.1369</v>
      </c>
      <c r="I1829" s="403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977</v>
      </c>
      <c r="Q1829">
        <v>733</v>
      </c>
      <c r="R1829" t="s">
        <v>96</v>
      </c>
    </row>
    <row r="1830" spans="1:18">
      <c r="A1830" s="552">
        <v>1829</v>
      </c>
      <c r="B1830" s="403">
        <v>43524.60833333333</v>
      </c>
      <c r="C1830" t="s">
        <v>96</v>
      </c>
      <c r="D1830">
        <v>0.01</v>
      </c>
      <c r="E1830" t="s">
        <v>253</v>
      </c>
      <c r="F1830">
        <v>1.1394</v>
      </c>
      <c r="I1830" s="403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502</v>
      </c>
      <c r="Q1830">
        <v>734</v>
      </c>
      <c r="R1830" t="s">
        <v>96</v>
      </c>
    </row>
    <row r="1831" spans="1:18">
      <c r="A1831" s="552">
        <v>1830</v>
      </c>
      <c r="B1831" s="403">
        <v>43524.65625</v>
      </c>
      <c r="C1831" t="s">
        <v>96</v>
      </c>
      <c r="D1831">
        <v>0.01</v>
      </c>
      <c r="E1831" t="s">
        <v>253</v>
      </c>
      <c r="F1831">
        <v>1.1380999999999999</v>
      </c>
      <c r="I1831" s="403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971</v>
      </c>
      <c r="Q1831">
        <v>734</v>
      </c>
      <c r="R1831" t="s">
        <v>96</v>
      </c>
    </row>
    <row r="1832" spans="1:18">
      <c r="A1832" s="552">
        <v>1831</v>
      </c>
      <c r="B1832" s="403">
        <v>43524.682638888888</v>
      </c>
      <c r="C1832" t="s">
        <v>96</v>
      </c>
      <c r="D1832">
        <v>0.01</v>
      </c>
      <c r="E1832" t="s">
        <v>253</v>
      </c>
      <c r="F1832">
        <v>1.1367</v>
      </c>
      <c r="I1832" s="403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607</v>
      </c>
      <c r="Q1832">
        <v>734</v>
      </c>
      <c r="R1832" t="s">
        <v>96</v>
      </c>
    </row>
    <row r="1833" spans="1:18">
      <c r="A1833" s="552">
        <v>1832</v>
      </c>
      <c r="B1833" s="403">
        <v>43524.69027777778</v>
      </c>
      <c r="C1833" t="s">
        <v>97</v>
      </c>
      <c r="D1833">
        <v>0.01</v>
      </c>
      <c r="E1833" t="s">
        <v>253</v>
      </c>
      <c r="F1833">
        <v>1.1365000000000001</v>
      </c>
      <c r="I1833" s="403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502</v>
      </c>
      <c r="Q1833">
        <v>735</v>
      </c>
      <c r="R1833" t="s">
        <v>97</v>
      </c>
    </row>
    <row r="1834" spans="1:18">
      <c r="A1834" s="552">
        <v>1833</v>
      </c>
      <c r="B1834" s="403">
        <v>43524.7</v>
      </c>
      <c r="C1834" t="s">
        <v>97</v>
      </c>
      <c r="D1834">
        <v>0.01</v>
      </c>
      <c r="E1834" t="s">
        <v>253</v>
      </c>
      <c r="F1834">
        <v>1.1377999999999999</v>
      </c>
      <c r="I1834" s="403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970</v>
      </c>
      <c r="Q1834">
        <v>735</v>
      </c>
      <c r="R1834" t="s">
        <v>97</v>
      </c>
    </row>
    <row r="1835" spans="1:18">
      <c r="A1835" s="552">
        <v>1834</v>
      </c>
      <c r="B1835" s="403">
        <v>43524.722916666666</v>
      </c>
      <c r="C1835" t="s">
        <v>97</v>
      </c>
      <c r="D1835">
        <v>0.01</v>
      </c>
      <c r="E1835" t="s">
        <v>253</v>
      </c>
      <c r="F1835">
        <v>1.1392</v>
      </c>
      <c r="I1835" s="403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969</v>
      </c>
      <c r="Q1835">
        <v>735</v>
      </c>
      <c r="R1835" t="s">
        <v>97</v>
      </c>
    </row>
    <row r="1836" spans="1:18">
      <c r="A1836" s="552">
        <v>1835</v>
      </c>
      <c r="B1836" s="403">
        <v>43524.727777777778</v>
      </c>
      <c r="C1836" t="s">
        <v>96</v>
      </c>
      <c r="D1836">
        <v>0.01</v>
      </c>
      <c r="E1836" t="s">
        <v>253</v>
      </c>
      <c r="F1836">
        <v>1.1391</v>
      </c>
      <c r="I1836" s="403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502</v>
      </c>
      <c r="Q1836">
        <v>736</v>
      </c>
      <c r="R1836" t="s">
        <v>96</v>
      </c>
    </row>
    <row r="1837" spans="1:18">
      <c r="A1837" s="552">
        <v>1836</v>
      </c>
      <c r="B1837" s="403">
        <v>43524.845138888886</v>
      </c>
      <c r="C1837" t="s">
        <v>96</v>
      </c>
      <c r="D1837">
        <v>0.01</v>
      </c>
      <c r="E1837" t="s">
        <v>253</v>
      </c>
      <c r="F1837">
        <v>1.1378999999999999</v>
      </c>
      <c r="I1837" s="403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968</v>
      </c>
      <c r="Q1837">
        <v>736</v>
      </c>
      <c r="R1837" t="s">
        <v>96</v>
      </c>
    </row>
    <row r="1838" spans="1:18">
      <c r="A1838" s="552">
        <v>1837</v>
      </c>
      <c r="B1838" s="403">
        <v>43525.155555555553</v>
      </c>
      <c r="C1838" t="s">
        <v>96</v>
      </c>
      <c r="D1838">
        <v>0.01</v>
      </c>
      <c r="E1838" t="s">
        <v>253</v>
      </c>
      <c r="F1838">
        <v>1.1365000000000001</v>
      </c>
      <c r="I1838" s="403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967</v>
      </c>
      <c r="Q1838">
        <v>736</v>
      </c>
      <c r="R1838" t="s">
        <v>96</v>
      </c>
    </row>
    <row r="1839" spans="1:18">
      <c r="A1839" s="552">
        <v>1838</v>
      </c>
      <c r="B1839" s="403">
        <v>43525.368055555555</v>
      </c>
      <c r="C1839" t="s">
        <v>97</v>
      </c>
      <c r="D1839">
        <v>0.01</v>
      </c>
      <c r="E1839" t="s">
        <v>253</v>
      </c>
      <c r="F1839">
        <v>1.1371</v>
      </c>
      <c r="I1839" s="403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490</v>
      </c>
      <c r="Q1839">
        <v>737</v>
      </c>
      <c r="R1839" t="s">
        <v>97</v>
      </c>
    </row>
    <row r="1840" spans="1:18">
      <c r="A1840" s="552">
        <v>1839</v>
      </c>
      <c r="B1840" s="403">
        <v>43525.404861111114</v>
      </c>
      <c r="C1840" t="s">
        <v>97</v>
      </c>
      <c r="D1840">
        <v>0.01</v>
      </c>
      <c r="E1840" t="s">
        <v>253</v>
      </c>
      <c r="F1840">
        <v>1.1357999999999999</v>
      </c>
      <c r="I1840" s="403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502</v>
      </c>
      <c r="Q1840">
        <v>738</v>
      </c>
      <c r="R1840" t="s">
        <v>97</v>
      </c>
    </row>
    <row r="1841" spans="1:18">
      <c r="A1841" s="552">
        <v>1840</v>
      </c>
      <c r="B1841" s="403">
        <v>43525.481249999997</v>
      </c>
      <c r="C1841" t="s">
        <v>97</v>
      </c>
      <c r="D1841">
        <v>0.01</v>
      </c>
      <c r="E1841" t="s">
        <v>253</v>
      </c>
      <c r="F1841">
        <v>1.137</v>
      </c>
      <c r="I1841" s="403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966</v>
      </c>
      <c r="Q1841">
        <v>738</v>
      </c>
      <c r="R1841" t="s">
        <v>97</v>
      </c>
    </row>
    <row r="1842" spans="1:18">
      <c r="A1842" s="552">
        <v>1841</v>
      </c>
      <c r="B1842" s="403">
        <v>43525.531944444447</v>
      </c>
      <c r="C1842" t="s">
        <v>97</v>
      </c>
      <c r="D1842">
        <v>0.01</v>
      </c>
      <c r="E1842" t="s">
        <v>253</v>
      </c>
      <c r="F1842">
        <v>1.1383000000000001</v>
      </c>
      <c r="I1842" s="403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965</v>
      </c>
      <c r="Q1842">
        <v>738</v>
      </c>
      <c r="R1842" t="s">
        <v>97</v>
      </c>
    </row>
    <row r="1843" spans="1:18">
      <c r="A1843" s="552">
        <v>1842</v>
      </c>
      <c r="B1843" s="403">
        <v>43525.659722222219</v>
      </c>
      <c r="C1843" t="s">
        <v>97</v>
      </c>
      <c r="D1843">
        <v>0.02</v>
      </c>
      <c r="E1843" t="s">
        <v>253</v>
      </c>
      <c r="F1843">
        <v>1.1397999999999999</v>
      </c>
      <c r="I1843" s="403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964</v>
      </c>
      <c r="Q1843">
        <v>738</v>
      </c>
      <c r="R1843" t="s">
        <v>97</v>
      </c>
    </row>
    <row r="1844" spans="1:18">
      <c r="A1844" s="552">
        <v>1843</v>
      </c>
      <c r="B1844" s="403">
        <v>43525.669444444444</v>
      </c>
      <c r="C1844" t="s">
        <v>96</v>
      </c>
      <c r="D1844">
        <v>0.01</v>
      </c>
      <c r="E1844" t="s">
        <v>253</v>
      </c>
      <c r="F1844">
        <v>1.1402000000000001</v>
      </c>
      <c r="I1844" s="403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502</v>
      </c>
      <c r="Q1844">
        <v>739</v>
      </c>
      <c r="R1844" t="s">
        <v>96</v>
      </c>
    </row>
    <row r="1845" spans="1:18">
      <c r="A1845" s="552">
        <v>1844</v>
      </c>
      <c r="B1845" s="403">
        <v>43525.685416666667</v>
      </c>
      <c r="C1845" t="s">
        <v>96</v>
      </c>
      <c r="D1845">
        <v>0.01</v>
      </c>
      <c r="E1845" t="s">
        <v>253</v>
      </c>
      <c r="F1845">
        <v>1.139</v>
      </c>
      <c r="I1845" s="403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955</v>
      </c>
      <c r="Q1845">
        <v>739</v>
      </c>
      <c r="R1845" t="s">
        <v>96</v>
      </c>
    </row>
    <row r="1846" spans="1:18">
      <c r="A1846" s="552">
        <v>1845</v>
      </c>
      <c r="B1846" s="403">
        <v>43525.71597222222</v>
      </c>
      <c r="C1846" t="s">
        <v>96</v>
      </c>
      <c r="D1846">
        <v>0.01</v>
      </c>
      <c r="E1846" t="s">
        <v>253</v>
      </c>
      <c r="F1846">
        <v>1.1376999999999999</v>
      </c>
      <c r="I1846" s="403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954</v>
      </c>
      <c r="Q1846">
        <v>739</v>
      </c>
      <c r="R1846" t="s">
        <v>96</v>
      </c>
    </row>
    <row r="1847" spans="1:18">
      <c r="A1847" s="552">
        <v>1846</v>
      </c>
      <c r="B1847" s="403">
        <v>43525.837500000001</v>
      </c>
      <c r="C1847" t="s">
        <v>96</v>
      </c>
      <c r="D1847">
        <v>0.02</v>
      </c>
      <c r="E1847" t="s">
        <v>253</v>
      </c>
      <c r="F1847">
        <v>1.1362000000000001</v>
      </c>
      <c r="I1847" s="403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957</v>
      </c>
      <c r="Q1847">
        <v>739</v>
      </c>
      <c r="R1847" t="s">
        <v>96</v>
      </c>
    </row>
    <row r="1848" spans="1:18">
      <c r="A1848" s="552">
        <v>1849</v>
      </c>
      <c r="B1848" s="403">
        <v>43528.385416666664</v>
      </c>
      <c r="C1848" t="s">
        <v>96</v>
      </c>
      <c r="D1848">
        <v>0.03</v>
      </c>
      <c r="E1848" t="s">
        <v>253</v>
      </c>
      <c r="F1848">
        <v>1.1347</v>
      </c>
      <c r="I1848" s="403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958</v>
      </c>
      <c r="Q1848">
        <v>739</v>
      </c>
      <c r="R1848" t="s">
        <v>96</v>
      </c>
    </row>
    <row r="1849" spans="1:18">
      <c r="A1849" s="552">
        <v>1851</v>
      </c>
      <c r="B1849" s="403">
        <v>43528.536111111112</v>
      </c>
      <c r="C1849" t="s">
        <v>96</v>
      </c>
      <c r="D1849">
        <v>0.04</v>
      </c>
      <c r="E1849" t="s">
        <v>253</v>
      </c>
      <c r="F1849">
        <v>1.1331</v>
      </c>
      <c r="I1849" s="403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960</v>
      </c>
      <c r="Q1849">
        <v>739</v>
      </c>
      <c r="R1849" t="s">
        <v>96</v>
      </c>
    </row>
    <row r="1850" spans="1:18">
      <c r="A1850" s="552">
        <v>1852</v>
      </c>
      <c r="B1850" s="403">
        <v>43528.692361111112</v>
      </c>
      <c r="C1850" t="s">
        <v>96</v>
      </c>
      <c r="D1850">
        <v>0.06</v>
      </c>
      <c r="E1850" t="s">
        <v>253</v>
      </c>
      <c r="F1850">
        <v>1.1311</v>
      </c>
      <c r="I1850" s="403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959</v>
      </c>
      <c r="Q1850">
        <v>739</v>
      </c>
      <c r="R1850" t="s">
        <v>96</v>
      </c>
    </row>
    <row r="1851" spans="1:18">
      <c r="A1851" s="552">
        <v>1857</v>
      </c>
      <c r="B1851" s="403">
        <v>43530.605555555558</v>
      </c>
      <c r="C1851" t="s">
        <v>96</v>
      </c>
      <c r="D1851">
        <v>0.09</v>
      </c>
      <c r="E1851" t="s">
        <v>253</v>
      </c>
      <c r="F1851">
        <v>1.1288</v>
      </c>
      <c r="I1851" s="403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956</v>
      </c>
      <c r="Q1851">
        <v>739</v>
      </c>
      <c r="R1851" t="s">
        <v>96</v>
      </c>
    </row>
    <row r="1852" spans="1:18">
      <c r="A1852" s="552">
        <v>1859</v>
      </c>
      <c r="B1852" s="403">
        <v>43531.605555555558</v>
      </c>
      <c r="C1852" t="s">
        <v>96</v>
      </c>
      <c r="D1852">
        <v>0.13</v>
      </c>
      <c r="E1852" t="s">
        <v>253</v>
      </c>
      <c r="F1852">
        <v>1.1262000000000001</v>
      </c>
      <c r="I1852" s="403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953</v>
      </c>
      <c r="Q1852">
        <v>739</v>
      </c>
      <c r="R1852" t="s">
        <v>96</v>
      </c>
    </row>
    <row r="1853" spans="1:18">
      <c r="A1853" s="552">
        <v>1863</v>
      </c>
      <c r="B1853" s="403">
        <v>43531.709027777775</v>
      </c>
      <c r="C1853" t="s">
        <v>96</v>
      </c>
      <c r="D1853">
        <v>0.2</v>
      </c>
      <c r="E1853" t="s">
        <v>253</v>
      </c>
      <c r="F1853">
        <v>1.123</v>
      </c>
      <c r="I1853" s="403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952</v>
      </c>
      <c r="Q1853">
        <v>739</v>
      </c>
      <c r="R1853" t="s">
        <v>96</v>
      </c>
    </row>
    <row r="1854" spans="1:18">
      <c r="A1854" s="552">
        <v>1866</v>
      </c>
      <c r="B1854" s="403">
        <v>43531.865277777775</v>
      </c>
      <c r="C1854" t="s">
        <v>96</v>
      </c>
      <c r="D1854">
        <v>0.32</v>
      </c>
      <c r="E1854" t="s">
        <v>253</v>
      </c>
      <c r="F1854">
        <v>1.1187</v>
      </c>
      <c r="I1854" s="403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951</v>
      </c>
      <c r="Q1854">
        <v>739</v>
      </c>
      <c r="R1854" t="s">
        <v>96</v>
      </c>
    </row>
    <row r="1855" spans="1:18">
      <c r="A1855" s="552">
        <v>1847</v>
      </c>
      <c r="B1855" s="403">
        <v>43525.915972222225</v>
      </c>
      <c r="C1855" t="s">
        <v>97</v>
      </c>
      <c r="D1855">
        <v>0.01</v>
      </c>
      <c r="E1855" t="s">
        <v>253</v>
      </c>
      <c r="F1855">
        <v>1.1363000000000001</v>
      </c>
      <c r="I1855" s="403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502</v>
      </c>
      <c r="Q1855">
        <v>740</v>
      </c>
      <c r="R1855" t="s">
        <v>97</v>
      </c>
    </row>
    <row r="1856" spans="1:18">
      <c r="A1856" s="552">
        <v>1848</v>
      </c>
      <c r="B1856" s="403">
        <v>43528</v>
      </c>
      <c r="C1856" t="s">
        <v>97</v>
      </c>
      <c r="D1856">
        <v>0.01</v>
      </c>
      <c r="E1856" t="s">
        <v>253</v>
      </c>
      <c r="F1856">
        <v>1.1376999999999999</v>
      </c>
      <c r="I1856" s="403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963</v>
      </c>
      <c r="Q1856">
        <v>740</v>
      </c>
      <c r="R1856" t="s">
        <v>97</v>
      </c>
    </row>
    <row r="1857" spans="1:18">
      <c r="A1857" s="552">
        <v>1850</v>
      </c>
      <c r="B1857" s="403">
        <v>43528.43472222222</v>
      </c>
      <c r="C1857" t="s">
        <v>97</v>
      </c>
      <c r="D1857">
        <v>0.01</v>
      </c>
      <c r="E1857" t="s">
        <v>253</v>
      </c>
      <c r="F1857">
        <v>1.1344000000000001</v>
      </c>
      <c r="I1857" s="403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502</v>
      </c>
      <c r="Q1857">
        <v>741</v>
      </c>
      <c r="R1857" t="s">
        <v>97</v>
      </c>
    </row>
    <row r="1858" spans="1:18">
      <c r="A1858" s="552">
        <v>1853</v>
      </c>
      <c r="B1858" s="403">
        <v>43528.705555555556</v>
      </c>
      <c r="C1858" t="s">
        <v>97</v>
      </c>
      <c r="D1858">
        <v>0.01</v>
      </c>
      <c r="E1858" t="s">
        <v>253</v>
      </c>
      <c r="F1858">
        <v>1.1317999999999999</v>
      </c>
      <c r="I1858" s="403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502</v>
      </c>
      <c r="Q1858">
        <v>742</v>
      </c>
      <c r="R1858" t="s">
        <v>97</v>
      </c>
    </row>
    <row r="1859" spans="1:18">
      <c r="A1859" s="552">
        <v>1854</v>
      </c>
      <c r="B1859" s="403">
        <v>43528.751388888886</v>
      </c>
      <c r="C1859" t="s">
        <v>97</v>
      </c>
      <c r="D1859">
        <v>0.01</v>
      </c>
      <c r="E1859" t="s">
        <v>253</v>
      </c>
      <c r="F1859">
        <v>1.133</v>
      </c>
      <c r="I1859" s="403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962</v>
      </c>
      <c r="Q1859">
        <v>742</v>
      </c>
      <c r="R1859" t="s">
        <v>97</v>
      </c>
    </row>
    <row r="1860" spans="1:18">
      <c r="A1860" s="552">
        <v>1855</v>
      </c>
      <c r="B1860" s="403">
        <v>43529.705555555556</v>
      </c>
      <c r="C1860" t="s">
        <v>97</v>
      </c>
      <c r="D1860">
        <v>0.01</v>
      </c>
      <c r="E1860" t="s">
        <v>253</v>
      </c>
      <c r="F1860">
        <v>1.1304000000000001</v>
      </c>
      <c r="I1860" s="403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502</v>
      </c>
      <c r="Q1860">
        <v>743</v>
      </c>
      <c r="R1860" t="s">
        <v>97</v>
      </c>
    </row>
    <row r="1861" spans="1:18">
      <c r="A1861" s="552">
        <v>1856</v>
      </c>
      <c r="B1861" s="403">
        <v>43529.810416666667</v>
      </c>
      <c r="C1861" t="s">
        <v>97</v>
      </c>
      <c r="D1861">
        <v>0.01</v>
      </c>
      <c r="E1861" t="s">
        <v>253</v>
      </c>
      <c r="F1861">
        <v>1.1301000000000001</v>
      </c>
      <c r="I1861" s="403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502</v>
      </c>
      <c r="Q1861">
        <v>744</v>
      </c>
      <c r="R1861" t="s">
        <v>97</v>
      </c>
    </row>
    <row r="1862" spans="1:18">
      <c r="A1862" s="552">
        <v>1858</v>
      </c>
      <c r="B1862" s="403">
        <v>43530.640277777777</v>
      </c>
      <c r="C1862" t="s">
        <v>97</v>
      </c>
      <c r="D1862">
        <v>0.01</v>
      </c>
      <c r="E1862" t="s">
        <v>253</v>
      </c>
      <c r="F1862">
        <v>1.1315999999999999</v>
      </c>
      <c r="I1862" s="403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502</v>
      </c>
      <c r="Q1862">
        <v>745</v>
      </c>
      <c r="R1862" t="s">
        <v>97</v>
      </c>
    </row>
    <row r="1863" spans="1:18">
      <c r="A1863" s="552">
        <v>1860</v>
      </c>
      <c r="B1863" s="403">
        <v>43531.624305555553</v>
      </c>
      <c r="C1863" t="s">
        <v>97</v>
      </c>
      <c r="D1863">
        <v>0.01</v>
      </c>
      <c r="E1863" t="s">
        <v>253</v>
      </c>
      <c r="F1863">
        <v>1.1261000000000001</v>
      </c>
      <c r="I1863" s="403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490</v>
      </c>
      <c r="Q1863">
        <v>746</v>
      </c>
      <c r="R1863" t="s">
        <v>97</v>
      </c>
    </row>
    <row r="1864" spans="1:18">
      <c r="A1864" s="552">
        <v>1861</v>
      </c>
      <c r="B1864" s="403">
        <v>43531.633333333331</v>
      </c>
      <c r="C1864" t="s">
        <v>97</v>
      </c>
      <c r="D1864">
        <v>0.01</v>
      </c>
      <c r="E1864" t="s">
        <v>253</v>
      </c>
      <c r="F1864">
        <v>1.1251</v>
      </c>
      <c r="I1864" s="403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490</v>
      </c>
      <c r="Q1864">
        <v>747</v>
      </c>
      <c r="R1864" t="s">
        <v>97</v>
      </c>
    </row>
    <row r="1865" spans="1:18">
      <c r="A1865" s="552">
        <v>1862</v>
      </c>
      <c r="B1865" s="403">
        <v>43531.651388888888</v>
      </c>
      <c r="C1865" t="s">
        <v>97</v>
      </c>
      <c r="D1865">
        <v>0.01</v>
      </c>
      <c r="E1865" t="s">
        <v>253</v>
      </c>
      <c r="F1865">
        <v>1.1241000000000001</v>
      </c>
      <c r="I1865" s="403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490</v>
      </c>
      <c r="Q1865">
        <v>748</v>
      </c>
      <c r="R1865" t="s">
        <v>97</v>
      </c>
    </row>
    <row r="1866" spans="1:18">
      <c r="A1866" s="552">
        <v>1864</v>
      </c>
      <c r="B1866" s="403">
        <v>43531.750694444447</v>
      </c>
      <c r="C1866" t="s">
        <v>97</v>
      </c>
      <c r="D1866">
        <v>0.01</v>
      </c>
      <c r="E1866" t="s">
        <v>253</v>
      </c>
      <c r="F1866">
        <v>1.1211</v>
      </c>
      <c r="I1866" s="403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502</v>
      </c>
      <c r="Q1866">
        <v>749</v>
      </c>
      <c r="R1866" t="s">
        <v>97</v>
      </c>
    </row>
    <row r="1867" spans="1:18">
      <c r="A1867" s="552">
        <v>1865</v>
      </c>
      <c r="B1867" s="403">
        <v>43531.772222222222</v>
      </c>
      <c r="C1867" t="s">
        <v>97</v>
      </c>
      <c r="D1867">
        <v>0.01</v>
      </c>
      <c r="E1867" t="s">
        <v>253</v>
      </c>
      <c r="F1867">
        <v>1.1223000000000001</v>
      </c>
      <c r="I1867" s="403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961</v>
      </c>
      <c r="Q1867">
        <v>749</v>
      </c>
      <c r="R1867" t="s">
        <v>97</v>
      </c>
    </row>
    <row r="1868" spans="1:18">
      <c r="A1868" s="552">
        <v>1867</v>
      </c>
      <c r="B1868" s="403">
        <v>43532.292361111111</v>
      </c>
      <c r="C1868" t="s">
        <v>97</v>
      </c>
      <c r="D1868">
        <v>0.01</v>
      </c>
      <c r="E1868" t="s">
        <v>253</v>
      </c>
      <c r="F1868">
        <v>1.1201000000000001</v>
      </c>
      <c r="I1868" s="403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502</v>
      </c>
      <c r="Q1868">
        <v>750</v>
      </c>
      <c r="R1868" t="s">
        <v>97</v>
      </c>
    </row>
    <row r="1869" spans="1:18">
      <c r="A1869" s="552">
        <v>1868</v>
      </c>
      <c r="B1869" s="403">
        <v>43532.455555555556</v>
      </c>
      <c r="C1869" t="s">
        <v>97</v>
      </c>
      <c r="D1869">
        <v>0.01</v>
      </c>
      <c r="E1869" t="s">
        <v>253</v>
      </c>
      <c r="F1869">
        <v>1.1214</v>
      </c>
      <c r="I1869" s="403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939</v>
      </c>
      <c r="Q1869">
        <v>750</v>
      </c>
      <c r="R1869" t="s">
        <v>97</v>
      </c>
    </row>
    <row r="1870" spans="1:18">
      <c r="A1870" s="552">
        <v>1869</v>
      </c>
      <c r="B1870" s="403">
        <v>43532.605555555558</v>
      </c>
      <c r="C1870" t="s">
        <v>97</v>
      </c>
      <c r="D1870">
        <v>0.01</v>
      </c>
      <c r="E1870" t="s">
        <v>253</v>
      </c>
      <c r="F1870">
        <v>1.1227</v>
      </c>
      <c r="I1870" s="403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938</v>
      </c>
      <c r="Q1870">
        <v>750</v>
      </c>
      <c r="R1870" t="s">
        <v>97</v>
      </c>
    </row>
    <row r="1871" spans="1:18">
      <c r="A1871" s="552">
        <v>1870</v>
      </c>
      <c r="B1871" s="403">
        <v>43532.724305555559</v>
      </c>
      <c r="C1871" t="s">
        <v>97</v>
      </c>
      <c r="D1871">
        <v>0.02</v>
      </c>
      <c r="E1871" t="s">
        <v>253</v>
      </c>
      <c r="F1871">
        <v>1.1241000000000001</v>
      </c>
      <c r="I1871" s="403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940</v>
      </c>
      <c r="Q1871">
        <v>750</v>
      </c>
      <c r="R1871" t="s">
        <v>97</v>
      </c>
    </row>
    <row r="1872" spans="1:18">
      <c r="A1872" s="552">
        <v>1871</v>
      </c>
      <c r="B1872" s="403">
        <v>43535.960416666669</v>
      </c>
      <c r="C1872" t="s">
        <v>97</v>
      </c>
      <c r="D1872">
        <v>0.03</v>
      </c>
      <c r="E1872" t="s">
        <v>253</v>
      </c>
      <c r="F1872">
        <v>1.1256999999999999</v>
      </c>
      <c r="I1872" s="403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942</v>
      </c>
      <c r="Q1872">
        <v>750</v>
      </c>
      <c r="R1872" t="s">
        <v>97</v>
      </c>
    </row>
    <row r="1873" spans="1:18">
      <c r="A1873" s="552">
        <v>1874</v>
      </c>
      <c r="B1873" s="403">
        <v>43536.395138888889</v>
      </c>
      <c r="C1873" t="s">
        <v>97</v>
      </c>
      <c r="D1873">
        <v>0.04</v>
      </c>
      <c r="E1873" t="s">
        <v>253</v>
      </c>
      <c r="F1873">
        <v>1.1273</v>
      </c>
      <c r="I1873" s="403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943</v>
      </c>
      <c r="Q1873">
        <v>750</v>
      </c>
      <c r="R1873" t="s">
        <v>97</v>
      </c>
    </row>
    <row r="1874" spans="1:18">
      <c r="A1874" s="552">
        <v>1880</v>
      </c>
      <c r="B1874" s="403">
        <v>43536.686111111114</v>
      </c>
      <c r="C1874" t="s">
        <v>97</v>
      </c>
      <c r="D1874">
        <v>0.06</v>
      </c>
      <c r="E1874" t="s">
        <v>253</v>
      </c>
      <c r="F1874">
        <v>1.1292</v>
      </c>
      <c r="I1874" s="403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944</v>
      </c>
      <c r="Q1874">
        <v>750</v>
      </c>
      <c r="R1874" t="s">
        <v>97</v>
      </c>
    </row>
    <row r="1875" spans="1:18">
      <c r="A1875" s="552">
        <v>1887</v>
      </c>
      <c r="B1875" s="403">
        <v>43537.828472222223</v>
      </c>
      <c r="C1875" t="s">
        <v>97</v>
      </c>
      <c r="D1875">
        <v>0.09</v>
      </c>
      <c r="E1875" t="s">
        <v>253</v>
      </c>
      <c r="F1875">
        <v>1.1315</v>
      </c>
      <c r="I1875" s="403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941</v>
      </c>
      <c r="Q1875">
        <v>750</v>
      </c>
      <c r="R1875" t="s">
        <v>97</v>
      </c>
    </row>
    <row r="1876" spans="1:18">
      <c r="A1876" s="552">
        <v>1893</v>
      </c>
      <c r="B1876" s="403">
        <v>43539.634722222225</v>
      </c>
      <c r="C1876" t="s">
        <v>97</v>
      </c>
      <c r="D1876">
        <v>0.13</v>
      </c>
      <c r="E1876" t="s">
        <v>253</v>
      </c>
      <c r="F1876">
        <v>1.1341000000000001</v>
      </c>
      <c r="I1876" s="403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937</v>
      </c>
      <c r="Q1876">
        <v>750</v>
      </c>
      <c r="R1876" t="s">
        <v>97</v>
      </c>
    </row>
    <row r="1877" spans="1:18">
      <c r="A1877" s="552">
        <v>1905</v>
      </c>
      <c r="B1877" s="403">
        <v>43544.811111111114</v>
      </c>
      <c r="C1877" t="s">
        <v>97</v>
      </c>
      <c r="D1877">
        <v>0.32</v>
      </c>
      <c r="E1877" t="s">
        <v>253</v>
      </c>
      <c r="F1877">
        <v>1.1423000000000001</v>
      </c>
      <c r="I1877" s="403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935</v>
      </c>
      <c r="Q1877">
        <v>750</v>
      </c>
      <c r="R1877" t="s">
        <v>97</v>
      </c>
    </row>
    <row r="1878" spans="1:18">
      <c r="A1878" s="552">
        <v>1912</v>
      </c>
      <c r="B1878" s="403">
        <v>43545.495138888888</v>
      </c>
      <c r="C1878" t="s">
        <v>97</v>
      </c>
      <c r="D1878">
        <v>0.2</v>
      </c>
      <c r="E1878" t="s">
        <v>253</v>
      </c>
      <c r="F1878">
        <v>1.1384000000000001</v>
      </c>
      <c r="I1878" s="403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936</v>
      </c>
      <c r="Q1878">
        <v>750</v>
      </c>
      <c r="R1878" t="s">
        <v>97</v>
      </c>
    </row>
    <row r="1879" spans="1:18">
      <c r="A1879" s="552">
        <v>1872</v>
      </c>
      <c r="B1879" s="403">
        <v>43535.963888888888</v>
      </c>
      <c r="C1879" t="s">
        <v>96</v>
      </c>
      <c r="D1879">
        <v>0.01</v>
      </c>
      <c r="E1879" t="s">
        <v>253</v>
      </c>
      <c r="F1879">
        <v>1.1264000000000001</v>
      </c>
      <c r="I1879" s="403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502</v>
      </c>
      <c r="Q1879">
        <v>751</v>
      </c>
      <c r="R1879" t="s">
        <v>96</v>
      </c>
    </row>
    <row r="1880" spans="1:18">
      <c r="A1880" s="552">
        <v>1873</v>
      </c>
      <c r="B1880" s="403">
        <v>43536.249305555553</v>
      </c>
      <c r="C1880" t="s">
        <v>96</v>
      </c>
      <c r="D1880">
        <v>0.01</v>
      </c>
      <c r="E1880" t="s">
        <v>253</v>
      </c>
      <c r="F1880">
        <v>1.1252</v>
      </c>
      <c r="I1880" s="403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950</v>
      </c>
      <c r="Q1880">
        <v>751</v>
      </c>
      <c r="R1880" t="s">
        <v>96</v>
      </c>
    </row>
    <row r="1881" spans="1:18">
      <c r="A1881" s="552">
        <v>1875</v>
      </c>
      <c r="B1881" s="403">
        <v>43536.44027777778</v>
      </c>
      <c r="C1881" t="s">
        <v>96</v>
      </c>
      <c r="D1881">
        <v>0.01</v>
      </c>
      <c r="E1881" t="s">
        <v>253</v>
      </c>
      <c r="F1881">
        <v>1.1279999999999999</v>
      </c>
      <c r="I1881" s="403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502</v>
      </c>
      <c r="Q1881">
        <v>752</v>
      </c>
      <c r="R1881" t="s">
        <v>96</v>
      </c>
    </row>
    <row r="1882" spans="1:18">
      <c r="A1882" s="552">
        <v>1876</v>
      </c>
      <c r="B1882" s="403">
        <v>43536.50277777778</v>
      </c>
      <c r="C1882" t="s">
        <v>96</v>
      </c>
      <c r="D1882">
        <v>0.01</v>
      </c>
      <c r="E1882" t="s">
        <v>253</v>
      </c>
      <c r="F1882">
        <v>1.1267</v>
      </c>
      <c r="I1882" s="403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608</v>
      </c>
      <c r="Q1882">
        <v>752</v>
      </c>
      <c r="R1882" t="s">
        <v>96</v>
      </c>
    </row>
    <row r="1883" spans="1:18">
      <c r="A1883" s="552">
        <v>1877</v>
      </c>
      <c r="B1883" s="403">
        <v>43536.527083333334</v>
      </c>
      <c r="C1883" t="s">
        <v>96</v>
      </c>
      <c r="D1883">
        <v>0.01</v>
      </c>
      <c r="E1883" t="s">
        <v>253</v>
      </c>
      <c r="F1883">
        <v>1.1254</v>
      </c>
      <c r="I1883" s="403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609</v>
      </c>
      <c r="Q1883">
        <v>752</v>
      </c>
      <c r="R1883" t="s">
        <v>96</v>
      </c>
    </row>
    <row r="1884" spans="1:18">
      <c r="A1884" s="552">
        <v>1878</v>
      </c>
      <c r="B1884" s="403">
        <v>43536.577777777777</v>
      </c>
      <c r="C1884" t="s">
        <v>96</v>
      </c>
      <c r="D1884">
        <v>0.01</v>
      </c>
      <c r="E1884" t="s">
        <v>253</v>
      </c>
      <c r="F1884">
        <v>1.1281000000000001</v>
      </c>
      <c r="I1884" s="403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502</v>
      </c>
      <c r="Q1884">
        <v>753</v>
      </c>
      <c r="R1884" t="s">
        <v>96</v>
      </c>
    </row>
    <row r="1885" spans="1:18">
      <c r="A1885" s="552">
        <v>1879</v>
      </c>
      <c r="B1885" s="403">
        <v>43536.663194444445</v>
      </c>
      <c r="C1885" t="s">
        <v>96</v>
      </c>
      <c r="D1885">
        <v>0.01</v>
      </c>
      <c r="E1885" t="s">
        <v>253</v>
      </c>
      <c r="F1885">
        <v>1.1269</v>
      </c>
      <c r="I1885" s="403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610</v>
      </c>
      <c r="Q1885">
        <v>753</v>
      </c>
      <c r="R1885" t="s">
        <v>96</v>
      </c>
    </row>
    <row r="1886" spans="1:18">
      <c r="A1886" s="552">
        <v>1881</v>
      </c>
      <c r="B1886" s="403">
        <v>43536.706944444442</v>
      </c>
      <c r="C1886" t="s">
        <v>96</v>
      </c>
      <c r="D1886">
        <v>0.01</v>
      </c>
      <c r="E1886" t="s">
        <v>253</v>
      </c>
      <c r="F1886">
        <v>1.1274999999999999</v>
      </c>
      <c r="I1886" s="403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490</v>
      </c>
      <c r="Q1886">
        <v>754</v>
      </c>
      <c r="R1886" t="s">
        <v>96</v>
      </c>
    </row>
    <row r="1887" spans="1:18">
      <c r="A1887" s="552">
        <v>1882</v>
      </c>
      <c r="B1887" s="403">
        <v>43536.762499999997</v>
      </c>
      <c r="C1887" t="s">
        <v>96</v>
      </c>
      <c r="D1887">
        <v>0.01</v>
      </c>
      <c r="E1887" t="s">
        <v>253</v>
      </c>
      <c r="F1887">
        <v>1.1292</v>
      </c>
      <c r="I1887" s="403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502</v>
      </c>
      <c r="Q1887">
        <v>755</v>
      </c>
      <c r="R1887" t="s">
        <v>96</v>
      </c>
    </row>
    <row r="1888" spans="1:18">
      <c r="A1888" s="552">
        <v>1883</v>
      </c>
      <c r="B1888" s="403">
        <v>43536.869444444441</v>
      </c>
      <c r="C1888" t="s">
        <v>96</v>
      </c>
      <c r="D1888">
        <v>0.01</v>
      </c>
      <c r="E1888" t="s">
        <v>253</v>
      </c>
      <c r="F1888">
        <v>1.1298999999999999</v>
      </c>
      <c r="I1888" s="403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502</v>
      </c>
      <c r="Q1888">
        <v>756</v>
      </c>
      <c r="R1888" t="s">
        <v>96</v>
      </c>
    </row>
    <row r="1889" spans="1:18">
      <c r="A1889" s="552">
        <v>1884</v>
      </c>
      <c r="B1889" s="403">
        <v>43536.909722222219</v>
      </c>
      <c r="C1889" t="s">
        <v>96</v>
      </c>
      <c r="D1889">
        <v>0.01</v>
      </c>
      <c r="E1889" t="s">
        <v>253</v>
      </c>
      <c r="F1889">
        <v>1.1286</v>
      </c>
      <c r="I1889" s="403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611</v>
      </c>
      <c r="Q1889">
        <v>756</v>
      </c>
      <c r="R1889" t="s">
        <v>96</v>
      </c>
    </row>
    <row r="1890" spans="1:18">
      <c r="A1890" s="552">
        <v>1885</v>
      </c>
      <c r="B1890" s="403">
        <v>43537.693749999999</v>
      </c>
      <c r="C1890" t="s">
        <v>96</v>
      </c>
      <c r="D1890">
        <v>0.01</v>
      </c>
      <c r="E1890" t="s">
        <v>253</v>
      </c>
      <c r="F1890">
        <v>1.1302000000000001</v>
      </c>
      <c r="I1890" s="403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502</v>
      </c>
      <c r="Q1890">
        <v>757</v>
      </c>
      <c r="R1890" t="s">
        <v>96</v>
      </c>
    </row>
    <row r="1891" spans="1:18">
      <c r="A1891" s="552">
        <v>1886</v>
      </c>
      <c r="B1891" s="403">
        <v>43537.77847222222</v>
      </c>
      <c r="C1891" t="s">
        <v>96</v>
      </c>
      <c r="D1891">
        <v>0.01</v>
      </c>
      <c r="E1891" t="s">
        <v>253</v>
      </c>
      <c r="F1891">
        <v>1.1301000000000001</v>
      </c>
      <c r="I1891" s="403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502</v>
      </c>
      <c r="Q1891">
        <v>758</v>
      </c>
      <c r="R1891" t="s">
        <v>96</v>
      </c>
    </row>
    <row r="1892" spans="1:18">
      <c r="A1892" s="552">
        <v>1888</v>
      </c>
      <c r="B1892" s="403">
        <v>43538.361805555556</v>
      </c>
      <c r="C1892" t="s">
        <v>96</v>
      </c>
      <c r="D1892">
        <v>0.01</v>
      </c>
      <c r="E1892" t="s">
        <v>253</v>
      </c>
      <c r="F1892">
        <v>1.1324000000000001</v>
      </c>
      <c r="I1892" s="403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502</v>
      </c>
      <c r="Q1892">
        <v>759</v>
      </c>
      <c r="R1892" t="s">
        <v>96</v>
      </c>
    </row>
    <row r="1893" spans="1:18">
      <c r="A1893" s="552">
        <v>1889</v>
      </c>
      <c r="B1893" s="403">
        <v>43538.448611111111</v>
      </c>
      <c r="C1893" t="s">
        <v>96</v>
      </c>
      <c r="D1893">
        <v>0.01</v>
      </c>
      <c r="E1893" t="s">
        <v>253</v>
      </c>
      <c r="F1893">
        <v>1.1312</v>
      </c>
      <c r="I1893" s="403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949</v>
      </c>
      <c r="Q1893">
        <v>759</v>
      </c>
      <c r="R1893" t="s">
        <v>96</v>
      </c>
    </row>
    <row r="1894" spans="1:18">
      <c r="A1894" s="552">
        <v>1890</v>
      </c>
      <c r="B1894" s="403">
        <v>43538.53402777778</v>
      </c>
      <c r="C1894" t="s">
        <v>96</v>
      </c>
      <c r="D1894">
        <v>0.01</v>
      </c>
      <c r="E1894" t="s">
        <v>253</v>
      </c>
      <c r="F1894">
        <v>1.1298999999999999</v>
      </c>
      <c r="I1894" s="403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948</v>
      </c>
      <c r="Q1894">
        <v>759</v>
      </c>
      <c r="R1894" t="s">
        <v>96</v>
      </c>
    </row>
    <row r="1895" spans="1:18">
      <c r="A1895" s="552">
        <v>1891</v>
      </c>
      <c r="B1895" s="403">
        <v>43539.370138888888</v>
      </c>
      <c r="C1895" t="s">
        <v>96</v>
      </c>
      <c r="D1895">
        <v>0.01</v>
      </c>
      <c r="E1895" t="s">
        <v>253</v>
      </c>
      <c r="F1895">
        <v>1.1322000000000001</v>
      </c>
      <c r="I1895" s="403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502</v>
      </c>
      <c r="Q1895">
        <v>760</v>
      </c>
      <c r="R1895" t="s">
        <v>96</v>
      </c>
    </row>
    <row r="1896" spans="1:18">
      <c r="A1896" s="552">
        <v>1892</v>
      </c>
      <c r="B1896" s="403">
        <v>43539.572222222225</v>
      </c>
      <c r="C1896" t="s">
        <v>96</v>
      </c>
      <c r="D1896">
        <v>0.01</v>
      </c>
      <c r="E1896" t="s">
        <v>253</v>
      </c>
      <c r="F1896">
        <v>1.131</v>
      </c>
      <c r="I1896" s="403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612</v>
      </c>
      <c r="Q1896">
        <v>760</v>
      </c>
      <c r="R1896" t="s">
        <v>96</v>
      </c>
    </row>
    <row r="1897" spans="1:18">
      <c r="A1897" s="552">
        <v>1894</v>
      </c>
      <c r="B1897" s="403">
        <v>43539.675694444442</v>
      </c>
      <c r="C1897" t="s">
        <v>96</v>
      </c>
      <c r="D1897">
        <v>0.01</v>
      </c>
      <c r="E1897" t="s">
        <v>253</v>
      </c>
      <c r="F1897">
        <v>1.1328</v>
      </c>
      <c r="I1897" s="403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490</v>
      </c>
      <c r="Q1897">
        <v>761</v>
      </c>
      <c r="R1897" t="s">
        <v>96</v>
      </c>
    </row>
    <row r="1898" spans="1:18">
      <c r="A1898" s="552">
        <v>1895</v>
      </c>
      <c r="B1898" s="403">
        <v>43539.705555555556</v>
      </c>
      <c r="C1898" t="s">
        <v>96</v>
      </c>
      <c r="D1898">
        <v>0.01</v>
      </c>
      <c r="E1898" t="s">
        <v>253</v>
      </c>
      <c r="F1898">
        <v>1.1335</v>
      </c>
      <c r="I1898" s="403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502</v>
      </c>
      <c r="Q1898">
        <v>762</v>
      </c>
      <c r="R1898" t="s">
        <v>96</v>
      </c>
    </row>
    <row r="1899" spans="1:18">
      <c r="A1899" s="552">
        <v>1896</v>
      </c>
      <c r="B1899" s="403">
        <v>43539.729166666664</v>
      </c>
      <c r="C1899" t="s">
        <v>96</v>
      </c>
      <c r="D1899">
        <v>0.01</v>
      </c>
      <c r="E1899" t="s">
        <v>253</v>
      </c>
      <c r="F1899">
        <v>1.1322000000000001</v>
      </c>
      <c r="I1899" s="403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947</v>
      </c>
      <c r="Q1899">
        <v>762</v>
      </c>
      <c r="R1899" t="s">
        <v>96</v>
      </c>
    </row>
    <row r="1900" spans="1:18">
      <c r="A1900" s="552">
        <v>1897</v>
      </c>
      <c r="B1900" s="403">
        <v>43542.582638888889</v>
      </c>
      <c r="C1900" t="s">
        <v>96</v>
      </c>
      <c r="D1900">
        <v>0.01</v>
      </c>
      <c r="E1900" t="s">
        <v>253</v>
      </c>
      <c r="F1900">
        <v>1.1349</v>
      </c>
      <c r="I1900" s="403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502</v>
      </c>
      <c r="Q1900">
        <v>763</v>
      </c>
      <c r="R1900" t="s">
        <v>96</v>
      </c>
    </row>
    <row r="1901" spans="1:18">
      <c r="A1901" s="552">
        <v>1898</v>
      </c>
      <c r="B1901" s="403">
        <v>43542.684027777781</v>
      </c>
      <c r="C1901" t="s">
        <v>96</v>
      </c>
      <c r="D1901">
        <v>0.01</v>
      </c>
      <c r="E1901" t="s">
        <v>253</v>
      </c>
      <c r="F1901">
        <v>1.1336999999999999</v>
      </c>
      <c r="I1901" s="403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946</v>
      </c>
      <c r="Q1901">
        <v>763</v>
      </c>
      <c r="R1901" t="s">
        <v>96</v>
      </c>
    </row>
    <row r="1902" spans="1:18">
      <c r="A1902" s="552">
        <v>1899</v>
      </c>
      <c r="B1902" s="403">
        <v>43543.573611111111</v>
      </c>
      <c r="C1902" t="s">
        <v>96</v>
      </c>
      <c r="D1902">
        <v>0.01</v>
      </c>
      <c r="E1902" t="s">
        <v>253</v>
      </c>
      <c r="F1902">
        <v>1.1349</v>
      </c>
      <c r="I1902" s="403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490</v>
      </c>
      <c r="Q1902">
        <v>764</v>
      </c>
      <c r="R1902" t="s">
        <v>96</v>
      </c>
    </row>
    <row r="1903" spans="1:18">
      <c r="A1903" s="552">
        <v>1900</v>
      </c>
      <c r="B1903" s="403">
        <v>43543.65</v>
      </c>
      <c r="C1903" t="s">
        <v>96</v>
      </c>
      <c r="D1903">
        <v>0.01</v>
      </c>
      <c r="E1903" t="s">
        <v>253</v>
      </c>
      <c r="F1903">
        <v>1.1343000000000001</v>
      </c>
      <c r="I1903" s="403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502</v>
      </c>
      <c r="Q1903">
        <v>765</v>
      </c>
      <c r="R1903" t="s">
        <v>96</v>
      </c>
    </row>
    <row r="1904" spans="1:18">
      <c r="A1904" s="552">
        <v>1901</v>
      </c>
      <c r="B1904" s="403">
        <v>43543.71875</v>
      </c>
      <c r="C1904" t="s">
        <v>96</v>
      </c>
      <c r="D1904">
        <v>0.01</v>
      </c>
      <c r="E1904" t="s">
        <v>253</v>
      </c>
      <c r="F1904">
        <v>1.1346000000000001</v>
      </c>
      <c r="I1904" s="403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502</v>
      </c>
      <c r="Q1904">
        <v>766</v>
      </c>
      <c r="R1904" t="s">
        <v>96</v>
      </c>
    </row>
    <row r="1905" spans="1:18">
      <c r="A1905" s="552">
        <v>1902</v>
      </c>
      <c r="B1905" s="403">
        <v>43544.404861111114</v>
      </c>
      <c r="C1905" t="s">
        <v>96</v>
      </c>
      <c r="D1905">
        <v>0.01</v>
      </c>
      <c r="E1905" t="s">
        <v>253</v>
      </c>
      <c r="F1905">
        <v>1.1338999999999999</v>
      </c>
      <c r="I1905" s="403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502</v>
      </c>
      <c r="Q1905">
        <v>767</v>
      </c>
      <c r="R1905" t="s">
        <v>96</v>
      </c>
    </row>
    <row r="1906" spans="1:18">
      <c r="A1906" s="552">
        <v>1903</v>
      </c>
      <c r="B1906" s="403">
        <v>43544.548611111109</v>
      </c>
      <c r="C1906" t="s">
        <v>96</v>
      </c>
      <c r="D1906">
        <v>0.01</v>
      </c>
      <c r="E1906" t="s">
        <v>253</v>
      </c>
      <c r="F1906">
        <v>1.1362000000000001</v>
      </c>
      <c r="I1906" s="403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502</v>
      </c>
      <c r="Q1906">
        <v>768</v>
      </c>
      <c r="R1906" t="s">
        <v>96</v>
      </c>
    </row>
    <row r="1907" spans="1:18">
      <c r="A1907" s="552">
        <v>1904</v>
      </c>
      <c r="B1907" s="403">
        <v>43544.698611111111</v>
      </c>
      <c r="C1907" t="s">
        <v>96</v>
      </c>
      <c r="D1907">
        <v>0.01</v>
      </c>
      <c r="E1907" t="s">
        <v>253</v>
      </c>
      <c r="F1907">
        <v>1.135</v>
      </c>
      <c r="I1907" s="403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945</v>
      </c>
      <c r="Q1907">
        <v>768</v>
      </c>
      <c r="R1907" t="s">
        <v>96</v>
      </c>
    </row>
    <row r="1908" spans="1:18">
      <c r="A1908" s="552">
        <v>1906</v>
      </c>
      <c r="B1908" s="403">
        <v>43544.820833333331</v>
      </c>
      <c r="C1908" t="s">
        <v>96</v>
      </c>
      <c r="D1908">
        <v>0.01</v>
      </c>
      <c r="E1908" t="s">
        <v>253</v>
      </c>
      <c r="F1908">
        <v>1.1435</v>
      </c>
      <c r="I1908" s="403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490</v>
      </c>
      <c r="Q1908">
        <v>769</v>
      </c>
      <c r="R1908" t="s">
        <v>96</v>
      </c>
    </row>
    <row r="1909" spans="1:18">
      <c r="A1909" s="552">
        <v>1907</v>
      </c>
      <c r="B1909" s="403">
        <v>43544.838194444441</v>
      </c>
      <c r="C1909" t="s">
        <v>96</v>
      </c>
      <c r="D1909">
        <v>0.01</v>
      </c>
      <c r="E1909" t="s">
        <v>253</v>
      </c>
      <c r="F1909">
        <v>1.1444000000000001</v>
      </c>
      <c r="I1909" s="403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490</v>
      </c>
      <c r="Q1909">
        <v>770</v>
      </c>
      <c r="R1909" t="s">
        <v>96</v>
      </c>
    </row>
    <row r="1910" spans="1:18">
      <c r="A1910" s="552">
        <v>1908</v>
      </c>
      <c r="B1910" s="403">
        <v>43544.847222222219</v>
      </c>
      <c r="C1910" t="s">
        <v>96</v>
      </c>
      <c r="D1910">
        <v>0.01</v>
      </c>
      <c r="E1910" t="s">
        <v>253</v>
      </c>
      <c r="F1910">
        <v>1.1432</v>
      </c>
      <c r="I1910" s="403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623</v>
      </c>
      <c r="Q1910">
        <v>770</v>
      </c>
      <c r="R1910" t="s">
        <v>96</v>
      </c>
    </row>
    <row r="1911" spans="1:18">
      <c r="A1911" s="552">
        <v>1909</v>
      </c>
      <c r="B1911" s="403">
        <v>43544.854166666664</v>
      </c>
      <c r="C1911" t="s">
        <v>96</v>
      </c>
      <c r="D1911">
        <v>0.01</v>
      </c>
      <c r="E1911" t="s">
        <v>253</v>
      </c>
      <c r="F1911">
        <v>1.1418999999999999</v>
      </c>
      <c r="I1911" s="403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624</v>
      </c>
      <c r="Q1911">
        <v>770</v>
      </c>
      <c r="R1911" t="s">
        <v>96</v>
      </c>
    </row>
    <row r="1912" spans="1:18">
      <c r="A1912" s="552">
        <v>1910</v>
      </c>
      <c r="B1912" s="403">
        <v>43545.38958333333</v>
      </c>
      <c r="C1912" t="s">
        <v>96</v>
      </c>
      <c r="D1912">
        <v>0.02</v>
      </c>
      <c r="E1912" t="s">
        <v>253</v>
      </c>
      <c r="F1912">
        <v>1.1403000000000001</v>
      </c>
      <c r="I1912" s="403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625</v>
      </c>
      <c r="Q1912">
        <v>770</v>
      </c>
      <c r="R1912" t="s">
        <v>96</v>
      </c>
    </row>
    <row r="1913" spans="1:18">
      <c r="A1913" s="552">
        <v>1911</v>
      </c>
      <c r="B1913" s="403">
        <v>43545.488194444442</v>
      </c>
      <c r="C1913" t="s">
        <v>96</v>
      </c>
      <c r="D1913">
        <v>0.03</v>
      </c>
      <c r="E1913" t="s">
        <v>253</v>
      </c>
      <c r="F1913">
        <v>1.1388</v>
      </c>
      <c r="I1913" s="403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626</v>
      </c>
      <c r="Q1913">
        <v>770</v>
      </c>
      <c r="R1913" t="s">
        <v>96</v>
      </c>
    </row>
    <row r="1914" spans="1:18">
      <c r="A1914" s="552">
        <v>1913</v>
      </c>
      <c r="B1914" s="403">
        <v>43545.662499999999</v>
      </c>
      <c r="C1914" t="s">
        <v>96</v>
      </c>
      <c r="D1914">
        <v>0.04</v>
      </c>
      <c r="E1914" t="s">
        <v>253</v>
      </c>
      <c r="F1914">
        <v>1.1372</v>
      </c>
      <c r="I1914" s="403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627</v>
      </c>
      <c r="Q1914">
        <v>770</v>
      </c>
      <c r="R1914" t="s">
        <v>96</v>
      </c>
    </row>
    <row r="1915" spans="1:18">
      <c r="A1915" s="552">
        <v>1914</v>
      </c>
      <c r="B1915" s="403">
        <v>43545.719444444447</v>
      </c>
      <c r="C1915" t="s">
        <v>96</v>
      </c>
      <c r="D1915">
        <v>0.06</v>
      </c>
      <c r="E1915" t="s">
        <v>253</v>
      </c>
      <c r="F1915">
        <v>1.1353</v>
      </c>
      <c r="I1915" s="403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628</v>
      </c>
      <c r="Q1915">
        <v>770</v>
      </c>
      <c r="R1915" t="s">
        <v>96</v>
      </c>
    </row>
    <row r="1916" spans="1:18">
      <c r="A1916" s="552">
        <v>1915</v>
      </c>
      <c r="B1916" s="403">
        <v>43546.397916666669</v>
      </c>
      <c r="C1916" t="s">
        <v>96</v>
      </c>
      <c r="D1916">
        <v>0.09</v>
      </c>
      <c r="E1916" t="s">
        <v>253</v>
      </c>
      <c r="F1916">
        <v>1.1324000000000001</v>
      </c>
      <c r="I1916" s="403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629</v>
      </c>
      <c r="Q1916">
        <v>770</v>
      </c>
      <c r="R1916" t="s">
        <v>96</v>
      </c>
    </row>
    <row r="1917" spans="1:18">
      <c r="A1917" s="552">
        <v>1917</v>
      </c>
      <c r="B1917" s="403">
        <v>43546.406944444447</v>
      </c>
      <c r="C1917" t="s">
        <v>96</v>
      </c>
      <c r="D1917">
        <v>0.13</v>
      </c>
      <c r="E1917" t="s">
        <v>253</v>
      </c>
      <c r="F1917">
        <v>1.1298999999999999</v>
      </c>
      <c r="I1917" s="403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630</v>
      </c>
      <c r="Q1917">
        <v>770</v>
      </c>
      <c r="R1917" t="s">
        <v>96</v>
      </c>
    </row>
    <row r="1918" spans="1:18">
      <c r="A1918" s="552">
        <v>1926</v>
      </c>
      <c r="B1918" s="403">
        <v>43550.871527777781</v>
      </c>
      <c r="C1918" t="s">
        <v>96</v>
      </c>
      <c r="D1918">
        <v>0.2</v>
      </c>
      <c r="E1918" t="s">
        <v>253</v>
      </c>
      <c r="F1918">
        <v>1.1266</v>
      </c>
      <c r="I1918" s="403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631</v>
      </c>
      <c r="Q1918">
        <v>770</v>
      </c>
      <c r="R1918" t="s">
        <v>96</v>
      </c>
    </row>
    <row r="1919" spans="1:18">
      <c r="A1919" s="552">
        <v>1936</v>
      </c>
      <c r="B1919" s="403">
        <v>43552.52847222222</v>
      </c>
      <c r="C1919" t="s">
        <v>96</v>
      </c>
      <c r="D1919">
        <v>0.32</v>
      </c>
      <c r="E1919" t="s">
        <v>253</v>
      </c>
      <c r="F1919">
        <v>1.1227</v>
      </c>
      <c r="I1919" s="403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632</v>
      </c>
      <c r="Q1919">
        <v>770</v>
      </c>
      <c r="R1919" t="s">
        <v>96</v>
      </c>
    </row>
    <row r="1920" spans="1:18">
      <c r="A1920" s="552">
        <v>1970</v>
      </c>
      <c r="B1920" s="403">
        <v>43579.768055555556</v>
      </c>
      <c r="C1920" t="s">
        <v>96</v>
      </c>
      <c r="D1920">
        <v>0.52</v>
      </c>
      <c r="E1920" t="s">
        <v>253</v>
      </c>
      <c r="F1920">
        <v>1.1178999999999999</v>
      </c>
      <c r="I1920" s="403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633</v>
      </c>
      <c r="Q1920">
        <v>770</v>
      </c>
      <c r="R1920" t="s">
        <v>96</v>
      </c>
    </row>
    <row r="1921" spans="1:18">
      <c r="A1921" s="552">
        <v>1973</v>
      </c>
      <c r="B1921" s="403">
        <v>43580.554166666669</v>
      </c>
      <c r="C1921" t="s">
        <v>96</v>
      </c>
      <c r="D1921">
        <v>0.86</v>
      </c>
      <c r="E1921" t="s">
        <v>253</v>
      </c>
      <c r="F1921">
        <v>1.1125</v>
      </c>
      <c r="I1921" s="403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634</v>
      </c>
      <c r="Q1921">
        <v>770</v>
      </c>
      <c r="R1921" t="s">
        <v>96</v>
      </c>
    </row>
    <row r="1922" spans="1:18">
      <c r="A1922" s="552">
        <v>1916</v>
      </c>
      <c r="B1922" s="403">
        <v>43546.402777777781</v>
      </c>
      <c r="C1922" t="s">
        <v>97</v>
      </c>
      <c r="D1922">
        <v>0.01</v>
      </c>
      <c r="E1922" t="s">
        <v>253</v>
      </c>
      <c r="F1922">
        <v>1.1322000000000001</v>
      </c>
      <c r="I1922" s="403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490</v>
      </c>
      <c r="Q1922">
        <v>771</v>
      </c>
      <c r="R1922" t="s">
        <v>97</v>
      </c>
    </row>
    <row r="1923" spans="1:18">
      <c r="A1923" s="552">
        <v>1918</v>
      </c>
      <c r="B1923" s="403">
        <v>43546.410416666666</v>
      </c>
      <c r="C1923" t="s">
        <v>97</v>
      </c>
      <c r="D1923">
        <v>0.01</v>
      </c>
      <c r="E1923" t="s">
        <v>253</v>
      </c>
      <c r="F1923">
        <v>1.1297999999999999</v>
      </c>
      <c r="I1923" s="403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490</v>
      </c>
      <c r="Q1923">
        <v>772</v>
      </c>
      <c r="R1923" t="s">
        <v>97</v>
      </c>
    </row>
    <row r="1924" spans="1:18">
      <c r="A1924" s="552">
        <v>1919</v>
      </c>
      <c r="B1924" s="403">
        <v>43546.418055555558</v>
      </c>
      <c r="C1924" t="s">
        <v>97</v>
      </c>
      <c r="D1924">
        <v>0.01</v>
      </c>
      <c r="E1924" t="s">
        <v>253</v>
      </c>
      <c r="F1924">
        <v>1.131</v>
      </c>
      <c r="I1924" s="403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613</v>
      </c>
      <c r="Q1924">
        <v>772</v>
      </c>
      <c r="R1924" t="s">
        <v>97</v>
      </c>
    </row>
    <row r="1925" spans="1:18">
      <c r="A1925" s="552">
        <v>1920</v>
      </c>
      <c r="B1925" s="403">
        <v>43546.637499999997</v>
      </c>
      <c r="C1925" t="s">
        <v>97</v>
      </c>
      <c r="D1925">
        <v>0.01</v>
      </c>
      <c r="E1925" t="s">
        <v>253</v>
      </c>
      <c r="F1925">
        <v>1.1295999999999999</v>
      </c>
      <c r="I1925" s="403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490</v>
      </c>
      <c r="Q1925">
        <v>773</v>
      </c>
      <c r="R1925" t="s">
        <v>97</v>
      </c>
    </row>
    <row r="1926" spans="1:18">
      <c r="A1926" s="552">
        <v>1921</v>
      </c>
      <c r="B1926" s="403">
        <v>43546.661805555559</v>
      </c>
      <c r="C1926" t="s">
        <v>97</v>
      </c>
      <c r="D1926">
        <v>0.01</v>
      </c>
      <c r="E1926" t="s">
        <v>253</v>
      </c>
      <c r="F1926">
        <v>1.1282000000000001</v>
      </c>
      <c r="I1926" s="403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502</v>
      </c>
      <c r="Q1926">
        <v>774</v>
      </c>
      <c r="R1926" t="s">
        <v>97</v>
      </c>
    </row>
    <row r="1927" spans="1:18">
      <c r="A1927" s="552">
        <v>1922</v>
      </c>
      <c r="B1927" s="403">
        <v>43546.788194444445</v>
      </c>
      <c r="C1927" t="s">
        <v>97</v>
      </c>
      <c r="D1927">
        <v>0.01</v>
      </c>
      <c r="E1927" t="s">
        <v>253</v>
      </c>
      <c r="F1927">
        <v>1.1294999999999999</v>
      </c>
      <c r="I1927" s="403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934</v>
      </c>
      <c r="Q1927">
        <v>774</v>
      </c>
      <c r="R1927" t="s">
        <v>97</v>
      </c>
    </row>
    <row r="1928" spans="1:18">
      <c r="A1928" s="552">
        <v>1923</v>
      </c>
      <c r="B1928" s="403">
        <v>43549.347222222219</v>
      </c>
      <c r="C1928" t="s">
        <v>97</v>
      </c>
      <c r="D1928">
        <v>0.01</v>
      </c>
      <c r="E1928" t="s">
        <v>253</v>
      </c>
      <c r="F1928">
        <v>1.1308</v>
      </c>
      <c r="I1928" s="403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933</v>
      </c>
      <c r="Q1928">
        <v>774</v>
      </c>
      <c r="R1928" t="s">
        <v>97</v>
      </c>
    </row>
    <row r="1929" spans="1:18">
      <c r="A1929" s="552">
        <v>1924</v>
      </c>
      <c r="B1929" s="403">
        <v>43549.422222222223</v>
      </c>
      <c r="C1929" t="s">
        <v>97</v>
      </c>
      <c r="D1929">
        <v>0.02</v>
      </c>
      <c r="E1929" t="s">
        <v>253</v>
      </c>
      <c r="F1929">
        <v>1.1322000000000001</v>
      </c>
      <c r="I1929" s="403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932</v>
      </c>
      <c r="Q1929">
        <v>774</v>
      </c>
      <c r="R1929" t="s">
        <v>97</v>
      </c>
    </row>
    <row r="1930" spans="1:18">
      <c r="A1930" s="552">
        <v>1925</v>
      </c>
      <c r="B1930" s="403">
        <v>43550.70416666667</v>
      </c>
      <c r="C1930" t="s">
        <v>97</v>
      </c>
      <c r="D1930">
        <v>0.01</v>
      </c>
      <c r="E1930" t="s">
        <v>253</v>
      </c>
      <c r="F1930">
        <v>1.1286</v>
      </c>
      <c r="I1930" s="403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502</v>
      </c>
      <c r="Q1930">
        <v>775</v>
      </c>
      <c r="R1930" t="s">
        <v>97</v>
      </c>
    </row>
    <row r="1931" spans="1:18">
      <c r="A1931" s="552">
        <v>1927</v>
      </c>
      <c r="B1931" s="403">
        <v>43551.102083333331</v>
      </c>
      <c r="C1931" t="s">
        <v>97</v>
      </c>
      <c r="D1931">
        <v>0.01</v>
      </c>
      <c r="E1931" t="s">
        <v>253</v>
      </c>
      <c r="F1931">
        <v>1.1264000000000001</v>
      </c>
      <c r="I1931" s="403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502</v>
      </c>
      <c r="Q1931">
        <v>776</v>
      </c>
      <c r="R1931" t="s">
        <v>97</v>
      </c>
    </row>
    <row r="1932" spans="1:18">
      <c r="A1932" s="552">
        <v>1928</v>
      </c>
      <c r="B1932" s="403">
        <v>43551.378472222219</v>
      </c>
      <c r="C1932" t="s">
        <v>97</v>
      </c>
      <c r="D1932">
        <v>0.01</v>
      </c>
      <c r="E1932" t="s">
        <v>253</v>
      </c>
      <c r="F1932">
        <v>1.1259999999999999</v>
      </c>
      <c r="I1932" s="403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502</v>
      </c>
      <c r="Q1932">
        <v>777</v>
      </c>
      <c r="R1932" t="s">
        <v>97</v>
      </c>
    </row>
    <row r="1933" spans="1:18">
      <c r="A1933" s="552">
        <v>1929</v>
      </c>
      <c r="B1933" s="403">
        <v>43551.385416666664</v>
      </c>
      <c r="C1933" t="s">
        <v>97</v>
      </c>
      <c r="D1933">
        <v>0.01</v>
      </c>
      <c r="E1933" t="s">
        <v>253</v>
      </c>
      <c r="F1933">
        <v>1.1272</v>
      </c>
      <c r="I1933" s="403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931</v>
      </c>
      <c r="Q1933">
        <v>777</v>
      </c>
      <c r="R1933" t="s">
        <v>97</v>
      </c>
    </row>
    <row r="1934" spans="1:18">
      <c r="A1934" s="552">
        <v>1930</v>
      </c>
      <c r="B1934" s="403">
        <v>43551.479861111111</v>
      </c>
      <c r="C1934" t="s">
        <v>97</v>
      </c>
      <c r="D1934">
        <v>0.01</v>
      </c>
      <c r="E1934" t="s">
        <v>253</v>
      </c>
      <c r="F1934">
        <v>1.1285000000000001</v>
      </c>
      <c r="I1934" s="403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930</v>
      </c>
      <c r="Q1934">
        <v>777</v>
      </c>
      <c r="R1934" t="s">
        <v>97</v>
      </c>
    </row>
    <row r="1935" spans="1:18">
      <c r="A1935" s="552">
        <v>1931</v>
      </c>
      <c r="B1935" s="403">
        <v>43551.593055555553</v>
      </c>
      <c r="C1935" t="s">
        <v>97</v>
      </c>
      <c r="D1935">
        <v>0.01</v>
      </c>
      <c r="E1935" t="s">
        <v>253</v>
      </c>
      <c r="F1935">
        <v>1.1261000000000001</v>
      </c>
      <c r="I1935" s="403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490</v>
      </c>
      <c r="Q1935">
        <v>778</v>
      </c>
      <c r="R1935" t="s">
        <v>97</v>
      </c>
    </row>
    <row r="1936" spans="1:18">
      <c r="A1936" s="552">
        <v>1932</v>
      </c>
      <c r="B1936" s="403">
        <v>43551.684027777781</v>
      </c>
      <c r="C1936" t="s">
        <v>97</v>
      </c>
      <c r="D1936">
        <v>0.01</v>
      </c>
      <c r="E1936" t="s">
        <v>253</v>
      </c>
      <c r="F1936">
        <v>1.1254</v>
      </c>
      <c r="I1936" s="403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502</v>
      </c>
      <c r="Q1936">
        <v>779</v>
      </c>
      <c r="R1936" t="s">
        <v>97</v>
      </c>
    </row>
    <row r="1937" spans="1:18">
      <c r="A1937" s="552">
        <v>1933</v>
      </c>
      <c r="B1937" s="403">
        <v>43551.756944444445</v>
      </c>
      <c r="C1937" t="s">
        <v>97</v>
      </c>
      <c r="D1937">
        <v>0.01</v>
      </c>
      <c r="E1937" t="s">
        <v>253</v>
      </c>
      <c r="F1937">
        <v>1.1266</v>
      </c>
      <c r="I1937" s="403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929</v>
      </c>
      <c r="Q1937">
        <v>779</v>
      </c>
      <c r="R1937" t="s">
        <v>97</v>
      </c>
    </row>
    <row r="1938" spans="1:18">
      <c r="A1938" s="552">
        <v>1934</v>
      </c>
      <c r="B1938" s="403">
        <v>43552.377083333333</v>
      </c>
      <c r="C1938" t="s">
        <v>97</v>
      </c>
      <c r="D1938">
        <v>0.01</v>
      </c>
      <c r="E1938" t="s">
        <v>253</v>
      </c>
      <c r="F1938">
        <v>1.1238999999999999</v>
      </c>
      <c r="I1938" s="403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502</v>
      </c>
      <c r="Q1938">
        <v>780</v>
      </c>
      <c r="R1938" t="s">
        <v>97</v>
      </c>
    </row>
    <row r="1939" spans="1:18">
      <c r="A1939" s="552">
        <v>1935</v>
      </c>
      <c r="B1939" s="403">
        <v>43552.413888888892</v>
      </c>
      <c r="C1939" t="s">
        <v>97</v>
      </c>
      <c r="D1939">
        <v>0.01</v>
      </c>
      <c r="E1939" t="s">
        <v>253</v>
      </c>
      <c r="F1939">
        <v>1.1251</v>
      </c>
      <c r="I1939" s="403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928</v>
      </c>
      <c r="Q1939">
        <v>780</v>
      </c>
      <c r="R1939" t="s">
        <v>97</v>
      </c>
    </row>
    <row r="1940" spans="1:18">
      <c r="A1940" s="552">
        <v>1937</v>
      </c>
      <c r="B1940" s="403">
        <v>43552.622916666667</v>
      </c>
      <c r="C1940" t="s">
        <v>97</v>
      </c>
      <c r="D1940">
        <v>0.01</v>
      </c>
      <c r="E1940" t="s">
        <v>253</v>
      </c>
      <c r="F1940">
        <v>1.1221000000000001</v>
      </c>
      <c r="I1940" s="403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502</v>
      </c>
      <c r="Q1940">
        <v>781</v>
      </c>
      <c r="R1940" t="s">
        <v>97</v>
      </c>
    </row>
    <row r="1941" spans="1:18">
      <c r="A1941" s="552">
        <v>1938</v>
      </c>
      <c r="B1941" s="403">
        <v>43552.64166666667</v>
      </c>
      <c r="C1941" t="s">
        <v>97</v>
      </c>
      <c r="D1941">
        <v>0.01</v>
      </c>
      <c r="E1941" t="s">
        <v>253</v>
      </c>
      <c r="F1941">
        <v>1.1234</v>
      </c>
      <c r="I1941" s="403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927</v>
      </c>
      <c r="Q1941">
        <v>781</v>
      </c>
      <c r="R1941" t="s">
        <v>97</v>
      </c>
    </row>
    <row r="1942" spans="1:18">
      <c r="A1942" s="552">
        <v>1939</v>
      </c>
      <c r="B1942" s="403">
        <v>43553.490972222222</v>
      </c>
      <c r="C1942" t="s">
        <v>97</v>
      </c>
      <c r="D1942">
        <v>0.01</v>
      </c>
      <c r="E1942" t="s">
        <v>253</v>
      </c>
      <c r="F1942">
        <v>1.1222000000000001</v>
      </c>
      <c r="I1942" s="403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502</v>
      </c>
      <c r="Q1942">
        <v>782</v>
      </c>
      <c r="R1942" t="s">
        <v>97</v>
      </c>
    </row>
    <row r="1943" spans="1:18">
      <c r="A1943" s="552">
        <v>1940</v>
      </c>
      <c r="B1943" s="403">
        <v>43553.53402777778</v>
      </c>
      <c r="C1943" t="s">
        <v>97</v>
      </c>
      <c r="D1943">
        <v>0.01</v>
      </c>
      <c r="E1943" t="s">
        <v>253</v>
      </c>
      <c r="F1943">
        <v>1.1234999999999999</v>
      </c>
      <c r="I1943" s="403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926</v>
      </c>
      <c r="Q1943">
        <v>782</v>
      </c>
      <c r="R1943" t="s">
        <v>97</v>
      </c>
    </row>
    <row r="1944" spans="1:18">
      <c r="A1944" s="552">
        <v>1941</v>
      </c>
      <c r="B1944" s="403">
        <v>43553.790277777778</v>
      </c>
      <c r="C1944" t="s">
        <v>97</v>
      </c>
      <c r="D1944">
        <v>0.01</v>
      </c>
      <c r="E1944" t="s">
        <v>253</v>
      </c>
      <c r="F1944">
        <v>1.1218999999999999</v>
      </c>
      <c r="I1944" s="403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502</v>
      </c>
      <c r="Q1944">
        <v>783</v>
      </c>
      <c r="R1944" t="s">
        <v>97</v>
      </c>
    </row>
    <row r="1945" spans="1:18">
      <c r="A1945" s="552">
        <v>1942</v>
      </c>
      <c r="B1945" s="403">
        <v>43556.201388888891</v>
      </c>
      <c r="C1945" t="s">
        <v>97</v>
      </c>
      <c r="D1945">
        <v>0.01</v>
      </c>
      <c r="E1945" t="s">
        <v>253</v>
      </c>
      <c r="F1945">
        <v>1.1231</v>
      </c>
      <c r="I1945" s="403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925</v>
      </c>
      <c r="Q1945">
        <v>783</v>
      </c>
      <c r="R1945" t="s">
        <v>97</v>
      </c>
    </row>
    <row r="1946" spans="1:18">
      <c r="A1946" s="552">
        <v>1943</v>
      </c>
      <c r="B1946" s="403">
        <v>43556.428472222222</v>
      </c>
      <c r="C1946" t="s">
        <v>97</v>
      </c>
      <c r="D1946">
        <v>0.01</v>
      </c>
      <c r="E1946" t="s">
        <v>253</v>
      </c>
      <c r="F1946">
        <v>1.1244000000000001</v>
      </c>
      <c r="I1946" s="403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924</v>
      </c>
      <c r="Q1946">
        <v>783</v>
      </c>
      <c r="R1946" t="s">
        <v>97</v>
      </c>
    </row>
    <row r="1947" spans="1:18">
      <c r="A1947" s="552">
        <v>1944</v>
      </c>
      <c r="B1947" s="403">
        <v>43556.703472222223</v>
      </c>
      <c r="C1947" t="s">
        <v>97</v>
      </c>
      <c r="D1947">
        <v>0.01</v>
      </c>
      <c r="E1947" t="s">
        <v>253</v>
      </c>
      <c r="F1947">
        <v>1.1222000000000001</v>
      </c>
      <c r="I1947" s="403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490</v>
      </c>
      <c r="Q1947">
        <v>784</v>
      </c>
      <c r="R1947" t="s">
        <v>97</v>
      </c>
    </row>
    <row r="1948" spans="1:18">
      <c r="A1948" s="552">
        <v>1945</v>
      </c>
      <c r="B1948" s="403">
        <v>43557.379166666666</v>
      </c>
      <c r="C1948" t="s">
        <v>97</v>
      </c>
      <c r="D1948">
        <v>0.01</v>
      </c>
      <c r="E1948" t="s">
        <v>253</v>
      </c>
      <c r="F1948">
        <v>1.1202000000000001</v>
      </c>
      <c r="I1948" s="403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502</v>
      </c>
      <c r="Q1948">
        <v>785</v>
      </c>
      <c r="R1948" t="s">
        <v>97</v>
      </c>
    </row>
    <row r="1949" spans="1:18">
      <c r="A1949" s="552">
        <v>1946</v>
      </c>
      <c r="B1949" s="403">
        <v>43557.713194444441</v>
      </c>
      <c r="C1949" t="s">
        <v>97</v>
      </c>
      <c r="D1949">
        <v>0.01</v>
      </c>
      <c r="E1949" t="s">
        <v>253</v>
      </c>
      <c r="F1949">
        <v>1.1192</v>
      </c>
      <c r="I1949" s="403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502</v>
      </c>
      <c r="Q1949">
        <v>786</v>
      </c>
      <c r="R1949" t="s">
        <v>97</v>
      </c>
    </row>
    <row r="1950" spans="1:18">
      <c r="A1950" s="552">
        <v>1947</v>
      </c>
      <c r="B1950" s="403">
        <v>43557.79583333333</v>
      </c>
      <c r="C1950" t="s">
        <v>97</v>
      </c>
      <c r="D1950">
        <v>0.01</v>
      </c>
      <c r="E1950" t="s">
        <v>253</v>
      </c>
      <c r="F1950">
        <v>1.1204000000000001</v>
      </c>
      <c r="I1950" s="403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923</v>
      </c>
      <c r="Q1950">
        <v>786</v>
      </c>
      <c r="R1950" t="s">
        <v>97</v>
      </c>
    </row>
    <row r="1951" spans="1:18">
      <c r="A1951" s="552">
        <v>1948</v>
      </c>
      <c r="B1951" s="403">
        <v>43558.157638888886</v>
      </c>
      <c r="C1951" t="s">
        <v>97</v>
      </c>
      <c r="D1951">
        <v>0.01</v>
      </c>
      <c r="E1951" t="s">
        <v>253</v>
      </c>
      <c r="F1951">
        <v>1.1217999999999999</v>
      </c>
      <c r="I1951" s="403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922</v>
      </c>
      <c r="Q1951">
        <v>786</v>
      </c>
      <c r="R1951" t="s">
        <v>97</v>
      </c>
    </row>
    <row r="1952" spans="1:18">
      <c r="A1952" s="552">
        <v>1949</v>
      </c>
      <c r="B1952" s="403">
        <v>43558.40625</v>
      </c>
      <c r="C1952" t="s">
        <v>97</v>
      </c>
      <c r="D1952">
        <v>0.02</v>
      </c>
      <c r="E1952" t="s">
        <v>253</v>
      </c>
      <c r="F1952">
        <v>1.1234</v>
      </c>
      <c r="I1952" s="403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921</v>
      </c>
      <c r="Q1952">
        <v>786</v>
      </c>
      <c r="R1952" t="s">
        <v>97</v>
      </c>
    </row>
    <row r="1953" spans="1:18">
      <c r="A1953" s="552">
        <v>1950</v>
      </c>
      <c r="B1953" s="403">
        <v>43558.473611111112</v>
      </c>
      <c r="C1953" t="s">
        <v>97</v>
      </c>
      <c r="D1953">
        <v>0.03</v>
      </c>
      <c r="E1953" t="s">
        <v>253</v>
      </c>
      <c r="F1953">
        <v>1.1249</v>
      </c>
      <c r="I1953" s="403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920</v>
      </c>
      <c r="Q1953">
        <v>786</v>
      </c>
      <c r="R1953" t="s">
        <v>97</v>
      </c>
    </row>
    <row r="1954" spans="1:18">
      <c r="A1954" s="552">
        <v>1951</v>
      </c>
      <c r="B1954" s="403">
        <v>43560.124305555553</v>
      </c>
      <c r="C1954" t="s">
        <v>97</v>
      </c>
      <c r="D1954">
        <v>0.01</v>
      </c>
      <c r="E1954" t="s">
        <v>253</v>
      </c>
      <c r="F1954">
        <v>1.1221000000000001</v>
      </c>
      <c r="I1954" s="403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502</v>
      </c>
      <c r="Q1954">
        <v>787</v>
      </c>
      <c r="R1954" t="s">
        <v>97</v>
      </c>
    </row>
    <row r="1955" spans="1:18">
      <c r="A1955" s="552">
        <v>1952</v>
      </c>
      <c r="B1955" s="403">
        <v>43560.34652777778</v>
      </c>
      <c r="C1955" t="s">
        <v>97</v>
      </c>
      <c r="D1955">
        <v>0.01</v>
      </c>
      <c r="E1955" t="s">
        <v>253</v>
      </c>
      <c r="F1955">
        <v>1.1234</v>
      </c>
      <c r="I1955" s="403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919</v>
      </c>
      <c r="Q1955">
        <v>787</v>
      </c>
      <c r="R1955" t="s">
        <v>97</v>
      </c>
    </row>
    <row r="1956" spans="1:18">
      <c r="A1956" s="552">
        <v>1953</v>
      </c>
      <c r="B1956" s="403">
        <v>43563.552083333336</v>
      </c>
      <c r="C1956" t="s">
        <v>97</v>
      </c>
      <c r="D1956">
        <v>0.01</v>
      </c>
      <c r="E1956" t="s">
        <v>253</v>
      </c>
      <c r="F1956">
        <v>1.1249</v>
      </c>
      <c r="I1956" s="403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502</v>
      </c>
      <c r="Q1956">
        <v>788</v>
      </c>
      <c r="R1956" t="s">
        <v>97</v>
      </c>
    </row>
    <row r="1957" spans="1:18">
      <c r="A1957" s="552">
        <v>1954</v>
      </c>
      <c r="B1957" s="403">
        <v>43563.622916666667</v>
      </c>
      <c r="C1957" t="s">
        <v>97</v>
      </c>
      <c r="D1957">
        <v>0.01</v>
      </c>
      <c r="E1957" t="s">
        <v>253</v>
      </c>
      <c r="F1957">
        <v>1.1261000000000001</v>
      </c>
      <c r="I1957" s="403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918</v>
      </c>
      <c r="Q1957">
        <v>788</v>
      </c>
      <c r="R1957" t="s">
        <v>97</v>
      </c>
    </row>
    <row r="1958" spans="1:18">
      <c r="A1958" s="552">
        <v>1955</v>
      </c>
      <c r="B1958" s="403">
        <v>43564.446527777778</v>
      </c>
      <c r="C1958" t="s">
        <v>97</v>
      </c>
      <c r="D1958">
        <v>0.01</v>
      </c>
      <c r="E1958" t="s">
        <v>253</v>
      </c>
      <c r="F1958">
        <v>1.1274999999999999</v>
      </c>
      <c r="I1958" s="403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917</v>
      </c>
      <c r="Q1958">
        <v>788</v>
      </c>
      <c r="R1958" t="s">
        <v>97</v>
      </c>
    </row>
    <row r="1959" spans="1:18">
      <c r="A1959" s="552">
        <v>1956</v>
      </c>
      <c r="B1959" s="403">
        <v>43565.64166666667</v>
      </c>
      <c r="C1959" t="s">
        <v>97</v>
      </c>
      <c r="D1959">
        <v>0.01</v>
      </c>
      <c r="E1959" t="s">
        <v>253</v>
      </c>
      <c r="F1959">
        <v>1.1236999999999999</v>
      </c>
      <c r="I1959" s="403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490</v>
      </c>
      <c r="Q1959">
        <v>789</v>
      </c>
      <c r="R1959" t="s">
        <v>97</v>
      </c>
    </row>
    <row r="1960" spans="1:18">
      <c r="A1960" s="552">
        <v>1957</v>
      </c>
      <c r="B1960" s="403">
        <v>43565.705555555556</v>
      </c>
      <c r="C1960" t="s">
        <v>97</v>
      </c>
      <c r="D1960">
        <v>0.01</v>
      </c>
      <c r="E1960" t="s">
        <v>253</v>
      </c>
      <c r="F1960">
        <v>1.1249</v>
      </c>
      <c r="I1960" s="403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614</v>
      </c>
      <c r="Q1960">
        <v>789</v>
      </c>
      <c r="R1960" t="s">
        <v>97</v>
      </c>
    </row>
    <row r="1961" spans="1:18">
      <c r="A1961" s="552">
        <v>1958</v>
      </c>
      <c r="B1961" s="403">
        <v>43565.729166666664</v>
      </c>
      <c r="C1961" t="s">
        <v>97</v>
      </c>
      <c r="D1961">
        <v>0.01</v>
      </c>
      <c r="E1961" t="s">
        <v>253</v>
      </c>
      <c r="F1961">
        <v>1.1262000000000001</v>
      </c>
      <c r="I1961" s="403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615</v>
      </c>
      <c r="Q1961">
        <v>789</v>
      </c>
      <c r="R1961" t="s">
        <v>97</v>
      </c>
    </row>
    <row r="1962" spans="1:18">
      <c r="A1962" s="552">
        <v>1959</v>
      </c>
      <c r="B1962" s="403">
        <v>43565.790277777778</v>
      </c>
      <c r="C1962" t="s">
        <v>97</v>
      </c>
      <c r="D1962">
        <v>0.02</v>
      </c>
      <c r="E1962" t="s">
        <v>253</v>
      </c>
      <c r="F1962">
        <v>1.1276999999999999</v>
      </c>
      <c r="I1962" s="403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616</v>
      </c>
      <c r="Q1962">
        <v>789</v>
      </c>
      <c r="R1962" t="s">
        <v>97</v>
      </c>
    </row>
    <row r="1963" spans="1:18">
      <c r="A1963" s="552">
        <v>1960</v>
      </c>
      <c r="B1963" s="403">
        <v>43567.230555555558</v>
      </c>
      <c r="C1963" t="s">
        <v>97</v>
      </c>
      <c r="D1963">
        <v>0.03</v>
      </c>
      <c r="E1963" t="s">
        <v>253</v>
      </c>
      <c r="F1963">
        <v>1.1292</v>
      </c>
      <c r="I1963" s="403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617</v>
      </c>
      <c r="Q1963">
        <v>789</v>
      </c>
      <c r="R1963" t="s">
        <v>97</v>
      </c>
    </row>
    <row r="1964" spans="1:18">
      <c r="A1964" s="552">
        <v>1961</v>
      </c>
      <c r="B1964" s="403">
        <v>43567.444444444445</v>
      </c>
      <c r="C1964" t="s">
        <v>97</v>
      </c>
      <c r="D1964">
        <v>0.04</v>
      </c>
      <c r="E1964" t="s">
        <v>253</v>
      </c>
      <c r="F1964">
        <v>1.1308</v>
      </c>
      <c r="I1964" s="403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618</v>
      </c>
      <c r="Q1964">
        <v>789</v>
      </c>
      <c r="R1964" t="s">
        <v>97</v>
      </c>
    </row>
    <row r="1965" spans="1:18">
      <c r="A1965" s="552">
        <v>1962</v>
      </c>
      <c r="B1965" s="403">
        <v>43573.40347222222</v>
      </c>
      <c r="C1965" t="s">
        <v>97</v>
      </c>
      <c r="D1965">
        <v>0.01</v>
      </c>
      <c r="E1965" t="s">
        <v>253</v>
      </c>
      <c r="F1965">
        <v>1.1271</v>
      </c>
      <c r="I1965" s="403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490</v>
      </c>
      <c r="Q1965">
        <v>790</v>
      </c>
      <c r="R1965" t="s">
        <v>97</v>
      </c>
    </row>
    <row r="1966" spans="1:18">
      <c r="A1966" s="552">
        <v>1963</v>
      </c>
      <c r="B1966" s="403">
        <v>43573.428472222222</v>
      </c>
      <c r="C1966" t="s">
        <v>97</v>
      </c>
      <c r="D1966">
        <v>0.01</v>
      </c>
      <c r="E1966" t="s">
        <v>253</v>
      </c>
      <c r="F1966">
        <v>1.1252</v>
      </c>
      <c r="I1966" s="403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490</v>
      </c>
      <c r="Q1966">
        <v>791</v>
      </c>
      <c r="R1966" t="s">
        <v>97</v>
      </c>
    </row>
    <row r="1967" spans="1:18">
      <c r="A1967" s="552">
        <v>1964</v>
      </c>
      <c r="B1967" s="403">
        <v>43573.609027777777</v>
      </c>
      <c r="C1967" t="s">
        <v>97</v>
      </c>
      <c r="D1967">
        <v>0.01</v>
      </c>
      <c r="E1967" t="s">
        <v>253</v>
      </c>
      <c r="F1967">
        <v>1.1241000000000001</v>
      </c>
      <c r="I1967" s="403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490</v>
      </c>
      <c r="Q1967">
        <v>792</v>
      </c>
      <c r="R1967" t="s">
        <v>97</v>
      </c>
    </row>
    <row r="1968" spans="1:18">
      <c r="A1968" s="552">
        <v>1965</v>
      </c>
      <c r="B1968" s="403">
        <v>43578.654166666667</v>
      </c>
      <c r="C1968" t="s">
        <v>97</v>
      </c>
      <c r="D1968">
        <v>0.01</v>
      </c>
      <c r="E1968" t="s">
        <v>253</v>
      </c>
      <c r="F1968">
        <v>1.1215999999999999</v>
      </c>
      <c r="I1968" s="403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490</v>
      </c>
      <c r="Q1968">
        <v>793</v>
      </c>
      <c r="R1968" t="s">
        <v>97</v>
      </c>
    </row>
    <row r="1969" spans="1:18">
      <c r="A1969" s="552">
        <v>1966</v>
      </c>
      <c r="B1969" s="403">
        <v>43578.692361111112</v>
      </c>
      <c r="C1969" t="s">
        <v>97</v>
      </c>
      <c r="D1969">
        <v>0.01</v>
      </c>
      <c r="E1969" t="s">
        <v>253</v>
      </c>
      <c r="F1969">
        <v>1.1194999999999999</v>
      </c>
      <c r="I1969" s="403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490</v>
      </c>
      <c r="Q1969">
        <v>794</v>
      </c>
      <c r="R1969" t="s">
        <v>97</v>
      </c>
    </row>
    <row r="1970" spans="1:18">
      <c r="A1970" s="552">
        <v>1967</v>
      </c>
      <c r="B1970" s="403">
        <v>43578.707638888889</v>
      </c>
      <c r="C1970" t="s">
        <v>97</v>
      </c>
      <c r="D1970">
        <v>0.01</v>
      </c>
      <c r="E1970" t="s">
        <v>253</v>
      </c>
      <c r="F1970">
        <v>1.1207</v>
      </c>
      <c r="I1970" s="403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619</v>
      </c>
      <c r="Q1970">
        <v>794</v>
      </c>
      <c r="R1970" t="s">
        <v>97</v>
      </c>
    </row>
    <row r="1971" spans="1:18">
      <c r="A1971" s="552">
        <v>1968</v>
      </c>
      <c r="B1971" s="403">
        <v>43578.901388888888</v>
      </c>
      <c r="C1971" t="s">
        <v>97</v>
      </c>
      <c r="D1971">
        <v>0.01</v>
      </c>
      <c r="E1971" t="s">
        <v>253</v>
      </c>
      <c r="F1971">
        <v>1.1220000000000001</v>
      </c>
      <c r="I1971" s="403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620</v>
      </c>
      <c r="Q1971">
        <v>794</v>
      </c>
      <c r="R1971" t="s">
        <v>97</v>
      </c>
    </row>
    <row r="1972" spans="1:18">
      <c r="A1972" s="552">
        <v>1969</v>
      </c>
      <c r="B1972" s="403">
        <v>43579.68472222222</v>
      </c>
      <c r="C1972" t="s">
        <v>97</v>
      </c>
      <c r="D1972">
        <v>0.01</v>
      </c>
      <c r="E1972" t="s">
        <v>253</v>
      </c>
      <c r="F1972">
        <v>1.1198999999999999</v>
      </c>
      <c r="I1972" s="403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490</v>
      </c>
      <c r="Q1972">
        <v>795</v>
      </c>
      <c r="R1972" t="s">
        <v>97</v>
      </c>
    </row>
    <row r="1973" spans="1:18">
      <c r="A1973" s="552">
        <v>1971</v>
      </c>
      <c r="B1973" s="403">
        <v>43579.804166666669</v>
      </c>
      <c r="C1973" t="s">
        <v>97</v>
      </c>
      <c r="D1973">
        <v>0.01</v>
      </c>
      <c r="E1973" t="s">
        <v>253</v>
      </c>
      <c r="F1973">
        <v>1.1156999999999999</v>
      </c>
      <c r="I1973" s="403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490</v>
      </c>
      <c r="Q1973">
        <v>796</v>
      </c>
      <c r="R1973" t="s">
        <v>97</v>
      </c>
    </row>
    <row r="1974" spans="1:18">
      <c r="A1974" s="552">
        <v>1972</v>
      </c>
      <c r="B1974" s="403">
        <v>43580.382638888892</v>
      </c>
      <c r="C1974" t="s">
        <v>97</v>
      </c>
      <c r="D1974">
        <v>0.01</v>
      </c>
      <c r="E1974" t="s">
        <v>253</v>
      </c>
      <c r="F1974">
        <v>1.1153</v>
      </c>
      <c r="I1974" s="403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502</v>
      </c>
      <c r="Q1974">
        <v>797</v>
      </c>
      <c r="R1974" t="s">
        <v>97</v>
      </c>
    </row>
    <row r="1975" spans="1:18">
      <c r="A1975" s="552">
        <v>1974</v>
      </c>
      <c r="B1975" s="403">
        <v>43580.612500000003</v>
      </c>
      <c r="C1975" t="s">
        <v>97</v>
      </c>
      <c r="D1975">
        <v>0.01</v>
      </c>
      <c r="E1975" t="s">
        <v>253</v>
      </c>
      <c r="F1975">
        <v>1.1124000000000001</v>
      </c>
      <c r="I1975" s="403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504</v>
      </c>
      <c r="Q1975">
        <v>798</v>
      </c>
      <c r="R1975" t="s">
        <v>97</v>
      </c>
    </row>
    <row r="1976" spans="1:18">
      <c r="A1976" s="552">
        <v>1975</v>
      </c>
      <c r="B1976" s="403">
        <v>43580.633333333331</v>
      </c>
      <c r="C1976" t="s">
        <v>97</v>
      </c>
      <c r="D1976">
        <v>0.01</v>
      </c>
      <c r="E1976" t="s">
        <v>253</v>
      </c>
      <c r="F1976">
        <v>1.1136999999999999</v>
      </c>
      <c r="I1976" s="403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621</v>
      </c>
      <c r="Q1976">
        <v>798</v>
      </c>
      <c r="R1976" t="s">
        <v>97</v>
      </c>
    </row>
    <row r="1977" spans="1:18">
      <c r="A1977" s="552">
        <v>1976</v>
      </c>
      <c r="B1977" s="403">
        <v>43580.686805555553</v>
      </c>
      <c r="C1977" t="s">
        <v>97</v>
      </c>
      <c r="D1977">
        <v>0.01</v>
      </c>
      <c r="E1977" t="s">
        <v>253</v>
      </c>
      <c r="F1977">
        <v>1.115</v>
      </c>
      <c r="I1977" s="403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622</v>
      </c>
      <c r="Q1977">
        <v>798</v>
      </c>
      <c r="R1977" t="s">
        <v>97</v>
      </c>
    </row>
    <row r="1978" spans="1:18">
      <c r="A1978" s="552">
        <v>1977</v>
      </c>
      <c r="B1978" s="403">
        <v>43581.606249999997</v>
      </c>
      <c r="C1978" t="s">
        <v>97</v>
      </c>
      <c r="D1978">
        <v>0.01</v>
      </c>
      <c r="E1978" t="s">
        <v>253</v>
      </c>
      <c r="F1978">
        <v>1.1129</v>
      </c>
      <c r="I1978" s="403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490</v>
      </c>
      <c r="Q1978">
        <v>799</v>
      </c>
      <c r="R1978" t="s">
        <v>97</v>
      </c>
    </row>
    <row r="1979" spans="1:18">
      <c r="A1979" s="552">
        <v>1978</v>
      </c>
      <c r="B1979" s="403">
        <v>43581.606944444444</v>
      </c>
      <c r="C1979" t="s">
        <v>97</v>
      </c>
      <c r="D1979">
        <v>0.01</v>
      </c>
      <c r="E1979" t="s">
        <v>253</v>
      </c>
      <c r="F1979">
        <v>1.1141000000000001</v>
      </c>
      <c r="I1979" s="403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636</v>
      </c>
      <c r="Q1979">
        <v>799</v>
      </c>
      <c r="R1979" t="s">
        <v>97</v>
      </c>
    </row>
    <row r="1980" spans="1:18">
      <c r="A1980" s="552">
        <v>1979</v>
      </c>
      <c r="B1980" s="403">
        <v>43581.617361111108</v>
      </c>
      <c r="C1980" t="s">
        <v>97</v>
      </c>
      <c r="D1980">
        <v>0.01</v>
      </c>
      <c r="E1980" t="s">
        <v>253</v>
      </c>
      <c r="F1980">
        <v>1.1154999999999999</v>
      </c>
      <c r="I1980" s="403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637</v>
      </c>
      <c r="Q1980">
        <v>799</v>
      </c>
      <c r="R1980" t="s">
        <v>97</v>
      </c>
    </row>
    <row r="1981" spans="1:18">
      <c r="A1981" s="552">
        <v>1980</v>
      </c>
      <c r="B1981" s="403">
        <v>43581.685416666667</v>
      </c>
      <c r="C1981" t="s">
        <v>97</v>
      </c>
      <c r="D1981">
        <v>0.02</v>
      </c>
      <c r="E1981" t="s">
        <v>253</v>
      </c>
      <c r="F1981">
        <v>1.1169</v>
      </c>
      <c r="I1981" s="403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638</v>
      </c>
      <c r="Q1981">
        <v>799</v>
      </c>
      <c r="R1981" t="s">
        <v>97</v>
      </c>
    </row>
    <row r="1982" spans="1:18">
      <c r="A1982" s="552">
        <v>1981</v>
      </c>
      <c r="B1982" s="403">
        <v>43584.845833333333</v>
      </c>
      <c r="C1982" t="s">
        <v>97</v>
      </c>
      <c r="D1982">
        <v>0.03</v>
      </c>
      <c r="E1982" t="s">
        <v>253</v>
      </c>
      <c r="F1982">
        <v>1.1184000000000001</v>
      </c>
      <c r="I1982" s="403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639</v>
      </c>
      <c r="Q1982">
        <v>799</v>
      </c>
      <c r="R1982" t="s">
        <v>97</v>
      </c>
    </row>
    <row r="1983" spans="1:18">
      <c r="A1983" s="552">
        <v>1982</v>
      </c>
      <c r="B1983" s="403">
        <v>43585.438194444447</v>
      </c>
      <c r="C1983" t="s">
        <v>97</v>
      </c>
      <c r="D1983">
        <v>0.04</v>
      </c>
      <c r="E1983" t="s">
        <v>253</v>
      </c>
      <c r="F1983">
        <v>1.1200000000000001</v>
      </c>
      <c r="I1983" s="403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640</v>
      </c>
      <c r="Q1983">
        <v>799</v>
      </c>
      <c r="R1983" t="s">
        <v>97</v>
      </c>
    </row>
    <row r="1984" spans="1:18">
      <c r="A1984" s="552">
        <v>1983</v>
      </c>
      <c r="B1984" s="403">
        <v>43585.583333333336</v>
      </c>
      <c r="C1984" t="s">
        <v>97</v>
      </c>
      <c r="D1984">
        <v>0.06</v>
      </c>
      <c r="E1984" t="s">
        <v>253</v>
      </c>
      <c r="F1984">
        <v>1.1220000000000001</v>
      </c>
      <c r="I1984" s="403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641</v>
      </c>
      <c r="Q1984">
        <v>799</v>
      </c>
      <c r="R1984" t="s">
        <v>97</v>
      </c>
    </row>
    <row r="1985" spans="1:18">
      <c r="A1985" s="552">
        <v>1985</v>
      </c>
      <c r="B1985" s="403">
        <v>43586.679166666669</v>
      </c>
      <c r="C1985" t="s">
        <v>97</v>
      </c>
      <c r="D1985">
        <v>0.09</v>
      </c>
      <c r="E1985" t="s">
        <v>253</v>
      </c>
      <c r="F1985">
        <v>1.1243000000000001</v>
      </c>
      <c r="I1985" s="403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635</v>
      </c>
      <c r="Q1985">
        <v>799</v>
      </c>
      <c r="R1985" t="s">
        <v>97</v>
      </c>
    </row>
    <row r="1986" spans="1:18">
      <c r="A1986" s="552">
        <v>1984</v>
      </c>
      <c r="B1986" s="403">
        <v>43586.673611111109</v>
      </c>
      <c r="C1986" t="s">
        <v>96</v>
      </c>
      <c r="D1986">
        <v>0.01</v>
      </c>
      <c r="E1986" t="s">
        <v>253</v>
      </c>
      <c r="F1986">
        <v>1.1241000000000001</v>
      </c>
      <c r="I1986" s="403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490</v>
      </c>
      <c r="Q1986">
        <v>800</v>
      </c>
      <c r="R1986" t="s">
        <v>96</v>
      </c>
    </row>
    <row r="1987" spans="1:18">
      <c r="A1987" s="552">
        <v>1986</v>
      </c>
      <c r="B1987" s="403">
        <v>43586.850694444445</v>
      </c>
      <c r="C1987" t="s">
        <v>96</v>
      </c>
      <c r="D1987">
        <v>0.01</v>
      </c>
      <c r="E1987" t="s">
        <v>253</v>
      </c>
      <c r="F1987">
        <v>1.1262000000000001</v>
      </c>
      <c r="I1987" s="403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490</v>
      </c>
      <c r="Q1987">
        <v>801</v>
      </c>
      <c r="R1987" t="s">
        <v>96</v>
      </c>
    </row>
    <row r="1988" spans="1:18">
      <c r="A1988" s="552">
        <v>1987</v>
      </c>
      <c r="B1988" s="403">
        <v>43586.855555555558</v>
      </c>
      <c r="C1988" t="s">
        <v>96</v>
      </c>
      <c r="D1988">
        <v>0.01</v>
      </c>
      <c r="E1988" t="s">
        <v>253</v>
      </c>
      <c r="F1988">
        <v>1.1249</v>
      </c>
      <c r="I1988" s="403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643</v>
      </c>
      <c r="Q1988">
        <v>801</v>
      </c>
      <c r="R1988" t="s">
        <v>96</v>
      </c>
    </row>
    <row r="1989" spans="1:18">
      <c r="A1989" s="552">
        <v>1988</v>
      </c>
      <c r="B1989" s="403">
        <v>43586.856249999997</v>
      </c>
      <c r="C1989" t="s">
        <v>96</v>
      </c>
      <c r="D1989">
        <v>0.01</v>
      </c>
      <c r="E1989" t="s">
        <v>253</v>
      </c>
      <c r="F1989">
        <v>1.1235999999999999</v>
      </c>
      <c r="I1989" s="403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644</v>
      </c>
      <c r="Q1989">
        <v>801</v>
      </c>
      <c r="R1989" t="s">
        <v>96</v>
      </c>
    </row>
    <row r="1990" spans="1:18">
      <c r="A1990" s="552">
        <v>1989</v>
      </c>
      <c r="B1990" s="403">
        <v>43586.859722222223</v>
      </c>
      <c r="C1990" t="s">
        <v>96</v>
      </c>
      <c r="D1990">
        <v>0.02</v>
      </c>
      <c r="E1990" t="s">
        <v>253</v>
      </c>
      <c r="F1990">
        <v>1.1216999999999999</v>
      </c>
      <c r="I1990" s="403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645</v>
      </c>
      <c r="Q1990">
        <v>801</v>
      </c>
      <c r="R1990" t="s">
        <v>96</v>
      </c>
    </row>
    <row r="1991" spans="1:18">
      <c r="A1991" s="552">
        <v>1990</v>
      </c>
      <c r="B1991" s="403">
        <v>43586.861111111109</v>
      </c>
      <c r="C1991" t="s">
        <v>96</v>
      </c>
      <c r="D1991">
        <v>0.03</v>
      </c>
      <c r="E1991" t="s">
        <v>253</v>
      </c>
      <c r="F1991">
        <v>1.1201000000000001</v>
      </c>
      <c r="I1991" s="403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646</v>
      </c>
      <c r="Q1991">
        <v>801</v>
      </c>
      <c r="R1991" t="s">
        <v>96</v>
      </c>
    </row>
    <row r="1992" spans="1:18">
      <c r="A1992" s="552">
        <v>1993</v>
      </c>
      <c r="B1992" s="403">
        <v>43587.649305555555</v>
      </c>
      <c r="C1992" t="s">
        <v>96</v>
      </c>
      <c r="D1992">
        <v>0.04</v>
      </c>
      <c r="E1992" t="s">
        <v>253</v>
      </c>
      <c r="F1992">
        <v>1.1185</v>
      </c>
      <c r="I1992" s="403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647</v>
      </c>
      <c r="Q1992">
        <v>801</v>
      </c>
      <c r="R1992" t="s">
        <v>96</v>
      </c>
    </row>
    <row r="1993" spans="1:18">
      <c r="A1993" s="552">
        <v>1995</v>
      </c>
      <c r="B1993" s="403">
        <v>43588.352083333331</v>
      </c>
      <c r="C1993" t="s">
        <v>96</v>
      </c>
      <c r="D1993">
        <v>0.06</v>
      </c>
      <c r="E1993" t="s">
        <v>253</v>
      </c>
      <c r="F1993">
        <v>1.1166</v>
      </c>
      <c r="I1993" s="403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648</v>
      </c>
      <c r="Q1993">
        <v>801</v>
      </c>
      <c r="R1993" t="s">
        <v>96</v>
      </c>
    </row>
    <row r="1994" spans="1:18">
      <c r="A1994" s="552">
        <v>1996</v>
      </c>
      <c r="B1994" s="403">
        <v>43588.605555555558</v>
      </c>
      <c r="C1994" t="s">
        <v>96</v>
      </c>
      <c r="D1994">
        <v>0.09</v>
      </c>
      <c r="E1994" t="s">
        <v>253</v>
      </c>
      <c r="F1994">
        <v>1.1143000000000001</v>
      </c>
      <c r="I1994" s="403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649</v>
      </c>
      <c r="Q1994">
        <v>801</v>
      </c>
      <c r="R1994" t="s">
        <v>96</v>
      </c>
    </row>
    <row r="1995" spans="1:18">
      <c r="A1995" s="552">
        <v>1991</v>
      </c>
      <c r="B1995" s="403">
        <v>43586.884027777778</v>
      </c>
      <c r="C1995" t="s">
        <v>97</v>
      </c>
      <c r="D1995">
        <v>0.01</v>
      </c>
      <c r="E1995" t="s">
        <v>253</v>
      </c>
      <c r="F1995">
        <v>1.1194999999999999</v>
      </c>
      <c r="I1995" s="403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490</v>
      </c>
      <c r="Q1995">
        <v>802</v>
      </c>
      <c r="R1995" t="s">
        <v>97</v>
      </c>
    </row>
    <row r="1996" spans="1:18">
      <c r="A1996" s="552">
        <v>1992</v>
      </c>
      <c r="B1996" s="403">
        <v>43587.132638888892</v>
      </c>
      <c r="C1996" t="s">
        <v>97</v>
      </c>
      <c r="D1996">
        <v>0.01</v>
      </c>
      <c r="E1996" t="s">
        <v>253</v>
      </c>
      <c r="F1996">
        <v>1.1207</v>
      </c>
      <c r="I1996" s="403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642</v>
      </c>
      <c r="Q1996">
        <v>802</v>
      </c>
      <c r="R1996" t="s">
        <v>97</v>
      </c>
    </row>
    <row r="1997" spans="1:18">
      <c r="A1997" s="552">
        <v>1994</v>
      </c>
      <c r="B1997" s="403">
        <v>43587.659722222219</v>
      </c>
      <c r="C1997" t="s">
        <v>97</v>
      </c>
      <c r="D1997">
        <v>0.01</v>
      </c>
      <c r="E1997" t="s">
        <v>253</v>
      </c>
      <c r="F1997">
        <v>1.1180000000000001</v>
      </c>
      <c r="I1997" s="403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490</v>
      </c>
      <c r="Q1997">
        <v>803</v>
      </c>
      <c r="R1997" t="s">
        <v>97</v>
      </c>
    </row>
    <row r="1998" spans="1:18">
      <c r="A1998" s="552">
        <v>1997</v>
      </c>
      <c r="B1998" s="403">
        <v>43588.606944444444</v>
      </c>
      <c r="C1998" t="s">
        <v>97</v>
      </c>
      <c r="D1998">
        <v>0.01</v>
      </c>
      <c r="E1998" t="s">
        <v>253</v>
      </c>
      <c r="F1998">
        <v>1.1147</v>
      </c>
      <c r="I1998" s="403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490</v>
      </c>
      <c r="Q1998">
        <v>804</v>
      </c>
      <c r="R1998" t="s">
        <v>97</v>
      </c>
    </row>
    <row r="1999" spans="1:18">
      <c r="A1999" s="552">
        <v>1998</v>
      </c>
      <c r="B1999" s="403">
        <v>43588.612500000003</v>
      </c>
      <c r="C1999" t="s">
        <v>97</v>
      </c>
      <c r="D1999">
        <v>0.01</v>
      </c>
      <c r="E1999" t="s">
        <v>253</v>
      </c>
      <c r="F1999">
        <v>1.1160000000000001</v>
      </c>
      <c r="I1999" s="403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650</v>
      </c>
      <c r="Q1999">
        <v>804</v>
      </c>
      <c r="R1999" t="s">
        <v>97</v>
      </c>
    </row>
    <row r="2000" spans="1:18">
      <c r="A2000" s="552">
        <v>1999</v>
      </c>
      <c r="B2000" s="403">
        <v>43588.668749999997</v>
      </c>
      <c r="C2000" t="s">
        <v>97</v>
      </c>
      <c r="D2000">
        <v>0.01</v>
      </c>
      <c r="E2000" t="s">
        <v>253</v>
      </c>
      <c r="F2000">
        <v>1.1174999999999999</v>
      </c>
      <c r="I2000" s="403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651</v>
      </c>
      <c r="Q2000">
        <v>804</v>
      </c>
      <c r="R2000" t="s">
        <v>97</v>
      </c>
    </row>
    <row r="2001" spans="1:18">
      <c r="A2001" s="552">
        <v>2000</v>
      </c>
      <c r="B2001" s="403">
        <v>43588.677777777775</v>
      </c>
      <c r="C2001" t="s">
        <v>97</v>
      </c>
      <c r="D2001">
        <v>0.02</v>
      </c>
      <c r="E2001" t="s">
        <v>253</v>
      </c>
      <c r="F2001">
        <v>1.1189</v>
      </c>
      <c r="I2001" s="403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652</v>
      </c>
      <c r="Q2001">
        <v>804</v>
      </c>
      <c r="R2001" t="s">
        <v>97</v>
      </c>
    </row>
    <row r="2002" spans="1:18">
      <c r="A2002" s="552">
        <v>2001</v>
      </c>
      <c r="B2002" s="403">
        <v>43588.712500000001</v>
      </c>
      <c r="C2002" t="s">
        <v>97</v>
      </c>
      <c r="D2002">
        <v>0.02</v>
      </c>
      <c r="E2002" t="s">
        <v>253</v>
      </c>
      <c r="F2002">
        <v>1.1197999999999999</v>
      </c>
      <c r="I2002" s="403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652</v>
      </c>
      <c r="Q2002">
        <v>804</v>
      </c>
      <c r="R2002" t="s">
        <v>97</v>
      </c>
    </row>
    <row r="2003" spans="1:18">
      <c r="A2003" s="552">
        <v>2007</v>
      </c>
      <c r="B2003" s="403">
        <v>43592.351388888892</v>
      </c>
      <c r="C2003" t="s">
        <v>97</v>
      </c>
      <c r="D2003">
        <v>0.04</v>
      </c>
      <c r="E2003" t="s">
        <v>253</v>
      </c>
      <c r="F2003">
        <v>1.1214</v>
      </c>
      <c r="I2003" s="403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653</v>
      </c>
      <c r="Q2003">
        <v>804</v>
      </c>
      <c r="R2003" t="s">
        <v>97</v>
      </c>
    </row>
    <row r="2004" spans="1:18">
      <c r="A2004" s="552">
        <v>2002</v>
      </c>
      <c r="B2004" s="403">
        <v>43588.727777777778</v>
      </c>
      <c r="C2004" t="s">
        <v>96</v>
      </c>
      <c r="D2004">
        <v>0.01</v>
      </c>
      <c r="E2004" t="s">
        <v>253</v>
      </c>
      <c r="F2004">
        <v>1.1192</v>
      </c>
      <c r="I2004" s="403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490</v>
      </c>
      <c r="Q2004">
        <v>805</v>
      </c>
      <c r="R2004" t="s">
        <v>96</v>
      </c>
    </row>
    <row r="2005" spans="1:18">
      <c r="A2005" s="552">
        <v>2003</v>
      </c>
      <c r="B2005" s="403">
        <v>43591.07916666667</v>
      </c>
      <c r="C2005" t="s">
        <v>96</v>
      </c>
      <c r="D2005">
        <v>0.01</v>
      </c>
      <c r="E2005" t="s">
        <v>253</v>
      </c>
      <c r="F2005">
        <v>1.1188</v>
      </c>
      <c r="I2005" s="403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490</v>
      </c>
      <c r="Q2005">
        <v>806</v>
      </c>
      <c r="R2005" t="s">
        <v>96</v>
      </c>
    </row>
    <row r="2006" spans="1:18">
      <c r="A2006" s="552">
        <v>2004</v>
      </c>
      <c r="B2006" s="403">
        <v>43591.613888888889</v>
      </c>
      <c r="C2006" t="s">
        <v>96</v>
      </c>
      <c r="D2006">
        <v>0.01</v>
      </c>
      <c r="E2006" t="s">
        <v>253</v>
      </c>
      <c r="F2006">
        <v>1.1188</v>
      </c>
      <c r="I2006" s="403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490</v>
      </c>
      <c r="Q2006">
        <v>807</v>
      </c>
      <c r="R2006" t="s">
        <v>96</v>
      </c>
    </row>
    <row r="2007" spans="1:18">
      <c r="A2007" s="552">
        <v>2005</v>
      </c>
      <c r="B2007" s="403">
        <v>43591.767361111109</v>
      </c>
      <c r="C2007" t="s">
        <v>96</v>
      </c>
      <c r="D2007">
        <v>0.01</v>
      </c>
      <c r="E2007" t="s">
        <v>253</v>
      </c>
      <c r="F2007">
        <v>1.1201000000000001</v>
      </c>
      <c r="I2007" s="403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490</v>
      </c>
      <c r="Q2007">
        <v>808</v>
      </c>
      <c r="R2007" t="s">
        <v>96</v>
      </c>
    </row>
    <row r="2008" spans="1:18">
      <c r="A2008" s="552">
        <v>2006</v>
      </c>
      <c r="B2008" s="403">
        <v>43592.334722222222</v>
      </c>
      <c r="C2008" t="s">
        <v>96</v>
      </c>
      <c r="D2008">
        <v>0.01</v>
      </c>
      <c r="E2008" t="s">
        <v>253</v>
      </c>
      <c r="F2008">
        <v>1.121</v>
      </c>
      <c r="I2008" s="403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490</v>
      </c>
      <c r="Q2008">
        <v>809</v>
      </c>
      <c r="R2008" t="s">
        <v>96</v>
      </c>
    </row>
    <row r="2009" spans="1:18">
      <c r="A2009" s="552">
        <v>2008</v>
      </c>
      <c r="B2009" s="403">
        <v>43592.412499999999</v>
      </c>
      <c r="C2009" t="s">
        <v>96</v>
      </c>
      <c r="D2009">
        <v>0.01</v>
      </c>
      <c r="E2009" t="s">
        <v>253</v>
      </c>
      <c r="F2009">
        <v>1.1197999999999999</v>
      </c>
      <c r="I2009" s="403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654</v>
      </c>
      <c r="Q2009">
        <v>809</v>
      </c>
      <c r="R2009" t="s">
        <v>96</v>
      </c>
    </row>
    <row r="2010" spans="1:18">
      <c r="A2010" s="552">
        <v>2009</v>
      </c>
      <c r="B2010" s="403">
        <v>43592.580555555556</v>
      </c>
      <c r="C2010" t="s">
        <v>96</v>
      </c>
      <c r="D2010">
        <v>0.01</v>
      </c>
      <c r="E2010" t="s">
        <v>253</v>
      </c>
      <c r="F2010">
        <v>1.1184000000000001</v>
      </c>
      <c r="I2010" s="403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655</v>
      </c>
      <c r="Q2010">
        <v>809</v>
      </c>
      <c r="R2010" t="s">
        <v>96</v>
      </c>
    </row>
    <row r="2011" spans="1:18">
      <c r="A2011" s="552">
        <v>2011</v>
      </c>
      <c r="B2011" s="403">
        <v>43592.753472222219</v>
      </c>
      <c r="C2011" t="s">
        <v>96</v>
      </c>
      <c r="D2011">
        <v>0.02</v>
      </c>
      <c r="E2011" t="s">
        <v>253</v>
      </c>
      <c r="F2011">
        <v>1.117</v>
      </c>
      <c r="I2011" s="403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656</v>
      </c>
      <c r="Q2011">
        <v>809</v>
      </c>
      <c r="R2011" t="s">
        <v>96</v>
      </c>
    </row>
    <row r="2012" spans="1:18">
      <c r="A2012" s="552">
        <v>2010</v>
      </c>
      <c r="B2012" s="403">
        <v>43592.683333333334</v>
      </c>
      <c r="C2012" t="s">
        <v>97</v>
      </c>
      <c r="D2012">
        <v>0.01</v>
      </c>
      <c r="E2012" t="s">
        <v>253</v>
      </c>
      <c r="F2012">
        <v>1.1187</v>
      </c>
      <c r="I2012" s="403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490</v>
      </c>
      <c r="Q2012">
        <v>810</v>
      </c>
      <c r="R2012" t="s">
        <v>97</v>
      </c>
    </row>
    <row r="2013" spans="1:18">
      <c r="A2013" s="552">
        <v>2012</v>
      </c>
      <c r="B2013" s="403">
        <v>43592.798611111109</v>
      </c>
      <c r="C2013" t="s">
        <v>97</v>
      </c>
      <c r="D2013">
        <v>0.01</v>
      </c>
      <c r="E2013" t="s">
        <v>253</v>
      </c>
      <c r="F2013">
        <v>1.1173999999999999</v>
      </c>
      <c r="I2013" s="403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490</v>
      </c>
      <c r="Q2013">
        <v>811</v>
      </c>
      <c r="R2013" t="s">
        <v>97</v>
      </c>
    </row>
    <row r="2014" spans="1:18">
      <c r="A2014" s="552">
        <v>2013</v>
      </c>
      <c r="B2014" s="403">
        <v>43592.867361111108</v>
      </c>
      <c r="C2014" t="s">
        <v>97</v>
      </c>
      <c r="D2014">
        <v>0.01</v>
      </c>
      <c r="E2014" t="s">
        <v>253</v>
      </c>
      <c r="F2014">
        <v>1.119</v>
      </c>
      <c r="I2014" s="403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657</v>
      </c>
      <c r="Q2014">
        <v>811</v>
      </c>
      <c r="R2014" t="s">
        <v>97</v>
      </c>
    </row>
    <row r="2015" spans="1:18">
      <c r="A2015" s="552">
        <v>2014</v>
      </c>
      <c r="B2015" s="403">
        <v>43593.188888888886</v>
      </c>
      <c r="C2015" t="s">
        <v>97</v>
      </c>
      <c r="D2015">
        <v>0.01</v>
      </c>
      <c r="E2015" t="s">
        <v>253</v>
      </c>
      <c r="F2015">
        <v>1.1203000000000001</v>
      </c>
      <c r="I2015" s="403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658</v>
      </c>
      <c r="Q2015">
        <v>811</v>
      </c>
      <c r="R2015" t="s">
        <v>97</v>
      </c>
    </row>
    <row r="2016" spans="1:18">
      <c r="A2016" s="552">
        <v>2015</v>
      </c>
      <c r="B2016" s="403">
        <v>43593.390277777777</v>
      </c>
      <c r="C2016" t="s">
        <v>96</v>
      </c>
      <c r="D2016">
        <v>0.01</v>
      </c>
      <c r="E2016" t="s">
        <v>253</v>
      </c>
      <c r="F2016">
        <v>1.1198999999999999</v>
      </c>
      <c r="I2016" s="403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490</v>
      </c>
      <c r="Q2016">
        <v>812</v>
      </c>
      <c r="R2016" t="s">
        <v>96</v>
      </c>
    </row>
    <row r="2017" spans="1:18">
      <c r="A2017" s="552">
        <v>2016</v>
      </c>
      <c r="B2017" s="403">
        <v>43593.759722222225</v>
      </c>
      <c r="C2017" t="s">
        <v>96</v>
      </c>
      <c r="D2017">
        <v>0.01</v>
      </c>
      <c r="E2017" t="s">
        <v>253</v>
      </c>
      <c r="F2017">
        <v>1.1198999999999999</v>
      </c>
      <c r="I2017" s="403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490</v>
      </c>
      <c r="Q2017">
        <v>813</v>
      </c>
      <c r="R2017" t="s">
        <v>96</v>
      </c>
    </row>
    <row r="2018" spans="1:18">
      <c r="A2018" s="552">
        <v>2017</v>
      </c>
      <c r="B2018" s="403">
        <v>43593.762499999997</v>
      </c>
      <c r="C2018" t="s">
        <v>96</v>
      </c>
      <c r="D2018">
        <v>0.01</v>
      </c>
      <c r="E2018" t="s">
        <v>253</v>
      </c>
      <c r="F2018">
        <v>1.1186</v>
      </c>
      <c r="I2018" s="403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659</v>
      </c>
      <c r="Q2018">
        <v>813</v>
      </c>
      <c r="R2018" t="s">
        <v>96</v>
      </c>
    </row>
    <row r="2019" spans="1:18">
      <c r="A2019" s="552">
        <v>2018</v>
      </c>
      <c r="B2019" s="403">
        <v>43594.44027777778</v>
      </c>
      <c r="C2019" t="s">
        <v>97</v>
      </c>
      <c r="D2019">
        <v>0.01</v>
      </c>
      <c r="E2019" t="s">
        <v>253</v>
      </c>
      <c r="F2019">
        <v>1.1181000000000001</v>
      </c>
      <c r="I2019" s="403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504</v>
      </c>
      <c r="Q2019">
        <v>814</v>
      </c>
      <c r="R2019" t="s">
        <v>97</v>
      </c>
    </row>
    <row r="2020" spans="1:18">
      <c r="A2020" s="552">
        <v>2019</v>
      </c>
      <c r="B2020" s="403">
        <v>43594.480555555558</v>
      </c>
      <c r="C2020" t="s">
        <v>97</v>
      </c>
      <c r="D2020">
        <v>0.01</v>
      </c>
      <c r="E2020" t="s">
        <v>253</v>
      </c>
      <c r="F2020">
        <v>1.1194</v>
      </c>
      <c r="I2020" s="403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663</v>
      </c>
      <c r="Q2020">
        <v>814</v>
      </c>
      <c r="R2020" t="s">
        <v>97</v>
      </c>
    </row>
    <row r="2021" spans="1:18">
      <c r="A2021" s="552">
        <v>2020</v>
      </c>
      <c r="B2021" s="403">
        <v>43594.658333333333</v>
      </c>
      <c r="C2021" t="s">
        <v>97</v>
      </c>
      <c r="D2021">
        <v>0.01</v>
      </c>
      <c r="E2021" t="s">
        <v>253</v>
      </c>
      <c r="F2021">
        <v>1.1207</v>
      </c>
      <c r="I2021" s="403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664</v>
      </c>
      <c r="Q2021">
        <v>814</v>
      </c>
      <c r="R2021" t="s">
        <v>97</v>
      </c>
    </row>
    <row r="2022" spans="1:18">
      <c r="A2022" s="552">
        <v>2021</v>
      </c>
      <c r="B2022" s="403">
        <v>43594.662499999999</v>
      </c>
      <c r="C2022" t="s">
        <v>97</v>
      </c>
      <c r="D2022">
        <v>0.02</v>
      </c>
      <c r="E2022" t="s">
        <v>253</v>
      </c>
      <c r="F2022">
        <v>1.1221000000000001</v>
      </c>
      <c r="I2022" s="403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665</v>
      </c>
      <c r="Q2022">
        <v>814</v>
      </c>
      <c r="R2022" t="s">
        <v>97</v>
      </c>
    </row>
    <row r="2023" spans="1:18">
      <c r="A2023" s="552">
        <v>2022</v>
      </c>
      <c r="B2023" s="403">
        <v>43594.665277777778</v>
      </c>
      <c r="C2023" t="s">
        <v>97</v>
      </c>
      <c r="D2023">
        <v>0.03</v>
      </c>
      <c r="E2023" t="s">
        <v>253</v>
      </c>
      <c r="F2023">
        <v>1.1236999999999999</v>
      </c>
      <c r="I2023" s="403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666</v>
      </c>
      <c r="Q2023">
        <v>814</v>
      </c>
      <c r="R2023" t="s">
        <v>97</v>
      </c>
    </row>
    <row r="2024" spans="1:18">
      <c r="A2024" s="552">
        <v>2028</v>
      </c>
      <c r="B2024" s="403">
        <v>43598.611111111109</v>
      </c>
      <c r="C2024" t="s">
        <v>97</v>
      </c>
      <c r="D2024">
        <v>0.04</v>
      </c>
      <c r="E2024" t="s">
        <v>253</v>
      </c>
      <c r="F2024">
        <v>1.1253</v>
      </c>
      <c r="I2024" s="403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667</v>
      </c>
      <c r="Q2024">
        <v>814</v>
      </c>
      <c r="R2024" t="s">
        <v>97</v>
      </c>
    </row>
    <row r="2025" spans="1:18">
      <c r="A2025" s="552">
        <v>2023</v>
      </c>
      <c r="B2025" s="403">
        <v>43594.678472222222</v>
      </c>
      <c r="C2025" t="s">
        <v>96</v>
      </c>
      <c r="D2025">
        <v>0.01</v>
      </c>
      <c r="E2025" t="s">
        <v>253</v>
      </c>
      <c r="F2025">
        <v>1.1242000000000001</v>
      </c>
      <c r="I2025" s="403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490</v>
      </c>
      <c r="Q2025">
        <v>815</v>
      </c>
      <c r="R2025" t="s">
        <v>96</v>
      </c>
    </row>
    <row r="2026" spans="1:18">
      <c r="A2026" s="552">
        <v>2024</v>
      </c>
      <c r="B2026" s="403">
        <v>43594.7</v>
      </c>
      <c r="C2026" t="s">
        <v>96</v>
      </c>
      <c r="D2026">
        <v>0.01</v>
      </c>
      <c r="E2026" t="s">
        <v>253</v>
      </c>
      <c r="F2026">
        <v>1.123</v>
      </c>
      <c r="I2026" s="403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660</v>
      </c>
      <c r="Q2026">
        <v>815</v>
      </c>
      <c r="R2026" t="s">
        <v>96</v>
      </c>
    </row>
    <row r="2027" spans="1:18">
      <c r="A2027" s="552">
        <v>2025</v>
      </c>
      <c r="B2027" s="403">
        <v>43594.772916666669</v>
      </c>
      <c r="C2027" t="s">
        <v>96</v>
      </c>
      <c r="D2027">
        <v>0.01</v>
      </c>
      <c r="E2027" t="s">
        <v>253</v>
      </c>
      <c r="F2027">
        <v>1.1216999999999999</v>
      </c>
      <c r="I2027" s="403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661</v>
      </c>
      <c r="Q2027">
        <v>815</v>
      </c>
      <c r="R2027" t="s">
        <v>96</v>
      </c>
    </row>
    <row r="2028" spans="1:18">
      <c r="A2028" s="552">
        <v>2026</v>
      </c>
      <c r="B2028" s="403">
        <v>43595.705555555556</v>
      </c>
      <c r="C2028" t="s">
        <v>96</v>
      </c>
      <c r="D2028">
        <v>0.01</v>
      </c>
      <c r="E2028" t="s">
        <v>253</v>
      </c>
      <c r="F2028">
        <v>1.1247</v>
      </c>
      <c r="I2028" s="403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490</v>
      </c>
      <c r="Q2028">
        <v>816</v>
      </c>
      <c r="R2028" t="s">
        <v>96</v>
      </c>
    </row>
    <row r="2029" spans="1:18">
      <c r="A2029" s="552">
        <v>2027</v>
      </c>
      <c r="B2029" s="403">
        <v>43595.760416666664</v>
      </c>
      <c r="C2029" t="s">
        <v>96</v>
      </c>
      <c r="D2029">
        <v>0.01</v>
      </c>
      <c r="E2029" t="s">
        <v>253</v>
      </c>
      <c r="F2029">
        <v>1.1234999999999999</v>
      </c>
      <c r="I2029" s="403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662</v>
      </c>
      <c r="Q2029">
        <v>816</v>
      </c>
      <c r="R2029" t="s">
        <v>96</v>
      </c>
    </row>
    <row r="2030" spans="1:18">
      <c r="A2030" s="552">
        <v>2029</v>
      </c>
      <c r="B2030" s="403">
        <v>43598.62222222222</v>
      </c>
      <c r="C2030" t="s">
        <v>96</v>
      </c>
      <c r="D2030">
        <v>0.01</v>
      </c>
      <c r="E2030" t="s">
        <v>253</v>
      </c>
      <c r="F2030">
        <v>1.1256999999999999</v>
      </c>
      <c r="I2030" s="403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490</v>
      </c>
      <c r="Q2030">
        <v>817</v>
      </c>
      <c r="R2030" t="s">
        <v>96</v>
      </c>
    </row>
    <row r="2031" spans="1:18">
      <c r="A2031" s="552">
        <v>2030</v>
      </c>
      <c r="B2031" s="403">
        <v>43598.706944444442</v>
      </c>
      <c r="C2031" t="s">
        <v>96</v>
      </c>
      <c r="D2031">
        <v>0.01</v>
      </c>
      <c r="E2031" t="s">
        <v>253</v>
      </c>
      <c r="F2031">
        <v>1.1244000000000001</v>
      </c>
      <c r="I2031" s="403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672</v>
      </c>
      <c r="Q2031">
        <v>817</v>
      </c>
      <c r="R2031" t="s">
        <v>96</v>
      </c>
    </row>
    <row r="2032" spans="1:18">
      <c r="A2032" s="552">
        <v>2031</v>
      </c>
      <c r="B2032" s="403">
        <v>43598.726388888892</v>
      </c>
      <c r="C2032" t="s">
        <v>96</v>
      </c>
      <c r="D2032">
        <v>0.01</v>
      </c>
      <c r="E2032" t="s">
        <v>253</v>
      </c>
      <c r="F2032">
        <v>1.1231</v>
      </c>
      <c r="I2032" s="403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673</v>
      </c>
      <c r="Q2032">
        <v>817</v>
      </c>
      <c r="R2032" t="s">
        <v>96</v>
      </c>
    </row>
    <row r="2033" spans="1:18">
      <c r="A2033" s="552">
        <v>2032</v>
      </c>
      <c r="B2033" s="403">
        <v>43599.597916666666</v>
      </c>
      <c r="C2033" t="s">
        <v>96</v>
      </c>
      <c r="D2033">
        <v>0.02</v>
      </c>
      <c r="E2033" t="s">
        <v>253</v>
      </c>
      <c r="F2033">
        <v>1.1215999999999999</v>
      </c>
      <c r="I2033" s="403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674</v>
      </c>
      <c r="Q2033">
        <v>817</v>
      </c>
      <c r="R2033" t="s">
        <v>96</v>
      </c>
    </row>
    <row r="2034" spans="1:18">
      <c r="A2034" s="552">
        <v>2034</v>
      </c>
      <c r="B2034" s="403">
        <v>43600.499305555553</v>
      </c>
      <c r="C2034" t="s">
        <v>96</v>
      </c>
      <c r="D2034">
        <v>0.03</v>
      </c>
      <c r="E2034" t="s">
        <v>253</v>
      </c>
      <c r="F2034">
        <v>1.1200000000000001</v>
      </c>
      <c r="I2034" s="403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675</v>
      </c>
      <c r="Q2034">
        <v>817</v>
      </c>
      <c r="R2034" t="s">
        <v>96</v>
      </c>
    </row>
    <row r="2035" spans="1:18">
      <c r="A2035" s="552">
        <v>2035</v>
      </c>
      <c r="B2035" s="403">
        <v>43600.563888888886</v>
      </c>
      <c r="C2035" t="s">
        <v>96</v>
      </c>
      <c r="D2035">
        <v>0.04</v>
      </c>
      <c r="E2035" t="s">
        <v>253</v>
      </c>
      <c r="F2035">
        <v>1.1184000000000001</v>
      </c>
      <c r="I2035" s="403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676</v>
      </c>
      <c r="Q2035">
        <v>817</v>
      </c>
      <c r="R2035" t="s">
        <v>96</v>
      </c>
    </row>
    <row r="2036" spans="1:18">
      <c r="A2036" s="552">
        <v>2041</v>
      </c>
      <c r="B2036" s="403">
        <v>43602.472222222219</v>
      </c>
      <c r="C2036" t="s">
        <v>96</v>
      </c>
      <c r="D2036">
        <v>0.06</v>
      </c>
      <c r="E2036" t="s">
        <v>253</v>
      </c>
      <c r="F2036">
        <v>1.1165</v>
      </c>
      <c r="I2036" s="403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677</v>
      </c>
      <c r="Q2036">
        <v>817</v>
      </c>
      <c r="R2036" t="s">
        <v>96</v>
      </c>
    </row>
    <row r="2037" spans="1:18">
      <c r="A2037" s="552">
        <v>2047</v>
      </c>
      <c r="B2037" s="403">
        <v>43608.37222222222</v>
      </c>
      <c r="C2037" t="s">
        <v>96</v>
      </c>
      <c r="D2037">
        <v>0.09</v>
      </c>
      <c r="E2037" t="s">
        <v>253</v>
      </c>
      <c r="F2037">
        <v>1.1142000000000001</v>
      </c>
      <c r="I2037" s="403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678</v>
      </c>
      <c r="Q2037">
        <v>817</v>
      </c>
      <c r="R2037" t="s">
        <v>96</v>
      </c>
    </row>
    <row r="2038" spans="1:18">
      <c r="A2038" s="552">
        <v>2050</v>
      </c>
      <c r="B2038" s="403">
        <v>43608.631249999999</v>
      </c>
      <c r="C2038" t="s">
        <v>96</v>
      </c>
      <c r="D2038">
        <v>0.13</v>
      </c>
      <c r="E2038" t="s">
        <v>253</v>
      </c>
      <c r="F2038">
        <v>1.1116999999999999</v>
      </c>
      <c r="I2038" s="403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679</v>
      </c>
      <c r="Q2038">
        <v>817</v>
      </c>
      <c r="R2038" t="s">
        <v>96</v>
      </c>
    </row>
    <row r="2039" spans="1:18">
      <c r="A2039" s="552">
        <v>2033</v>
      </c>
      <c r="B2039" s="403">
        <v>43599.618055555555</v>
      </c>
      <c r="C2039" t="s">
        <v>97</v>
      </c>
      <c r="D2039">
        <v>0.01</v>
      </c>
      <c r="E2039" t="s">
        <v>253</v>
      </c>
      <c r="F2039">
        <v>1.1212</v>
      </c>
      <c r="I2039" s="403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490</v>
      </c>
      <c r="Q2039">
        <v>818</v>
      </c>
      <c r="R2039" t="s">
        <v>97</v>
      </c>
    </row>
    <row r="2040" spans="1:18">
      <c r="A2040" s="552">
        <v>2036</v>
      </c>
      <c r="B2040" s="403">
        <v>43600.605555555558</v>
      </c>
      <c r="C2040" t="s">
        <v>97</v>
      </c>
      <c r="D2040">
        <v>0.01</v>
      </c>
      <c r="E2040" t="s">
        <v>253</v>
      </c>
      <c r="F2040">
        <v>1.1187</v>
      </c>
      <c r="I2040" s="403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490</v>
      </c>
      <c r="Q2040">
        <v>819</v>
      </c>
      <c r="R2040" t="s">
        <v>97</v>
      </c>
    </row>
    <row r="2041" spans="1:18">
      <c r="A2041" s="552">
        <v>2037</v>
      </c>
      <c r="B2041" s="403">
        <v>43600.677777777775</v>
      </c>
      <c r="C2041" t="s">
        <v>97</v>
      </c>
      <c r="D2041">
        <v>0.01</v>
      </c>
      <c r="E2041" t="s">
        <v>253</v>
      </c>
      <c r="F2041">
        <v>1.1207</v>
      </c>
      <c r="I2041" s="403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668</v>
      </c>
      <c r="Q2041">
        <v>819</v>
      </c>
      <c r="R2041" t="s">
        <v>97</v>
      </c>
    </row>
    <row r="2042" spans="1:18">
      <c r="A2042" s="552">
        <v>2038</v>
      </c>
      <c r="B2042" s="403">
        <v>43600.686805555553</v>
      </c>
      <c r="C2042" t="s">
        <v>97</v>
      </c>
      <c r="D2042">
        <v>0.01</v>
      </c>
      <c r="E2042" t="s">
        <v>253</v>
      </c>
      <c r="F2042">
        <v>1.1220000000000001</v>
      </c>
      <c r="I2042" s="403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669</v>
      </c>
      <c r="Q2042">
        <v>819</v>
      </c>
      <c r="R2042" t="s">
        <v>97</v>
      </c>
    </row>
    <row r="2043" spans="1:18">
      <c r="A2043" s="552">
        <v>2039</v>
      </c>
      <c r="B2043" s="403">
        <v>43601.686805555553</v>
      </c>
      <c r="C2043" t="s">
        <v>97</v>
      </c>
      <c r="D2043">
        <v>0.01</v>
      </c>
      <c r="E2043" t="s">
        <v>253</v>
      </c>
      <c r="F2043">
        <v>1.1181000000000001</v>
      </c>
      <c r="I2043" s="403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490</v>
      </c>
      <c r="Q2043">
        <v>820</v>
      </c>
      <c r="R2043" t="s">
        <v>97</v>
      </c>
    </row>
    <row r="2044" spans="1:18">
      <c r="A2044" s="552">
        <v>2040</v>
      </c>
      <c r="B2044" s="403">
        <v>43602.402777777781</v>
      </c>
      <c r="C2044" t="s">
        <v>97</v>
      </c>
      <c r="D2044">
        <v>0.01</v>
      </c>
      <c r="E2044" t="s">
        <v>253</v>
      </c>
      <c r="F2044">
        <v>1.1178999999999999</v>
      </c>
      <c r="I2044" s="403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490</v>
      </c>
      <c r="Q2044">
        <v>821</v>
      </c>
      <c r="R2044" t="s">
        <v>97</v>
      </c>
    </row>
    <row r="2045" spans="1:18">
      <c r="A2045" s="552">
        <v>2042</v>
      </c>
      <c r="B2045" s="403">
        <v>43606.406944444447</v>
      </c>
      <c r="C2045" t="s">
        <v>97</v>
      </c>
      <c r="D2045">
        <v>0.01</v>
      </c>
      <c r="E2045" t="s">
        <v>253</v>
      </c>
      <c r="F2045">
        <v>1.1153</v>
      </c>
      <c r="I2045" s="403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490</v>
      </c>
      <c r="Q2045">
        <v>822</v>
      </c>
      <c r="R2045" t="s">
        <v>97</v>
      </c>
    </row>
    <row r="2046" spans="1:18">
      <c r="A2046" s="552">
        <v>2043</v>
      </c>
      <c r="B2046" s="403">
        <v>43606.704861111109</v>
      </c>
      <c r="C2046" t="s">
        <v>97</v>
      </c>
      <c r="D2046">
        <v>0.01</v>
      </c>
      <c r="E2046" t="s">
        <v>253</v>
      </c>
      <c r="F2046">
        <v>1.1165</v>
      </c>
      <c r="I2046" s="403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670</v>
      </c>
      <c r="Q2046">
        <v>822</v>
      </c>
      <c r="R2046" t="s">
        <v>97</v>
      </c>
    </row>
    <row r="2047" spans="1:18">
      <c r="A2047" s="552">
        <v>2044</v>
      </c>
      <c r="B2047" s="403">
        <v>43606.708333333336</v>
      </c>
      <c r="C2047" t="s">
        <v>97</v>
      </c>
      <c r="D2047">
        <v>0.01</v>
      </c>
      <c r="E2047" t="s">
        <v>253</v>
      </c>
      <c r="F2047">
        <v>1.1180000000000001</v>
      </c>
      <c r="I2047" s="403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671</v>
      </c>
      <c r="Q2047">
        <v>822</v>
      </c>
      <c r="R2047" t="s">
        <v>97</v>
      </c>
    </row>
    <row r="2048" spans="1:18">
      <c r="A2048" s="552">
        <v>2045</v>
      </c>
      <c r="B2048" s="403">
        <v>43607.48541666667</v>
      </c>
      <c r="C2048" t="s">
        <v>97</v>
      </c>
      <c r="D2048">
        <v>0.01</v>
      </c>
      <c r="E2048" t="s">
        <v>253</v>
      </c>
      <c r="F2048">
        <v>1.1172</v>
      </c>
      <c r="I2048" s="403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490</v>
      </c>
      <c r="Q2048">
        <v>823</v>
      </c>
      <c r="R2048" t="s">
        <v>97</v>
      </c>
    </row>
    <row r="2049" spans="1:18">
      <c r="A2049" s="552">
        <v>2046</v>
      </c>
      <c r="B2049" s="403">
        <v>43607.736805555556</v>
      </c>
      <c r="C2049" t="s">
        <v>97</v>
      </c>
      <c r="D2049">
        <v>0.01</v>
      </c>
      <c r="E2049" t="s">
        <v>253</v>
      </c>
      <c r="F2049">
        <v>1.1158999999999999</v>
      </c>
      <c r="I2049" s="403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490</v>
      </c>
      <c r="Q2049">
        <v>824</v>
      </c>
      <c r="R2049" t="s">
        <v>97</v>
      </c>
    </row>
    <row r="2050" spans="1:18">
      <c r="A2050" s="552">
        <v>2048</v>
      </c>
      <c r="B2050" s="403">
        <v>43608.388194444444</v>
      </c>
      <c r="C2050" t="s">
        <v>97</v>
      </c>
      <c r="D2050">
        <v>0.01</v>
      </c>
      <c r="E2050" t="s">
        <v>253</v>
      </c>
      <c r="F2050">
        <v>1.1142000000000001</v>
      </c>
      <c r="I2050" s="403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490</v>
      </c>
      <c r="Q2050">
        <v>825</v>
      </c>
      <c r="R2050" t="s">
        <v>97</v>
      </c>
    </row>
    <row r="2051" spans="1:18">
      <c r="A2051" s="552">
        <v>2049</v>
      </c>
      <c r="B2051" s="403">
        <v>43608.605555555558</v>
      </c>
      <c r="C2051" t="s">
        <v>97</v>
      </c>
      <c r="D2051">
        <v>0.01</v>
      </c>
      <c r="E2051" t="s">
        <v>253</v>
      </c>
      <c r="F2051">
        <v>1.1141000000000001</v>
      </c>
      <c r="I2051" s="403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490</v>
      </c>
      <c r="Q2051">
        <v>826</v>
      </c>
      <c r="R2051" t="s">
        <v>97</v>
      </c>
    </row>
    <row r="2052" spans="1:18">
      <c r="A2052" s="552">
        <v>2051</v>
      </c>
      <c r="B2052" s="403">
        <v>43608.656944444447</v>
      </c>
      <c r="C2052" t="s">
        <v>97</v>
      </c>
      <c r="D2052">
        <v>0.01</v>
      </c>
      <c r="E2052" t="s">
        <v>253</v>
      </c>
      <c r="F2052">
        <v>1.1116999999999999</v>
      </c>
      <c r="I2052" s="403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490</v>
      </c>
      <c r="Q2052">
        <v>827</v>
      </c>
      <c r="R2052" t="s">
        <v>97</v>
      </c>
    </row>
    <row r="2053" spans="1:18">
      <c r="A2053" s="552">
        <v>2052</v>
      </c>
      <c r="B2053" s="403">
        <v>43608.663888888892</v>
      </c>
      <c r="C2053" t="s">
        <v>97</v>
      </c>
      <c r="D2053">
        <v>0.01</v>
      </c>
      <c r="E2053" t="s">
        <v>253</v>
      </c>
      <c r="F2053">
        <v>1.1129</v>
      </c>
      <c r="I2053" s="403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681</v>
      </c>
      <c r="Q2053">
        <v>827</v>
      </c>
      <c r="R2053" t="s">
        <v>97</v>
      </c>
    </row>
    <row r="2054" spans="1:18">
      <c r="A2054" s="552">
        <v>2053</v>
      </c>
      <c r="B2054" s="403">
        <v>43608.668749999997</v>
      </c>
      <c r="C2054" t="s">
        <v>97</v>
      </c>
      <c r="D2054">
        <v>0.01</v>
      </c>
      <c r="E2054" t="s">
        <v>253</v>
      </c>
      <c r="F2054">
        <v>1.1142000000000001</v>
      </c>
      <c r="I2054" s="403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682</v>
      </c>
      <c r="Q2054">
        <v>827</v>
      </c>
      <c r="R2054" t="s">
        <v>97</v>
      </c>
    </row>
    <row r="2055" spans="1:18">
      <c r="A2055" s="552">
        <v>2054</v>
      </c>
      <c r="B2055" s="403">
        <v>43608.714583333334</v>
      </c>
      <c r="C2055" t="s">
        <v>97</v>
      </c>
      <c r="D2055">
        <v>0.02</v>
      </c>
      <c r="E2055" t="s">
        <v>253</v>
      </c>
      <c r="F2055">
        <v>1.1156999999999999</v>
      </c>
      <c r="I2055" s="403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683</v>
      </c>
      <c r="Q2055">
        <v>827</v>
      </c>
      <c r="R2055" t="s">
        <v>97</v>
      </c>
    </row>
    <row r="2056" spans="1:18">
      <c r="A2056" s="552">
        <v>2055</v>
      </c>
      <c r="B2056" s="403">
        <v>43608.746527777781</v>
      </c>
      <c r="C2056" t="s">
        <v>97</v>
      </c>
      <c r="D2056">
        <v>0.03</v>
      </c>
      <c r="E2056" t="s">
        <v>253</v>
      </c>
      <c r="F2056">
        <v>1.1172</v>
      </c>
      <c r="I2056" s="403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684</v>
      </c>
      <c r="Q2056">
        <v>827</v>
      </c>
      <c r="R2056" t="s">
        <v>97</v>
      </c>
    </row>
    <row r="2057" spans="1:18">
      <c r="A2057" s="552">
        <v>2057</v>
      </c>
      <c r="B2057" s="403">
        <v>43609.34097222222</v>
      </c>
      <c r="C2057" t="s">
        <v>97</v>
      </c>
      <c r="D2057">
        <v>0.04</v>
      </c>
      <c r="E2057" t="s">
        <v>253</v>
      </c>
      <c r="F2057">
        <v>1.1188</v>
      </c>
      <c r="I2057" s="403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685</v>
      </c>
      <c r="Q2057">
        <v>827</v>
      </c>
      <c r="R2057" t="s">
        <v>97</v>
      </c>
    </row>
    <row r="2058" spans="1:18">
      <c r="A2058" s="552">
        <v>2060</v>
      </c>
      <c r="B2058" s="403">
        <v>43609.69027777778</v>
      </c>
      <c r="C2058" t="s">
        <v>97</v>
      </c>
      <c r="D2058">
        <v>0.06</v>
      </c>
      <c r="E2058" t="s">
        <v>253</v>
      </c>
      <c r="F2058">
        <v>1.1207</v>
      </c>
      <c r="I2058" s="403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686</v>
      </c>
      <c r="Q2058">
        <v>827</v>
      </c>
      <c r="R2058" t="s">
        <v>97</v>
      </c>
    </row>
    <row r="2059" spans="1:18">
      <c r="A2059" s="552">
        <v>2056</v>
      </c>
      <c r="B2059" s="403">
        <v>43608.796527777777</v>
      </c>
      <c r="C2059" t="s">
        <v>96</v>
      </c>
      <c r="D2059">
        <v>0.01</v>
      </c>
      <c r="E2059" t="s">
        <v>253</v>
      </c>
      <c r="F2059">
        <v>1.1181000000000001</v>
      </c>
      <c r="I2059" s="403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490</v>
      </c>
      <c r="Q2059">
        <v>828</v>
      </c>
      <c r="R2059" t="s">
        <v>96</v>
      </c>
    </row>
    <row r="2060" spans="1:18">
      <c r="A2060" s="552">
        <v>2058</v>
      </c>
      <c r="B2060" s="403">
        <v>43609.392361111109</v>
      </c>
      <c r="C2060" t="s">
        <v>96</v>
      </c>
      <c r="D2060">
        <v>0.01</v>
      </c>
      <c r="E2060" t="s">
        <v>253</v>
      </c>
      <c r="F2060">
        <v>1.1192</v>
      </c>
      <c r="I2060" s="403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490</v>
      </c>
      <c r="Q2060">
        <v>829</v>
      </c>
      <c r="R2060" t="s">
        <v>96</v>
      </c>
    </row>
    <row r="2061" spans="1:18">
      <c r="A2061" s="552">
        <v>2059</v>
      </c>
      <c r="B2061" s="403">
        <v>43609.47152777778</v>
      </c>
      <c r="C2061" t="s">
        <v>96</v>
      </c>
      <c r="D2061">
        <v>0.01</v>
      </c>
      <c r="E2061" t="s">
        <v>253</v>
      </c>
      <c r="F2061">
        <v>1.1178999999999999</v>
      </c>
      <c r="I2061" s="403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680</v>
      </c>
      <c r="Q2061">
        <v>829</v>
      </c>
      <c r="R2061" t="s">
        <v>96</v>
      </c>
    </row>
    <row r="2062" spans="1:18">
      <c r="A2062" s="552">
        <v>2061</v>
      </c>
      <c r="B2062" s="403">
        <v>43612.377083333333</v>
      </c>
      <c r="C2062" t="s">
        <v>96</v>
      </c>
      <c r="D2062">
        <v>0.01</v>
      </c>
      <c r="E2062" t="s">
        <v>253</v>
      </c>
      <c r="F2062">
        <v>1.1201000000000001</v>
      </c>
      <c r="I2062" s="403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490</v>
      </c>
      <c r="Q2062">
        <v>830</v>
      </c>
      <c r="R2062" t="s">
        <v>96</v>
      </c>
    </row>
    <row r="2063" spans="1:18">
      <c r="A2063" s="552">
        <v>2062</v>
      </c>
      <c r="B2063" s="403">
        <v>43612.644444444442</v>
      </c>
      <c r="C2063" t="s">
        <v>96</v>
      </c>
      <c r="D2063">
        <v>0.01</v>
      </c>
      <c r="E2063" t="s">
        <v>253</v>
      </c>
      <c r="F2063">
        <v>1.1189</v>
      </c>
      <c r="I2063" s="403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687</v>
      </c>
      <c r="Q2063">
        <v>830</v>
      </c>
      <c r="R2063" t="s">
        <v>96</v>
      </c>
    </row>
    <row r="2064" spans="1:18">
      <c r="A2064" s="552">
        <v>2063</v>
      </c>
      <c r="B2064" s="403">
        <v>43613.388194444444</v>
      </c>
      <c r="C2064" t="s">
        <v>96</v>
      </c>
      <c r="D2064">
        <v>0.01</v>
      </c>
      <c r="E2064" t="s">
        <v>253</v>
      </c>
      <c r="F2064">
        <v>1.1175999999999999</v>
      </c>
      <c r="I2064" s="403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688</v>
      </c>
      <c r="Q2064">
        <v>830</v>
      </c>
      <c r="R2064" t="s">
        <v>96</v>
      </c>
    </row>
    <row r="2065" spans="1:18">
      <c r="A2065" s="552">
        <v>2064</v>
      </c>
      <c r="B2065" s="403">
        <v>43613.947222222225</v>
      </c>
      <c r="C2065" t="s">
        <v>96</v>
      </c>
      <c r="D2065">
        <v>0.02</v>
      </c>
      <c r="E2065" t="s">
        <v>253</v>
      </c>
      <c r="F2065">
        <v>1.1161000000000001</v>
      </c>
      <c r="I2065" s="403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689</v>
      </c>
      <c r="Q2065">
        <v>830</v>
      </c>
      <c r="R2065" t="s">
        <v>96</v>
      </c>
    </row>
    <row r="2066" spans="1:18">
      <c r="A2066" s="552">
        <v>2066</v>
      </c>
      <c r="B2066" s="403">
        <v>43614.630555555559</v>
      </c>
      <c r="C2066" t="s">
        <v>96</v>
      </c>
      <c r="D2066">
        <v>0.03</v>
      </c>
      <c r="E2066" t="s">
        <v>253</v>
      </c>
      <c r="F2066">
        <v>1.1146</v>
      </c>
      <c r="I2066" s="403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690</v>
      </c>
      <c r="Q2066">
        <v>830</v>
      </c>
      <c r="R2066" t="s">
        <v>96</v>
      </c>
    </row>
    <row r="2067" spans="1:18">
      <c r="A2067" s="552">
        <v>2068</v>
      </c>
      <c r="B2067" s="403">
        <v>43614.716666666667</v>
      </c>
      <c r="C2067" t="s">
        <v>96</v>
      </c>
      <c r="D2067">
        <v>0.04</v>
      </c>
      <c r="E2067" t="s">
        <v>253</v>
      </c>
      <c r="F2067">
        <v>1.113</v>
      </c>
      <c r="I2067" s="403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691</v>
      </c>
      <c r="Q2067">
        <v>830</v>
      </c>
      <c r="R2067" t="s">
        <v>96</v>
      </c>
    </row>
    <row r="2068" spans="1:18">
      <c r="A2068" s="552">
        <v>2065</v>
      </c>
      <c r="B2068" s="403">
        <v>43613.967361111114</v>
      </c>
      <c r="C2068" t="s">
        <v>97</v>
      </c>
      <c r="D2068">
        <v>0.01</v>
      </c>
      <c r="E2068" t="s">
        <v>253</v>
      </c>
      <c r="F2068">
        <v>1.1162000000000001</v>
      </c>
      <c r="I2068" s="403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490</v>
      </c>
      <c r="Q2068">
        <v>831</v>
      </c>
      <c r="R2068" t="s">
        <v>97</v>
      </c>
    </row>
    <row r="2069" spans="1:18">
      <c r="A2069" s="552">
        <v>2067</v>
      </c>
      <c r="B2069" s="403">
        <v>43614.636805555558</v>
      </c>
      <c r="C2069" t="s">
        <v>97</v>
      </c>
      <c r="D2069">
        <v>0.01</v>
      </c>
      <c r="E2069" t="s">
        <v>253</v>
      </c>
      <c r="F2069">
        <v>1.1147</v>
      </c>
      <c r="I2069" s="403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490</v>
      </c>
      <c r="Q2069">
        <v>832</v>
      </c>
      <c r="R2069" t="s">
        <v>97</v>
      </c>
    </row>
    <row r="2070" spans="1:18">
      <c r="A2070" s="552">
        <v>2069</v>
      </c>
      <c r="B2070" s="403">
        <v>43614.736805555556</v>
      </c>
      <c r="C2070" t="s">
        <v>97</v>
      </c>
      <c r="D2070">
        <v>0.01</v>
      </c>
      <c r="E2070" t="s">
        <v>253</v>
      </c>
      <c r="F2070">
        <v>1.1132</v>
      </c>
      <c r="I2070" s="403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490</v>
      </c>
      <c r="Q2070">
        <v>833</v>
      </c>
      <c r="R2070" t="s">
        <v>97</v>
      </c>
    </row>
    <row r="2071" spans="1:18">
      <c r="A2071" s="552">
        <v>2070</v>
      </c>
      <c r="B2071" s="403">
        <v>43615.706944444442</v>
      </c>
      <c r="C2071" t="s">
        <v>97</v>
      </c>
      <c r="D2071">
        <v>0.01</v>
      </c>
      <c r="E2071" t="s">
        <v>253</v>
      </c>
      <c r="F2071">
        <v>1.1127</v>
      </c>
      <c r="I2071" s="403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490</v>
      </c>
      <c r="Q2071">
        <v>834</v>
      </c>
      <c r="R2071" t="s">
        <v>97</v>
      </c>
    </row>
    <row r="2072" spans="1:18">
      <c r="A2072" s="552">
        <v>2071</v>
      </c>
      <c r="B2072" s="403">
        <v>43616.404166666667</v>
      </c>
      <c r="C2072" t="s">
        <v>97</v>
      </c>
      <c r="D2072">
        <v>0.01</v>
      </c>
      <c r="E2072" t="s">
        <v>253</v>
      </c>
      <c r="F2072">
        <v>1.1140000000000001</v>
      </c>
      <c r="I2072" s="403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692</v>
      </c>
      <c r="Q2072">
        <v>834</v>
      </c>
      <c r="R2072" t="s">
        <v>97</v>
      </c>
    </row>
    <row r="2073" spans="1:18">
      <c r="A2073" s="552">
        <v>2072</v>
      </c>
      <c r="B2073" s="403">
        <v>43616.470138888886</v>
      </c>
      <c r="C2073" t="s">
        <v>97</v>
      </c>
      <c r="D2073">
        <v>0.01</v>
      </c>
      <c r="E2073" t="s">
        <v>253</v>
      </c>
      <c r="F2073">
        <v>1.1153999999999999</v>
      </c>
      <c r="I2073" s="403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693</v>
      </c>
      <c r="Q2073">
        <v>834</v>
      </c>
      <c r="R2073" t="s">
        <v>97</v>
      </c>
    </row>
    <row r="2074" spans="1:18">
      <c r="A2074" s="552">
        <v>2073</v>
      </c>
      <c r="B2074" s="403">
        <v>43616.675694444442</v>
      </c>
      <c r="C2074" t="s">
        <v>97</v>
      </c>
      <c r="D2074">
        <v>0.02</v>
      </c>
      <c r="E2074" t="s">
        <v>253</v>
      </c>
      <c r="F2074">
        <v>1.1169</v>
      </c>
      <c r="I2074" s="403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694</v>
      </c>
      <c r="Q2074">
        <v>834</v>
      </c>
      <c r="R2074" t="s">
        <v>97</v>
      </c>
    </row>
    <row r="2075" spans="1:18">
      <c r="A2075" s="552">
        <v>2074</v>
      </c>
      <c r="B2075" s="403">
        <v>43616.697916666664</v>
      </c>
      <c r="C2075" t="s">
        <v>96</v>
      </c>
      <c r="D2075">
        <v>0.01</v>
      </c>
      <c r="E2075" t="s">
        <v>253</v>
      </c>
      <c r="F2075">
        <v>1.1172</v>
      </c>
      <c r="I2075" s="403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490</v>
      </c>
      <c r="Q2075">
        <v>835</v>
      </c>
      <c r="R2075" t="s">
        <v>96</v>
      </c>
    </row>
    <row r="2076" spans="1:18">
      <c r="A2076" s="552">
        <v>2075</v>
      </c>
      <c r="B2076" s="403">
        <v>43616.70416666667</v>
      </c>
      <c r="C2076" t="s">
        <v>96</v>
      </c>
      <c r="D2076">
        <v>0.01</v>
      </c>
      <c r="E2076" t="s">
        <v>253</v>
      </c>
      <c r="F2076">
        <v>1.1158999999999999</v>
      </c>
      <c r="I2076" s="403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695</v>
      </c>
      <c r="Q2076">
        <v>835</v>
      </c>
      <c r="R2076" t="s">
        <v>96</v>
      </c>
    </row>
    <row r="2077" spans="1:18">
      <c r="A2077" s="552">
        <v>2076</v>
      </c>
      <c r="B2077" s="403">
        <v>43616.706944444442</v>
      </c>
      <c r="C2077" t="s">
        <v>96</v>
      </c>
      <c r="D2077">
        <v>0.01</v>
      </c>
      <c r="E2077" t="s">
        <v>253</v>
      </c>
      <c r="F2077">
        <v>1.1145</v>
      </c>
      <c r="I2077" s="403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696</v>
      </c>
      <c r="Q2077">
        <v>835</v>
      </c>
      <c r="R2077" t="s">
        <v>96</v>
      </c>
    </row>
    <row r="2078" spans="1:18">
      <c r="A2078" s="552">
        <v>2077</v>
      </c>
      <c r="B2078" s="403">
        <v>43616.716666666667</v>
      </c>
      <c r="C2078" t="s">
        <v>97</v>
      </c>
      <c r="D2078">
        <v>0.01</v>
      </c>
      <c r="E2078" t="s">
        <v>253</v>
      </c>
      <c r="F2078">
        <v>1.1141000000000001</v>
      </c>
      <c r="I2078" s="403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490</v>
      </c>
      <c r="Q2078">
        <v>836</v>
      </c>
      <c r="R2078" t="s">
        <v>97</v>
      </c>
    </row>
    <row r="2079" spans="1:18">
      <c r="A2079" s="552">
        <v>2078</v>
      </c>
      <c r="B2079" s="403">
        <v>43616.740277777775</v>
      </c>
      <c r="C2079" t="s">
        <v>97</v>
      </c>
      <c r="D2079">
        <v>0.01</v>
      </c>
      <c r="E2079" t="s">
        <v>253</v>
      </c>
      <c r="F2079">
        <v>1.1153999999999999</v>
      </c>
      <c r="I2079" s="403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700</v>
      </c>
      <c r="Q2079">
        <v>836</v>
      </c>
      <c r="R2079" t="s">
        <v>97</v>
      </c>
    </row>
    <row r="2080" spans="1:18">
      <c r="A2080" s="552">
        <v>2079</v>
      </c>
      <c r="B2080" s="403">
        <v>43616.824305555558</v>
      </c>
      <c r="C2080" t="s">
        <v>97</v>
      </c>
      <c r="D2080">
        <v>0.01</v>
      </c>
      <c r="E2080" t="s">
        <v>253</v>
      </c>
      <c r="F2080">
        <v>1.1167</v>
      </c>
      <c r="I2080" s="403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701</v>
      </c>
      <c r="Q2080">
        <v>836</v>
      </c>
      <c r="R2080" t="s">
        <v>97</v>
      </c>
    </row>
    <row r="2081" spans="1:18">
      <c r="A2081" s="552">
        <v>2080</v>
      </c>
      <c r="B2081" s="403">
        <v>43619.112500000003</v>
      </c>
      <c r="C2081" t="s">
        <v>97</v>
      </c>
      <c r="D2081">
        <v>0.02</v>
      </c>
      <c r="E2081" t="s">
        <v>253</v>
      </c>
      <c r="F2081">
        <v>1.1181000000000001</v>
      </c>
      <c r="I2081" s="403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702</v>
      </c>
      <c r="Q2081">
        <v>836</v>
      </c>
      <c r="R2081" t="s">
        <v>97</v>
      </c>
    </row>
    <row r="2082" spans="1:18">
      <c r="A2082" s="552">
        <v>2083</v>
      </c>
      <c r="B2082" s="403">
        <v>43619.601388888892</v>
      </c>
      <c r="C2082" t="s">
        <v>97</v>
      </c>
      <c r="D2082">
        <v>0.03</v>
      </c>
      <c r="E2082" t="s">
        <v>253</v>
      </c>
      <c r="F2082">
        <v>1.1196999999999999</v>
      </c>
      <c r="I2082" s="403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703</v>
      </c>
      <c r="Q2082">
        <v>836</v>
      </c>
      <c r="R2082" t="s">
        <v>97</v>
      </c>
    </row>
    <row r="2083" spans="1:18">
      <c r="A2083" s="552">
        <v>2086</v>
      </c>
      <c r="B2083" s="403">
        <v>43619.758333333331</v>
      </c>
      <c r="C2083" t="s">
        <v>97</v>
      </c>
      <c r="D2083">
        <v>0.04</v>
      </c>
      <c r="E2083" t="s">
        <v>253</v>
      </c>
      <c r="F2083">
        <v>1.1214</v>
      </c>
      <c r="I2083" s="403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704</v>
      </c>
      <c r="Q2083">
        <v>836</v>
      </c>
      <c r="R2083" t="s">
        <v>97</v>
      </c>
    </row>
    <row r="2084" spans="1:18">
      <c r="A2084" s="552">
        <v>2087</v>
      </c>
      <c r="B2084" s="403">
        <v>43619.815972222219</v>
      </c>
      <c r="C2084" t="s">
        <v>97</v>
      </c>
      <c r="D2084">
        <v>0.06</v>
      </c>
      <c r="E2084" t="s">
        <v>253</v>
      </c>
      <c r="F2084">
        <v>1.1233</v>
      </c>
      <c r="I2084" s="403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705</v>
      </c>
      <c r="Q2084">
        <v>836</v>
      </c>
      <c r="R2084" t="s">
        <v>97</v>
      </c>
    </row>
    <row r="2085" spans="1:18">
      <c r="A2085" s="552">
        <v>2089</v>
      </c>
      <c r="B2085" s="403">
        <v>43619.874305555553</v>
      </c>
      <c r="C2085" t="s">
        <v>97</v>
      </c>
      <c r="D2085">
        <v>0.09</v>
      </c>
      <c r="E2085" t="s">
        <v>253</v>
      </c>
      <c r="F2085">
        <v>1.1255999999999999</v>
      </c>
      <c r="I2085" s="403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706</v>
      </c>
      <c r="Q2085">
        <v>836</v>
      </c>
      <c r="R2085" t="s">
        <v>97</v>
      </c>
    </row>
    <row r="2086" spans="1:18">
      <c r="A2086" s="552">
        <v>2096</v>
      </c>
      <c r="B2086" s="403">
        <v>43621.45</v>
      </c>
      <c r="C2086" t="s">
        <v>97</v>
      </c>
      <c r="D2086">
        <v>0.13</v>
      </c>
      <c r="E2086" t="s">
        <v>253</v>
      </c>
      <c r="F2086">
        <v>1.1281000000000001</v>
      </c>
      <c r="I2086" s="403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707</v>
      </c>
      <c r="Q2086">
        <v>836</v>
      </c>
      <c r="R2086" t="s">
        <v>97</v>
      </c>
    </row>
    <row r="2087" spans="1:18">
      <c r="A2087" s="552">
        <v>2081</v>
      </c>
      <c r="B2087" s="403">
        <v>43619.365972222222</v>
      </c>
      <c r="C2087" t="s">
        <v>96</v>
      </c>
      <c r="D2087">
        <v>0.01</v>
      </c>
      <c r="E2087" t="s">
        <v>253</v>
      </c>
      <c r="F2087">
        <v>1.1163000000000001</v>
      </c>
      <c r="I2087" s="403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490</v>
      </c>
      <c r="Q2087">
        <v>837</v>
      </c>
      <c r="R2087" t="s">
        <v>96</v>
      </c>
    </row>
    <row r="2088" spans="1:18">
      <c r="A2088" s="552">
        <v>2082</v>
      </c>
      <c r="B2088" s="403">
        <v>43619.581944444442</v>
      </c>
      <c r="C2088" t="s">
        <v>96</v>
      </c>
      <c r="D2088">
        <v>0.01</v>
      </c>
      <c r="E2088" t="s">
        <v>253</v>
      </c>
      <c r="F2088">
        <v>1.1181000000000001</v>
      </c>
      <c r="I2088" s="403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490</v>
      </c>
      <c r="Q2088">
        <v>838</v>
      </c>
      <c r="R2088" t="s">
        <v>96</v>
      </c>
    </row>
    <row r="2089" spans="1:18">
      <c r="A2089" s="552">
        <v>2084</v>
      </c>
      <c r="B2089" s="403">
        <v>43619.629166666666</v>
      </c>
      <c r="C2089" t="s">
        <v>96</v>
      </c>
      <c r="D2089">
        <v>0.01</v>
      </c>
      <c r="E2089" t="s">
        <v>253</v>
      </c>
      <c r="F2089">
        <v>1.1188</v>
      </c>
      <c r="I2089" s="403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502</v>
      </c>
      <c r="Q2089">
        <v>839</v>
      </c>
      <c r="R2089" t="s">
        <v>96</v>
      </c>
    </row>
    <row r="2090" spans="1:18">
      <c r="A2090" s="552">
        <v>2085</v>
      </c>
      <c r="B2090" s="403">
        <v>43619.698611111111</v>
      </c>
      <c r="C2090" t="s">
        <v>96</v>
      </c>
      <c r="D2090">
        <v>0.01</v>
      </c>
      <c r="E2090" t="s">
        <v>253</v>
      </c>
      <c r="F2090">
        <v>1.1201000000000001</v>
      </c>
      <c r="I2090" s="403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490</v>
      </c>
      <c r="Q2090">
        <v>840</v>
      </c>
      <c r="R2090" t="s">
        <v>96</v>
      </c>
    </row>
    <row r="2091" spans="1:18">
      <c r="A2091" s="552">
        <v>2088</v>
      </c>
      <c r="B2091" s="403">
        <v>43619.834027777775</v>
      </c>
      <c r="C2091" t="s">
        <v>96</v>
      </c>
      <c r="D2091">
        <v>0.01</v>
      </c>
      <c r="E2091" t="s">
        <v>253</v>
      </c>
      <c r="F2091">
        <v>1.1241000000000001</v>
      </c>
      <c r="I2091" s="403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490</v>
      </c>
      <c r="Q2091">
        <v>841</v>
      </c>
      <c r="R2091" t="s">
        <v>96</v>
      </c>
    </row>
    <row r="2092" spans="1:18">
      <c r="A2092" s="552">
        <v>2090</v>
      </c>
      <c r="B2092" s="403">
        <v>43619.905555555553</v>
      </c>
      <c r="C2092" t="s">
        <v>96</v>
      </c>
      <c r="D2092">
        <v>0.01</v>
      </c>
      <c r="E2092" t="s">
        <v>253</v>
      </c>
      <c r="F2092">
        <v>1.1251</v>
      </c>
      <c r="I2092" s="403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490</v>
      </c>
      <c r="Q2092">
        <v>842</v>
      </c>
      <c r="R2092" t="s">
        <v>96</v>
      </c>
    </row>
    <row r="2093" spans="1:18">
      <c r="A2093" s="552">
        <v>2091</v>
      </c>
      <c r="B2093" s="403">
        <v>43620.587500000001</v>
      </c>
      <c r="C2093" t="s">
        <v>96</v>
      </c>
      <c r="D2093">
        <v>0.01</v>
      </c>
      <c r="E2093" t="s">
        <v>253</v>
      </c>
      <c r="F2093">
        <v>1.1247</v>
      </c>
      <c r="I2093" s="403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490</v>
      </c>
      <c r="Q2093">
        <v>843</v>
      </c>
      <c r="R2093" t="s">
        <v>96</v>
      </c>
    </row>
    <row r="2094" spans="1:18">
      <c r="A2094" s="552">
        <v>2092</v>
      </c>
      <c r="B2094" s="403">
        <v>43620.594444444447</v>
      </c>
      <c r="C2094" t="s">
        <v>96</v>
      </c>
      <c r="D2094">
        <v>0.01</v>
      </c>
      <c r="E2094" t="s">
        <v>253</v>
      </c>
      <c r="F2094">
        <v>1.1234999999999999</v>
      </c>
      <c r="I2094" s="403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697</v>
      </c>
      <c r="Q2094">
        <v>843</v>
      </c>
      <c r="R2094" t="s">
        <v>96</v>
      </c>
    </row>
    <row r="2095" spans="1:18">
      <c r="A2095" s="552">
        <v>2093</v>
      </c>
      <c r="B2095" s="403">
        <v>43620.671527777777</v>
      </c>
      <c r="C2095" t="s">
        <v>96</v>
      </c>
      <c r="D2095">
        <v>0.01</v>
      </c>
      <c r="E2095" t="s">
        <v>253</v>
      </c>
      <c r="F2095">
        <v>1.1234</v>
      </c>
      <c r="I2095" s="403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490</v>
      </c>
      <c r="Q2095">
        <v>844</v>
      </c>
      <c r="R2095" t="s">
        <v>96</v>
      </c>
    </row>
    <row r="2096" spans="1:18">
      <c r="A2096" s="552">
        <v>2094</v>
      </c>
      <c r="B2096" s="403">
        <v>43620.689583333333</v>
      </c>
      <c r="C2096" t="s">
        <v>96</v>
      </c>
      <c r="D2096">
        <v>0.01</v>
      </c>
      <c r="E2096" t="s">
        <v>253</v>
      </c>
      <c r="F2096">
        <v>1.1237999999999999</v>
      </c>
      <c r="I2096" s="403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490</v>
      </c>
      <c r="Q2096">
        <v>845</v>
      </c>
      <c r="R2096" t="s">
        <v>96</v>
      </c>
    </row>
    <row r="2097" spans="1:18">
      <c r="A2097" s="552">
        <v>2095</v>
      </c>
      <c r="B2097" s="403">
        <v>43620.847222222219</v>
      </c>
      <c r="C2097" t="s">
        <v>96</v>
      </c>
      <c r="D2097">
        <v>0.01</v>
      </c>
      <c r="E2097" t="s">
        <v>253</v>
      </c>
      <c r="F2097">
        <v>1.1261000000000001</v>
      </c>
      <c r="I2097" s="403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490</v>
      </c>
      <c r="Q2097">
        <v>846</v>
      </c>
      <c r="R2097" t="s">
        <v>96</v>
      </c>
    </row>
    <row r="2098" spans="1:18">
      <c r="A2098" s="552">
        <v>2097</v>
      </c>
      <c r="B2098" s="403">
        <v>43621.484027777777</v>
      </c>
      <c r="C2098" t="s">
        <v>96</v>
      </c>
      <c r="D2098">
        <v>0.01</v>
      </c>
      <c r="E2098" t="s">
        <v>253</v>
      </c>
      <c r="F2098">
        <v>1.1281000000000001</v>
      </c>
      <c r="I2098" s="403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490</v>
      </c>
      <c r="Q2098">
        <v>847</v>
      </c>
      <c r="R2098" t="s">
        <v>96</v>
      </c>
    </row>
    <row r="2099" spans="1:18">
      <c r="A2099" s="552">
        <v>2098</v>
      </c>
      <c r="B2099" s="403">
        <v>43621.531944444447</v>
      </c>
      <c r="C2099" t="s">
        <v>96</v>
      </c>
      <c r="D2099">
        <v>0.01</v>
      </c>
      <c r="E2099" t="s">
        <v>253</v>
      </c>
      <c r="F2099">
        <v>1.1269</v>
      </c>
      <c r="I2099" s="403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698</v>
      </c>
      <c r="Q2099">
        <v>847</v>
      </c>
      <c r="R2099" t="s">
        <v>96</v>
      </c>
    </row>
    <row r="2100" spans="1:18">
      <c r="A2100" s="552">
        <v>2099</v>
      </c>
      <c r="B2100" s="403">
        <v>43621.575694444444</v>
      </c>
      <c r="C2100" t="s">
        <v>96</v>
      </c>
      <c r="D2100">
        <v>0.01</v>
      </c>
      <c r="E2100" t="s">
        <v>253</v>
      </c>
      <c r="F2100">
        <v>1.1255999999999999</v>
      </c>
      <c r="I2100" s="403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699</v>
      </c>
      <c r="Q2100">
        <v>847</v>
      </c>
      <c r="R2100" t="s">
        <v>96</v>
      </c>
    </row>
    <row r="2101" spans="1:18">
      <c r="A2101" s="552">
        <v>2100</v>
      </c>
      <c r="B2101" s="403">
        <v>43621.622916666667</v>
      </c>
      <c r="C2101" t="s">
        <v>96</v>
      </c>
      <c r="D2101">
        <v>0.01</v>
      </c>
      <c r="E2101" t="s">
        <v>253</v>
      </c>
      <c r="F2101">
        <v>1.1289</v>
      </c>
      <c r="I2101" s="403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490</v>
      </c>
      <c r="Q2101">
        <v>848</v>
      </c>
      <c r="R2101" t="s">
        <v>96</v>
      </c>
    </row>
    <row r="2102" spans="1:18">
      <c r="A2102" s="552">
        <v>2101</v>
      </c>
      <c r="B2102" s="403">
        <v>43621.645138888889</v>
      </c>
      <c r="C2102" t="s">
        <v>96</v>
      </c>
      <c r="D2102">
        <v>0.01</v>
      </c>
      <c r="E2102" t="s">
        <v>253</v>
      </c>
      <c r="F2102">
        <v>1.1276999999999999</v>
      </c>
      <c r="I2102" s="403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709</v>
      </c>
      <c r="Q2102">
        <v>848</v>
      </c>
      <c r="R2102" t="s">
        <v>96</v>
      </c>
    </row>
    <row r="2103" spans="1:18">
      <c r="A2103" s="552">
        <v>2102</v>
      </c>
      <c r="B2103" s="403">
        <v>43621.671527777777</v>
      </c>
      <c r="C2103" t="s">
        <v>96</v>
      </c>
      <c r="D2103">
        <v>0.01</v>
      </c>
      <c r="E2103" t="s">
        <v>253</v>
      </c>
      <c r="F2103">
        <v>1.1263000000000001</v>
      </c>
      <c r="I2103" s="403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710</v>
      </c>
      <c r="Q2103">
        <v>848</v>
      </c>
      <c r="R2103" t="s">
        <v>96</v>
      </c>
    </row>
    <row r="2104" spans="1:18">
      <c r="A2104" s="552">
        <v>2103</v>
      </c>
      <c r="B2104" s="403">
        <v>43621.728472222225</v>
      </c>
      <c r="C2104" t="s">
        <v>96</v>
      </c>
      <c r="D2104">
        <v>0.02</v>
      </c>
      <c r="E2104" t="s">
        <v>253</v>
      </c>
      <c r="F2104">
        <v>1.1249</v>
      </c>
      <c r="I2104" s="403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711</v>
      </c>
      <c r="Q2104">
        <v>848</v>
      </c>
      <c r="R2104" t="s">
        <v>96</v>
      </c>
    </row>
    <row r="2105" spans="1:18">
      <c r="A2105" s="552">
        <v>2104</v>
      </c>
      <c r="B2105" s="403">
        <v>43621.761111111111</v>
      </c>
      <c r="C2105" t="s">
        <v>96</v>
      </c>
      <c r="D2105">
        <v>0.03</v>
      </c>
      <c r="E2105" t="s">
        <v>253</v>
      </c>
      <c r="F2105">
        <v>1.1234</v>
      </c>
      <c r="I2105" s="403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712</v>
      </c>
      <c r="Q2105">
        <v>848</v>
      </c>
      <c r="R2105" t="s">
        <v>96</v>
      </c>
    </row>
    <row r="2106" spans="1:18">
      <c r="A2106" s="552">
        <v>2105</v>
      </c>
      <c r="B2106" s="403">
        <v>43621.866666666669</v>
      </c>
      <c r="C2106" t="s">
        <v>97</v>
      </c>
      <c r="D2106">
        <v>0.01</v>
      </c>
      <c r="E2106" t="s">
        <v>253</v>
      </c>
      <c r="F2106">
        <v>1.1222000000000001</v>
      </c>
      <c r="I2106" s="403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504</v>
      </c>
      <c r="Q2106">
        <v>849</v>
      </c>
      <c r="R2106" t="s">
        <v>97</v>
      </c>
    </row>
    <row r="2107" spans="1:18">
      <c r="A2107" s="552">
        <v>2106</v>
      </c>
      <c r="B2107" s="403">
        <v>43622.337500000001</v>
      </c>
      <c r="C2107" t="s">
        <v>97</v>
      </c>
      <c r="D2107">
        <v>0.01</v>
      </c>
      <c r="E2107" t="s">
        <v>253</v>
      </c>
      <c r="F2107">
        <v>1.1234999999999999</v>
      </c>
      <c r="I2107" s="403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708</v>
      </c>
      <c r="Q2107">
        <v>849</v>
      </c>
      <c r="R2107" t="s">
        <v>97</v>
      </c>
    </row>
    <row r="2108" spans="1:18">
      <c r="A2108" s="552">
        <v>2107</v>
      </c>
      <c r="B2108" s="403">
        <v>43622.576388888891</v>
      </c>
      <c r="C2108" t="s">
        <v>97</v>
      </c>
      <c r="D2108">
        <v>0.01</v>
      </c>
      <c r="E2108" t="s">
        <v>253</v>
      </c>
      <c r="F2108">
        <v>1.1252</v>
      </c>
      <c r="I2108" s="403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490</v>
      </c>
      <c r="Q2108">
        <v>850</v>
      </c>
      <c r="R2108" t="s">
        <v>97</v>
      </c>
    </row>
    <row r="2109" spans="1:18">
      <c r="A2109" s="552">
        <v>2108</v>
      </c>
      <c r="B2109" s="403">
        <v>43622.579861111109</v>
      </c>
      <c r="C2109" t="s">
        <v>97</v>
      </c>
      <c r="D2109">
        <v>0.01</v>
      </c>
      <c r="E2109" t="s">
        <v>253</v>
      </c>
      <c r="F2109">
        <v>1.1264000000000001</v>
      </c>
      <c r="I2109" s="403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713</v>
      </c>
      <c r="Q2109">
        <v>850</v>
      </c>
      <c r="R2109" t="s">
        <v>97</v>
      </c>
    </row>
    <row r="2110" spans="1:18">
      <c r="A2110" s="552">
        <v>2109</v>
      </c>
      <c r="B2110" s="403">
        <v>43622.613194444442</v>
      </c>
      <c r="C2110" t="s">
        <v>97</v>
      </c>
      <c r="D2110">
        <v>0.01</v>
      </c>
      <c r="E2110" t="s">
        <v>253</v>
      </c>
      <c r="F2110">
        <v>1.129</v>
      </c>
      <c r="I2110" s="403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714</v>
      </c>
      <c r="Q2110">
        <v>850</v>
      </c>
      <c r="R2110" t="s">
        <v>97</v>
      </c>
    </row>
    <row r="2111" spans="1:18">
      <c r="A2111" s="552">
        <v>2110</v>
      </c>
      <c r="B2111" s="403">
        <v>43622.618750000001</v>
      </c>
      <c r="C2111" t="s">
        <v>97</v>
      </c>
      <c r="D2111">
        <v>0.02</v>
      </c>
      <c r="E2111" t="s">
        <v>253</v>
      </c>
      <c r="F2111">
        <v>1.1304000000000001</v>
      </c>
      <c r="I2111" s="403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715</v>
      </c>
      <c r="Q2111">
        <v>850</v>
      </c>
      <c r="R2111" t="s">
        <v>97</v>
      </c>
    </row>
    <row r="2112" spans="1:18">
      <c r="A2112" s="552">
        <v>2111</v>
      </c>
      <c r="B2112" s="403">
        <v>43622.629166666666</v>
      </c>
      <c r="C2112" t="s">
        <v>96</v>
      </c>
      <c r="D2112">
        <v>0.01</v>
      </c>
      <c r="E2112" t="s">
        <v>253</v>
      </c>
      <c r="F2112">
        <v>1.1288</v>
      </c>
      <c r="I2112" s="403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490</v>
      </c>
      <c r="Q2112">
        <v>851</v>
      </c>
      <c r="R2112" t="s">
        <v>96</v>
      </c>
    </row>
    <row r="2113" spans="1:18">
      <c r="A2113" s="552">
        <v>2112</v>
      </c>
      <c r="B2113" s="403">
        <v>43622.630555555559</v>
      </c>
      <c r="C2113" t="s">
        <v>96</v>
      </c>
      <c r="D2113">
        <v>0.01</v>
      </c>
      <c r="E2113" t="s">
        <v>253</v>
      </c>
      <c r="F2113">
        <v>1.1275999999999999</v>
      </c>
      <c r="I2113" s="403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717</v>
      </c>
      <c r="Q2113">
        <v>851</v>
      </c>
      <c r="R2113" t="s">
        <v>96</v>
      </c>
    </row>
    <row r="2114" spans="1:18">
      <c r="A2114" s="552">
        <v>2115</v>
      </c>
      <c r="B2114" s="403">
        <v>43622.650694444441</v>
      </c>
      <c r="C2114" t="s">
        <v>96</v>
      </c>
      <c r="D2114">
        <v>0.01</v>
      </c>
      <c r="E2114" t="s">
        <v>253</v>
      </c>
      <c r="F2114">
        <v>1.1262000000000001</v>
      </c>
      <c r="I2114" s="403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718</v>
      </c>
      <c r="Q2114">
        <v>851</v>
      </c>
      <c r="R2114" t="s">
        <v>96</v>
      </c>
    </row>
    <row r="2115" spans="1:18">
      <c r="A2115" s="552">
        <v>2116</v>
      </c>
      <c r="B2115" s="403">
        <v>43622.65902777778</v>
      </c>
      <c r="C2115" t="s">
        <v>96</v>
      </c>
      <c r="D2115">
        <v>0.02</v>
      </c>
      <c r="E2115" t="s">
        <v>253</v>
      </c>
      <c r="F2115">
        <v>1.1248</v>
      </c>
      <c r="I2115" s="403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719</v>
      </c>
      <c r="Q2115">
        <v>851</v>
      </c>
      <c r="R2115" t="s">
        <v>96</v>
      </c>
    </row>
    <row r="2116" spans="1:18">
      <c r="A2116" s="552">
        <v>2113</v>
      </c>
      <c r="B2116" s="403">
        <v>43622.643055555556</v>
      </c>
      <c r="C2116" t="s">
        <v>97</v>
      </c>
      <c r="D2116">
        <v>0.01</v>
      </c>
      <c r="E2116" t="s">
        <v>253</v>
      </c>
      <c r="F2116">
        <v>1.1271</v>
      </c>
      <c r="I2116" s="403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490</v>
      </c>
      <c r="Q2116">
        <v>852</v>
      </c>
      <c r="R2116" t="s">
        <v>97</v>
      </c>
    </row>
    <row r="2117" spans="1:18">
      <c r="A2117" s="552">
        <v>2114</v>
      </c>
      <c r="B2117" s="403">
        <v>43622.647916666669</v>
      </c>
      <c r="C2117" t="s">
        <v>97</v>
      </c>
      <c r="D2117">
        <v>0.01</v>
      </c>
      <c r="E2117" t="s">
        <v>253</v>
      </c>
      <c r="F2117">
        <v>1.1283000000000001</v>
      </c>
      <c r="I2117" s="403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716</v>
      </c>
      <c r="Q2117">
        <v>852</v>
      </c>
      <c r="R2117" t="s">
        <v>97</v>
      </c>
    </row>
    <row r="2118" spans="1:18">
      <c r="A2118" s="552">
        <v>2117</v>
      </c>
      <c r="B2118" s="403">
        <v>43622.667361111111</v>
      </c>
      <c r="C2118" t="s">
        <v>97</v>
      </c>
      <c r="D2118">
        <v>0.01</v>
      </c>
      <c r="E2118" t="s">
        <v>253</v>
      </c>
      <c r="F2118">
        <v>1.1257999999999999</v>
      </c>
      <c r="I2118" s="403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490</v>
      </c>
      <c r="Q2118">
        <v>853</v>
      </c>
      <c r="R2118" t="s">
        <v>97</v>
      </c>
    </row>
    <row r="2119" spans="1:18">
      <c r="A2119" s="552">
        <v>2118</v>
      </c>
      <c r="B2119" s="403">
        <v>43622.680555555555</v>
      </c>
      <c r="C2119" t="s">
        <v>97</v>
      </c>
      <c r="D2119">
        <v>0.01</v>
      </c>
      <c r="E2119" t="s">
        <v>253</v>
      </c>
      <c r="F2119">
        <v>1.127</v>
      </c>
      <c r="I2119" s="403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720</v>
      </c>
      <c r="Q2119">
        <v>853</v>
      </c>
      <c r="R2119" t="s">
        <v>97</v>
      </c>
    </row>
    <row r="2120" spans="1:18">
      <c r="A2120" s="552">
        <v>2119</v>
      </c>
      <c r="B2120" s="403">
        <v>43622.709027777775</v>
      </c>
      <c r="C2120" t="s">
        <v>97</v>
      </c>
      <c r="D2120">
        <v>0.01</v>
      </c>
      <c r="E2120" t="s">
        <v>253</v>
      </c>
      <c r="F2120">
        <v>1.1283000000000001</v>
      </c>
      <c r="I2120" s="403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721</v>
      </c>
      <c r="Q2120">
        <v>853</v>
      </c>
      <c r="R2120" t="s">
        <v>97</v>
      </c>
    </row>
    <row r="2121" spans="1:18">
      <c r="A2121" s="552">
        <v>2121</v>
      </c>
      <c r="B2121" s="403">
        <v>43622.736805555556</v>
      </c>
      <c r="C2121" t="s">
        <v>97</v>
      </c>
      <c r="D2121">
        <v>0.02</v>
      </c>
      <c r="E2121" t="s">
        <v>253</v>
      </c>
      <c r="F2121">
        <v>1.1297999999999999</v>
      </c>
      <c r="I2121" s="403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722</v>
      </c>
      <c r="Q2121">
        <v>853</v>
      </c>
      <c r="R2121" t="s">
        <v>97</v>
      </c>
    </row>
    <row r="2122" spans="1:18">
      <c r="A2122" s="552">
        <v>2120</v>
      </c>
      <c r="B2122" s="403">
        <v>43622.719444444447</v>
      </c>
      <c r="C2122" t="s">
        <v>96</v>
      </c>
      <c r="D2122">
        <v>0.01</v>
      </c>
      <c r="E2122" t="s">
        <v>253</v>
      </c>
      <c r="F2122">
        <v>1.1287</v>
      </c>
      <c r="I2122" s="403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490</v>
      </c>
      <c r="Q2122">
        <v>854</v>
      </c>
      <c r="R2122" t="s">
        <v>96</v>
      </c>
    </row>
    <row r="2123" spans="1:18">
      <c r="A2123" s="552">
        <v>2122</v>
      </c>
      <c r="B2123" s="403">
        <v>43623.367361111108</v>
      </c>
      <c r="C2123" t="s">
        <v>96</v>
      </c>
      <c r="D2123">
        <v>0.01</v>
      </c>
      <c r="E2123" t="s">
        <v>253</v>
      </c>
      <c r="F2123">
        <v>1.1261000000000001</v>
      </c>
      <c r="I2123" s="403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490</v>
      </c>
      <c r="Q2123">
        <v>855</v>
      </c>
      <c r="R2123" t="s">
        <v>96</v>
      </c>
    </row>
    <row r="2124" spans="1:18">
      <c r="A2124" s="552">
        <v>2123</v>
      </c>
      <c r="B2124" s="403">
        <v>43623.379166666666</v>
      </c>
      <c r="C2124" t="s">
        <v>97</v>
      </c>
      <c r="D2124">
        <v>0.01</v>
      </c>
      <c r="E2124" t="s">
        <v>253</v>
      </c>
      <c r="F2124">
        <v>1.1263000000000001</v>
      </c>
      <c r="I2124" s="403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502</v>
      </c>
      <c r="Q2124">
        <v>856</v>
      </c>
      <c r="R2124" t="s">
        <v>97</v>
      </c>
    </row>
    <row r="2125" spans="1:18">
      <c r="A2125" s="552">
        <v>2125</v>
      </c>
      <c r="B2125" s="403">
        <v>43623.605555555558</v>
      </c>
      <c r="C2125" t="s">
        <v>97</v>
      </c>
      <c r="D2125">
        <v>0.02</v>
      </c>
      <c r="E2125" t="s">
        <v>253</v>
      </c>
      <c r="F2125">
        <v>1.1305000000000001</v>
      </c>
      <c r="I2125" s="403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725</v>
      </c>
      <c r="Q2125">
        <v>856</v>
      </c>
      <c r="R2125" t="s">
        <v>97</v>
      </c>
    </row>
    <row r="2126" spans="1:18">
      <c r="A2126" s="552">
        <v>2126</v>
      </c>
      <c r="B2126" s="403">
        <v>43623.613194444442</v>
      </c>
      <c r="C2126" t="s">
        <v>97</v>
      </c>
      <c r="D2126">
        <v>0.03</v>
      </c>
      <c r="E2126" t="s">
        <v>253</v>
      </c>
      <c r="F2126">
        <v>1.1321000000000001</v>
      </c>
      <c r="I2126" s="403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724</v>
      </c>
      <c r="Q2126">
        <v>856</v>
      </c>
      <c r="R2126" t="s">
        <v>97</v>
      </c>
    </row>
    <row r="2127" spans="1:18">
      <c r="A2127" s="552">
        <v>2128</v>
      </c>
      <c r="B2127" s="403">
        <v>43623.680555555555</v>
      </c>
      <c r="C2127" t="s">
        <v>97</v>
      </c>
      <c r="D2127">
        <v>0.04</v>
      </c>
      <c r="E2127" t="s">
        <v>253</v>
      </c>
      <c r="F2127">
        <v>1.1337999999999999</v>
      </c>
      <c r="I2127" s="403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723</v>
      </c>
      <c r="Q2127">
        <v>856</v>
      </c>
      <c r="R2127" t="s">
        <v>97</v>
      </c>
    </row>
    <row r="2128" spans="1:18">
      <c r="A2128" s="552">
        <v>2124</v>
      </c>
      <c r="B2128" s="403">
        <v>43623.603472222225</v>
      </c>
      <c r="C2128" t="s">
        <v>96</v>
      </c>
      <c r="D2128">
        <v>0.01</v>
      </c>
      <c r="E2128" t="s">
        <v>253</v>
      </c>
      <c r="F2128">
        <v>1.1272</v>
      </c>
      <c r="I2128" s="403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504</v>
      </c>
      <c r="Q2128">
        <v>857</v>
      </c>
      <c r="R2128" t="s">
        <v>96</v>
      </c>
    </row>
    <row r="2129" spans="1:18">
      <c r="A2129" s="552">
        <v>2127</v>
      </c>
      <c r="B2129" s="403">
        <v>43623.623611111114</v>
      </c>
      <c r="C2129" t="s">
        <v>96</v>
      </c>
      <c r="D2129">
        <v>0.01</v>
      </c>
      <c r="E2129" t="s">
        <v>253</v>
      </c>
      <c r="F2129">
        <v>1.1314</v>
      </c>
      <c r="I2129" s="403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490</v>
      </c>
      <c r="Q2129">
        <v>858</v>
      </c>
      <c r="R2129" t="s">
        <v>96</v>
      </c>
    </row>
    <row r="2130" spans="1:18">
      <c r="A2130" s="552">
        <v>2129</v>
      </c>
      <c r="B2130" s="403">
        <v>43623.706250000003</v>
      </c>
      <c r="C2130" t="s">
        <v>96</v>
      </c>
      <c r="D2130">
        <v>0.01</v>
      </c>
      <c r="E2130" t="s">
        <v>253</v>
      </c>
      <c r="F2130">
        <v>1.1337999999999999</v>
      </c>
      <c r="I2130" s="403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490</v>
      </c>
      <c r="Q2130">
        <v>859</v>
      </c>
      <c r="R2130" t="s">
        <v>96</v>
      </c>
    </row>
    <row r="2131" spans="1:18">
      <c r="A2131" s="552">
        <v>2130</v>
      </c>
      <c r="B2131" s="403">
        <v>43623.747916666667</v>
      </c>
      <c r="C2131" t="s">
        <v>96</v>
      </c>
      <c r="D2131">
        <v>0.01</v>
      </c>
      <c r="E2131" t="s">
        <v>253</v>
      </c>
      <c r="F2131">
        <v>1.1325000000000001</v>
      </c>
      <c r="I2131" s="403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726</v>
      </c>
      <c r="Q2131">
        <v>859</v>
      </c>
      <c r="R2131" t="s">
        <v>96</v>
      </c>
    </row>
    <row r="2132" spans="1:18">
      <c r="A2132" s="552">
        <v>2132</v>
      </c>
      <c r="B2132" s="403">
        <v>43626.140277777777</v>
      </c>
      <c r="C2132" t="s">
        <v>96</v>
      </c>
      <c r="D2132">
        <v>0.01</v>
      </c>
      <c r="E2132" t="s">
        <v>253</v>
      </c>
      <c r="F2132">
        <v>1.1312</v>
      </c>
      <c r="I2132" s="403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727</v>
      </c>
      <c r="Q2132">
        <v>859</v>
      </c>
      <c r="R2132" t="s">
        <v>96</v>
      </c>
    </row>
    <row r="2133" spans="1:18">
      <c r="A2133" s="552">
        <v>2133</v>
      </c>
      <c r="B2133" s="403">
        <v>43626.392361111109</v>
      </c>
      <c r="C2133" t="s">
        <v>96</v>
      </c>
      <c r="D2133">
        <v>0.02</v>
      </c>
      <c r="E2133" t="s">
        <v>253</v>
      </c>
      <c r="F2133">
        <v>1.1297999999999999</v>
      </c>
      <c r="I2133" s="403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728</v>
      </c>
      <c r="Q2133">
        <v>859</v>
      </c>
      <c r="R2133" t="s">
        <v>96</v>
      </c>
    </row>
    <row r="2134" spans="1:18">
      <c r="A2134" s="552">
        <v>2131</v>
      </c>
      <c r="B2134" s="403">
        <v>43626.106944444444</v>
      </c>
      <c r="C2134" t="s">
        <v>97</v>
      </c>
      <c r="D2134">
        <v>0.01</v>
      </c>
      <c r="E2134" t="s">
        <v>253</v>
      </c>
      <c r="F2134">
        <v>1.1322000000000001</v>
      </c>
      <c r="I2134" s="403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490</v>
      </c>
      <c r="Q2134">
        <v>860</v>
      </c>
      <c r="R2134" t="s">
        <v>97</v>
      </c>
    </row>
    <row r="2135" spans="1:18">
      <c r="A2135" s="552">
        <v>2134</v>
      </c>
      <c r="B2135" s="403">
        <v>43626.634027777778</v>
      </c>
      <c r="C2135" t="s">
        <v>97</v>
      </c>
      <c r="D2135">
        <v>0.01</v>
      </c>
      <c r="E2135" t="s">
        <v>253</v>
      </c>
      <c r="F2135">
        <v>1.1315</v>
      </c>
      <c r="I2135" s="403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490</v>
      </c>
      <c r="Q2135">
        <v>861</v>
      </c>
      <c r="R2135" t="s">
        <v>97</v>
      </c>
    </row>
    <row r="2136" spans="1:18">
      <c r="A2136" s="552">
        <v>2135</v>
      </c>
      <c r="B2136" s="403">
        <v>43626.706250000003</v>
      </c>
      <c r="C2136" t="s">
        <v>97</v>
      </c>
      <c r="D2136">
        <v>0.01</v>
      </c>
      <c r="E2136" t="s">
        <v>253</v>
      </c>
      <c r="F2136">
        <v>1.1315</v>
      </c>
      <c r="I2136" s="403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490</v>
      </c>
      <c r="Q2136">
        <v>862</v>
      </c>
      <c r="R2136" t="s">
        <v>97</v>
      </c>
    </row>
    <row r="2137" spans="1:18">
      <c r="A2137" s="552">
        <v>2136</v>
      </c>
      <c r="B2137" s="403">
        <v>43627.390972222223</v>
      </c>
      <c r="C2137" t="s">
        <v>97</v>
      </c>
      <c r="D2137">
        <v>0.01</v>
      </c>
      <c r="E2137" t="s">
        <v>253</v>
      </c>
      <c r="F2137">
        <v>1.1329</v>
      </c>
      <c r="I2137" s="403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729</v>
      </c>
      <c r="Q2137">
        <v>862</v>
      </c>
      <c r="R2137" t="s">
        <v>97</v>
      </c>
    </row>
    <row r="2138" spans="1:18">
      <c r="A2138" s="552">
        <v>2137</v>
      </c>
      <c r="B2138" s="403">
        <v>43627.443055555559</v>
      </c>
      <c r="C2138" t="s">
        <v>96</v>
      </c>
      <c r="D2138">
        <v>0.01</v>
      </c>
      <c r="E2138" t="s">
        <v>253</v>
      </c>
      <c r="F2138">
        <v>1.1316999999999999</v>
      </c>
      <c r="I2138" s="403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490</v>
      </c>
      <c r="Q2138">
        <v>863</v>
      </c>
      <c r="R2138" t="s">
        <v>96</v>
      </c>
    </row>
    <row r="2139" spans="1:18">
      <c r="A2139" s="552">
        <v>2138</v>
      </c>
      <c r="B2139" s="403">
        <v>43627.605555555558</v>
      </c>
      <c r="C2139" t="s">
        <v>96</v>
      </c>
      <c r="D2139">
        <v>0.01</v>
      </c>
      <c r="E2139" t="s">
        <v>253</v>
      </c>
      <c r="F2139">
        <v>1.1304000000000001</v>
      </c>
      <c r="I2139" s="403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730</v>
      </c>
      <c r="Q2139">
        <v>863</v>
      </c>
      <c r="R2139" t="s">
        <v>96</v>
      </c>
    </row>
    <row r="2140" spans="1:18">
      <c r="A2140" s="552">
        <v>2139</v>
      </c>
      <c r="B2140" s="403">
        <v>43627.607638888891</v>
      </c>
      <c r="C2140" t="s">
        <v>97</v>
      </c>
      <c r="D2140">
        <v>0.01</v>
      </c>
      <c r="E2140" t="s">
        <v>253</v>
      </c>
      <c r="F2140">
        <v>1.1307</v>
      </c>
      <c r="I2140" s="403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490</v>
      </c>
      <c r="Q2140">
        <v>864</v>
      </c>
      <c r="R2140" t="s">
        <v>97</v>
      </c>
    </row>
    <row r="2141" spans="1:18">
      <c r="A2141" s="552">
        <v>2140</v>
      </c>
      <c r="B2141" s="403">
        <v>43627.621527777781</v>
      </c>
      <c r="C2141" t="s">
        <v>97</v>
      </c>
      <c r="D2141">
        <v>0.01</v>
      </c>
      <c r="E2141" t="s">
        <v>253</v>
      </c>
      <c r="F2141">
        <v>1.1319999999999999</v>
      </c>
      <c r="I2141" s="403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731</v>
      </c>
      <c r="Q2141">
        <v>864</v>
      </c>
      <c r="R2141" t="s">
        <v>97</v>
      </c>
    </row>
    <row r="2142" spans="1:18">
      <c r="A2142" s="552">
        <v>2142</v>
      </c>
      <c r="B2142" s="403">
        <v>43627.818055555559</v>
      </c>
      <c r="C2142" t="s">
        <v>97</v>
      </c>
      <c r="D2142">
        <v>0.01</v>
      </c>
      <c r="E2142" t="s">
        <v>253</v>
      </c>
      <c r="F2142">
        <v>1.1333</v>
      </c>
      <c r="I2142" s="403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732</v>
      </c>
      <c r="Q2142">
        <v>864</v>
      </c>
      <c r="R2142" t="s">
        <v>97</v>
      </c>
    </row>
    <row r="2143" spans="1:18">
      <c r="A2143" s="552">
        <v>2141</v>
      </c>
      <c r="B2143" s="403">
        <v>43627.646527777775</v>
      </c>
      <c r="C2143" t="s">
        <v>96</v>
      </c>
      <c r="D2143">
        <v>0.01</v>
      </c>
      <c r="E2143" t="s">
        <v>253</v>
      </c>
      <c r="F2143">
        <v>1.1321000000000001</v>
      </c>
      <c r="I2143" s="403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490</v>
      </c>
      <c r="Q2143">
        <v>865</v>
      </c>
      <c r="R2143" t="s">
        <v>96</v>
      </c>
    </row>
    <row r="2144" spans="1:18">
      <c r="A2144" s="552">
        <v>2143</v>
      </c>
      <c r="B2144" s="403">
        <v>43628.456250000003</v>
      </c>
      <c r="C2144" t="s">
        <v>96</v>
      </c>
      <c r="D2144">
        <v>0.01</v>
      </c>
      <c r="E2144" t="s">
        <v>253</v>
      </c>
      <c r="F2144">
        <v>1.1336999999999999</v>
      </c>
      <c r="I2144" s="403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490</v>
      </c>
      <c r="Q2144">
        <v>866</v>
      </c>
      <c r="R2144" t="s">
        <v>96</v>
      </c>
    </row>
    <row r="2145" spans="1:18">
      <c r="A2145" s="552">
        <v>2144</v>
      </c>
      <c r="B2145" s="403">
        <v>43628.519444444442</v>
      </c>
      <c r="C2145" t="s">
        <v>96</v>
      </c>
      <c r="D2145">
        <v>0.01</v>
      </c>
      <c r="E2145" t="s">
        <v>253</v>
      </c>
      <c r="F2145">
        <v>1.1324000000000001</v>
      </c>
      <c r="I2145" s="403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735</v>
      </c>
      <c r="Q2145">
        <v>866</v>
      </c>
      <c r="R2145" t="s">
        <v>96</v>
      </c>
    </row>
    <row r="2146" spans="1:18">
      <c r="A2146" s="552">
        <v>2145</v>
      </c>
      <c r="B2146" s="403">
        <v>43628.629861111112</v>
      </c>
      <c r="C2146" t="s">
        <v>96</v>
      </c>
      <c r="D2146">
        <v>0.01</v>
      </c>
      <c r="E2146" t="s">
        <v>253</v>
      </c>
      <c r="F2146">
        <v>1.1311</v>
      </c>
      <c r="I2146" s="403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736</v>
      </c>
      <c r="Q2146">
        <v>866</v>
      </c>
      <c r="R2146" t="s">
        <v>96</v>
      </c>
    </row>
    <row r="2147" spans="1:18">
      <c r="A2147" s="552">
        <v>2146</v>
      </c>
      <c r="B2147" s="403">
        <v>43628.78125</v>
      </c>
      <c r="C2147" t="s">
        <v>96</v>
      </c>
      <c r="D2147">
        <v>0.02</v>
      </c>
      <c r="E2147" t="s">
        <v>253</v>
      </c>
      <c r="F2147">
        <v>1.1293</v>
      </c>
      <c r="I2147" s="403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737</v>
      </c>
      <c r="Q2147">
        <v>866</v>
      </c>
      <c r="R2147" t="s">
        <v>96</v>
      </c>
    </row>
    <row r="2148" spans="1:18">
      <c r="A2148" s="552">
        <v>2148</v>
      </c>
      <c r="B2148" s="403">
        <v>43629.620833333334</v>
      </c>
      <c r="C2148" t="s">
        <v>96</v>
      </c>
      <c r="D2148">
        <v>0.03</v>
      </c>
      <c r="E2148" t="s">
        <v>253</v>
      </c>
      <c r="F2148">
        <v>1.1277999999999999</v>
      </c>
      <c r="I2148" s="403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738</v>
      </c>
      <c r="Q2148">
        <v>866</v>
      </c>
      <c r="R2148" t="s">
        <v>96</v>
      </c>
    </row>
    <row r="2149" spans="1:18">
      <c r="A2149" s="552">
        <v>2150</v>
      </c>
      <c r="B2149" s="403">
        <v>43630.468055555553</v>
      </c>
      <c r="C2149" t="s">
        <v>96</v>
      </c>
      <c r="D2149">
        <v>0.04</v>
      </c>
      <c r="E2149" t="s">
        <v>253</v>
      </c>
      <c r="F2149">
        <v>1.1261000000000001</v>
      </c>
      <c r="I2149" s="403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739</v>
      </c>
      <c r="Q2149">
        <v>866</v>
      </c>
      <c r="R2149" t="s">
        <v>96</v>
      </c>
    </row>
    <row r="2150" spans="1:18">
      <c r="A2150" s="552">
        <v>2151</v>
      </c>
      <c r="B2150" s="403">
        <v>43630.612500000003</v>
      </c>
      <c r="C2150" t="s">
        <v>96</v>
      </c>
      <c r="D2150">
        <v>0.06</v>
      </c>
      <c r="E2150" t="s">
        <v>253</v>
      </c>
      <c r="F2150">
        <v>1.1242000000000001</v>
      </c>
      <c r="I2150" s="403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740</v>
      </c>
      <c r="Q2150">
        <v>866</v>
      </c>
      <c r="R2150" t="s">
        <v>96</v>
      </c>
    </row>
    <row r="2151" spans="1:18">
      <c r="A2151" s="552">
        <v>2153</v>
      </c>
      <c r="B2151" s="403">
        <v>43630.73541666667</v>
      </c>
      <c r="C2151" t="s">
        <v>96</v>
      </c>
      <c r="D2151">
        <v>0.09</v>
      </c>
      <c r="E2151" t="s">
        <v>253</v>
      </c>
      <c r="F2151">
        <v>1.1218999999999999</v>
      </c>
      <c r="I2151" s="403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741</v>
      </c>
      <c r="Q2151">
        <v>866</v>
      </c>
      <c r="R2151" t="s">
        <v>96</v>
      </c>
    </row>
    <row r="2152" spans="1:18">
      <c r="A2152" s="552">
        <v>2158</v>
      </c>
      <c r="B2152" s="403">
        <v>43634.430555555555</v>
      </c>
      <c r="C2152" t="s">
        <v>96</v>
      </c>
      <c r="D2152">
        <v>0.13</v>
      </c>
      <c r="E2152" t="s">
        <v>253</v>
      </c>
      <c r="F2152">
        <v>1.1193</v>
      </c>
      <c r="I2152" s="403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742</v>
      </c>
      <c r="Q2152">
        <v>866</v>
      </c>
      <c r="R2152" t="s">
        <v>96</v>
      </c>
    </row>
    <row r="2153" spans="1:18">
      <c r="A2153" s="552">
        <v>2147</v>
      </c>
      <c r="B2153" s="403">
        <v>43628.786805555559</v>
      </c>
      <c r="C2153" t="s">
        <v>97</v>
      </c>
      <c r="D2153">
        <v>0.01</v>
      </c>
      <c r="E2153" t="s">
        <v>253</v>
      </c>
      <c r="F2153">
        <v>1.1292</v>
      </c>
      <c r="I2153" s="403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490</v>
      </c>
      <c r="Q2153">
        <v>867</v>
      </c>
      <c r="R2153" t="s">
        <v>97</v>
      </c>
    </row>
    <row r="2154" spans="1:18">
      <c r="A2154" s="552">
        <v>2149</v>
      </c>
      <c r="B2154" s="403">
        <v>43629.638194444444</v>
      </c>
      <c r="C2154" t="s">
        <v>97</v>
      </c>
      <c r="D2154">
        <v>0.01</v>
      </c>
      <c r="E2154" t="s">
        <v>253</v>
      </c>
      <c r="F2154">
        <v>1.1279999999999999</v>
      </c>
      <c r="I2154" s="403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490</v>
      </c>
      <c r="Q2154">
        <v>868</v>
      </c>
      <c r="R2154" t="s">
        <v>97</v>
      </c>
    </row>
    <row r="2155" spans="1:18">
      <c r="A2155" s="552">
        <v>2152</v>
      </c>
      <c r="B2155" s="403">
        <v>43630.629166666666</v>
      </c>
      <c r="C2155" t="s">
        <v>97</v>
      </c>
      <c r="D2155">
        <v>0.01</v>
      </c>
      <c r="E2155" t="s">
        <v>253</v>
      </c>
      <c r="F2155">
        <v>1.1235999999999999</v>
      </c>
      <c r="I2155" s="403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490</v>
      </c>
      <c r="Q2155">
        <v>869</v>
      </c>
      <c r="R2155" t="s">
        <v>97</v>
      </c>
    </row>
    <row r="2156" spans="1:18">
      <c r="A2156" s="552">
        <v>2154</v>
      </c>
      <c r="B2156" s="403">
        <v>43633.375694444447</v>
      </c>
      <c r="C2156" t="s">
        <v>97</v>
      </c>
      <c r="D2156">
        <v>0.01</v>
      </c>
      <c r="E2156" t="s">
        <v>253</v>
      </c>
      <c r="F2156">
        <v>1.1209</v>
      </c>
      <c r="I2156" s="403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490</v>
      </c>
      <c r="Q2156">
        <v>870</v>
      </c>
      <c r="R2156" t="s">
        <v>97</v>
      </c>
    </row>
    <row r="2157" spans="1:18">
      <c r="A2157" s="552">
        <v>2155</v>
      </c>
      <c r="B2157" s="403">
        <v>43633.563194444447</v>
      </c>
      <c r="C2157" t="s">
        <v>97</v>
      </c>
      <c r="D2157">
        <v>0.01</v>
      </c>
      <c r="E2157" t="s">
        <v>253</v>
      </c>
      <c r="F2157">
        <v>1.1221000000000001</v>
      </c>
      <c r="I2157" s="403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733</v>
      </c>
      <c r="Q2157">
        <v>870</v>
      </c>
      <c r="R2157" t="s">
        <v>97</v>
      </c>
    </row>
    <row r="2158" spans="1:18">
      <c r="A2158" s="552">
        <v>2156</v>
      </c>
      <c r="B2158" s="403">
        <v>43633.597222222219</v>
      </c>
      <c r="C2158" t="s">
        <v>97</v>
      </c>
      <c r="D2158">
        <v>0.01</v>
      </c>
      <c r="E2158" t="s">
        <v>253</v>
      </c>
      <c r="F2158">
        <v>1.1234999999999999</v>
      </c>
      <c r="I2158" s="403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734</v>
      </c>
      <c r="Q2158">
        <v>870</v>
      </c>
      <c r="R2158" t="s">
        <v>97</v>
      </c>
    </row>
    <row r="2159" spans="1:18">
      <c r="A2159" s="552">
        <v>2157</v>
      </c>
      <c r="B2159" s="403">
        <v>43634.429166666669</v>
      </c>
      <c r="C2159" t="s">
        <v>97</v>
      </c>
      <c r="D2159">
        <v>0.01</v>
      </c>
      <c r="E2159" t="s">
        <v>253</v>
      </c>
      <c r="F2159">
        <v>1.1200000000000001</v>
      </c>
      <c r="I2159" s="403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490</v>
      </c>
      <c r="Q2159">
        <v>871</v>
      </c>
      <c r="R2159" t="s">
        <v>97</v>
      </c>
    </row>
    <row r="2160" spans="1:18">
      <c r="A2160" s="552">
        <v>2159</v>
      </c>
      <c r="B2160" s="403">
        <v>43634.583333333336</v>
      </c>
      <c r="C2160" t="s">
        <v>97</v>
      </c>
      <c r="D2160">
        <v>0.01</v>
      </c>
      <c r="E2160" t="s">
        <v>253</v>
      </c>
      <c r="F2160">
        <v>1.1194</v>
      </c>
      <c r="I2160" s="403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490</v>
      </c>
      <c r="Q2160">
        <v>872</v>
      </c>
      <c r="R2160" t="s">
        <v>97</v>
      </c>
    </row>
    <row r="2161" spans="1:18">
      <c r="A2161" s="552">
        <v>2160</v>
      </c>
      <c r="B2161" s="403">
        <v>43635.513888888891</v>
      </c>
      <c r="C2161" t="s">
        <v>97</v>
      </c>
      <c r="D2161">
        <v>0.01</v>
      </c>
      <c r="E2161" t="s">
        <v>253</v>
      </c>
      <c r="F2161">
        <v>1.1206</v>
      </c>
      <c r="I2161" s="403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747</v>
      </c>
      <c r="Q2161">
        <v>872</v>
      </c>
      <c r="R2161" t="s">
        <v>97</v>
      </c>
    </row>
    <row r="2162" spans="1:18">
      <c r="A2162" s="552">
        <v>2161</v>
      </c>
      <c r="B2162" s="403">
        <v>43635.829861111109</v>
      </c>
      <c r="C2162" t="s">
        <v>97</v>
      </c>
      <c r="D2162">
        <v>0.01</v>
      </c>
      <c r="E2162" t="s">
        <v>253</v>
      </c>
      <c r="F2162">
        <v>1.1220000000000001</v>
      </c>
      <c r="I2162" s="403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748</v>
      </c>
      <c r="Q2162">
        <v>872</v>
      </c>
      <c r="R2162" t="s">
        <v>97</v>
      </c>
    </row>
    <row r="2163" spans="1:18">
      <c r="A2163" s="552">
        <v>2162</v>
      </c>
      <c r="B2163" s="403">
        <v>43635.834722222222</v>
      </c>
      <c r="C2163" t="s">
        <v>97</v>
      </c>
      <c r="D2163">
        <v>0.02</v>
      </c>
      <c r="E2163" t="s">
        <v>253</v>
      </c>
      <c r="F2163">
        <v>1.1234999999999999</v>
      </c>
      <c r="I2163" s="403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749</v>
      </c>
      <c r="Q2163">
        <v>872</v>
      </c>
      <c r="R2163" t="s">
        <v>97</v>
      </c>
    </row>
    <row r="2164" spans="1:18">
      <c r="A2164" s="552">
        <v>2163</v>
      </c>
      <c r="B2164" s="403">
        <v>43635.836111111108</v>
      </c>
      <c r="C2164" t="s">
        <v>97</v>
      </c>
      <c r="D2164">
        <v>0.03</v>
      </c>
      <c r="E2164" t="s">
        <v>253</v>
      </c>
      <c r="F2164">
        <v>1.125</v>
      </c>
      <c r="I2164" s="403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750</v>
      </c>
      <c r="Q2164">
        <v>872</v>
      </c>
      <c r="R2164" t="s">
        <v>97</v>
      </c>
    </row>
    <row r="2165" spans="1:18">
      <c r="A2165" s="552">
        <v>2165</v>
      </c>
      <c r="B2165" s="403">
        <v>43636.200694444444</v>
      </c>
      <c r="C2165" t="s">
        <v>97</v>
      </c>
      <c r="D2165">
        <v>0.04</v>
      </c>
      <c r="E2165" t="s">
        <v>253</v>
      </c>
      <c r="F2165">
        <v>1.1266</v>
      </c>
      <c r="I2165" s="403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751</v>
      </c>
      <c r="Q2165">
        <v>872</v>
      </c>
      <c r="R2165" t="s">
        <v>97</v>
      </c>
    </row>
    <row r="2166" spans="1:18">
      <c r="A2166" s="552">
        <v>2167</v>
      </c>
      <c r="B2166" s="403">
        <v>43636.38958333333</v>
      </c>
      <c r="C2166" t="s">
        <v>97</v>
      </c>
      <c r="D2166">
        <v>0.06</v>
      </c>
      <c r="E2166" t="s">
        <v>253</v>
      </c>
      <c r="F2166">
        <v>1.1285000000000001</v>
      </c>
      <c r="I2166" s="403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752</v>
      </c>
      <c r="Q2166">
        <v>872</v>
      </c>
      <c r="R2166" t="s">
        <v>97</v>
      </c>
    </row>
    <row r="2167" spans="1:18">
      <c r="A2167" s="552">
        <v>2168</v>
      </c>
      <c r="B2167" s="403">
        <v>43636.555555555555</v>
      </c>
      <c r="C2167" t="s">
        <v>97</v>
      </c>
      <c r="D2167">
        <v>0.09</v>
      </c>
      <c r="E2167" t="s">
        <v>253</v>
      </c>
      <c r="F2167">
        <v>1.1308</v>
      </c>
      <c r="I2167" s="403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753</v>
      </c>
      <c r="Q2167">
        <v>872</v>
      </c>
      <c r="R2167" t="s">
        <v>97</v>
      </c>
    </row>
    <row r="2168" spans="1:18">
      <c r="A2168" s="552">
        <v>2174</v>
      </c>
      <c r="B2168" s="403">
        <v>43637.753472222219</v>
      </c>
      <c r="C2168" t="s">
        <v>97</v>
      </c>
      <c r="D2168">
        <v>0.13</v>
      </c>
      <c r="E2168" t="s">
        <v>253</v>
      </c>
      <c r="F2168">
        <v>1.1334</v>
      </c>
      <c r="I2168" s="403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754</v>
      </c>
      <c r="Q2168">
        <v>872</v>
      </c>
      <c r="R2168" t="s">
        <v>97</v>
      </c>
    </row>
    <row r="2169" spans="1:18">
      <c r="A2169" s="552">
        <v>2178</v>
      </c>
      <c r="B2169" s="403">
        <v>43637.861111111109</v>
      </c>
      <c r="C2169" t="s">
        <v>97</v>
      </c>
      <c r="D2169">
        <v>0.2</v>
      </c>
      <c r="E2169" t="s">
        <v>253</v>
      </c>
      <c r="F2169">
        <v>1.1366000000000001</v>
      </c>
      <c r="I2169" s="403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755</v>
      </c>
      <c r="Q2169">
        <v>872</v>
      </c>
      <c r="R2169" t="s">
        <v>97</v>
      </c>
    </row>
    <row r="2170" spans="1:18">
      <c r="A2170" s="552">
        <v>2182</v>
      </c>
      <c r="B2170" s="403">
        <v>43641.101388888892</v>
      </c>
      <c r="C2170" t="s">
        <v>97</v>
      </c>
      <c r="D2170">
        <v>0.32</v>
      </c>
      <c r="E2170" t="s">
        <v>253</v>
      </c>
      <c r="F2170">
        <v>1.1405000000000001</v>
      </c>
      <c r="I2170" s="403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756</v>
      </c>
      <c r="Q2170">
        <v>872</v>
      </c>
      <c r="R2170" t="s">
        <v>97</v>
      </c>
    </row>
    <row r="2171" spans="1:18">
      <c r="A2171" s="552">
        <v>2164</v>
      </c>
      <c r="B2171" s="403">
        <v>43636.137499999997</v>
      </c>
      <c r="C2171" t="s">
        <v>96</v>
      </c>
      <c r="D2171">
        <v>0.01</v>
      </c>
      <c r="E2171" t="s">
        <v>253</v>
      </c>
      <c r="F2171">
        <v>1.1261000000000001</v>
      </c>
      <c r="I2171" s="403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490</v>
      </c>
      <c r="Q2171">
        <v>873</v>
      </c>
      <c r="R2171" t="s">
        <v>96</v>
      </c>
    </row>
    <row r="2172" spans="1:18">
      <c r="A2172" s="552">
        <v>2166</v>
      </c>
      <c r="B2172" s="403">
        <v>43636.375694444447</v>
      </c>
      <c r="C2172" t="s">
        <v>96</v>
      </c>
      <c r="D2172">
        <v>0.01</v>
      </c>
      <c r="E2172" t="s">
        <v>253</v>
      </c>
      <c r="F2172">
        <v>1.1273</v>
      </c>
      <c r="I2172" s="403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490</v>
      </c>
      <c r="Q2172">
        <v>874</v>
      </c>
      <c r="R2172" t="s">
        <v>96</v>
      </c>
    </row>
    <row r="2173" spans="1:18">
      <c r="A2173" s="552">
        <v>2169</v>
      </c>
      <c r="B2173" s="403">
        <v>43636.568749999999</v>
      </c>
      <c r="C2173" t="s">
        <v>96</v>
      </c>
      <c r="D2173">
        <v>0.01</v>
      </c>
      <c r="E2173" t="s">
        <v>253</v>
      </c>
      <c r="F2173">
        <v>1.1308</v>
      </c>
      <c r="I2173" s="403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490</v>
      </c>
      <c r="Q2173">
        <v>875</v>
      </c>
      <c r="R2173" t="s">
        <v>96</v>
      </c>
    </row>
    <row r="2174" spans="1:18">
      <c r="A2174" s="552">
        <v>2170</v>
      </c>
      <c r="B2174" s="403">
        <v>43636.612500000003</v>
      </c>
      <c r="C2174" t="s">
        <v>96</v>
      </c>
      <c r="D2174">
        <v>0.01</v>
      </c>
      <c r="E2174" t="s">
        <v>253</v>
      </c>
      <c r="F2174">
        <v>1.1295999999999999</v>
      </c>
      <c r="I2174" s="403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743</v>
      </c>
      <c r="Q2174">
        <v>875</v>
      </c>
      <c r="R2174" t="s">
        <v>96</v>
      </c>
    </row>
    <row r="2175" spans="1:18">
      <c r="A2175" s="552">
        <v>2171</v>
      </c>
      <c r="B2175" s="403">
        <v>43636.715277777781</v>
      </c>
      <c r="C2175" t="s">
        <v>96</v>
      </c>
      <c r="D2175">
        <v>0.01</v>
      </c>
      <c r="E2175" t="s">
        <v>253</v>
      </c>
      <c r="F2175">
        <v>1.1282000000000001</v>
      </c>
      <c r="I2175" s="403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744</v>
      </c>
      <c r="Q2175">
        <v>875</v>
      </c>
      <c r="R2175" t="s">
        <v>96</v>
      </c>
    </row>
    <row r="2176" spans="1:18">
      <c r="A2176" s="552">
        <v>2172</v>
      </c>
      <c r="B2176" s="403">
        <v>43637.39166666667</v>
      </c>
      <c r="C2176" t="s">
        <v>96</v>
      </c>
      <c r="D2176">
        <v>0.01</v>
      </c>
      <c r="E2176" t="s">
        <v>253</v>
      </c>
      <c r="F2176">
        <v>1.1305000000000001</v>
      </c>
      <c r="I2176" s="403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490</v>
      </c>
      <c r="Q2176">
        <v>876</v>
      </c>
      <c r="R2176" t="s">
        <v>96</v>
      </c>
    </row>
    <row r="2177" spans="1:18">
      <c r="A2177" s="552">
        <v>2173</v>
      </c>
      <c r="B2177" s="403">
        <v>43637.677083333336</v>
      </c>
      <c r="C2177" t="s">
        <v>96</v>
      </c>
      <c r="D2177">
        <v>0.01</v>
      </c>
      <c r="E2177" t="s">
        <v>253</v>
      </c>
      <c r="F2177">
        <v>1.1318999999999999</v>
      </c>
      <c r="I2177" s="403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490</v>
      </c>
      <c r="Q2177">
        <v>877</v>
      </c>
      <c r="R2177" t="s">
        <v>96</v>
      </c>
    </row>
    <row r="2178" spans="1:18">
      <c r="A2178" s="552">
        <v>2175</v>
      </c>
      <c r="B2178" s="403">
        <v>43637.763194444444</v>
      </c>
      <c r="C2178" t="s">
        <v>96</v>
      </c>
      <c r="D2178">
        <v>0.01</v>
      </c>
      <c r="E2178" t="s">
        <v>253</v>
      </c>
      <c r="F2178">
        <v>1.1339999999999999</v>
      </c>
      <c r="I2178" s="403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490</v>
      </c>
      <c r="Q2178">
        <v>878</v>
      </c>
      <c r="R2178" t="s">
        <v>96</v>
      </c>
    </row>
    <row r="2179" spans="1:18">
      <c r="A2179" s="552">
        <v>2176</v>
      </c>
      <c r="B2179" s="403">
        <v>43637.767361111109</v>
      </c>
      <c r="C2179" t="s">
        <v>96</v>
      </c>
      <c r="D2179">
        <v>0.01</v>
      </c>
      <c r="E2179" t="s">
        <v>253</v>
      </c>
      <c r="F2179">
        <v>1.1327</v>
      </c>
      <c r="I2179" s="403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745</v>
      </c>
      <c r="Q2179">
        <v>878</v>
      </c>
      <c r="R2179" t="s">
        <v>96</v>
      </c>
    </row>
    <row r="2180" spans="1:18">
      <c r="A2180" s="552">
        <v>2177</v>
      </c>
      <c r="B2180" s="403">
        <v>43637.810416666667</v>
      </c>
      <c r="C2180" t="s">
        <v>96</v>
      </c>
      <c r="D2180">
        <v>0.01</v>
      </c>
      <c r="E2180" t="s">
        <v>253</v>
      </c>
      <c r="F2180">
        <v>1.1363000000000001</v>
      </c>
      <c r="I2180" s="403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490</v>
      </c>
      <c r="Q2180">
        <v>879</v>
      </c>
      <c r="R2180" t="s">
        <v>96</v>
      </c>
    </row>
    <row r="2181" spans="1:18">
      <c r="A2181" s="552">
        <v>2179</v>
      </c>
      <c r="B2181" s="403">
        <v>43640.374305555553</v>
      </c>
      <c r="C2181" t="s">
        <v>96</v>
      </c>
      <c r="D2181">
        <v>0.01</v>
      </c>
      <c r="E2181" t="s">
        <v>253</v>
      </c>
      <c r="F2181">
        <v>1.1380999999999999</v>
      </c>
      <c r="I2181" s="403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490</v>
      </c>
      <c r="Q2181">
        <v>880</v>
      </c>
      <c r="R2181" t="s">
        <v>96</v>
      </c>
    </row>
    <row r="2182" spans="1:18">
      <c r="A2182" s="552">
        <v>2180</v>
      </c>
      <c r="B2182" s="403">
        <v>43640.609722222223</v>
      </c>
      <c r="C2182" t="s">
        <v>96</v>
      </c>
      <c r="D2182">
        <v>0.01</v>
      </c>
      <c r="E2182" t="s">
        <v>253</v>
      </c>
      <c r="F2182">
        <v>1.1392</v>
      </c>
      <c r="I2182" s="403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490</v>
      </c>
      <c r="Q2182">
        <v>881</v>
      </c>
      <c r="R2182" t="s">
        <v>96</v>
      </c>
    </row>
    <row r="2183" spans="1:18">
      <c r="A2183" s="552">
        <v>2181</v>
      </c>
      <c r="B2183" s="403">
        <v>43640.672222222223</v>
      </c>
      <c r="C2183" t="s">
        <v>96</v>
      </c>
      <c r="D2183">
        <v>0.01</v>
      </c>
      <c r="E2183" t="s">
        <v>253</v>
      </c>
      <c r="F2183">
        <v>1.1379999999999999</v>
      </c>
      <c r="I2183" s="403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746</v>
      </c>
      <c r="Q2183">
        <v>881</v>
      </c>
      <c r="R2183" t="s">
        <v>96</v>
      </c>
    </row>
    <row r="2184" spans="1:18">
      <c r="A2184" s="552">
        <v>2183</v>
      </c>
      <c r="B2184" s="403">
        <v>43641.361805555556</v>
      </c>
      <c r="C2184" t="s">
        <v>96</v>
      </c>
      <c r="D2184">
        <v>0.01</v>
      </c>
      <c r="E2184" t="s">
        <v>253</v>
      </c>
      <c r="F2184">
        <v>1.1400999999999999</v>
      </c>
      <c r="I2184" s="403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490</v>
      </c>
      <c r="Q2184">
        <v>882</v>
      </c>
      <c r="R2184" t="s">
        <v>96</v>
      </c>
    </row>
    <row r="2185" spans="1:18">
      <c r="A2185" s="552">
        <v>2184</v>
      </c>
      <c r="B2185" s="403">
        <v>43641.415972222225</v>
      </c>
      <c r="C2185" t="s">
        <v>96</v>
      </c>
      <c r="D2185">
        <v>0.01</v>
      </c>
      <c r="E2185" t="s">
        <v>253</v>
      </c>
      <c r="F2185">
        <v>1.1388</v>
      </c>
      <c r="I2185" s="403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786</v>
      </c>
      <c r="Q2185">
        <v>882</v>
      </c>
      <c r="R2185" t="s">
        <v>96</v>
      </c>
    </row>
    <row r="2186" spans="1:18">
      <c r="A2186" s="552">
        <v>2185</v>
      </c>
      <c r="B2186" s="403">
        <v>43641.776388888888</v>
      </c>
      <c r="C2186" t="s">
        <v>96</v>
      </c>
      <c r="D2186">
        <v>0.01</v>
      </c>
      <c r="E2186" t="s">
        <v>253</v>
      </c>
      <c r="F2186">
        <v>1.1374</v>
      </c>
      <c r="I2186" s="403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787</v>
      </c>
      <c r="Q2186">
        <v>882</v>
      </c>
      <c r="R2186" t="s">
        <v>96</v>
      </c>
    </row>
    <row r="2187" spans="1:18">
      <c r="A2187" s="552">
        <v>2186</v>
      </c>
      <c r="B2187" s="403">
        <v>43641.791666666664</v>
      </c>
      <c r="C2187" t="s">
        <v>96</v>
      </c>
      <c r="D2187">
        <v>0.02</v>
      </c>
      <c r="E2187" t="s">
        <v>253</v>
      </c>
      <c r="F2187">
        <v>1.1359999999999999</v>
      </c>
      <c r="I2187" s="403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788</v>
      </c>
      <c r="Q2187">
        <v>882</v>
      </c>
      <c r="R2187" t="s">
        <v>96</v>
      </c>
    </row>
    <row r="2188" spans="1:18">
      <c r="A2188" s="552">
        <v>2187</v>
      </c>
      <c r="B2188" s="403">
        <v>43647.295138888891</v>
      </c>
      <c r="C2188" t="s">
        <v>96</v>
      </c>
      <c r="D2188">
        <v>0.03</v>
      </c>
      <c r="E2188" t="s">
        <v>253</v>
      </c>
      <c r="F2188">
        <v>1.1344000000000001</v>
      </c>
      <c r="I2188" s="403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789</v>
      </c>
      <c r="Q2188">
        <v>882</v>
      </c>
      <c r="R2188" t="s">
        <v>96</v>
      </c>
    </row>
    <row r="2189" spans="1:18">
      <c r="A2189" s="552">
        <v>2188</v>
      </c>
      <c r="B2189" s="403">
        <v>43647.299305555556</v>
      </c>
      <c r="C2189" t="s">
        <v>96</v>
      </c>
      <c r="D2189">
        <v>0.04</v>
      </c>
      <c r="E2189" t="s">
        <v>253</v>
      </c>
      <c r="F2189">
        <v>1.1328</v>
      </c>
      <c r="I2189" s="403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790</v>
      </c>
      <c r="Q2189">
        <v>882</v>
      </c>
      <c r="R2189" t="s">
        <v>96</v>
      </c>
    </row>
    <row r="2190" spans="1:18">
      <c r="A2190" s="552">
        <v>2194</v>
      </c>
      <c r="B2190" s="403">
        <v>43647.736111111109</v>
      </c>
      <c r="C2190" t="s">
        <v>96</v>
      </c>
      <c r="D2190">
        <v>0.06</v>
      </c>
      <c r="E2190" t="s">
        <v>253</v>
      </c>
      <c r="F2190">
        <v>1.1309</v>
      </c>
      <c r="I2190" s="403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791</v>
      </c>
      <c r="Q2190">
        <v>882</v>
      </c>
      <c r="R2190" t="s">
        <v>96</v>
      </c>
    </row>
    <row r="2191" spans="1:18">
      <c r="A2191" s="552">
        <v>2195</v>
      </c>
      <c r="B2191" s="403">
        <v>43647.819444444445</v>
      </c>
      <c r="C2191" t="s">
        <v>96</v>
      </c>
      <c r="D2191">
        <v>0.09</v>
      </c>
      <c r="E2191" t="s">
        <v>253</v>
      </c>
      <c r="F2191">
        <v>1.1286</v>
      </c>
      <c r="I2191" s="403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792</v>
      </c>
      <c r="Q2191">
        <v>882</v>
      </c>
      <c r="R2191" t="s">
        <v>96</v>
      </c>
    </row>
    <row r="2192" spans="1:18">
      <c r="A2192" s="552">
        <v>2203</v>
      </c>
      <c r="B2192" s="403">
        <v>43651.487500000003</v>
      </c>
      <c r="C2192" t="s">
        <v>96</v>
      </c>
      <c r="D2192">
        <v>0.13</v>
      </c>
      <c r="E2192" t="s">
        <v>253</v>
      </c>
      <c r="F2192">
        <v>1.1259999999999999</v>
      </c>
      <c r="I2192" s="403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793</v>
      </c>
      <c r="Q2192">
        <v>882</v>
      </c>
      <c r="R2192" t="s">
        <v>96</v>
      </c>
    </row>
    <row r="2193" spans="1:18">
      <c r="A2193" s="552">
        <v>2205</v>
      </c>
      <c r="B2193" s="403">
        <v>43651.63958333333</v>
      </c>
      <c r="C2193" t="s">
        <v>96</v>
      </c>
      <c r="D2193">
        <v>0.2</v>
      </c>
      <c r="E2193" t="s">
        <v>253</v>
      </c>
      <c r="F2193">
        <v>1.1227</v>
      </c>
      <c r="I2193" s="403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794</v>
      </c>
      <c r="Q2193">
        <v>882</v>
      </c>
      <c r="R2193" t="s">
        <v>96</v>
      </c>
    </row>
    <row r="2194" spans="1:18">
      <c r="A2194" s="552">
        <v>2226</v>
      </c>
      <c r="B2194" s="403">
        <v>43669.365277777775</v>
      </c>
      <c r="C2194" t="s">
        <v>96</v>
      </c>
      <c r="D2194">
        <v>0.32</v>
      </c>
      <c r="E2194" t="s">
        <v>253</v>
      </c>
      <c r="F2194">
        <v>1.1188</v>
      </c>
      <c r="I2194" s="403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795</v>
      </c>
      <c r="Q2194">
        <v>882</v>
      </c>
      <c r="R2194" t="s">
        <v>96</v>
      </c>
    </row>
    <row r="2195" spans="1:18">
      <c r="A2195" s="552">
        <v>2229</v>
      </c>
      <c r="B2195" s="403">
        <v>43670.395833333336</v>
      </c>
      <c r="C2195" t="s">
        <v>96</v>
      </c>
      <c r="D2195">
        <v>0.52</v>
      </c>
      <c r="E2195" t="s">
        <v>253</v>
      </c>
      <c r="F2195">
        <v>1.1138999999999999</v>
      </c>
      <c r="I2195" s="403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796</v>
      </c>
      <c r="Q2195">
        <v>882</v>
      </c>
      <c r="R2195" t="s">
        <v>96</v>
      </c>
    </row>
    <row r="2196" spans="1:18">
      <c r="A2196" s="552">
        <v>2250</v>
      </c>
      <c r="B2196" s="403">
        <v>43677.867361111108</v>
      </c>
      <c r="C2196" t="s">
        <v>96</v>
      </c>
      <c r="D2196">
        <v>0.86</v>
      </c>
      <c r="E2196" t="s">
        <v>253</v>
      </c>
      <c r="F2196">
        <v>1.1072</v>
      </c>
      <c r="I2196" s="403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797</v>
      </c>
      <c r="Q2196">
        <v>882</v>
      </c>
      <c r="R2196" t="s">
        <v>96</v>
      </c>
    </row>
    <row r="2197" spans="1:18">
      <c r="A2197" s="552">
        <v>2189</v>
      </c>
      <c r="B2197" s="403">
        <v>43647.352083333331</v>
      </c>
      <c r="C2197" t="s">
        <v>97</v>
      </c>
      <c r="D2197">
        <v>0.01</v>
      </c>
      <c r="E2197" t="s">
        <v>253</v>
      </c>
      <c r="F2197">
        <v>1.133</v>
      </c>
      <c r="I2197" s="403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490</v>
      </c>
      <c r="Q2197">
        <v>883</v>
      </c>
      <c r="R2197" t="s">
        <v>97</v>
      </c>
    </row>
    <row r="2198" spans="1:18">
      <c r="A2198" s="552">
        <v>2190</v>
      </c>
      <c r="B2198" s="403">
        <v>43647.381944444445</v>
      </c>
      <c r="C2198" t="s">
        <v>97</v>
      </c>
      <c r="D2198">
        <v>0.01</v>
      </c>
      <c r="E2198" t="s">
        <v>253</v>
      </c>
      <c r="F2198">
        <v>1.1322000000000001</v>
      </c>
      <c r="I2198" s="403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490</v>
      </c>
      <c r="Q2198">
        <v>884</v>
      </c>
      <c r="R2198" t="s">
        <v>97</v>
      </c>
    </row>
    <row r="2199" spans="1:18">
      <c r="A2199" s="552">
        <v>2191</v>
      </c>
      <c r="B2199" s="403">
        <v>43647.540277777778</v>
      </c>
      <c r="C2199" t="s">
        <v>97</v>
      </c>
      <c r="D2199">
        <v>0.01</v>
      </c>
      <c r="E2199" t="s">
        <v>253</v>
      </c>
      <c r="F2199">
        <v>1.1335</v>
      </c>
      <c r="I2199" s="403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757</v>
      </c>
      <c r="Q2199">
        <v>884</v>
      </c>
      <c r="R2199" t="s">
        <v>97</v>
      </c>
    </row>
    <row r="2200" spans="1:18">
      <c r="A2200" s="552">
        <v>2192</v>
      </c>
      <c r="B2200" s="403">
        <v>43647.550694444442</v>
      </c>
      <c r="C2200" t="s">
        <v>97</v>
      </c>
      <c r="D2200">
        <v>0.01</v>
      </c>
      <c r="E2200" t="s">
        <v>253</v>
      </c>
      <c r="F2200">
        <v>1.1348</v>
      </c>
      <c r="I2200" s="403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758</v>
      </c>
      <c r="Q2200">
        <v>884</v>
      </c>
      <c r="R2200" t="s">
        <v>97</v>
      </c>
    </row>
    <row r="2201" spans="1:18">
      <c r="A2201" s="552">
        <v>2193</v>
      </c>
      <c r="B2201" s="403">
        <v>43647.67083333333</v>
      </c>
      <c r="C2201" t="s">
        <v>97</v>
      </c>
      <c r="D2201">
        <v>0.01</v>
      </c>
      <c r="E2201" t="s">
        <v>253</v>
      </c>
      <c r="F2201">
        <v>1.133</v>
      </c>
      <c r="I2201" s="403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504</v>
      </c>
      <c r="Q2201">
        <v>885</v>
      </c>
      <c r="R2201" t="s">
        <v>97</v>
      </c>
    </row>
    <row r="2202" spans="1:18">
      <c r="A2202" s="552">
        <v>2196</v>
      </c>
      <c r="B2202" s="403">
        <v>43648.275000000001</v>
      </c>
      <c r="C2202" t="s">
        <v>97</v>
      </c>
      <c r="D2202">
        <v>0.01</v>
      </c>
      <c r="E2202" t="s">
        <v>253</v>
      </c>
      <c r="F2202">
        <v>1.1281000000000001</v>
      </c>
      <c r="I2202" s="403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490</v>
      </c>
      <c r="Q2202">
        <v>886</v>
      </c>
      <c r="R2202" t="s">
        <v>97</v>
      </c>
    </row>
    <row r="2203" spans="1:18">
      <c r="A2203" s="552">
        <v>2197</v>
      </c>
      <c r="B2203" s="403">
        <v>43648.34375</v>
      </c>
      <c r="C2203" t="s">
        <v>97</v>
      </c>
      <c r="D2203">
        <v>0.01</v>
      </c>
      <c r="E2203" t="s">
        <v>253</v>
      </c>
      <c r="F2203">
        <v>1.1294</v>
      </c>
      <c r="I2203" s="403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759</v>
      </c>
      <c r="Q2203">
        <v>886</v>
      </c>
      <c r="R2203" t="s">
        <v>97</v>
      </c>
    </row>
    <row r="2204" spans="1:18">
      <c r="A2204" s="552">
        <v>2198</v>
      </c>
      <c r="B2204" s="403">
        <v>43648.494444444441</v>
      </c>
      <c r="C2204" t="s">
        <v>97</v>
      </c>
      <c r="D2204">
        <v>0.01</v>
      </c>
      <c r="E2204" t="s">
        <v>253</v>
      </c>
      <c r="F2204">
        <v>1.1308</v>
      </c>
      <c r="I2204" s="403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760</v>
      </c>
      <c r="Q2204">
        <v>886</v>
      </c>
      <c r="R2204" t="s">
        <v>97</v>
      </c>
    </row>
    <row r="2205" spans="1:18">
      <c r="A2205" s="552">
        <v>2199</v>
      </c>
      <c r="B2205" s="403">
        <v>43649.614583333336</v>
      </c>
      <c r="C2205" t="s">
        <v>97</v>
      </c>
      <c r="D2205">
        <v>0.01</v>
      </c>
      <c r="E2205" t="s">
        <v>253</v>
      </c>
      <c r="F2205">
        <v>1.1285000000000001</v>
      </c>
      <c r="I2205" s="403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490</v>
      </c>
      <c r="Q2205">
        <v>887</v>
      </c>
      <c r="R2205" t="s">
        <v>97</v>
      </c>
    </row>
    <row r="2206" spans="1:18">
      <c r="A2206" s="552">
        <v>2200</v>
      </c>
      <c r="B2206" s="403">
        <v>43649.685416666667</v>
      </c>
      <c r="C2206" t="s">
        <v>97</v>
      </c>
      <c r="D2206">
        <v>0.01</v>
      </c>
      <c r="E2206" t="s">
        <v>253</v>
      </c>
      <c r="F2206">
        <v>1.1297999999999999</v>
      </c>
      <c r="I2206" s="403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761</v>
      </c>
      <c r="Q2206">
        <v>887</v>
      </c>
      <c r="R2206" t="s">
        <v>97</v>
      </c>
    </row>
    <row r="2207" spans="1:18">
      <c r="A2207" s="552">
        <v>2201</v>
      </c>
      <c r="B2207" s="403">
        <v>43649.726388888892</v>
      </c>
      <c r="C2207" t="s">
        <v>97</v>
      </c>
      <c r="D2207">
        <v>0.01</v>
      </c>
      <c r="E2207" t="s">
        <v>253</v>
      </c>
      <c r="F2207">
        <v>1.1279999999999999</v>
      </c>
      <c r="I2207" s="403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490</v>
      </c>
      <c r="Q2207">
        <v>888</v>
      </c>
      <c r="R2207" t="s">
        <v>97</v>
      </c>
    </row>
    <row r="2208" spans="1:18">
      <c r="A2208" s="552">
        <v>2202</v>
      </c>
      <c r="B2208" s="403">
        <v>43650.152777777781</v>
      </c>
      <c r="C2208" t="s">
        <v>97</v>
      </c>
      <c r="D2208">
        <v>0.01</v>
      </c>
      <c r="E2208" t="s">
        <v>253</v>
      </c>
      <c r="F2208">
        <v>1.1292</v>
      </c>
      <c r="I2208" s="403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762</v>
      </c>
      <c r="Q2208">
        <v>888</v>
      </c>
      <c r="R2208" t="s">
        <v>97</v>
      </c>
    </row>
    <row r="2209" spans="1:18">
      <c r="A2209" s="552">
        <v>2204</v>
      </c>
      <c r="B2209" s="403">
        <v>43651.617361111108</v>
      </c>
      <c r="C2209" t="s">
        <v>97</v>
      </c>
      <c r="D2209">
        <v>0.01</v>
      </c>
      <c r="E2209" t="s">
        <v>253</v>
      </c>
      <c r="F2209">
        <v>1.1241000000000001</v>
      </c>
      <c r="I2209" s="403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490</v>
      </c>
      <c r="Q2209">
        <v>889</v>
      </c>
      <c r="R2209" t="s">
        <v>97</v>
      </c>
    </row>
    <row r="2210" spans="1:18">
      <c r="A2210" s="552">
        <v>2206</v>
      </c>
      <c r="B2210" s="403">
        <v>43651.665972222225</v>
      </c>
      <c r="C2210" t="s">
        <v>97</v>
      </c>
      <c r="D2210">
        <v>0.01</v>
      </c>
      <c r="E2210" t="s">
        <v>253</v>
      </c>
      <c r="F2210">
        <v>1.1220000000000001</v>
      </c>
      <c r="I2210" s="403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490</v>
      </c>
      <c r="Q2210">
        <v>890</v>
      </c>
      <c r="R2210" t="s">
        <v>97</v>
      </c>
    </row>
    <row r="2211" spans="1:18">
      <c r="A2211" s="552">
        <v>2207</v>
      </c>
      <c r="B2211" s="403">
        <v>43654.435416666667</v>
      </c>
      <c r="C2211" t="s">
        <v>97</v>
      </c>
      <c r="D2211">
        <v>0.01</v>
      </c>
      <c r="E2211" t="s">
        <v>253</v>
      </c>
      <c r="F2211">
        <v>1.1233</v>
      </c>
      <c r="I2211" s="403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763</v>
      </c>
      <c r="Q2211">
        <v>890</v>
      </c>
      <c r="R2211" t="s">
        <v>97</v>
      </c>
    </row>
    <row r="2212" spans="1:18">
      <c r="A2212" s="552">
        <v>2208</v>
      </c>
      <c r="B2212" s="403">
        <v>43654.618055555555</v>
      </c>
      <c r="C2212" t="s">
        <v>97</v>
      </c>
      <c r="D2212">
        <v>0.01</v>
      </c>
      <c r="E2212" t="s">
        <v>253</v>
      </c>
      <c r="F2212">
        <v>1.1221000000000001</v>
      </c>
      <c r="I2212" s="403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490</v>
      </c>
      <c r="Q2212">
        <v>891</v>
      </c>
      <c r="R2212" t="s">
        <v>97</v>
      </c>
    </row>
    <row r="2213" spans="1:18">
      <c r="A2213" s="552">
        <v>2209</v>
      </c>
      <c r="B2213" s="403">
        <v>43655.383333333331</v>
      </c>
      <c r="C2213" t="s">
        <v>97</v>
      </c>
      <c r="D2213">
        <v>0.01</v>
      </c>
      <c r="E2213" t="s">
        <v>253</v>
      </c>
      <c r="F2213">
        <v>1.1209</v>
      </c>
      <c r="I2213" s="403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490</v>
      </c>
      <c r="Q2213">
        <v>892</v>
      </c>
      <c r="R2213" t="s">
        <v>97</v>
      </c>
    </row>
    <row r="2214" spans="1:18">
      <c r="A2214" s="552">
        <v>2210</v>
      </c>
      <c r="B2214" s="403">
        <v>43655.602083333331</v>
      </c>
      <c r="C2214" t="s">
        <v>97</v>
      </c>
      <c r="D2214">
        <v>0.01</v>
      </c>
      <c r="E2214" t="s">
        <v>253</v>
      </c>
      <c r="F2214">
        <v>1.1206</v>
      </c>
      <c r="I2214" s="403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490</v>
      </c>
      <c r="Q2214">
        <v>893</v>
      </c>
      <c r="R2214" t="s">
        <v>97</v>
      </c>
    </row>
    <row r="2215" spans="1:18">
      <c r="A2215" s="552">
        <v>2211</v>
      </c>
      <c r="B2215" s="403">
        <v>43656.421527777777</v>
      </c>
      <c r="C2215" t="s">
        <v>97</v>
      </c>
      <c r="D2215">
        <v>0.01</v>
      </c>
      <c r="E2215" t="s">
        <v>253</v>
      </c>
      <c r="F2215">
        <v>1.1218999999999999</v>
      </c>
      <c r="I2215" s="403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764</v>
      </c>
      <c r="Q2215">
        <v>893</v>
      </c>
      <c r="R2215" t="s">
        <v>97</v>
      </c>
    </row>
    <row r="2216" spans="1:18">
      <c r="A2216" s="552">
        <v>2212</v>
      </c>
      <c r="B2216" s="403">
        <v>43656.605555555558</v>
      </c>
      <c r="C2216" t="s">
        <v>97</v>
      </c>
      <c r="D2216">
        <v>0.01</v>
      </c>
      <c r="E2216" t="s">
        <v>253</v>
      </c>
      <c r="F2216">
        <v>1.1240000000000001</v>
      </c>
      <c r="I2216" s="403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765</v>
      </c>
      <c r="Q2216">
        <v>893</v>
      </c>
      <c r="R2216" t="s">
        <v>97</v>
      </c>
    </row>
    <row r="2217" spans="1:18">
      <c r="A2217" s="552">
        <v>2213</v>
      </c>
      <c r="B2217" s="403">
        <v>43656.693749999999</v>
      </c>
      <c r="C2217" t="s">
        <v>97</v>
      </c>
      <c r="D2217">
        <v>0.02</v>
      </c>
      <c r="E2217" t="s">
        <v>253</v>
      </c>
      <c r="F2217">
        <v>1.1254999999999999</v>
      </c>
      <c r="I2217" s="403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766</v>
      </c>
      <c r="Q2217">
        <v>893</v>
      </c>
      <c r="R2217" t="s">
        <v>97</v>
      </c>
    </row>
    <row r="2218" spans="1:18">
      <c r="A2218" s="552">
        <v>2214</v>
      </c>
      <c r="B2218" s="403">
        <v>43657.204861111109</v>
      </c>
      <c r="C2218" t="s">
        <v>97</v>
      </c>
      <c r="D2218">
        <v>0.03</v>
      </c>
      <c r="E2218" t="s">
        <v>253</v>
      </c>
      <c r="F2218">
        <v>1.1271</v>
      </c>
      <c r="I2218" s="403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767</v>
      </c>
      <c r="Q2218">
        <v>893</v>
      </c>
      <c r="R2218" t="s">
        <v>97</v>
      </c>
    </row>
    <row r="2219" spans="1:18">
      <c r="A2219" s="552">
        <v>2215</v>
      </c>
      <c r="B2219" s="403">
        <v>43662.606944444444</v>
      </c>
      <c r="C2219" t="s">
        <v>97</v>
      </c>
      <c r="D2219">
        <v>0.01</v>
      </c>
      <c r="E2219" t="s">
        <v>253</v>
      </c>
      <c r="F2219">
        <v>1.1214</v>
      </c>
      <c r="I2219" s="403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490</v>
      </c>
      <c r="Q2219">
        <v>894</v>
      </c>
      <c r="R2219" t="s">
        <v>97</v>
      </c>
    </row>
    <row r="2220" spans="1:18">
      <c r="A2220" s="552">
        <v>2216</v>
      </c>
      <c r="B2220" s="403">
        <v>43663.377083333333</v>
      </c>
      <c r="C2220" t="s">
        <v>97</v>
      </c>
      <c r="D2220">
        <v>0.01</v>
      </c>
      <c r="E2220" t="s">
        <v>253</v>
      </c>
      <c r="F2220">
        <v>1.1207</v>
      </c>
      <c r="I2220" s="403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490</v>
      </c>
      <c r="Q2220">
        <v>895</v>
      </c>
      <c r="R2220" t="s">
        <v>97</v>
      </c>
    </row>
    <row r="2221" spans="1:18">
      <c r="A2221" s="552">
        <v>2217</v>
      </c>
      <c r="B2221" s="403">
        <v>43663.550694444442</v>
      </c>
      <c r="C2221" t="s">
        <v>97</v>
      </c>
      <c r="D2221">
        <v>0.01</v>
      </c>
      <c r="E2221" t="s">
        <v>253</v>
      </c>
      <c r="F2221">
        <v>1.1220000000000001</v>
      </c>
      <c r="I2221" s="403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768</v>
      </c>
      <c r="Q2221">
        <v>895</v>
      </c>
      <c r="R2221" t="s">
        <v>97</v>
      </c>
    </row>
    <row r="2222" spans="1:18">
      <c r="A2222" s="552">
        <v>2218</v>
      </c>
      <c r="B2222" s="403">
        <v>43664.122916666667</v>
      </c>
      <c r="C2222" t="s">
        <v>97</v>
      </c>
      <c r="D2222">
        <v>0.01</v>
      </c>
      <c r="E2222" t="s">
        <v>253</v>
      </c>
      <c r="F2222">
        <v>1.1236999999999999</v>
      </c>
      <c r="I2222" s="403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769</v>
      </c>
      <c r="Q2222">
        <v>895</v>
      </c>
      <c r="R2222" t="s">
        <v>97</v>
      </c>
    </row>
    <row r="2223" spans="1:18">
      <c r="A2223" s="552">
        <v>2219</v>
      </c>
      <c r="B2223" s="403">
        <v>43664.600694444445</v>
      </c>
      <c r="C2223" t="s">
        <v>97</v>
      </c>
      <c r="D2223">
        <v>0.01</v>
      </c>
      <c r="E2223" t="s">
        <v>253</v>
      </c>
      <c r="F2223">
        <v>1.1221000000000001</v>
      </c>
      <c r="I2223" s="403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490</v>
      </c>
      <c r="Q2223">
        <v>896</v>
      </c>
      <c r="R2223" t="s">
        <v>97</v>
      </c>
    </row>
    <row r="2224" spans="1:18">
      <c r="A2224" s="552">
        <v>2220</v>
      </c>
      <c r="B2224" s="403">
        <v>43664.826388888891</v>
      </c>
      <c r="C2224" t="s">
        <v>97</v>
      </c>
      <c r="D2224">
        <v>0.01</v>
      </c>
      <c r="E2224" t="s">
        <v>253</v>
      </c>
      <c r="F2224">
        <v>1.1234999999999999</v>
      </c>
      <c r="I2224" s="403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770</v>
      </c>
      <c r="Q2224">
        <v>896</v>
      </c>
      <c r="R2224" t="s">
        <v>97</v>
      </c>
    </row>
    <row r="2225" spans="1:18">
      <c r="A2225" s="552">
        <v>2221</v>
      </c>
      <c r="B2225" s="403">
        <v>43664.85</v>
      </c>
      <c r="C2225" t="s">
        <v>97</v>
      </c>
      <c r="D2225">
        <v>0.01</v>
      </c>
      <c r="E2225" t="s">
        <v>253</v>
      </c>
      <c r="F2225">
        <v>1.1253</v>
      </c>
      <c r="I2225" s="403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771</v>
      </c>
      <c r="Q2225">
        <v>896</v>
      </c>
      <c r="R2225" t="s">
        <v>97</v>
      </c>
    </row>
    <row r="2226" spans="1:18">
      <c r="A2226" s="552">
        <v>2222</v>
      </c>
      <c r="B2226" s="403">
        <v>43664.855555555558</v>
      </c>
      <c r="C2226" t="s">
        <v>97</v>
      </c>
      <c r="D2226">
        <v>0.02</v>
      </c>
      <c r="E2226" t="s">
        <v>253</v>
      </c>
      <c r="F2226">
        <v>1.1267</v>
      </c>
      <c r="I2226" s="403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772</v>
      </c>
      <c r="Q2226">
        <v>896</v>
      </c>
      <c r="R2226" t="s">
        <v>97</v>
      </c>
    </row>
    <row r="2227" spans="1:18">
      <c r="A2227" s="552">
        <v>2223</v>
      </c>
      <c r="B2227" s="403">
        <v>43665.615972222222</v>
      </c>
      <c r="C2227" t="s">
        <v>97</v>
      </c>
      <c r="D2227">
        <v>0.01</v>
      </c>
      <c r="E2227" t="s">
        <v>253</v>
      </c>
      <c r="F2227">
        <v>1.1220000000000001</v>
      </c>
      <c r="I2227" s="403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490</v>
      </c>
      <c r="Q2227">
        <v>897</v>
      </c>
      <c r="R2227" t="s">
        <v>97</v>
      </c>
    </row>
    <row r="2228" spans="1:18">
      <c r="A2228" s="552">
        <v>2224</v>
      </c>
      <c r="B2228" s="403">
        <v>43665.665972222225</v>
      </c>
      <c r="C2228" t="s">
        <v>97</v>
      </c>
      <c r="D2228">
        <v>0.01</v>
      </c>
      <c r="E2228" t="s">
        <v>253</v>
      </c>
      <c r="F2228">
        <v>1.1233</v>
      </c>
      <c r="I2228" s="403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773</v>
      </c>
      <c r="Q2228">
        <v>897</v>
      </c>
      <c r="R2228" t="s">
        <v>97</v>
      </c>
    </row>
    <row r="2229" spans="1:18">
      <c r="A2229" s="552">
        <v>2225</v>
      </c>
      <c r="B2229" s="403">
        <v>43665.852777777778</v>
      </c>
      <c r="C2229" t="s">
        <v>97</v>
      </c>
      <c r="D2229">
        <v>0.01</v>
      </c>
      <c r="E2229" t="s">
        <v>253</v>
      </c>
      <c r="F2229">
        <v>1.1213</v>
      </c>
      <c r="I2229" s="403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490</v>
      </c>
      <c r="Q2229">
        <v>898</v>
      </c>
      <c r="R2229" t="s">
        <v>97</v>
      </c>
    </row>
    <row r="2230" spans="1:18">
      <c r="A2230" s="552">
        <v>2227</v>
      </c>
      <c r="B2230" s="403">
        <v>43669.664583333331</v>
      </c>
      <c r="C2230" t="s">
        <v>97</v>
      </c>
      <c r="D2230">
        <v>0.01</v>
      </c>
      <c r="E2230" t="s">
        <v>253</v>
      </c>
      <c r="F2230">
        <v>1.1160000000000001</v>
      </c>
      <c r="I2230" s="403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490</v>
      </c>
      <c r="Q2230">
        <v>899</v>
      </c>
      <c r="R2230" t="s">
        <v>97</v>
      </c>
    </row>
    <row r="2231" spans="1:18">
      <c r="A2231" s="552">
        <v>2228</v>
      </c>
      <c r="B2231" s="403">
        <v>43669.942361111112</v>
      </c>
      <c r="C2231" t="s">
        <v>97</v>
      </c>
      <c r="D2231">
        <v>0.01</v>
      </c>
      <c r="E2231" t="s">
        <v>253</v>
      </c>
      <c r="F2231">
        <v>1.1149</v>
      </c>
      <c r="I2231" s="403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504</v>
      </c>
      <c r="Q2231">
        <v>900</v>
      </c>
      <c r="R2231" t="s">
        <v>97</v>
      </c>
    </row>
    <row r="2232" spans="1:18">
      <c r="A2232" s="552">
        <v>2230</v>
      </c>
      <c r="B2232" s="403">
        <v>43670.401388888888</v>
      </c>
      <c r="C2232" t="s">
        <v>97</v>
      </c>
      <c r="D2232">
        <v>0.01</v>
      </c>
      <c r="E2232" t="s">
        <v>253</v>
      </c>
      <c r="F2232">
        <v>1.1134999999999999</v>
      </c>
      <c r="I2232" s="403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490</v>
      </c>
      <c r="Q2232">
        <v>901</v>
      </c>
      <c r="R2232" t="s">
        <v>97</v>
      </c>
    </row>
    <row r="2233" spans="1:18">
      <c r="A2233" s="552">
        <v>2231</v>
      </c>
      <c r="B2233" s="403">
        <v>43670.531944444447</v>
      </c>
      <c r="C2233" t="s">
        <v>97</v>
      </c>
      <c r="D2233">
        <v>0.01</v>
      </c>
      <c r="E2233" t="s">
        <v>253</v>
      </c>
      <c r="F2233">
        <v>1.1147</v>
      </c>
      <c r="I2233" s="403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774</v>
      </c>
      <c r="Q2233">
        <v>901</v>
      </c>
      <c r="R2233" t="s">
        <v>97</v>
      </c>
    </row>
    <row r="2234" spans="1:18">
      <c r="A2234" s="552">
        <v>2232</v>
      </c>
      <c r="B2234" s="403">
        <v>43671.512499999997</v>
      </c>
      <c r="C2234" t="s">
        <v>97</v>
      </c>
      <c r="D2234">
        <v>0.01</v>
      </c>
      <c r="E2234" t="s">
        <v>253</v>
      </c>
      <c r="F2234">
        <v>1.1136999999999999</v>
      </c>
      <c r="I2234" s="403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490</v>
      </c>
      <c r="Q2234">
        <v>902</v>
      </c>
      <c r="R2234" t="s">
        <v>97</v>
      </c>
    </row>
    <row r="2235" spans="1:18">
      <c r="A2235" s="552">
        <v>2233</v>
      </c>
      <c r="B2235" s="403">
        <v>43671.572916666664</v>
      </c>
      <c r="C2235" t="s">
        <v>97</v>
      </c>
      <c r="D2235">
        <v>0.01</v>
      </c>
      <c r="E2235" t="s">
        <v>253</v>
      </c>
      <c r="F2235">
        <v>1.1149</v>
      </c>
      <c r="I2235" s="403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775</v>
      </c>
      <c r="Q2235">
        <v>902</v>
      </c>
      <c r="R2235" t="s">
        <v>97</v>
      </c>
    </row>
    <row r="2236" spans="1:18">
      <c r="A2236" s="552">
        <v>2234</v>
      </c>
      <c r="B2236" s="403">
        <v>43671.594444444447</v>
      </c>
      <c r="C2236" t="s">
        <v>97</v>
      </c>
      <c r="D2236">
        <v>0.01</v>
      </c>
      <c r="E2236" t="s">
        <v>253</v>
      </c>
      <c r="F2236">
        <v>1.1112</v>
      </c>
      <c r="I2236" s="403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502</v>
      </c>
      <c r="Q2236">
        <v>903</v>
      </c>
      <c r="R2236" t="s">
        <v>97</v>
      </c>
    </row>
    <row r="2237" spans="1:18">
      <c r="A2237" s="552">
        <v>2235</v>
      </c>
      <c r="B2237" s="403">
        <v>43671.613194444442</v>
      </c>
      <c r="C2237" t="s">
        <v>97</v>
      </c>
      <c r="D2237">
        <v>0.01</v>
      </c>
      <c r="E2237" t="s">
        <v>253</v>
      </c>
      <c r="F2237">
        <v>1.1124000000000001</v>
      </c>
      <c r="I2237" s="403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780</v>
      </c>
      <c r="Q2237">
        <v>903</v>
      </c>
      <c r="R2237" t="s">
        <v>97</v>
      </c>
    </row>
    <row r="2238" spans="1:18">
      <c r="A2238" s="552">
        <v>2236</v>
      </c>
      <c r="B2238" s="403">
        <v>43671.616666666669</v>
      </c>
      <c r="C2238" t="s">
        <v>97</v>
      </c>
      <c r="D2238">
        <v>0.01</v>
      </c>
      <c r="E2238" t="s">
        <v>253</v>
      </c>
      <c r="F2238">
        <v>1.1138999999999999</v>
      </c>
      <c r="I2238" s="403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779</v>
      </c>
      <c r="Q2238">
        <v>903</v>
      </c>
      <c r="R2238" t="s">
        <v>97</v>
      </c>
    </row>
    <row r="2239" spans="1:18">
      <c r="A2239" s="552">
        <v>2237</v>
      </c>
      <c r="B2239" s="403">
        <v>43671.619444444441</v>
      </c>
      <c r="C2239" t="s">
        <v>97</v>
      </c>
      <c r="D2239">
        <v>0.02</v>
      </c>
      <c r="E2239" t="s">
        <v>253</v>
      </c>
      <c r="F2239">
        <v>1.1153</v>
      </c>
      <c r="I2239" s="403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778</v>
      </c>
      <c r="Q2239">
        <v>903</v>
      </c>
      <c r="R2239" t="s">
        <v>97</v>
      </c>
    </row>
    <row r="2240" spans="1:18">
      <c r="A2240" s="552">
        <v>2238</v>
      </c>
      <c r="B2240" s="403">
        <v>43671.627083333333</v>
      </c>
      <c r="C2240" t="s">
        <v>97</v>
      </c>
      <c r="D2240">
        <v>0.03</v>
      </c>
      <c r="E2240" t="s">
        <v>253</v>
      </c>
      <c r="F2240">
        <v>1.1168</v>
      </c>
      <c r="I2240" s="403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776</v>
      </c>
      <c r="Q2240">
        <v>903</v>
      </c>
      <c r="R2240" t="s">
        <v>97</v>
      </c>
    </row>
    <row r="2241" spans="1:18">
      <c r="A2241" s="552">
        <v>2239</v>
      </c>
      <c r="B2241" s="403">
        <v>43671.663194444445</v>
      </c>
      <c r="C2241" t="s">
        <v>97</v>
      </c>
      <c r="D2241">
        <v>0.04</v>
      </c>
      <c r="E2241" t="s">
        <v>253</v>
      </c>
      <c r="F2241">
        <v>1.1184000000000001</v>
      </c>
      <c r="I2241" s="403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777</v>
      </c>
      <c r="Q2241">
        <v>903</v>
      </c>
      <c r="R2241" t="s">
        <v>97</v>
      </c>
    </row>
    <row r="2242" spans="1:18">
      <c r="A2242" s="552">
        <v>2240</v>
      </c>
      <c r="B2242" s="403">
        <v>43671.784722222219</v>
      </c>
      <c r="C2242" t="s">
        <v>97</v>
      </c>
      <c r="D2242">
        <v>0.01</v>
      </c>
      <c r="E2242" t="s">
        <v>253</v>
      </c>
      <c r="F2242">
        <v>1.1138999999999999</v>
      </c>
      <c r="I2242" s="403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490</v>
      </c>
      <c r="Q2242">
        <v>904</v>
      </c>
      <c r="R2242" t="s">
        <v>97</v>
      </c>
    </row>
    <row r="2243" spans="1:18">
      <c r="A2243" s="552">
        <v>2241</v>
      </c>
      <c r="B2243" s="403">
        <v>43672.606944444444</v>
      </c>
      <c r="C2243" t="s">
        <v>97</v>
      </c>
      <c r="D2243">
        <v>0.01</v>
      </c>
      <c r="E2243" t="s">
        <v>253</v>
      </c>
      <c r="F2243">
        <v>1.1135999999999999</v>
      </c>
      <c r="I2243" s="403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490</v>
      </c>
      <c r="Q2243">
        <v>905</v>
      </c>
      <c r="R2243" t="s">
        <v>97</v>
      </c>
    </row>
    <row r="2244" spans="1:18">
      <c r="A2244" s="552">
        <v>2242</v>
      </c>
      <c r="B2244" s="403">
        <v>43672.682638888888</v>
      </c>
      <c r="C2244" t="s">
        <v>97</v>
      </c>
      <c r="D2244">
        <v>0.01</v>
      </c>
      <c r="E2244" t="s">
        <v>253</v>
      </c>
      <c r="F2244">
        <v>1.1125</v>
      </c>
      <c r="I2244" s="403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490</v>
      </c>
      <c r="Q2244">
        <v>906</v>
      </c>
      <c r="R2244" t="s">
        <v>97</v>
      </c>
    </row>
    <row r="2245" spans="1:18">
      <c r="A2245" s="552">
        <v>2243</v>
      </c>
      <c r="B2245" s="403">
        <v>43672.746527777781</v>
      </c>
      <c r="C2245" t="s">
        <v>97</v>
      </c>
      <c r="D2245">
        <v>0.01</v>
      </c>
      <c r="E2245" t="s">
        <v>253</v>
      </c>
      <c r="F2245">
        <v>1.1123000000000001</v>
      </c>
      <c r="I2245" s="403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490</v>
      </c>
      <c r="Q2245">
        <v>907</v>
      </c>
      <c r="R2245" t="s">
        <v>97</v>
      </c>
    </row>
    <row r="2246" spans="1:18">
      <c r="A2246" s="552">
        <v>2244</v>
      </c>
      <c r="B2246" s="403">
        <v>43675.114583333336</v>
      </c>
      <c r="C2246" t="s">
        <v>97</v>
      </c>
      <c r="D2246">
        <v>0.01</v>
      </c>
      <c r="E2246" t="s">
        <v>253</v>
      </c>
      <c r="F2246">
        <v>1.1135999999999999</v>
      </c>
      <c r="I2246" s="403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781</v>
      </c>
      <c r="Q2246">
        <v>907</v>
      </c>
      <c r="R2246" t="s">
        <v>97</v>
      </c>
    </row>
    <row r="2247" spans="1:18">
      <c r="A2247" s="552">
        <v>2245</v>
      </c>
      <c r="B2247" s="403">
        <v>43675.598611111112</v>
      </c>
      <c r="C2247" t="s">
        <v>97</v>
      </c>
      <c r="D2247">
        <v>0.01</v>
      </c>
      <c r="E2247" t="s">
        <v>253</v>
      </c>
      <c r="F2247">
        <v>1.1120000000000001</v>
      </c>
      <c r="I2247" s="403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490</v>
      </c>
      <c r="Q2247">
        <v>908</v>
      </c>
      <c r="R2247" t="s">
        <v>97</v>
      </c>
    </row>
    <row r="2248" spans="1:18">
      <c r="A2248" s="552">
        <v>2246</v>
      </c>
      <c r="B2248" s="403">
        <v>43675.712500000001</v>
      </c>
      <c r="C2248" t="s">
        <v>97</v>
      </c>
      <c r="D2248">
        <v>0.01</v>
      </c>
      <c r="E2248" t="s">
        <v>253</v>
      </c>
      <c r="F2248">
        <v>1.1133</v>
      </c>
      <c r="I2248" s="403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782</v>
      </c>
      <c r="Q2248">
        <v>908</v>
      </c>
      <c r="R2248" t="s">
        <v>97</v>
      </c>
    </row>
    <row r="2249" spans="1:18">
      <c r="A2249" s="552">
        <v>2247</v>
      </c>
      <c r="B2249" s="403">
        <v>43675.874305555553</v>
      </c>
      <c r="C2249" t="s">
        <v>97</v>
      </c>
      <c r="D2249">
        <v>0.01</v>
      </c>
      <c r="E2249" t="s">
        <v>253</v>
      </c>
      <c r="F2249">
        <v>1.1146</v>
      </c>
      <c r="I2249" s="403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783</v>
      </c>
      <c r="Q2249">
        <v>908</v>
      </c>
      <c r="R2249" t="s">
        <v>97</v>
      </c>
    </row>
    <row r="2250" spans="1:18">
      <c r="A2250" s="552">
        <v>2248</v>
      </c>
      <c r="B2250" s="403">
        <v>43676.835416666669</v>
      </c>
      <c r="C2250" t="s">
        <v>97</v>
      </c>
      <c r="D2250">
        <v>0.02</v>
      </c>
      <c r="E2250" t="s">
        <v>253</v>
      </c>
      <c r="F2250">
        <v>1.1160000000000001</v>
      </c>
      <c r="I2250" s="403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784</v>
      </c>
      <c r="Q2250">
        <v>908</v>
      </c>
      <c r="R2250" t="s">
        <v>97</v>
      </c>
    </row>
    <row r="2251" spans="1:18">
      <c r="A2251" s="552">
        <v>2249</v>
      </c>
      <c r="B2251" s="403">
        <v>43677.847916666666</v>
      </c>
      <c r="C2251" t="s">
        <v>97</v>
      </c>
      <c r="D2251">
        <v>0.01</v>
      </c>
      <c r="E2251" t="s">
        <v>253</v>
      </c>
      <c r="F2251">
        <v>1.1112</v>
      </c>
      <c r="I2251" s="403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490</v>
      </c>
      <c r="Q2251">
        <v>909</v>
      </c>
      <c r="R2251" t="s">
        <v>97</v>
      </c>
    </row>
    <row r="2252" spans="1:18">
      <c r="A2252" s="552">
        <v>2251</v>
      </c>
      <c r="B2252" s="403">
        <v>43677.87222222222</v>
      </c>
      <c r="C2252" t="s">
        <v>97</v>
      </c>
      <c r="D2252">
        <v>0.01</v>
      </c>
      <c r="E2252" t="s">
        <v>253</v>
      </c>
      <c r="F2252">
        <v>1.1073</v>
      </c>
      <c r="I2252" s="403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490</v>
      </c>
      <c r="Q2252">
        <v>910</v>
      </c>
      <c r="R2252" t="s">
        <v>97</v>
      </c>
    </row>
    <row r="2253" spans="1:18">
      <c r="A2253" s="552">
        <v>2252</v>
      </c>
      <c r="B2253" s="403">
        <v>43677.876388888886</v>
      </c>
      <c r="C2253" t="s">
        <v>97</v>
      </c>
      <c r="D2253">
        <v>0.01</v>
      </c>
      <c r="E2253" t="s">
        <v>253</v>
      </c>
      <c r="F2253">
        <v>1.1085</v>
      </c>
      <c r="I2253" s="403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785</v>
      </c>
      <c r="Q2253">
        <v>910</v>
      </c>
      <c r="R2253" t="s">
        <v>97</v>
      </c>
    </row>
    <row r="2254" spans="1:18">
      <c r="A2254" s="552">
        <v>2253</v>
      </c>
      <c r="B2254" s="403">
        <v>43677.939583333333</v>
      </c>
      <c r="C2254" t="s">
        <v>97</v>
      </c>
      <c r="D2254">
        <v>0.01</v>
      </c>
      <c r="E2254" t="s">
        <v>253</v>
      </c>
      <c r="F2254">
        <v>1.1071</v>
      </c>
      <c r="I2254" s="403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490</v>
      </c>
      <c r="Q2254">
        <v>911</v>
      </c>
      <c r="R2254" t="s">
        <v>97</v>
      </c>
    </row>
    <row r="2255" spans="1:18">
      <c r="A2255" s="552">
        <v>2254</v>
      </c>
      <c r="B2255" s="403">
        <v>43678.138888888891</v>
      </c>
      <c r="C2255" t="s">
        <v>97</v>
      </c>
      <c r="D2255">
        <v>0.01</v>
      </c>
      <c r="E2255" t="s">
        <v>253</v>
      </c>
      <c r="F2255">
        <v>1.1043000000000001</v>
      </c>
      <c r="I2255" s="403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490</v>
      </c>
      <c r="Q2255">
        <v>912</v>
      </c>
      <c r="R2255" t="s">
        <v>97</v>
      </c>
    </row>
    <row r="2256" spans="1:18">
      <c r="A2256" s="552">
        <v>2255</v>
      </c>
      <c r="B2256" s="403">
        <v>43678.586805555555</v>
      </c>
      <c r="C2256" t="s">
        <v>97</v>
      </c>
      <c r="D2256">
        <v>0.01</v>
      </c>
      <c r="E2256" t="s">
        <v>253</v>
      </c>
      <c r="F2256">
        <v>1.1037999999999999</v>
      </c>
      <c r="I2256" s="403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490</v>
      </c>
      <c r="Q2256">
        <v>913</v>
      </c>
      <c r="R2256" t="s">
        <v>97</v>
      </c>
    </row>
    <row r="2257" spans="1:18">
      <c r="A2257" s="552">
        <v>2256</v>
      </c>
      <c r="B2257" s="403">
        <v>43678.666666666664</v>
      </c>
      <c r="C2257" t="s">
        <v>97</v>
      </c>
      <c r="D2257">
        <v>0.01</v>
      </c>
      <c r="E2257" t="s">
        <v>253</v>
      </c>
      <c r="F2257">
        <v>1.1051</v>
      </c>
      <c r="I2257" s="403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817</v>
      </c>
      <c r="Q2257">
        <v>913</v>
      </c>
      <c r="R2257" t="s">
        <v>97</v>
      </c>
    </row>
    <row r="2258" spans="1:18">
      <c r="A2258" s="552">
        <v>2257</v>
      </c>
      <c r="B2258" s="403">
        <v>43678.726388888892</v>
      </c>
      <c r="C2258" t="s">
        <v>97</v>
      </c>
      <c r="D2258">
        <v>0.01</v>
      </c>
      <c r="E2258" t="s">
        <v>253</v>
      </c>
      <c r="F2258">
        <v>1.1064000000000001</v>
      </c>
      <c r="I2258" s="403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818</v>
      </c>
      <c r="Q2258">
        <v>913</v>
      </c>
      <c r="R2258" t="s">
        <v>97</v>
      </c>
    </row>
    <row r="2259" spans="1:18">
      <c r="A2259" s="552">
        <v>2258</v>
      </c>
      <c r="B2259" s="403">
        <v>43678.818749999999</v>
      </c>
      <c r="C2259" t="s">
        <v>97</v>
      </c>
      <c r="D2259">
        <v>0.02</v>
      </c>
      <c r="E2259" t="s">
        <v>253</v>
      </c>
      <c r="F2259">
        <v>1.1081000000000001</v>
      </c>
      <c r="I2259" s="403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819</v>
      </c>
      <c r="Q2259">
        <v>913</v>
      </c>
      <c r="R2259" t="s">
        <v>97</v>
      </c>
    </row>
    <row r="2260" spans="1:18">
      <c r="A2260" s="552">
        <v>2259</v>
      </c>
      <c r="B2260" s="403">
        <v>43679.40902777778</v>
      </c>
      <c r="C2260" t="s">
        <v>97</v>
      </c>
      <c r="D2260">
        <v>0.03</v>
      </c>
      <c r="E2260" t="s">
        <v>253</v>
      </c>
      <c r="F2260">
        <v>1.1096999999999999</v>
      </c>
      <c r="I2260" s="403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820</v>
      </c>
      <c r="Q2260">
        <v>913</v>
      </c>
      <c r="R2260" t="s">
        <v>97</v>
      </c>
    </row>
    <row r="2261" spans="1:18">
      <c r="A2261" s="552">
        <v>2260</v>
      </c>
      <c r="B2261" s="403">
        <v>43679.415972222225</v>
      </c>
      <c r="C2261" t="s">
        <v>97</v>
      </c>
      <c r="D2261">
        <v>0.04</v>
      </c>
      <c r="E2261" t="s">
        <v>253</v>
      </c>
      <c r="F2261">
        <v>1.1113999999999999</v>
      </c>
      <c r="I2261" s="403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821</v>
      </c>
      <c r="Q2261">
        <v>913</v>
      </c>
      <c r="R2261" t="s">
        <v>97</v>
      </c>
    </row>
    <row r="2262" spans="1:18">
      <c r="A2262" s="552">
        <v>2261</v>
      </c>
      <c r="B2262" s="403">
        <v>43682.411111111112</v>
      </c>
      <c r="C2262" t="s">
        <v>97</v>
      </c>
      <c r="D2262">
        <v>0.06</v>
      </c>
      <c r="E2262" t="s">
        <v>253</v>
      </c>
      <c r="F2262">
        <v>1.1133</v>
      </c>
      <c r="I2262" s="403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822</v>
      </c>
      <c r="Q2262">
        <v>913</v>
      </c>
      <c r="R2262" t="s">
        <v>97</v>
      </c>
    </row>
    <row r="2263" spans="1:18">
      <c r="A2263" s="552">
        <v>2262</v>
      </c>
      <c r="B2263" s="403">
        <v>43682.525000000001</v>
      </c>
      <c r="C2263" t="s">
        <v>97</v>
      </c>
      <c r="D2263">
        <v>0.09</v>
      </c>
      <c r="E2263" t="s">
        <v>253</v>
      </c>
      <c r="F2263">
        <v>1.1155999999999999</v>
      </c>
      <c r="I2263" s="403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823</v>
      </c>
      <c r="Q2263">
        <v>913</v>
      </c>
      <c r="R2263" t="s">
        <v>97</v>
      </c>
    </row>
    <row r="2264" spans="1:18">
      <c r="A2264" s="552">
        <v>2263</v>
      </c>
      <c r="B2264" s="403">
        <v>43682.593055555553</v>
      </c>
      <c r="C2264" t="s">
        <v>97</v>
      </c>
      <c r="D2264">
        <v>0.13</v>
      </c>
      <c r="E2264" t="s">
        <v>253</v>
      </c>
      <c r="F2264">
        <v>1.1181000000000001</v>
      </c>
      <c r="I2264" s="403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824</v>
      </c>
      <c r="Q2264">
        <v>913</v>
      </c>
      <c r="R2264" t="s">
        <v>97</v>
      </c>
    </row>
    <row r="2265" spans="1:18">
      <c r="A2265" s="552">
        <v>2265</v>
      </c>
      <c r="B2265" s="403">
        <v>43682.998611111114</v>
      </c>
      <c r="C2265" t="s">
        <v>97</v>
      </c>
      <c r="D2265">
        <v>0.2</v>
      </c>
      <c r="E2265" t="s">
        <v>253</v>
      </c>
      <c r="F2265">
        <v>1.1214</v>
      </c>
      <c r="I2265" s="403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825</v>
      </c>
      <c r="Q2265">
        <v>913</v>
      </c>
      <c r="R2265" t="s">
        <v>97</v>
      </c>
    </row>
    <row r="2266" spans="1:18">
      <c r="A2266" s="552">
        <v>2264</v>
      </c>
      <c r="B2266" s="403">
        <v>43682.689583333333</v>
      </c>
      <c r="C2266" t="s">
        <v>96</v>
      </c>
      <c r="D2266">
        <v>0.01</v>
      </c>
      <c r="E2266" t="s">
        <v>253</v>
      </c>
      <c r="F2266">
        <v>1.1192</v>
      </c>
      <c r="I2266" s="403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490</v>
      </c>
      <c r="Q2266">
        <v>914</v>
      </c>
      <c r="R2266" t="s">
        <v>96</v>
      </c>
    </row>
    <row r="2267" spans="1:18">
      <c r="A2267" s="552">
        <v>2266</v>
      </c>
      <c r="B2267" s="403">
        <v>43683.163194444445</v>
      </c>
      <c r="C2267" t="s">
        <v>96</v>
      </c>
      <c r="D2267">
        <v>0.01</v>
      </c>
      <c r="E2267" t="s">
        <v>253</v>
      </c>
      <c r="F2267">
        <v>1.1227</v>
      </c>
      <c r="I2267" s="403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490</v>
      </c>
      <c r="Q2267">
        <v>915</v>
      </c>
      <c r="R2267" t="s">
        <v>96</v>
      </c>
    </row>
    <row r="2268" spans="1:18">
      <c r="A2268" s="552">
        <v>2267</v>
      </c>
      <c r="B2268" s="403">
        <v>43683.245138888888</v>
      </c>
      <c r="C2268" t="s">
        <v>96</v>
      </c>
      <c r="D2268">
        <v>0.01</v>
      </c>
      <c r="E2268" t="s">
        <v>253</v>
      </c>
      <c r="F2268">
        <v>1.1214999999999999</v>
      </c>
      <c r="I2268" s="403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798</v>
      </c>
      <c r="Q2268">
        <v>915</v>
      </c>
      <c r="R2268" t="s">
        <v>96</v>
      </c>
    </row>
    <row r="2269" spans="1:18">
      <c r="A2269" s="552">
        <v>2268</v>
      </c>
      <c r="B2269" s="403">
        <v>43683.254166666666</v>
      </c>
      <c r="C2269" t="s">
        <v>96</v>
      </c>
      <c r="D2269">
        <v>0.01</v>
      </c>
      <c r="E2269" t="s">
        <v>253</v>
      </c>
      <c r="F2269">
        <v>1.1201000000000001</v>
      </c>
      <c r="I2269" s="403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799</v>
      </c>
      <c r="Q2269">
        <v>915</v>
      </c>
      <c r="R2269" t="s">
        <v>96</v>
      </c>
    </row>
    <row r="2270" spans="1:18">
      <c r="A2270" s="552">
        <v>2269</v>
      </c>
      <c r="B2270" s="403">
        <v>43683.576388888891</v>
      </c>
      <c r="C2270" t="s">
        <v>96</v>
      </c>
      <c r="D2270">
        <v>0.02</v>
      </c>
      <c r="E2270" t="s">
        <v>253</v>
      </c>
      <c r="F2270">
        <v>1.1187</v>
      </c>
      <c r="I2270" s="403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800</v>
      </c>
      <c r="Q2270">
        <v>915</v>
      </c>
      <c r="R2270" t="s">
        <v>96</v>
      </c>
    </row>
    <row r="2271" spans="1:18">
      <c r="A2271" s="552">
        <v>2270</v>
      </c>
      <c r="B2271" s="403">
        <v>43683.636111111111</v>
      </c>
      <c r="C2271" t="s">
        <v>96</v>
      </c>
      <c r="D2271">
        <v>0.03</v>
      </c>
      <c r="E2271" t="s">
        <v>253</v>
      </c>
      <c r="F2271">
        <v>1.1172</v>
      </c>
      <c r="I2271" s="403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801</v>
      </c>
      <c r="Q2271">
        <v>915</v>
      </c>
      <c r="R2271" t="s">
        <v>96</v>
      </c>
    </row>
    <row r="2272" spans="1:18">
      <c r="A2272" s="552">
        <v>2271</v>
      </c>
      <c r="B2272" s="403">
        <v>43684.123611111114</v>
      </c>
      <c r="C2272" t="s">
        <v>96</v>
      </c>
      <c r="D2272">
        <v>0.01</v>
      </c>
      <c r="E2272" t="s">
        <v>253</v>
      </c>
      <c r="F2272">
        <v>1.121</v>
      </c>
      <c r="I2272" s="403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490</v>
      </c>
      <c r="Q2272">
        <v>916</v>
      </c>
      <c r="R2272" t="s">
        <v>96</v>
      </c>
    </row>
    <row r="2273" spans="1:18">
      <c r="A2273" s="552">
        <v>2272</v>
      </c>
      <c r="B2273" s="403">
        <v>43684.368750000001</v>
      </c>
      <c r="C2273" t="s">
        <v>96</v>
      </c>
      <c r="D2273">
        <v>0.01</v>
      </c>
      <c r="E2273" t="s">
        <v>253</v>
      </c>
      <c r="F2273">
        <v>1.1197999999999999</v>
      </c>
      <c r="I2273" s="403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802</v>
      </c>
      <c r="Q2273">
        <v>916</v>
      </c>
      <c r="R2273" t="s">
        <v>96</v>
      </c>
    </row>
    <row r="2274" spans="1:18">
      <c r="A2274" s="552">
        <v>2273</v>
      </c>
      <c r="B2274" s="403">
        <v>43684.46875</v>
      </c>
      <c r="C2274" t="s">
        <v>96</v>
      </c>
      <c r="D2274">
        <v>0.01</v>
      </c>
      <c r="E2274" t="s">
        <v>253</v>
      </c>
      <c r="F2274">
        <v>1.1184000000000001</v>
      </c>
      <c r="I2274" s="403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803</v>
      </c>
      <c r="Q2274">
        <v>916</v>
      </c>
      <c r="R2274" t="s">
        <v>96</v>
      </c>
    </row>
    <row r="2275" spans="1:18">
      <c r="A2275" s="552">
        <v>2274</v>
      </c>
      <c r="B2275" s="403">
        <v>43684.665277777778</v>
      </c>
      <c r="C2275" t="s">
        <v>96</v>
      </c>
      <c r="D2275">
        <v>0.01</v>
      </c>
      <c r="E2275" t="s">
        <v>253</v>
      </c>
      <c r="F2275">
        <v>1.1235999999999999</v>
      </c>
      <c r="I2275" s="403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490</v>
      </c>
      <c r="Q2275">
        <v>917</v>
      </c>
      <c r="R2275" t="s">
        <v>96</v>
      </c>
    </row>
    <row r="2276" spans="1:18">
      <c r="A2276" s="552">
        <v>2275</v>
      </c>
      <c r="B2276" s="403">
        <v>43684.675000000003</v>
      </c>
      <c r="C2276" t="s">
        <v>96</v>
      </c>
      <c r="D2276">
        <v>0.01</v>
      </c>
      <c r="E2276" t="s">
        <v>253</v>
      </c>
      <c r="F2276">
        <v>1.1223000000000001</v>
      </c>
      <c r="I2276" s="403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804</v>
      </c>
      <c r="Q2276">
        <v>917</v>
      </c>
      <c r="R2276" t="s">
        <v>96</v>
      </c>
    </row>
    <row r="2277" spans="1:18">
      <c r="A2277" s="552">
        <v>2276</v>
      </c>
      <c r="B2277" s="403">
        <v>43684.70208333333</v>
      </c>
      <c r="C2277" t="s">
        <v>96</v>
      </c>
      <c r="D2277">
        <v>0.01</v>
      </c>
      <c r="E2277" t="s">
        <v>253</v>
      </c>
      <c r="F2277">
        <v>1.1209</v>
      </c>
      <c r="I2277" s="403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805</v>
      </c>
      <c r="Q2277">
        <v>917</v>
      </c>
      <c r="R2277" t="s">
        <v>96</v>
      </c>
    </row>
    <row r="2278" spans="1:18">
      <c r="A2278" s="552">
        <v>2277</v>
      </c>
      <c r="B2278" s="403">
        <v>43684.771527777775</v>
      </c>
      <c r="C2278" t="s">
        <v>96</v>
      </c>
      <c r="D2278">
        <v>0.01</v>
      </c>
      <c r="E2278" t="s">
        <v>253</v>
      </c>
      <c r="F2278">
        <v>1.1233</v>
      </c>
      <c r="I2278" s="403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504</v>
      </c>
      <c r="Q2278">
        <v>918</v>
      </c>
      <c r="R2278" t="s">
        <v>96</v>
      </c>
    </row>
    <row r="2279" spans="1:18">
      <c r="A2279" s="552">
        <v>2278</v>
      </c>
      <c r="B2279" s="403">
        <v>43684.79791666667</v>
      </c>
      <c r="C2279" t="s">
        <v>96</v>
      </c>
      <c r="D2279">
        <v>0.01</v>
      </c>
      <c r="E2279" t="s">
        <v>253</v>
      </c>
      <c r="F2279">
        <v>1.1220000000000001</v>
      </c>
      <c r="I2279" s="403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806</v>
      </c>
      <c r="Q2279">
        <v>918</v>
      </c>
      <c r="R2279" t="s">
        <v>96</v>
      </c>
    </row>
    <row r="2280" spans="1:18">
      <c r="A2280" s="552">
        <v>2279</v>
      </c>
      <c r="B2280" s="403">
        <v>43684.90902777778</v>
      </c>
      <c r="C2280" t="s">
        <v>96</v>
      </c>
      <c r="D2280">
        <v>0.01</v>
      </c>
      <c r="E2280" t="s">
        <v>253</v>
      </c>
      <c r="F2280">
        <v>1.1207</v>
      </c>
      <c r="I2280" s="403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807</v>
      </c>
      <c r="Q2280">
        <v>918</v>
      </c>
      <c r="R2280" t="s">
        <v>96</v>
      </c>
    </row>
    <row r="2281" spans="1:18">
      <c r="A2281" s="552">
        <v>2280</v>
      </c>
      <c r="B2281" s="403">
        <v>43685.572222222225</v>
      </c>
      <c r="C2281" t="s">
        <v>96</v>
      </c>
      <c r="D2281">
        <v>0.02</v>
      </c>
      <c r="E2281" t="s">
        <v>253</v>
      </c>
      <c r="F2281">
        <v>1.1193</v>
      </c>
      <c r="I2281" s="403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808</v>
      </c>
      <c r="Q2281">
        <v>918</v>
      </c>
      <c r="R2281" t="s">
        <v>96</v>
      </c>
    </row>
    <row r="2282" spans="1:18">
      <c r="A2282" s="552">
        <v>2281</v>
      </c>
      <c r="B2282" s="403">
        <v>43685.695833333331</v>
      </c>
      <c r="C2282" t="s">
        <v>96</v>
      </c>
      <c r="D2282">
        <v>0.01</v>
      </c>
      <c r="E2282" t="s">
        <v>253</v>
      </c>
      <c r="F2282">
        <v>1.1207</v>
      </c>
      <c r="I2282" s="403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490</v>
      </c>
      <c r="Q2282">
        <v>919</v>
      </c>
      <c r="R2282" t="s">
        <v>96</v>
      </c>
    </row>
    <row r="2283" spans="1:18">
      <c r="A2283" s="552">
        <v>2282</v>
      </c>
      <c r="B2283" s="403">
        <v>43685.705555555556</v>
      </c>
      <c r="C2283" t="s">
        <v>96</v>
      </c>
      <c r="D2283">
        <v>0.01</v>
      </c>
      <c r="E2283" t="s">
        <v>253</v>
      </c>
      <c r="F2283">
        <v>1.1194999999999999</v>
      </c>
      <c r="I2283" s="403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809</v>
      </c>
      <c r="Q2283">
        <v>919</v>
      </c>
      <c r="R2283" t="s">
        <v>96</v>
      </c>
    </row>
    <row r="2284" spans="1:18">
      <c r="A2284" s="552">
        <v>2283</v>
      </c>
      <c r="B2284" s="403">
        <v>43685.836111111108</v>
      </c>
      <c r="C2284" t="s">
        <v>96</v>
      </c>
      <c r="D2284">
        <v>0.01</v>
      </c>
      <c r="E2284" t="s">
        <v>253</v>
      </c>
      <c r="F2284">
        <v>1.1196999999999999</v>
      </c>
      <c r="I2284" s="403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490</v>
      </c>
      <c r="Q2284">
        <v>920</v>
      </c>
      <c r="R2284" t="s">
        <v>96</v>
      </c>
    </row>
    <row r="2285" spans="1:18">
      <c r="A2285" s="552">
        <v>2284</v>
      </c>
      <c r="B2285" s="403">
        <v>43685.855555555558</v>
      </c>
      <c r="C2285" t="s">
        <v>96</v>
      </c>
      <c r="D2285">
        <v>0.01</v>
      </c>
      <c r="E2285" t="s">
        <v>253</v>
      </c>
      <c r="F2285">
        <v>1.1184000000000001</v>
      </c>
      <c r="I2285" s="403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810</v>
      </c>
      <c r="Q2285">
        <v>920</v>
      </c>
      <c r="R2285" t="s">
        <v>96</v>
      </c>
    </row>
    <row r="2286" spans="1:18">
      <c r="A2286" s="552">
        <v>2285</v>
      </c>
      <c r="B2286" s="403">
        <v>43686.542361111111</v>
      </c>
      <c r="C2286" t="s">
        <v>96</v>
      </c>
      <c r="D2286">
        <v>0.01</v>
      </c>
      <c r="E2286" t="s">
        <v>253</v>
      </c>
      <c r="F2286">
        <v>1.1203000000000001</v>
      </c>
      <c r="I2286" s="403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490</v>
      </c>
      <c r="Q2286">
        <v>921</v>
      </c>
      <c r="R2286" t="s">
        <v>96</v>
      </c>
    </row>
    <row r="2287" spans="1:18">
      <c r="A2287" s="552">
        <v>2286</v>
      </c>
      <c r="B2287" s="403">
        <v>43686.668749999997</v>
      </c>
      <c r="C2287" t="s">
        <v>96</v>
      </c>
      <c r="D2287">
        <v>0.01</v>
      </c>
      <c r="E2287" t="s">
        <v>253</v>
      </c>
      <c r="F2287">
        <v>1.1191</v>
      </c>
      <c r="I2287" s="403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811</v>
      </c>
      <c r="Q2287">
        <v>921</v>
      </c>
      <c r="R2287" t="s">
        <v>96</v>
      </c>
    </row>
    <row r="2288" spans="1:18">
      <c r="A2288" s="552">
        <v>2287</v>
      </c>
      <c r="B2288" s="403">
        <v>43686.779861111114</v>
      </c>
      <c r="C2288" t="s">
        <v>96</v>
      </c>
      <c r="D2288">
        <v>0.01</v>
      </c>
      <c r="E2288" t="s">
        <v>253</v>
      </c>
      <c r="F2288">
        <v>1.1215999999999999</v>
      </c>
      <c r="I2288" s="403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490</v>
      </c>
      <c r="Q2288">
        <v>922</v>
      </c>
      <c r="R2288" t="s">
        <v>96</v>
      </c>
    </row>
    <row r="2289" spans="1:18">
      <c r="A2289" s="552">
        <v>2288</v>
      </c>
      <c r="B2289" s="403">
        <v>43686.916666666664</v>
      </c>
      <c r="C2289" t="s">
        <v>96</v>
      </c>
      <c r="D2289">
        <v>0.01</v>
      </c>
      <c r="E2289" t="s">
        <v>253</v>
      </c>
      <c r="F2289">
        <v>1.1203000000000001</v>
      </c>
      <c r="I2289" s="403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812</v>
      </c>
      <c r="Q2289">
        <v>922</v>
      </c>
      <c r="R2289" t="s">
        <v>96</v>
      </c>
    </row>
    <row r="2290" spans="1:18">
      <c r="A2290" s="552">
        <v>2289</v>
      </c>
      <c r="B2290" s="403">
        <v>43689.382638888892</v>
      </c>
      <c r="C2290" t="s">
        <v>96</v>
      </c>
      <c r="D2290">
        <v>0.01</v>
      </c>
      <c r="E2290" t="s">
        <v>253</v>
      </c>
      <c r="F2290">
        <v>1.119</v>
      </c>
      <c r="I2290" s="403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813</v>
      </c>
      <c r="Q2290">
        <v>922</v>
      </c>
      <c r="R2290" t="s">
        <v>96</v>
      </c>
    </row>
    <row r="2291" spans="1:18">
      <c r="A2291" s="552">
        <v>2290</v>
      </c>
      <c r="B2291" s="403">
        <v>43689.392361111109</v>
      </c>
      <c r="C2291" t="s">
        <v>96</v>
      </c>
      <c r="D2291">
        <v>0.02</v>
      </c>
      <c r="E2291" t="s">
        <v>253</v>
      </c>
      <c r="F2291">
        <v>1.1175999999999999</v>
      </c>
      <c r="I2291" s="403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814</v>
      </c>
      <c r="Q2291">
        <v>922</v>
      </c>
      <c r="R2291" t="s">
        <v>96</v>
      </c>
    </row>
    <row r="2292" spans="1:18">
      <c r="A2292" s="552">
        <v>2291</v>
      </c>
      <c r="B2292" s="403">
        <v>43689.969444444447</v>
      </c>
      <c r="C2292" t="s">
        <v>96</v>
      </c>
      <c r="D2292">
        <v>0.01</v>
      </c>
      <c r="E2292" t="s">
        <v>253</v>
      </c>
      <c r="F2292">
        <v>1.1215999999999999</v>
      </c>
      <c r="I2292" s="403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490</v>
      </c>
      <c r="Q2292">
        <v>923</v>
      </c>
      <c r="R2292" t="s">
        <v>96</v>
      </c>
    </row>
    <row r="2293" spans="1:18">
      <c r="A2293" s="552">
        <v>2292</v>
      </c>
      <c r="B2293" s="403">
        <v>43690.181250000001</v>
      </c>
      <c r="C2293" t="s">
        <v>96</v>
      </c>
      <c r="D2293">
        <v>0.01</v>
      </c>
      <c r="E2293" t="s">
        <v>253</v>
      </c>
      <c r="F2293">
        <v>1.1203000000000001</v>
      </c>
      <c r="I2293" s="403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815</v>
      </c>
      <c r="Q2293">
        <v>923</v>
      </c>
      <c r="R2293" t="s">
        <v>96</v>
      </c>
    </row>
    <row r="2294" spans="1:18">
      <c r="A2294" s="552">
        <v>2293</v>
      </c>
      <c r="B2294" s="403">
        <v>43690.198611111111</v>
      </c>
      <c r="C2294" t="s">
        <v>96</v>
      </c>
      <c r="D2294">
        <v>0.01</v>
      </c>
      <c r="E2294" t="s">
        <v>253</v>
      </c>
      <c r="F2294">
        <v>1.119</v>
      </c>
      <c r="I2294" s="403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816</v>
      </c>
      <c r="Q2294">
        <v>923</v>
      </c>
      <c r="R2294" t="s">
        <v>96</v>
      </c>
    </row>
    <row r="2295" spans="1:18">
      <c r="A2295" s="552">
        <v>2294</v>
      </c>
      <c r="B2295" s="403">
        <v>43690.625</v>
      </c>
      <c r="C2295" t="s">
        <v>96</v>
      </c>
      <c r="D2295">
        <v>0.01</v>
      </c>
      <c r="E2295" t="s">
        <v>253</v>
      </c>
      <c r="F2295">
        <v>1.1216999999999999</v>
      </c>
      <c r="I2295" s="403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490</v>
      </c>
      <c r="Q2295">
        <v>924</v>
      </c>
      <c r="R2295" t="s">
        <v>96</v>
      </c>
    </row>
    <row r="2296" spans="1:18">
      <c r="A2296" s="552">
        <v>2295</v>
      </c>
      <c r="B2296" s="403">
        <v>43690.65625</v>
      </c>
      <c r="C2296" t="s">
        <v>96</v>
      </c>
      <c r="D2296">
        <v>0.01</v>
      </c>
      <c r="E2296" t="s">
        <v>253</v>
      </c>
      <c r="F2296">
        <v>1.1204000000000001</v>
      </c>
      <c r="I2296" s="403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834</v>
      </c>
      <c r="Q2296">
        <v>924</v>
      </c>
      <c r="R2296" t="s">
        <v>96</v>
      </c>
    </row>
    <row r="2297" spans="1:18">
      <c r="A2297" s="552">
        <v>2296</v>
      </c>
      <c r="B2297" s="403">
        <v>43690.65902777778</v>
      </c>
      <c r="C2297" t="s">
        <v>96</v>
      </c>
      <c r="D2297">
        <v>0.01</v>
      </c>
      <c r="E2297" t="s">
        <v>253</v>
      </c>
      <c r="F2297">
        <v>1.1191</v>
      </c>
      <c r="I2297" s="403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835</v>
      </c>
      <c r="Q2297">
        <v>924</v>
      </c>
      <c r="R2297" t="s">
        <v>96</v>
      </c>
    </row>
    <row r="2298" spans="1:18">
      <c r="A2298" s="552">
        <v>2297</v>
      </c>
      <c r="B2298" s="403">
        <v>43690.663888888892</v>
      </c>
      <c r="C2298" t="s">
        <v>96</v>
      </c>
      <c r="D2298">
        <v>0.02</v>
      </c>
      <c r="E2298" t="s">
        <v>253</v>
      </c>
      <c r="F2298">
        <v>1.1176999999999999</v>
      </c>
      <c r="I2298" s="403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836</v>
      </c>
      <c r="Q2298">
        <v>924</v>
      </c>
      <c r="R2298" t="s">
        <v>96</v>
      </c>
    </row>
    <row r="2299" spans="1:18">
      <c r="A2299" s="552">
        <v>2298</v>
      </c>
      <c r="B2299" s="403">
        <v>43691.665972222225</v>
      </c>
      <c r="C2299" t="s">
        <v>96</v>
      </c>
      <c r="D2299">
        <v>0.03</v>
      </c>
      <c r="E2299" t="s">
        <v>253</v>
      </c>
      <c r="F2299">
        <v>1.1161000000000001</v>
      </c>
      <c r="I2299" s="403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837</v>
      </c>
      <c r="Q2299">
        <v>924</v>
      </c>
      <c r="R2299" t="s">
        <v>96</v>
      </c>
    </row>
    <row r="2300" spans="1:18">
      <c r="A2300" s="552">
        <v>2299</v>
      </c>
      <c r="B2300" s="403">
        <v>43691.675000000003</v>
      </c>
      <c r="C2300" t="s">
        <v>96</v>
      </c>
      <c r="D2300">
        <v>0.04</v>
      </c>
      <c r="E2300" t="s">
        <v>253</v>
      </c>
      <c r="F2300">
        <v>1.1145</v>
      </c>
      <c r="I2300" s="403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838</v>
      </c>
      <c r="Q2300">
        <v>924</v>
      </c>
      <c r="R2300" t="s">
        <v>96</v>
      </c>
    </row>
    <row r="2301" spans="1:18">
      <c r="A2301" s="552">
        <v>2304</v>
      </c>
      <c r="B2301" s="403">
        <v>43692.65625</v>
      </c>
      <c r="C2301" t="s">
        <v>96</v>
      </c>
      <c r="D2301">
        <v>0.06</v>
      </c>
      <c r="E2301" t="s">
        <v>253</v>
      </c>
      <c r="F2301">
        <v>1.1126</v>
      </c>
      <c r="I2301" s="403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839</v>
      </c>
      <c r="Q2301">
        <v>924</v>
      </c>
      <c r="R2301" t="s">
        <v>96</v>
      </c>
    </row>
    <row r="2302" spans="1:18">
      <c r="A2302" s="552">
        <v>2305</v>
      </c>
      <c r="B2302" s="403">
        <v>43692.682638888888</v>
      </c>
      <c r="C2302" t="s">
        <v>96</v>
      </c>
      <c r="D2302">
        <v>0.09</v>
      </c>
      <c r="E2302" t="s">
        <v>253</v>
      </c>
      <c r="F2302">
        <v>1.1099000000000001</v>
      </c>
      <c r="I2302" s="403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840</v>
      </c>
      <c r="Q2302">
        <v>924</v>
      </c>
      <c r="R2302" t="s">
        <v>96</v>
      </c>
    </row>
    <row r="2303" spans="1:18">
      <c r="A2303" s="552">
        <v>2309</v>
      </c>
      <c r="B2303" s="403">
        <v>43693.602083333331</v>
      </c>
      <c r="C2303" t="s">
        <v>96</v>
      </c>
      <c r="D2303">
        <v>0.13</v>
      </c>
      <c r="E2303" t="s">
        <v>253</v>
      </c>
      <c r="F2303">
        <v>1.1073999999999999</v>
      </c>
      <c r="I2303" s="403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841</v>
      </c>
      <c r="Q2303">
        <v>924</v>
      </c>
      <c r="R2303" t="s">
        <v>96</v>
      </c>
    </row>
    <row r="2304" spans="1:18">
      <c r="A2304" s="552">
        <v>2300</v>
      </c>
      <c r="B2304" s="403">
        <v>43691.702777777777</v>
      </c>
      <c r="C2304" t="s">
        <v>97</v>
      </c>
      <c r="D2304">
        <v>0.01</v>
      </c>
      <c r="E2304" t="s">
        <v>253</v>
      </c>
      <c r="F2304">
        <v>1.1146</v>
      </c>
      <c r="I2304" s="403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490</v>
      </c>
      <c r="Q2304">
        <v>925</v>
      </c>
      <c r="R2304" t="s">
        <v>97</v>
      </c>
    </row>
    <row r="2305" spans="1:18">
      <c r="A2305" s="552">
        <v>2301</v>
      </c>
      <c r="B2305" s="403">
        <v>43691.897222222222</v>
      </c>
      <c r="C2305" t="s">
        <v>97</v>
      </c>
      <c r="D2305">
        <v>0.01</v>
      </c>
      <c r="E2305" t="s">
        <v>253</v>
      </c>
      <c r="F2305">
        <v>1.1140000000000001</v>
      </c>
      <c r="I2305" s="403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490</v>
      </c>
      <c r="Q2305">
        <v>926</v>
      </c>
      <c r="R2305" t="s">
        <v>97</v>
      </c>
    </row>
    <row r="2306" spans="1:18">
      <c r="A2306" s="552">
        <v>2302</v>
      </c>
      <c r="B2306" s="403">
        <v>43692.422222222223</v>
      </c>
      <c r="C2306" t="s">
        <v>97</v>
      </c>
      <c r="D2306">
        <v>0.01</v>
      </c>
      <c r="E2306" t="s">
        <v>253</v>
      </c>
      <c r="F2306">
        <v>1.1153</v>
      </c>
      <c r="I2306" s="403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826</v>
      </c>
      <c r="Q2306">
        <v>926</v>
      </c>
      <c r="R2306" t="s">
        <v>97</v>
      </c>
    </row>
    <row r="2307" spans="1:18">
      <c r="A2307" s="552">
        <v>2303</v>
      </c>
      <c r="B2307" s="403">
        <v>43692.628472222219</v>
      </c>
      <c r="C2307" t="s">
        <v>97</v>
      </c>
      <c r="D2307">
        <v>0.01</v>
      </c>
      <c r="E2307" t="s">
        <v>253</v>
      </c>
      <c r="F2307">
        <v>1.1141000000000001</v>
      </c>
      <c r="I2307" s="403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504</v>
      </c>
      <c r="Q2307">
        <v>927</v>
      </c>
      <c r="R2307" t="s">
        <v>97</v>
      </c>
    </row>
    <row r="2308" spans="1:18">
      <c r="A2308" s="552">
        <v>2306</v>
      </c>
      <c r="B2308" s="403">
        <v>43692.688194444447</v>
      </c>
      <c r="C2308" t="s">
        <v>97</v>
      </c>
      <c r="D2308">
        <v>0.01</v>
      </c>
      <c r="E2308" t="s">
        <v>253</v>
      </c>
      <c r="F2308">
        <v>1.1103000000000001</v>
      </c>
      <c r="I2308" s="403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490</v>
      </c>
      <c r="Q2308">
        <v>928</v>
      </c>
      <c r="R2308" t="s">
        <v>97</v>
      </c>
    </row>
    <row r="2309" spans="1:18">
      <c r="A2309" s="552">
        <v>2307</v>
      </c>
      <c r="B2309" s="403">
        <v>43692.827777777777</v>
      </c>
      <c r="C2309" t="s">
        <v>97</v>
      </c>
      <c r="D2309">
        <v>0.01</v>
      </c>
      <c r="E2309" t="s">
        <v>253</v>
      </c>
      <c r="F2309">
        <v>1.1115999999999999</v>
      </c>
      <c r="I2309" s="403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827</v>
      </c>
      <c r="Q2309">
        <v>928</v>
      </c>
      <c r="R2309" t="s">
        <v>97</v>
      </c>
    </row>
    <row r="2310" spans="1:18">
      <c r="A2310" s="552">
        <v>2308</v>
      </c>
      <c r="B2310" s="403">
        <v>43693.529166666667</v>
      </c>
      <c r="C2310" t="s">
        <v>97</v>
      </c>
      <c r="D2310">
        <v>0.01</v>
      </c>
      <c r="E2310" t="s">
        <v>253</v>
      </c>
      <c r="F2310">
        <v>1.1080000000000001</v>
      </c>
      <c r="I2310" s="403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490</v>
      </c>
      <c r="Q2310">
        <v>929</v>
      </c>
      <c r="R2310" t="s">
        <v>97</v>
      </c>
    </row>
    <row r="2311" spans="1:18">
      <c r="A2311" s="552">
        <v>2310</v>
      </c>
      <c r="B2311" s="403">
        <v>43693.683333333334</v>
      </c>
      <c r="C2311" t="s">
        <v>97</v>
      </c>
      <c r="D2311">
        <v>0.01</v>
      </c>
      <c r="E2311" t="s">
        <v>253</v>
      </c>
      <c r="F2311">
        <v>1.1087</v>
      </c>
      <c r="I2311" s="403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490</v>
      </c>
      <c r="Q2311">
        <v>930</v>
      </c>
      <c r="R2311" t="s">
        <v>97</v>
      </c>
    </row>
    <row r="2312" spans="1:18">
      <c r="A2312" s="552">
        <v>2311</v>
      </c>
      <c r="B2312" s="403">
        <v>43693.699305555558</v>
      </c>
      <c r="C2312" t="s">
        <v>97</v>
      </c>
      <c r="D2312">
        <v>0.01</v>
      </c>
      <c r="E2312" t="s">
        <v>253</v>
      </c>
      <c r="F2312">
        <v>1.1099000000000001</v>
      </c>
      <c r="I2312" s="403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828</v>
      </c>
      <c r="Q2312">
        <v>930</v>
      </c>
      <c r="R2312" t="s">
        <v>97</v>
      </c>
    </row>
    <row r="2313" spans="1:18">
      <c r="A2313" s="552">
        <v>2312</v>
      </c>
      <c r="B2313" s="403">
        <v>43696.539583333331</v>
      </c>
      <c r="C2313" t="s">
        <v>97</v>
      </c>
      <c r="D2313">
        <v>0.01</v>
      </c>
      <c r="E2313" t="s">
        <v>253</v>
      </c>
      <c r="F2313">
        <v>1.1113</v>
      </c>
      <c r="I2313" s="403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829</v>
      </c>
      <c r="Q2313">
        <v>930</v>
      </c>
      <c r="R2313" t="s">
        <v>97</v>
      </c>
    </row>
    <row r="2314" spans="1:18">
      <c r="A2314" s="552">
        <v>2313</v>
      </c>
      <c r="B2314" s="403">
        <v>43697.664583333331</v>
      </c>
      <c r="C2314" t="s">
        <v>97</v>
      </c>
      <c r="D2314">
        <v>0.01</v>
      </c>
      <c r="E2314" t="s">
        <v>253</v>
      </c>
      <c r="F2314">
        <v>1.1077999999999999</v>
      </c>
      <c r="I2314" s="403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490</v>
      </c>
      <c r="Q2314">
        <v>931</v>
      </c>
      <c r="R2314" t="s">
        <v>97</v>
      </c>
    </row>
    <row r="2315" spans="1:18">
      <c r="A2315" s="552">
        <v>2314</v>
      </c>
      <c r="B2315" s="403">
        <v>43697.676388888889</v>
      </c>
      <c r="C2315" t="s">
        <v>97</v>
      </c>
      <c r="D2315">
        <v>0.01</v>
      </c>
      <c r="E2315" t="s">
        <v>253</v>
      </c>
      <c r="F2315">
        <v>1.109</v>
      </c>
      <c r="I2315" s="403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830</v>
      </c>
      <c r="Q2315">
        <v>931</v>
      </c>
      <c r="R2315" t="s">
        <v>97</v>
      </c>
    </row>
    <row r="2316" spans="1:18">
      <c r="A2316" s="552">
        <v>2315</v>
      </c>
      <c r="B2316" s="403">
        <v>43697.81527777778</v>
      </c>
      <c r="C2316" t="s">
        <v>97</v>
      </c>
      <c r="D2316">
        <v>0.01</v>
      </c>
      <c r="E2316" t="s">
        <v>253</v>
      </c>
      <c r="F2316">
        <v>1.1103000000000001</v>
      </c>
      <c r="I2316" s="403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831</v>
      </c>
      <c r="Q2316">
        <v>931</v>
      </c>
      <c r="R2316" t="s">
        <v>97</v>
      </c>
    </row>
    <row r="2317" spans="1:18">
      <c r="A2317" s="552">
        <v>2316</v>
      </c>
      <c r="B2317" s="403">
        <v>43699.397916666669</v>
      </c>
      <c r="C2317" t="s">
        <v>97</v>
      </c>
      <c r="D2317">
        <v>0.01</v>
      </c>
      <c r="E2317" t="s">
        <v>253</v>
      </c>
      <c r="F2317">
        <v>1.1102000000000001</v>
      </c>
      <c r="I2317" s="403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490</v>
      </c>
      <c r="Q2317">
        <v>932</v>
      </c>
      <c r="R2317" t="s">
        <v>97</v>
      </c>
    </row>
    <row r="2318" spans="1:18">
      <c r="A2318" s="552">
        <v>2317</v>
      </c>
      <c r="B2318" s="403">
        <v>43699.497916666667</v>
      </c>
      <c r="C2318" t="s">
        <v>97</v>
      </c>
      <c r="D2318">
        <v>0.01</v>
      </c>
      <c r="E2318" t="s">
        <v>253</v>
      </c>
      <c r="F2318">
        <v>1.1081000000000001</v>
      </c>
      <c r="I2318" s="403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490</v>
      </c>
      <c r="Q2318">
        <v>933</v>
      </c>
      <c r="R2318" t="s">
        <v>97</v>
      </c>
    </row>
    <row r="2319" spans="1:18">
      <c r="A2319" s="552">
        <v>2318</v>
      </c>
      <c r="B2319" s="403">
        <v>43699.565972222219</v>
      </c>
      <c r="C2319" t="s">
        <v>97</v>
      </c>
      <c r="D2319">
        <v>0.01</v>
      </c>
      <c r="E2319" t="s">
        <v>253</v>
      </c>
      <c r="F2319">
        <v>1.1081000000000001</v>
      </c>
      <c r="I2319" s="403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490</v>
      </c>
      <c r="Q2319">
        <v>934</v>
      </c>
      <c r="R2319" t="s">
        <v>97</v>
      </c>
    </row>
    <row r="2320" spans="1:18">
      <c r="A2320" s="552">
        <v>2319</v>
      </c>
      <c r="B2320" s="403">
        <v>43699.660416666666</v>
      </c>
      <c r="C2320" t="s">
        <v>97</v>
      </c>
      <c r="D2320">
        <v>0.01</v>
      </c>
      <c r="E2320" t="s">
        <v>253</v>
      </c>
      <c r="F2320">
        <v>1.1095999999999999</v>
      </c>
      <c r="I2320" s="403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832</v>
      </c>
      <c r="Q2320">
        <v>934</v>
      </c>
      <c r="R2320" t="s">
        <v>97</v>
      </c>
    </row>
    <row r="2321" spans="1:18">
      <c r="A2321" s="552">
        <v>2320</v>
      </c>
      <c r="B2321" s="403">
        <v>43699.690972222219</v>
      </c>
      <c r="C2321" t="s">
        <v>97</v>
      </c>
      <c r="D2321">
        <v>0.01</v>
      </c>
      <c r="E2321" t="s">
        <v>253</v>
      </c>
      <c r="F2321">
        <v>1.1073</v>
      </c>
      <c r="I2321" s="403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490</v>
      </c>
      <c r="Q2321">
        <v>935</v>
      </c>
      <c r="R2321" t="s">
        <v>97</v>
      </c>
    </row>
    <row r="2322" spans="1:18">
      <c r="A2322" s="552">
        <v>2321</v>
      </c>
      <c r="B2322" s="403">
        <v>43699.709722222222</v>
      </c>
      <c r="C2322" t="s">
        <v>97</v>
      </c>
      <c r="D2322">
        <v>0.01</v>
      </c>
      <c r="E2322" t="s">
        <v>253</v>
      </c>
      <c r="F2322">
        <v>1.1085</v>
      </c>
      <c r="I2322" s="403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833</v>
      </c>
      <c r="Q2322">
        <v>935</v>
      </c>
      <c r="R2322" t="s">
        <v>97</v>
      </c>
    </row>
    <row r="2323" spans="1:18">
      <c r="A2323" s="552">
        <v>2322</v>
      </c>
      <c r="B2323" s="403">
        <v>43700.566666666666</v>
      </c>
      <c r="C2323" t="s">
        <v>97</v>
      </c>
      <c r="D2323">
        <v>0.01</v>
      </c>
      <c r="E2323" t="s">
        <v>253</v>
      </c>
      <c r="F2323">
        <v>1.1060000000000001</v>
      </c>
      <c r="I2323" s="403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490</v>
      </c>
      <c r="Q2323">
        <v>936</v>
      </c>
      <c r="R2323" t="s">
        <v>97</v>
      </c>
    </row>
    <row r="2324" spans="1:18">
      <c r="A2324" s="552">
        <v>2323</v>
      </c>
      <c r="B2324" s="403">
        <v>43700.667361111111</v>
      </c>
      <c r="C2324" t="s">
        <v>97</v>
      </c>
      <c r="D2324">
        <v>0.01</v>
      </c>
      <c r="E2324" t="s">
        <v>253</v>
      </c>
      <c r="F2324">
        <v>1.1073</v>
      </c>
      <c r="I2324" s="403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842</v>
      </c>
      <c r="Q2324">
        <v>936</v>
      </c>
      <c r="R2324" t="s">
        <v>97</v>
      </c>
    </row>
    <row r="2325" spans="1:18">
      <c r="A2325" s="552">
        <v>2324</v>
      </c>
      <c r="B2325" s="403">
        <v>43700.697222222225</v>
      </c>
      <c r="C2325" t="s">
        <v>97</v>
      </c>
      <c r="D2325">
        <v>0.01</v>
      </c>
      <c r="E2325" t="s">
        <v>253</v>
      </c>
      <c r="F2325">
        <v>1.1086</v>
      </c>
      <c r="I2325" s="403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843</v>
      </c>
      <c r="Q2325">
        <v>936</v>
      </c>
      <c r="R2325" t="s">
        <v>97</v>
      </c>
    </row>
    <row r="2326" spans="1:18">
      <c r="A2326" s="552">
        <v>2325</v>
      </c>
      <c r="B2326" s="403">
        <v>43700.7</v>
      </c>
      <c r="C2326" t="s">
        <v>97</v>
      </c>
      <c r="D2326">
        <v>0.02</v>
      </c>
      <c r="E2326" t="s">
        <v>253</v>
      </c>
      <c r="F2326">
        <v>1.1100000000000001</v>
      </c>
      <c r="I2326" s="403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844</v>
      </c>
      <c r="Q2326">
        <v>936</v>
      </c>
      <c r="R2326" t="s">
        <v>97</v>
      </c>
    </row>
    <row r="2327" spans="1:18">
      <c r="A2327" s="552">
        <v>2326</v>
      </c>
      <c r="B2327" s="403">
        <v>43700.711111111108</v>
      </c>
      <c r="C2327" t="s">
        <v>97</v>
      </c>
      <c r="D2327">
        <v>0.03</v>
      </c>
      <c r="E2327" t="s">
        <v>253</v>
      </c>
      <c r="F2327">
        <v>1.1115999999999999</v>
      </c>
      <c r="I2327" s="403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845</v>
      </c>
      <c r="Q2327">
        <v>936</v>
      </c>
      <c r="R2327" t="s">
        <v>97</v>
      </c>
    </row>
    <row r="2328" spans="1:18">
      <c r="A2328" s="552">
        <v>2327</v>
      </c>
      <c r="B2328" s="403">
        <v>43700.71875</v>
      </c>
      <c r="C2328" t="s">
        <v>97</v>
      </c>
      <c r="D2328">
        <v>0.04</v>
      </c>
      <c r="E2328" t="s">
        <v>253</v>
      </c>
      <c r="F2328">
        <v>1.1133</v>
      </c>
      <c r="I2328" s="403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846</v>
      </c>
      <c r="Q2328">
        <v>936</v>
      </c>
      <c r="R2328" t="s">
        <v>97</v>
      </c>
    </row>
    <row r="2329" spans="1:18">
      <c r="A2329" s="552">
        <v>2330</v>
      </c>
      <c r="B2329" s="403">
        <v>43700.859722222223</v>
      </c>
      <c r="C2329" t="s">
        <v>97</v>
      </c>
      <c r="D2329">
        <v>0.06</v>
      </c>
      <c r="E2329" t="s">
        <v>253</v>
      </c>
      <c r="F2329">
        <v>1.1152</v>
      </c>
      <c r="I2329" s="403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847</v>
      </c>
      <c r="Q2329">
        <v>936</v>
      </c>
      <c r="R2329" t="s">
        <v>97</v>
      </c>
    </row>
    <row r="2330" spans="1:18">
      <c r="A2330" s="552">
        <v>2328</v>
      </c>
      <c r="B2330" s="403">
        <v>43700.743750000001</v>
      </c>
      <c r="C2330" t="s">
        <v>96</v>
      </c>
      <c r="D2330">
        <v>0.01</v>
      </c>
      <c r="E2330" t="s">
        <v>253</v>
      </c>
      <c r="F2330">
        <v>1.1134999999999999</v>
      </c>
      <c r="I2330" s="403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490</v>
      </c>
      <c r="Q2330">
        <v>937</v>
      </c>
      <c r="R2330" t="s">
        <v>96</v>
      </c>
    </row>
    <row r="2331" spans="1:18">
      <c r="A2331" s="552">
        <v>2329</v>
      </c>
      <c r="B2331" s="403">
        <v>43700.752083333333</v>
      </c>
      <c r="C2331" t="s">
        <v>96</v>
      </c>
      <c r="D2331">
        <v>0.01</v>
      </c>
      <c r="E2331" t="s">
        <v>253</v>
      </c>
      <c r="F2331">
        <v>1.1136999999999999</v>
      </c>
      <c r="I2331" s="403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490</v>
      </c>
      <c r="Q2331">
        <v>938</v>
      </c>
      <c r="R2331" t="s">
        <v>96</v>
      </c>
    </row>
    <row r="2332" spans="1:18">
      <c r="A2332" s="552">
        <v>2331</v>
      </c>
      <c r="B2332" s="403">
        <v>43700.917361111111</v>
      </c>
      <c r="C2332" t="s">
        <v>96</v>
      </c>
      <c r="D2332">
        <v>0.01</v>
      </c>
      <c r="E2332" t="s">
        <v>253</v>
      </c>
      <c r="F2332">
        <v>1.1140000000000001</v>
      </c>
      <c r="I2332" s="403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490</v>
      </c>
      <c r="Q2332">
        <v>939</v>
      </c>
      <c r="R2332" t="s">
        <v>96</v>
      </c>
    </row>
    <row r="2333" spans="1:18">
      <c r="A2333" s="552">
        <v>2332</v>
      </c>
      <c r="B2333" s="403">
        <v>43703.004166666666</v>
      </c>
      <c r="C2333" t="s">
        <v>96</v>
      </c>
      <c r="D2333">
        <v>0.01</v>
      </c>
      <c r="E2333" t="s">
        <v>253</v>
      </c>
      <c r="F2333">
        <v>1.1153999999999999</v>
      </c>
      <c r="I2333" s="403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490</v>
      </c>
      <c r="Q2333">
        <v>940</v>
      </c>
      <c r="R2333" t="s">
        <v>96</v>
      </c>
    </row>
    <row r="2334" spans="1:18">
      <c r="A2334" s="552">
        <v>2333</v>
      </c>
      <c r="B2334" s="403">
        <v>43703.092361111114</v>
      </c>
      <c r="C2334" t="s">
        <v>96</v>
      </c>
      <c r="D2334">
        <v>0.01</v>
      </c>
      <c r="E2334" t="s">
        <v>253</v>
      </c>
      <c r="F2334">
        <v>1.1141000000000001</v>
      </c>
      <c r="I2334" s="403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851</v>
      </c>
      <c r="Q2334">
        <v>940</v>
      </c>
      <c r="R2334" t="s">
        <v>96</v>
      </c>
    </row>
    <row r="2335" spans="1:18">
      <c r="A2335" s="552">
        <v>2334</v>
      </c>
      <c r="B2335" s="403">
        <v>43703.381944444445</v>
      </c>
      <c r="C2335" t="s">
        <v>96</v>
      </c>
      <c r="D2335">
        <v>0.01</v>
      </c>
      <c r="E2335" t="s">
        <v>253</v>
      </c>
      <c r="F2335">
        <v>1.1128</v>
      </c>
      <c r="I2335" s="403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852</v>
      </c>
      <c r="Q2335">
        <v>940</v>
      </c>
      <c r="R2335" t="s">
        <v>96</v>
      </c>
    </row>
    <row r="2336" spans="1:18">
      <c r="A2336" s="552">
        <v>2335</v>
      </c>
      <c r="B2336" s="403">
        <v>43703.431250000001</v>
      </c>
      <c r="C2336" t="s">
        <v>96</v>
      </c>
      <c r="D2336">
        <v>0.02</v>
      </c>
      <c r="E2336" t="s">
        <v>253</v>
      </c>
      <c r="F2336">
        <v>1.1113999999999999</v>
      </c>
      <c r="I2336" s="403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853</v>
      </c>
      <c r="Q2336">
        <v>940</v>
      </c>
      <c r="R2336" t="s">
        <v>96</v>
      </c>
    </row>
    <row r="2337" spans="1:18">
      <c r="A2337" s="552">
        <v>2336</v>
      </c>
      <c r="B2337" s="403">
        <v>43703.79791666667</v>
      </c>
      <c r="C2337" t="s">
        <v>96</v>
      </c>
      <c r="D2337">
        <v>0.03</v>
      </c>
      <c r="E2337" t="s">
        <v>253</v>
      </c>
      <c r="F2337">
        <v>1.1097999999999999</v>
      </c>
      <c r="I2337" s="403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854</v>
      </c>
      <c r="Q2337">
        <v>940</v>
      </c>
      <c r="R2337" t="s">
        <v>96</v>
      </c>
    </row>
    <row r="2338" spans="1:18">
      <c r="A2338" s="552">
        <v>2341</v>
      </c>
      <c r="B2338" s="403">
        <v>43705.586805555555</v>
      </c>
      <c r="C2338" t="s">
        <v>96</v>
      </c>
      <c r="D2338">
        <v>0.04</v>
      </c>
      <c r="E2338" t="s">
        <v>253</v>
      </c>
      <c r="F2338">
        <v>1.1081000000000001</v>
      </c>
      <c r="I2338" s="403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855</v>
      </c>
      <c r="Q2338">
        <v>940</v>
      </c>
      <c r="R2338" t="s">
        <v>96</v>
      </c>
    </row>
    <row r="2339" spans="1:18">
      <c r="A2339" s="552">
        <v>2343</v>
      </c>
      <c r="B2339" s="403">
        <v>43706.65</v>
      </c>
      <c r="C2339" t="s">
        <v>96</v>
      </c>
      <c r="D2339">
        <v>0.06</v>
      </c>
      <c r="E2339" t="s">
        <v>253</v>
      </c>
      <c r="F2339">
        <v>1.1062000000000001</v>
      </c>
      <c r="I2339" s="403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856</v>
      </c>
      <c r="Q2339">
        <v>940</v>
      </c>
      <c r="R2339" t="s">
        <v>96</v>
      </c>
    </row>
    <row r="2340" spans="1:18">
      <c r="A2340" s="552">
        <v>2346</v>
      </c>
      <c r="B2340" s="403">
        <v>43707.351388888892</v>
      </c>
      <c r="C2340" t="s">
        <v>96</v>
      </c>
      <c r="D2340">
        <v>0.09</v>
      </c>
      <c r="E2340" t="s">
        <v>253</v>
      </c>
      <c r="F2340">
        <v>1.1039000000000001</v>
      </c>
      <c r="I2340" s="403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857</v>
      </c>
      <c r="Q2340">
        <v>940</v>
      </c>
      <c r="R2340" t="s">
        <v>96</v>
      </c>
    </row>
    <row r="2341" spans="1:18">
      <c r="A2341" s="552">
        <v>2348</v>
      </c>
      <c r="B2341" s="403">
        <v>43707.706250000003</v>
      </c>
      <c r="C2341" t="s">
        <v>96</v>
      </c>
      <c r="D2341">
        <v>0.13</v>
      </c>
      <c r="E2341" t="s">
        <v>253</v>
      </c>
      <c r="F2341">
        <v>1.1013999999999999</v>
      </c>
      <c r="I2341" s="403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858</v>
      </c>
      <c r="Q2341">
        <v>940</v>
      </c>
      <c r="R2341" t="s">
        <v>96</v>
      </c>
    </row>
    <row r="2342" spans="1:18">
      <c r="A2342" s="552">
        <v>2351</v>
      </c>
      <c r="B2342" s="403">
        <v>43707.79583333333</v>
      </c>
      <c r="C2342" t="s">
        <v>96</v>
      </c>
      <c r="D2342">
        <v>0.2</v>
      </c>
      <c r="E2342" t="s">
        <v>253</v>
      </c>
      <c r="F2342">
        <v>1.0978000000000001</v>
      </c>
      <c r="I2342" s="403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859</v>
      </c>
      <c r="Q2342">
        <v>940</v>
      </c>
      <c r="R2342" t="s">
        <v>96</v>
      </c>
    </row>
    <row r="2343" spans="1:18">
      <c r="A2343" s="552">
        <v>2355</v>
      </c>
      <c r="B2343" s="403">
        <v>43711.144444444442</v>
      </c>
      <c r="C2343" t="s">
        <v>96</v>
      </c>
      <c r="D2343">
        <v>0.32</v>
      </c>
      <c r="E2343" t="s">
        <v>253</v>
      </c>
      <c r="F2343">
        <v>1.0939000000000001</v>
      </c>
      <c r="I2343" s="403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860</v>
      </c>
      <c r="Q2343">
        <v>940</v>
      </c>
      <c r="R2343" t="s">
        <v>96</v>
      </c>
    </row>
    <row r="2344" spans="1:18">
      <c r="A2344" s="552">
        <v>2337</v>
      </c>
      <c r="B2344" s="403">
        <v>43704.356944444444</v>
      </c>
      <c r="C2344" t="s">
        <v>97</v>
      </c>
      <c r="D2344">
        <v>0.01</v>
      </c>
      <c r="E2344" t="s">
        <v>253</v>
      </c>
      <c r="F2344">
        <v>1.1101000000000001</v>
      </c>
      <c r="I2344" s="403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490</v>
      </c>
      <c r="Q2344">
        <v>941</v>
      </c>
      <c r="R2344" t="s">
        <v>97</v>
      </c>
    </row>
    <row r="2345" spans="1:18">
      <c r="A2345" s="552">
        <v>2338</v>
      </c>
      <c r="B2345" s="403">
        <v>43704.404861111114</v>
      </c>
      <c r="C2345" t="s">
        <v>97</v>
      </c>
      <c r="D2345">
        <v>0.01</v>
      </c>
      <c r="E2345" t="s">
        <v>253</v>
      </c>
      <c r="F2345">
        <v>1.1113999999999999</v>
      </c>
      <c r="I2345" s="403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848</v>
      </c>
      <c r="Q2345">
        <v>941</v>
      </c>
      <c r="R2345" t="s">
        <v>97</v>
      </c>
    </row>
    <row r="2346" spans="1:18">
      <c r="A2346" s="552">
        <v>2339</v>
      </c>
      <c r="B2346" s="403">
        <v>43704.638888888891</v>
      </c>
      <c r="C2346" t="s">
        <v>97</v>
      </c>
      <c r="D2346">
        <v>0.01</v>
      </c>
      <c r="E2346" t="s">
        <v>253</v>
      </c>
      <c r="F2346">
        <v>1.1097999999999999</v>
      </c>
      <c r="I2346" s="403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490</v>
      </c>
      <c r="Q2346">
        <v>942</v>
      </c>
      <c r="R2346" t="s">
        <v>97</v>
      </c>
    </row>
    <row r="2347" spans="1:18">
      <c r="A2347" s="552">
        <v>2340</v>
      </c>
      <c r="B2347" s="403">
        <v>43705.443749999999</v>
      </c>
      <c r="C2347" t="s">
        <v>97</v>
      </c>
      <c r="D2347">
        <v>0.01</v>
      </c>
      <c r="E2347" t="s">
        <v>253</v>
      </c>
      <c r="F2347">
        <v>1.1089</v>
      </c>
      <c r="I2347" s="403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490</v>
      </c>
      <c r="Q2347">
        <v>943</v>
      </c>
      <c r="R2347" t="s">
        <v>97</v>
      </c>
    </row>
    <row r="2348" spans="1:18">
      <c r="A2348" s="552">
        <v>2342</v>
      </c>
      <c r="B2348" s="403">
        <v>43705.630555555559</v>
      </c>
      <c r="C2348" t="s">
        <v>97</v>
      </c>
      <c r="D2348">
        <v>0.01</v>
      </c>
      <c r="E2348" t="s">
        <v>253</v>
      </c>
      <c r="F2348">
        <v>1.1079000000000001</v>
      </c>
      <c r="I2348" s="403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502</v>
      </c>
      <c r="Q2348">
        <v>944</v>
      </c>
      <c r="R2348" t="s">
        <v>97</v>
      </c>
    </row>
    <row r="2349" spans="1:18">
      <c r="A2349" s="552">
        <v>2344</v>
      </c>
      <c r="B2349" s="403">
        <v>43706.665277777778</v>
      </c>
      <c r="C2349" t="s">
        <v>97</v>
      </c>
      <c r="D2349">
        <v>0.01</v>
      </c>
      <c r="E2349" t="s">
        <v>253</v>
      </c>
      <c r="F2349">
        <v>1.1061000000000001</v>
      </c>
      <c r="I2349" s="403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490</v>
      </c>
      <c r="Q2349">
        <v>945</v>
      </c>
      <c r="R2349" t="s">
        <v>97</v>
      </c>
    </row>
    <row r="2350" spans="1:18">
      <c r="A2350" s="552">
        <v>2345</v>
      </c>
      <c r="B2350" s="403">
        <v>43706.692361111112</v>
      </c>
      <c r="C2350" t="s">
        <v>97</v>
      </c>
      <c r="D2350">
        <v>0.01</v>
      </c>
      <c r="E2350" t="s">
        <v>253</v>
      </c>
      <c r="F2350">
        <v>1.1073999999999999</v>
      </c>
      <c r="I2350" s="403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849</v>
      </c>
      <c r="Q2350">
        <v>945</v>
      </c>
      <c r="R2350" t="s">
        <v>97</v>
      </c>
    </row>
    <row r="2351" spans="1:18">
      <c r="A2351" s="552">
        <v>2347</v>
      </c>
      <c r="B2351" s="403">
        <v>43707.359027777777</v>
      </c>
      <c r="C2351" t="s">
        <v>97</v>
      </c>
      <c r="D2351">
        <v>0.01</v>
      </c>
      <c r="E2351" t="s">
        <v>253</v>
      </c>
      <c r="F2351">
        <v>1.1037999999999999</v>
      </c>
      <c r="I2351" s="403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504</v>
      </c>
      <c r="Q2351">
        <v>946</v>
      </c>
      <c r="R2351" t="s">
        <v>97</v>
      </c>
    </row>
    <row r="2352" spans="1:18">
      <c r="A2352" s="552">
        <v>2349</v>
      </c>
      <c r="B2352" s="403">
        <v>43707.71597222222</v>
      </c>
      <c r="C2352" t="s">
        <v>97</v>
      </c>
      <c r="D2352">
        <v>0.01</v>
      </c>
      <c r="E2352" t="s">
        <v>253</v>
      </c>
      <c r="F2352">
        <v>1.0998000000000001</v>
      </c>
      <c r="I2352" s="403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490</v>
      </c>
      <c r="Q2352">
        <v>947</v>
      </c>
      <c r="R2352" t="s">
        <v>97</v>
      </c>
    </row>
    <row r="2353" spans="1:18">
      <c r="A2353" s="552">
        <v>2350</v>
      </c>
      <c r="B2353" s="403">
        <v>43707.752083333333</v>
      </c>
      <c r="C2353" t="s">
        <v>97</v>
      </c>
      <c r="D2353">
        <v>0.01</v>
      </c>
      <c r="E2353" t="s">
        <v>253</v>
      </c>
      <c r="F2353">
        <v>1.0991</v>
      </c>
      <c r="I2353" s="403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490</v>
      </c>
      <c r="Q2353">
        <v>948</v>
      </c>
      <c r="R2353" t="s">
        <v>97</v>
      </c>
    </row>
    <row r="2354" spans="1:18">
      <c r="A2354" s="552">
        <v>2352</v>
      </c>
      <c r="B2354" s="403">
        <v>43707.8</v>
      </c>
      <c r="C2354" t="s">
        <v>97</v>
      </c>
      <c r="D2354">
        <v>0.01</v>
      </c>
      <c r="E2354" t="s">
        <v>253</v>
      </c>
      <c r="F2354">
        <v>1.0979000000000001</v>
      </c>
      <c r="I2354" s="403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490</v>
      </c>
      <c r="Q2354">
        <v>949</v>
      </c>
      <c r="R2354" t="s">
        <v>97</v>
      </c>
    </row>
    <row r="2355" spans="1:18">
      <c r="A2355" s="552">
        <v>2353</v>
      </c>
      <c r="B2355" s="403">
        <v>43707.871527777781</v>
      </c>
      <c r="C2355" t="s">
        <v>97</v>
      </c>
      <c r="D2355">
        <v>0.01</v>
      </c>
      <c r="E2355" t="s">
        <v>253</v>
      </c>
      <c r="F2355">
        <v>1.0976999999999999</v>
      </c>
      <c r="I2355" s="403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490</v>
      </c>
      <c r="Q2355">
        <v>950</v>
      </c>
      <c r="R2355" t="s">
        <v>97</v>
      </c>
    </row>
    <row r="2356" spans="1:18">
      <c r="A2356" s="552">
        <v>2354</v>
      </c>
      <c r="B2356" s="403">
        <v>43707.915277777778</v>
      </c>
      <c r="C2356" t="s">
        <v>97</v>
      </c>
      <c r="D2356">
        <v>0.01</v>
      </c>
      <c r="E2356" t="s">
        <v>253</v>
      </c>
      <c r="F2356">
        <v>1.0989</v>
      </c>
      <c r="I2356" s="403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850</v>
      </c>
      <c r="Q2356">
        <v>950</v>
      </c>
      <c r="R2356" t="s">
        <v>97</v>
      </c>
    </row>
    <row r="2357" spans="1:18">
      <c r="A2357" s="552">
        <v>2356</v>
      </c>
      <c r="B2357" s="403">
        <v>43711.37777777778</v>
      </c>
      <c r="C2357" t="s">
        <v>97</v>
      </c>
      <c r="D2357">
        <v>0.01</v>
      </c>
      <c r="E2357" t="s">
        <v>253</v>
      </c>
      <c r="F2357">
        <v>1.0941000000000001</v>
      </c>
      <c r="I2357" s="403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490</v>
      </c>
      <c r="Q2357">
        <v>951</v>
      </c>
      <c r="R2357" t="s">
        <v>97</v>
      </c>
    </row>
    <row r="2358" spans="1:18">
      <c r="A2358" s="552">
        <v>2357</v>
      </c>
      <c r="B2358" s="403">
        <v>43711.540972222225</v>
      </c>
      <c r="C2358" t="s">
        <v>97</v>
      </c>
      <c r="D2358">
        <v>0.01</v>
      </c>
      <c r="E2358" t="s">
        <v>253</v>
      </c>
      <c r="F2358">
        <v>1.0936999999999999</v>
      </c>
      <c r="I2358" s="403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490</v>
      </c>
      <c r="Q2358">
        <v>952</v>
      </c>
      <c r="R2358" t="s">
        <v>97</v>
      </c>
    </row>
    <row r="2359" spans="1:18">
      <c r="A2359" s="552">
        <v>2358</v>
      </c>
      <c r="B2359" s="403">
        <v>43711.651388888888</v>
      </c>
      <c r="C2359" t="s">
        <v>97</v>
      </c>
      <c r="D2359">
        <v>0.01</v>
      </c>
      <c r="E2359" t="s">
        <v>253</v>
      </c>
      <c r="F2359">
        <v>1.0949</v>
      </c>
      <c r="I2359" s="403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865</v>
      </c>
      <c r="Q2359">
        <v>952</v>
      </c>
      <c r="R2359" t="s">
        <v>97</v>
      </c>
    </row>
    <row r="2360" spans="1:18">
      <c r="A2360" s="552">
        <v>2359</v>
      </c>
      <c r="B2360" s="403">
        <v>43711.668055555558</v>
      </c>
      <c r="C2360" t="s">
        <v>97</v>
      </c>
      <c r="D2360">
        <v>0.01</v>
      </c>
      <c r="E2360" t="s">
        <v>253</v>
      </c>
      <c r="F2360">
        <v>1.0965</v>
      </c>
      <c r="I2360" s="403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866</v>
      </c>
      <c r="Q2360">
        <v>952</v>
      </c>
      <c r="R2360" t="s">
        <v>97</v>
      </c>
    </row>
    <row r="2361" spans="1:18">
      <c r="A2361" s="552">
        <v>2360</v>
      </c>
      <c r="B2361" s="403">
        <v>43712.092361111114</v>
      </c>
      <c r="C2361" t="s">
        <v>97</v>
      </c>
      <c r="D2361">
        <v>0.02</v>
      </c>
      <c r="E2361" t="s">
        <v>253</v>
      </c>
      <c r="F2361">
        <v>1.0979000000000001</v>
      </c>
      <c r="I2361" s="403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867</v>
      </c>
      <c r="Q2361">
        <v>952</v>
      </c>
      <c r="R2361" t="s">
        <v>97</v>
      </c>
    </row>
    <row r="2362" spans="1:18">
      <c r="A2362" s="552">
        <v>2361</v>
      </c>
      <c r="B2362" s="403">
        <v>43712.418749999997</v>
      </c>
      <c r="C2362" t="s">
        <v>97</v>
      </c>
      <c r="D2362">
        <v>0.03</v>
      </c>
      <c r="E2362" t="s">
        <v>253</v>
      </c>
      <c r="F2362">
        <v>1.0994999999999999</v>
      </c>
      <c r="I2362" s="403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868</v>
      </c>
      <c r="Q2362">
        <v>952</v>
      </c>
      <c r="R2362" t="s">
        <v>97</v>
      </c>
    </row>
    <row r="2363" spans="1:18">
      <c r="A2363" s="552">
        <v>2362</v>
      </c>
      <c r="B2363" s="403">
        <v>43712.461805555555</v>
      </c>
      <c r="C2363" t="s">
        <v>97</v>
      </c>
      <c r="D2363">
        <v>0.04</v>
      </c>
      <c r="E2363" t="s">
        <v>253</v>
      </c>
      <c r="F2363">
        <v>1.1011</v>
      </c>
      <c r="I2363" s="403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869</v>
      </c>
      <c r="Q2363">
        <v>952</v>
      </c>
      <c r="R2363" t="s">
        <v>97</v>
      </c>
    </row>
    <row r="2364" spans="1:18">
      <c r="A2364" s="552">
        <v>2364</v>
      </c>
      <c r="B2364" s="403">
        <v>43712.681944444441</v>
      </c>
      <c r="C2364" t="s">
        <v>97</v>
      </c>
      <c r="D2364">
        <v>0.06</v>
      </c>
      <c r="E2364" t="s">
        <v>253</v>
      </c>
      <c r="F2364">
        <v>1.103</v>
      </c>
      <c r="I2364" s="403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870</v>
      </c>
      <c r="Q2364">
        <v>952</v>
      </c>
      <c r="R2364" t="s">
        <v>97</v>
      </c>
    </row>
    <row r="2365" spans="1:18">
      <c r="A2365" s="552">
        <v>2368</v>
      </c>
      <c r="B2365" s="403">
        <v>43713.51666666667</v>
      </c>
      <c r="C2365" t="s">
        <v>97</v>
      </c>
      <c r="D2365">
        <v>0.09</v>
      </c>
      <c r="E2365" t="s">
        <v>253</v>
      </c>
      <c r="F2365">
        <v>1.1052999999999999</v>
      </c>
      <c r="I2365" s="403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871</v>
      </c>
      <c r="Q2365">
        <v>952</v>
      </c>
      <c r="R2365" t="s">
        <v>97</v>
      </c>
    </row>
    <row r="2366" spans="1:18">
      <c r="A2366" s="552">
        <v>2370</v>
      </c>
      <c r="B2366" s="403">
        <v>43713.663888888892</v>
      </c>
      <c r="C2366" t="s">
        <v>97</v>
      </c>
      <c r="D2366">
        <v>0.13</v>
      </c>
      <c r="E2366" t="s">
        <v>253</v>
      </c>
      <c r="F2366">
        <v>1.1079000000000001</v>
      </c>
      <c r="I2366" s="403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872</v>
      </c>
      <c r="Q2366">
        <v>952</v>
      </c>
      <c r="R2366" t="s">
        <v>97</v>
      </c>
    </row>
    <row r="2367" spans="1:18">
      <c r="A2367" s="552">
        <v>2363</v>
      </c>
      <c r="B2367" s="403">
        <v>43712.545138888891</v>
      </c>
      <c r="C2367" t="s">
        <v>96</v>
      </c>
      <c r="D2367">
        <v>0.01</v>
      </c>
      <c r="E2367" t="s">
        <v>253</v>
      </c>
      <c r="F2367">
        <v>1.1016999999999999</v>
      </c>
      <c r="I2367" s="403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490</v>
      </c>
      <c r="Q2367">
        <v>953</v>
      </c>
      <c r="R2367" t="s">
        <v>96</v>
      </c>
    </row>
    <row r="2368" spans="1:18">
      <c r="A2368" s="552">
        <v>2365</v>
      </c>
      <c r="B2368" s="403">
        <v>43713.158333333333</v>
      </c>
      <c r="C2368" t="s">
        <v>96</v>
      </c>
      <c r="D2368">
        <v>0.01</v>
      </c>
      <c r="E2368" t="s">
        <v>253</v>
      </c>
      <c r="F2368">
        <v>1.1032999999999999</v>
      </c>
      <c r="I2368" s="403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490</v>
      </c>
      <c r="Q2368">
        <v>954</v>
      </c>
      <c r="R2368" t="s">
        <v>96</v>
      </c>
    </row>
    <row r="2369" spans="1:18">
      <c r="A2369" s="552">
        <v>2366</v>
      </c>
      <c r="B2369" s="403">
        <v>43713.361805555556</v>
      </c>
      <c r="C2369" t="s">
        <v>96</v>
      </c>
      <c r="D2369">
        <v>0.01</v>
      </c>
      <c r="E2369" t="s">
        <v>253</v>
      </c>
      <c r="F2369">
        <v>1.1020000000000001</v>
      </c>
      <c r="I2369" s="403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861</v>
      </c>
      <c r="Q2369">
        <v>954</v>
      </c>
      <c r="R2369" t="s">
        <v>96</v>
      </c>
    </row>
    <row r="2370" spans="1:18">
      <c r="A2370" s="552">
        <v>2367</v>
      </c>
      <c r="B2370" s="403">
        <v>43713.438194444447</v>
      </c>
      <c r="C2370" t="s">
        <v>96</v>
      </c>
      <c r="D2370">
        <v>0.01</v>
      </c>
      <c r="E2370" t="s">
        <v>253</v>
      </c>
      <c r="F2370">
        <v>1.1037999999999999</v>
      </c>
      <c r="I2370" s="403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490</v>
      </c>
      <c r="Q2370">
        <v>955</v>
      </c>
      <c r="R2370" t="s">
        <v>96</v>
      </c>
    </row>
    <row r="2371" spans="1:18">
      <c r="A2371" s="552">
        <v>2369</v>
      </c>
      <c r="B2371" s="403">
        <v>43713.588194444441</v>
      </c>
      <c r="C2371" t="s">
        <v>96</v>
      </c>
      <c r="D2371">
        <v>0.01</v>
      </c>
      <c r="E2371" t="s">
        <v>253</v>
      </c>
      <c r="F2371">
        <v>1.1061000000000001</v>
      </c>
      <c r="I2371" s="403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490</v>
      </c>
      <c r="Q2371">
        <v>956</v>
      </c>
      <c r="R2371" t="s">
        <v>96</v>
      </c>
    </row>
    <row r="2372" spans="1:18">
      <c r="A2372" s="552">
        <v>2371</v>
      </c>
      <c r="B2372" s="403">
        <v>43713.672222222223</v>
      </c>
      <c r="C2372" t="s">
        <v>96</v>
      </c>
      <c r="D2372">
        <v>0.01</v>
      </c>
      <c r="E2372" t="s">
        <v>253</v>
      </c>
      <c r="F2372">
        <v>1.1065</v>
      </c>
      <c r="I2372" s="403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490</v>
      </c>
      <c r="Q2372">
        <v>957</v>
      </c>
      <c r="R2372" t="s">
        <v>96</v>
      </c>
    </row>
    <row r="2373" spans="1:18">
      <c r="A2373" s="552">
        <v>2372</v>
      </c>
      <c r="B2373" s="403">
        <v>43713.688888888886</v>
      </c>
      <c r="C2373" t="s">
        <v>96</v>
      </c>
      <c r="D2373">
        <v>0.01</v>
      </c>
      <c r="E2373" t="s">
        <v>253</v>
      </c>
      <c r="F2373">
        <v>1.1052999999999999</v>
      </c>
      <c r="I2373" s="403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862</v>
      </c>
      <c r="Q2373">
        <v>957</v>
      </c>
      <c r="R2373" t="s">
        <v>96</v>
      </c>
    </row>
    <row r="2374" spans="1:18">
      <c r="A2374" s="552">
        <v>2373</v>
      </c>
      <c r="B2374" s="403">
        <v>43713.74722222222</v>
      </c>
      <c r="C2374" t="s">
        <v>96</v>
      </c>
      <c r="D2374">
        <v>0.01</v>
      </c>
      <c r="E2374" t="s">
        <v>253</v>
      </c>
      <c r="F2374">
        <v>1.1039000000000001</v>
      </c>
      <c r="I2374" s="403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863</v>
      </c>
      <c r="Q2374">
        <v>957</v>
      </c>
      <c r="R2374" t="s">
        <v>96</v>
      </c>
    </row>
    <row r="2375" spans="1:18">
      <c r="A2375" s="552">
        <v>2374</v>
      </c>
      <c r="B2375" s="403">
        <v>43714.520138888889</v>
      </c>
      <c r="C2375" t="s">
        <v>96</v>
      </c>
      <c r="D2375">
        <v>0.02</v>
      </c>
      <c r="E2375" t="s">
        <v>253</v>
      </c>
      <c r="F2375">
        <v>1.1025</v>
      </c>
      <c r="I2375" s="403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864</v>
      </c>
      <c r="Q2375">
        <v>957</v>
      </c>
      <c r="R2375" t="s">
        <v>96</v>
      </c>
    </row>
    <row r="2376" spans="1:18">
      <c r="A2376" s="552">
        <v>2375</v>
      </c>
      <c r="B2376" s="403">
        <v>43714.676388888889</v>
      </c>
      <c r="C2376" t="s">
        <v>96</v>
      </c>
      <c r="D2376">
        <v>0.01</v>
      </c>
      <c r="E2376" t="s">
        <v>253</v>
      </c>
      <c r="F2376">
        <v>1.1046</v>
      </c>
      <c r="I2376" s="403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504</v>
      </c>
      <c r="Q2376">
        <v>958</v>
      </c>
      <c r="R2376" t="s">
        <v>96</v>
      </c>
    </row>
    <row r="2377" spans="1:18">
      <c r="A2377" s="552">
        <v>2376</v>
      </c>
      <c r="B2377" s="403">
        <v>43714.78402777778</v>
      </c>
      <c r="C2377" t="s">
        <v>96</v>
      </c>
      <c r="D2377">
        <v>0.01</v>
      </c>
      <c r="E2377" t="s">
        <v>253</v>
      </c>
      <c r="F2377">
        <v>1.1032</v>
      </c>
      <c r="I2377" s="403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873</v>
      </c>
      <c r="Q2377">
        <v>958</v>
      </c>
      <c r="R2377" t="s">
        <v>96</v>
      </c>
    </row>
    <row r="2378" spans="1:18">
      <c r="A2378" s="552">
        <v>2377</v>
      </c>
      <c r="B2378" s="403">
        <v>43717.117361111108</v>
      </c>
      <c r="C2378" t="s">
        <v>96</v>
      </c>
      <c r="D2378">
        <v>0.01</v>
      </c>
      <c r="E2378" t="s">
        <v>253</v>
      </c>
      <c r="F2378">
        <v>1.1017999999999999</v>
      </c>
      <c r="I2378" s="403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874</v>
      </c>
      <c r="Q2378">
        <v>958</v>
      </c>
      <c r="R2378" t="s">
        <v>96</v>
      </c>
    </row>
    <row r="2379" spans="1:18">
      <c r="A2379" s="552">
        <v>2378</v>
      </c>
      <c r="B2379" s="403">
        <v>43717.617361111108</v>
      </c>
      <c r="C2379" t="s">
        <v>96</v>
      </c>
      <c r="D2379">
        <v>0.01</v>
      </c>
      <c r="E2379" t="s">
        <v>253</v>
      </c>
      <c r="F2379">
        <v>1.1043000000000001</v>
      </c>
      <c r="I2379" s="403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490</v>
      </c>
      <c r="Q2379">
        <v>959</v>
      </c>
      <c r="R2379" t="s">
        <v>96</v>
      </c>
    </row>
    <row r="2380" spans="1:18">
      <c r="A2380" s="552">
        <v>2379</v>
      </c>
      <c r="B2380" s="403">
        <v>43717.619444444441</v>
      </c>
      <c r="C2380" t="s">
        <v>97</v>
      </c>
      <c r="D2380">
        <v>0.01</v>
      </c>
      <c r="E2380" t="s">
        <v>253</v>
      </c>
      <c r="F2380">
        <v>1.1045</v>
      </c>
      <c r="I2380" s="403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490</v>
      </c>
      <c r="Q2380">
        <v>960</v>
      </c>
      <c r="R2380" t="s">
        <v>97</v>
      </c>
    </row>
    <row r="2381" spans="1:18">
      <c r="A2381" s="552">
        <v>2380</v>
      </c>
      <c r="B2381" s="403">
        <v>43717.668749999997</v>
      </c>
      <c r="C2381" t="s">
        <v>97</v>
      </c>
      <c r="D2381">
        <v>0.01</v>
      </c>
      <c r="E2381" t="s">
        <v>253</v>
      </c>
      <c r="F2381">
        <v>1.1057999999999999</v>
      </c>
      <c r="I2381" s="403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875</v>
      </c>
      <c r="Q2381">
        <v>960</v>
      </c>
      <c r="R2381" t="s">
        <v>97</v>
      </c>
    </row>
    <row r="2382" spans="1:18">
      <c r="A2382" s="552">
        <v>2381</v>
      </c>
      <c r="B2382" s="403">
        <v>43717.682638888888</v>
      </c>
      <c r="C2382" t="s">
        <v>96</v>
      </c>
      <c r="D2382">
        <v>0.01</v>
      </c>
      <c r="E2382" t="s">
        <v>253</v>
      </c>
      <c r="F2382">
        <v>1.1055999999999999</v>
      </c>
      <c r="I2382" s="403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490</v>
      </c>
      <c r="Q2382">
        <v>961</v>
      </c>
      <c r="R2382" t="s">
        <v>96</v>
      </c>
    </row>
    <row r="2383" spans="1:18">
      <c r="A2383" s="552">
        <v>2382</v>
      </c>
      <c r="B2383" s="403">
        <v>43718.125</v>
      </c>
      <c r="C2383" t="s">
        <v>96</v>
      </c>
      <c r="D2383">
        <v>0.01</v>
      </c>
      <c r="E2383" t="s">
        <v>253</v>
      </c>
      <c r="F2383">
        <v>1.1043000000000001</v>
      </c>
      <c r="I2383" s="403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877</v>
      </c>
      <c r="Q2383">
        <v>961</v>
      </c>
      <c r="R2383" t="s">
        <v>96</v>
      </c>
    </row>
    <row r="2384" spans="1:18">
      <c r="A2384" s="552">
        <v>2385</v>
      </c>
      <c r="B2384" s="403">
        <v>43719.429166666669</v>
      </c>
      <c r="C2384" t="s">
        <v>96</v>
      </c>
      <c r="D2384">
        <v>0.01</v>
      </c>
      <c r="E2384" t="s">
        <v>253</v>
      </c>
      <c r="F2384">
        <v>1.103</v>
      </c>
      <c r="I2384" s="403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878</v>
      </c>
      <c r="Q2384">
        <v>961</v>
      </c>
      <c r="R2384" t="s">
        <v>96</v>
      </c>
    </row>
    <row r="2385" spans="1:18">
      <c r="A2385" s="552">
        <v>2387</v>
      </c>
      <c r="B2385" s="403">
        <v>43719.522916666669</v>
      </c>
      <c r="C2385" t="s">
        <v>96</v>
      </c>
      <c r="D2385">
        <v>0.02</v>
      </c>
      <c r="E2385" t="s">
        <v>253</v>
      </c>
      <c r="F2385">
        <v>1.1015999999999999</v>
      </c>
      <c r="I2385" s="403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879</v>
      </c>
      <c r="Q2385">
        <v>961</v>
      </c>
      <c r="R2385" t="s">
        <v>96</v>
      </c>
    </row>
    <row r="2386" spans="1:18">
      <c r="A2386" s="552">
        <v>2388</v>
      </c>
      <c r="B2386" s="403">
        <v>43719.580555555556</v>
      </c>
      <c r="C2386" t="s">
        <v>96</v>
      </c>
      <c r="D2386">
        <v>0.03</v>
      </c>
      <c r="E2386" t="s">
        <v>253</v>
      </c>
      <c r="F2386">
        <v>1.0999000000000001</v>
      </c>
      <c r="I2386" s="403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880</v>
      </c>
      <c r="Q2386">
        <v>961</v>
      </c>
      <c r="R2386" t="s">
        <v>96</v>
      </c>
    </row>
    <row r="2387" spans="1:18">
      <c r="A2387" s="552">
        <v>2383</v>
      </c>
      <c r="B2387" s="403">
        <v>43718.543055555558</v>
      </c>
      <c r="C2387" t="s">
        <v>97</v>
      </c>
      <c r="D2387">
        <v>0.01</v>
      </c>
      <c r="E2387" t="s">
        <v>253</v>
      </c>
      <c r="F2387">
        <v>1.1039000000000001</v>
      </c>
      <c r="I2387" s="403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490</v>
      </c>
      <c r="Q2387">
        <v>962</v>
      </c>
      <c r="R2387" t="s">
        <v>97</v>
      </c>
    </row>
    <row r="2388" spans="1:18">
      <c r="A2388" s="552">
        <v>2384</v>
      </c>
      <c r="B2388" s="403">
        <v>43719.092361111114</v>
      </c>
      <c r="C2388" t="s">
        <v>97</v>
      </c>
      <c r="D2388">
        <v>0.01</v>
      </c>
      <c r="E2388" t="s">
        <v>253</v>
      </c>
      <c r="F2388">
        <v>1.1052</v>
      </c>
      <c r="I2388" s="403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876</v>
      </c>
      <c r="Q2388">
        <v>962</v>
      </c>
      <c r="R2388" t="s">
        <v>97</v>
      </c>
    </row>
    <row r="2389" spans="1:18">
      <c r="A2389" s="552">
        <v>2386</v>
      </c>
      <c r="B2389" s="403">
        <v>43719.447222222225</v>
      </c>
      <c r="C2389" t="s">
        <v>97</v>
      </c>
      <c r="D2389">
        <v>0.01</v>
      </c>
      <c r="E2389" t="s">
        <v>253</v>
      </c>
      <c r="F2389">
        <v>1.1028</v>
      </c>
      <c r="I2389" s="403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490</v>
      </c>
      <c r="Q2389">
        <v>963</v>
      </c>
      <c r="R2389" t="s">
        <v>97</v>
      </c>
    </row>
    <row r="2390" spans="1:18">
      <c r="A2390" s="552">
        <v>2389</v>
      </c>
      <c r="B2390" s="403">
        <v>43719.694444444445</v>
      </c>
      <c r="C2390" t="s">
        <v>97</v>
      </c>
      <c r="D2390">
        <v>0.01</v>
      </c>
      <c r="E2390" t="s">
        <v>253</v>
      </c>
      <c r="F2390">
        <v>1.099</v>
      </c>
      <c r="I2390" s="403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490</v>
      </c>
      <c r="Q2390">
        <v>964</v>
      </c>
      <c r="R2390" t="s">
        <v>97</v>
      </c>
    </row>
    <row r="2391" spans="1:18">
      <c r="A2391" s="552">
        <v>2390</v>
      </c>
      <c r="B2391" s="403">
        <v>43719.760416666664</v>
      </c>
      <c r="C2391" t="s">
        <v>97</v>
      </c>
      <c r="D2391">
        <v>0.01</v>
      </c>
      <c r="E2391" t="s">
        <v>253</v>
      </c>
      <c r="F2391">
        <v>1.1002000000000001</v>
      </c>
      <c r="I2391" s="403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881</v>
      </c>
      <c r="Q2391">
        <v>964</v>
      </c>
      <c r="R2391" t="s">
        <v>97</v>
      </c>
    </row>
    <row r="2392" spans="1:18">
      <c r="A2392" s="552">
        <v>2391</v>
      </c>
      <c r="B2392" s="403">
        <v>43720.376388888886</v>
      </c>
      <c r="C2392" t="s">
        <v>97</v>
      </c>
      <c r="D2392">
        <v>0.01</v>
      </c>
      <c r="E2392" t="s">
        <v>253</v>
      </c>
      <c r="F2392">
        <v>1.1015999999999999</v>
      </c>
      <c r="I2392" s="403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882</v>
      </c>
      <c r="Q2392">
        <v>964</v>
      </c>
      <c r="R2392" t="s">
        <v>97</v>
      </c>
    </row>
    <row r="2393" spans="1:18">
      <c r="A2393" s="552">
        <v>2392</v>
      </c>
      <c r="B2393" s="403">
        <v>43720.432638888888</v>
      </c>
      <c r="C2393" t="s">
        <v>97</v>
      </c>
      <c r="D2393">
        <v>0.02</v>
      </c>
      <c r="E2393" t="s">
        <v>253</v>
      </c>
      <c r="F2393">
        <v>1.103</v>
      </c>
      <c r="I2393" s="403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883</v>
      </c>
      <c r="Q2393">
        <v>964</v>
      </c>
      <c r="R2393" t="s">
        <v>97</v>
      </c>
    </row>
    <row r="2394" spans="1:18">
      <c r="A2394" s="552">
        <v>2393</v>
      </c>
      <c r="B2394" s="403">
        <v>43720.588888888888</v>
      </c>
      <c r="C2394" t="s">
        <v>97</v>
      </c>
      <c r="D2394">
        <v>0.01</v>
      </c>
      <c r="E2394" t="s">
        <v>253</v>
      </c>
      <c r="F2394">
        <v>1.0960000000000001</v>
      </c>
      <c r="I2394" s="403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490</v>
      </c>
      <c r="Q2394">
        <v>965</v>
      </c>
      <c r="R2394" t="s">
        <v>97</v>
      </c>
    </row>
    <row r="2395" spans="1:18">
      <c r="A2395" s="552">
        <v>2394</v>
      </c>
      <c r="B2395" s="403">
        <v>43720.605555555558</v>
      </c>
      <c r="C2395" t="s">
        <v>96</v>
      </c>
      <c r="D2395">
        <v>0.01</v>
      </c>
      <c r="E2395" t="s">
        <v>253</v>
      </c>
      <c r="F2395">
        <v>1.0964</v>
      </c>
      <c r="I2395" s="403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490</v>
      </c>
      <c r="Q2395">
        <v>966</v>
      </c>
      <c r="R2395" t="s">
        <v>96</v>
      </c>
    </row>
    <row r="2396" spans="1:18">
      <c r="A2396" s="552">
        <v>2395</v>
      </c>
      <c r="B2396" s="403">
        <v>43720.606944444444</v>
      </c>
      <c r="C2396" t="s">
        <v>96</v>
      </c>
      <c r="D2396">
        <v>0.01</v>
      </c>
      <c r="E2396" t="s">
        <v>253</v>
      </c>
      <c r="F2396">
        <v>1.0952</v>
      </c>
      <c r="I2396" s="403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884</v>
      </c>
      <c r="Q2396">
        <v>966</v>
      </c>
      <c r="R2396" t="s">
        <v>96</v>
      </c>
    </row>
    <row r="2397" spans="1:18">
      <c r="A2397" s="552">
        <v>2396</v>
      </c>
      <c r="B2397" s="403">
        <v>43720.611111111109</v>
      </c>
      <c r="C2397" t="s">
        <v>96</v>
      </c>
      <c r="D2397">
        <v>0.01</v>
      </c>
      <c r="E2397" t="s">
        <v>253</v>
      </c>
      <c r="F2397">
        <v>1.0936999999999999</v>
      </c>
      <c r="I2397" s="403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885</v>
      </c>
      <c r="Q2397">
        <v>966</v>
      </c>
      <c r="R2397" t="s">
        <v>96</v>
      </c>
    </row>
    <row r="2398" spans="1:18">
      <c r="A2398" s="552">
        <v>2397</v>
      </c>
      <c r="B2398" s="403">
        <v>43720.618750000001</v>
      </c>
      <c r="C2398" t="s">
        <v>97</v>
      </c>
      <c r="D2398">
        <v>0.01</v>
      </c>
      <c r="E2398" t="s">
        <v>253</v>
      </c>
      <c r="F2398">
        <v>1.0939000000000001</v>
      </c>
      <c r="I2398" s="403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490</v>
      </c>
      <c r="Q2398">
        <v>967</v>
      </c>
      <c r="R2398" t="s">
        <v>97</v>
      </c>
    </row>
    <row r="2399" spans="1:18">
      <c r="A2399" s="552">
        <v>2398</v>
      </c>
      <c r="B2399" s="403">
        <v>43720.629861111112</v>
      </c>
      <c r="C2399" t="s">
        <v>97</v>
      </c>
      <c r="D2399">
        <v>0.01</v>
      </c>
      <c r="E2399" t="s">
        <v>253</v>
      </c>
      <c r="F2399">
        <v>1.0954999999999999</v>
      </c>
      <c r="I2399" s="403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890</v>
      </c>
      <c r="Q2399">
        <v>967</v>
      </c>
      <c r="R2399" t="s">
        <v>97</v>
      </c>
    </row>
    <row r="2400" spans="1:18">
      <c r="A2400" s="552">
        <v>2399</v>
      </c>
      <c r="B2400" s="403">
        <v>43720.636111111111</v>
      </c>
      <c r="C2400" t="s">
        <v>97</v>
      </c>
      <c r="D2400">
        <v>0.01</v>
      </c>
      <c r="E2400" t="s">
        <v>253</v>
      </c>
      <c r="F2400">
        <v>1.0968</v>
      </c>
      <c r="I2400" s="403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891</v>
      </c>
      <c r="Q2400">
        <v>967</v>
      </c>
      <c r="R2400" t="s">
        <v>97</v>
      </c>
    </row>
    <row r="2401" spans="1:18">
      <c r="A2401" s="552">
        <v>2401</v>
      </c>
      <c r="B2401" s="403">
        <v>43720.644444444442</v>
      </c>
      <c r="C2401" t="s">
        <v>97</v>
      </c>
      <c r="D2401">
        <v>0.02</v>
      </c>
      <c r="E2401" t="s">
        <v>253</v>
      </c>
      <c r="F2401">
        <v>1.0983000000000001</v>
      </c>
      <c r="I2401" s="403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892</v>
      </c>
      <c r="Q2401">
        <v>967</v>
      </c>
      <c r="R2401" t="s">
        <v>97</v>
      </c>
    </row>
    <row r="2402" spans="1:18">
      <c r="A2402" s="552">
        <v>2403</v>
      </c>
      <c r="B2402" s="403">
        <v>43720.654861111114</v>
      </c>
      <c r="C2402" t="s">
        <v>97</v>
      </c>
      <c r="D2402">
        <v>0.03</v>
      </c>
      <c r="E2402" t="s">
        <v>253</v>
      </c>
      <c r="F2402">
        <v>1.0998000000000001</v>
      </c>
      <c r="I2402" s="403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893</v>
      </c>
      <c r="Q2402">
        <v>967</v>
      </c>
      <c r="R2402" t="s">
        <v>97</v>
      </c>
    </row>
    <row r="2403" spans="1:18">
      <c r="A2403" s="552">
        <v>2404</v>
      </c>
      <c r="B2403" s="403">
        <v>43720.65625</v>
      </c>
      <c r="C2403" t="s">
        <v>97</v>
      </c>
      <c r="D2403">
        <v>0.04</v>
      </c>
      <c r="E2403" t="s">
        <v>253</v>
      </c>
      <c r="F2403">
        <v>1.1014999999999999</v>
      </c>
      <c r="I2403" s="403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894</v>
      </c>
      <c r="Q2403">
        <v>967</v>
      </c>
      <c r="R2403" t="s">
        <v>97</v>
      </c>
    </row>
    <row r="2404" spans="1:18">
      <c r="A2404" s="552">
        <v>2405</v>
      </c>
      <c r="B2404" s="403">
        <v>43720.656944444447</v>
      </c>
      <c r="C2404" t="s">
        <v>97</v>
      </c>
      <c r="D2404">
        <v>0.06</v>
      </c>
      <c r="E2404" t="s">
        <v>253</v>
      </c>
      <c r="F2404">
        <v>1.1033999999999999</v>
      </c>
      <c r="I2404" s="403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895</v>
      </c>
      <c r="Q2404">
        <v>967</v>
      </c>
      <c r="R2404" t="s">
        <v>97</v>
      </c>
    </row>
    <row r="2405" spans="1:18">
      <c r="A2405" s="552">
        <v>2406</v>
      </c>
      <c r="B2405" s="403">
        <v>43720.693055555559</v>
      </c>
      <c r="C2405" t="s">
        <v>97</v>
      </c>
      <c r="D2405">
        <v>0.09</v>
      </c>
      <c r="E2405" t="s">
        <v>253</v>
      </c>
      <c r="F2405">
        <v>1.1056999999999999</v>
      </c>
      <c r="I2405" s="403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896</v>
      </c>
      <c r="Q2405">
        <v>967</v>
      </c>
      <c r="R2405" t="s">
        <v>97</v>
      </c>
    </row>
    <row r="2406" spans="1:18">
      <c r="A2406" s="552">
        <v>2411</v>
      </c>
      <c r="B2406" s="403">
        <v>43720.801388888889</v>
      </c>
      <c r="C2406" t="s">
        <v>97</v>
      </c>
      <c r="D2406">
        <v>0.13</v>
      </c>
      <c r="E2406" t="s">
        <v>253</v>
      </c>
      <c r="F2406">
        <v>1.1082000000000001</v>
      </c>
      <c r="I2406" s="403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897</v>
      </c>
      <c r="Q2406">
        <v>967</v>
      </c>
      <c r="R2406" t="s">
        <v>97</v>
      </c>
    </row>
    <row r="2407" spans="1:18">
      <c r="A2407" s="552">
        <v>2400</v>
      </c>
      <c r="B2407" s="403">
        <v>43720.638888888891</v>
      </c>
      <c r="C2407" t="s">
        <v>96</v>
      </c>
      <c r="D2407">
        <v>0.01</v>
      </c>
      <c r="E2407" t="s">
        <v>253</v>
      </c>
      <c r="F2407">
        <v>1.0968</v>
      </c>
      <c r="I2407" s="403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504</v>
      </c>
      <c r="Q2407">
        <v>968</v>
      </c>
      <c r="R2407" t="s">
        <v>96</v>
      </c>
    </row>
    <row r="2408" spans="1:18">
      <c r="A2408" s="552">
        <v>2402</v>
      </c>
      <c r="B2408" s="403">
        <v>43720.645138888889</v>
      </c>
      <c r="C2408" t="s">
        <v>96</v>
      </c>
      <c r="D2408">
        <v>0.01</v>
      </c>
      <c r="E2408" t="s">
        <v>253</v>
      </c>
      <c r="F2408">
        <v>1.0980000000000001</v>
      </c>
      <c r="I2408" s="403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490</v>
      </c>
      <c r="Q2408">
        <v>969</v>
      </c>
      <c r="R2408" t="s">
        <v>96</v>
      </c>
    </row>
    <row r="2409" spans="1:18">
      <c r="A2409" s="552">
        <v>2407</v>
      </c>
      <c r="B2409" s="403">
        <v>43720.699305555558</v>
      </c>
      <c r="C2409" t="s">
        <v>96</v>
      </c>
      <c r="D2409">
        <v>0.01</v>
      </c>
      <c r="E2409" t="s">
        <v>253</v>
      </c>
      <c r="F2409">
        <v>1.1055999999999999</v>
      </c>
      <c r="I2409" s="403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490</v>
      </c>
      <c r="Q2409">
        <v>970</v>
      </c>
      <c r="R2409" t="s">
        <v>96</v>
      </c>
    </row>
    <row r="2410" spans="1:18">
      <c r="A2410" s="552">
        <v>2408</v>
      </c>
      <c r="B2410" s="403">
        <v>43720.703472222223</v>
      </c>
      <c r="C2410" t="s">
        <v>96</v>
      </c>
      <c r="D2410">
        <v>0.01</v>
      </c>
      <c r="E2410" t="s">
        <v>253</v>
      </c>
      <c r="F2410">
        <v>1.1043000000000001</v>
      </c>
      <c r="I2410" s="403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886</v>
      </c>
      <c r="Q2410">
        <v>970</v>
      </c>
      <c r="R2410" t="s">
        <v>96</v>
      </c>
    </row>
    <row r="2411" spans="1:18">
      <c r="A2411" s="552">
        <v>2409</v>
      </c>
      <c r="B2411" s="403">
        <v>43720.709722222222</v>
      </c>
      <c r="C2411" t="s">
        <v>96</v>
      </c>
      <c r="D2411">
        <v>0.01</v>
      </c>
      <c r="E2411" t="s">
        <v>253</v>
      </c>
      <c r="F2411">
        <v>1.103</v>
      </c>
      <c r="I2411" s="403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887</v>
      </c>
      <c r="Q2411">
        <v>970</v>
      </c>
      <c r="R2411" t="s">
        <v>96</v>
      </c>
    </row>
    <row r="2412" spans="1:18">
      <c r="A2412" s="552">
        <v>2410</v>
      </c>
      <c r="B2412" s="403">
        <v>43720.752083333333</v>
      </c>
      <c r="C2412" t="s">
        <v>96</v>
      </c>
      <c r="D2412">
        <v>0.01</v>
      </c>
      <c r="E2412" t="s">
        <v>253</v>
      </c>
      <c r="F2412">
        <v>1.1065</v>
      </c>
      <c r="I2412" s="403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490</v>
      </c>
      <c r="Q2412">
        <v>971</v>
      </c>
      <c r="R2412" t="s">
        <v>96</v>
      </c>
    </row>
    <row r="2413" spans="1:18">
      <c r="A2413" s="552">
        <v>2412</v>
      </c>
      <c r="B2413" s="403">
        <v>43720.806944444441</v>
      </c>
      <c r="C2413" t="s">
        <v>96</v>
      </c>
      <c r="D2413">
        <v>0.01</v>
      </c>
      <c r="E2413" t="s">
        <v>253</v>
      </c>
      <c r="F2413">
        <v>1.1074999999999999</v>
      </c>
      <c r="I2413" s="403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490</v>
      </c>
      <c r="Q2413">
        <v>972</v>
      </c>
      <c r="R2413" t="s">
        <v>96</v>
      </c>
    </row>
    <row r="2414" spans="1:18">
      <c r="A2414" s="552">
        <v>2413</v>
      </c>
      <c r="B2414" s="403">
        <v>43721.027083333334</v>
      </c>
      <c r="C2414" t="s">
        <v>96</v>
      </c>
      <c r="D2414">
        <v>0.01</v>
      </c>
      <c r="E2414" t="s">
        <v>253</v>
      </c>
      <c r="F2414">
        <v>1.1062000000000001</v>
      </c>
      <c r="I2414" s="403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888</v>
      </c>
      <c r="Q2414">
        <v>972</v>
      </c>
      <c r="R2414" t="s">
        <v>96</v>
      </c>
    </row>
    <row r="2415" spans="1:18">
      <c r="A2415" s="552">
        <v>2414</v>
      </c>
      <c r="B2415" s="403">
        <v>43721.35833333333</v>
      </c>
      <c r="C2415" t="s">
        <v>96</v>
      </c>
      <c r="D2415">
        <v>0.01</v>
      </c>
      <c r="E2415" t="s">
        <v>253</v>
      </c>
      <c r="F2415">
        <v>1.1087</v>
      </c>
      <c r="I2415" s="403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490</v>
      </c>
      <c r="Q2415">
        <v>973</v>
      </c>
      <c r="R2415" t="s">
        <v>96</v>
      </c>
    </row>
    <row r="2416" spans="1:18">
      <c r="A2416" s="552">
        <v>2415</v>
      </c>
      <c r="B2416" s="403">
        <v>43721.402083333334</v>
      </c>
      <c r="C2416" t="s">
        <v>96</v>
      </c>
      <c r="D2416">
        <v>0.01</v>
      </c>
      <c r="E2416" t="s">
        <v>253</v>
      </c>
      <c r="F2416">
        <v>1.1099000000000001</v>
      </c>
      <c r="I2416" s="403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490</v>
      </c>
      <c r="Q2416">
        <v>974</v>
      </c>
      <c r="R2416" t="s">
        <v>96</v>
      </c>
    </row>
    <row r="2417" spans="1:18">
      <c r="A2417" s="552">
        <v>2416</v>
      </c>
      <c r="B2417" s="403">
        <v>43721.418749999997</v>
      </c>
      <c r="C2417" t="s">
        <v>96</v>
      </c>
      <c r="D2417">
        <v>0.01</v>
      </c>
      <c r="E2417" t="s">
        <v>253</v>
      </c>
      <c r="F2417">
        <v>1.1087</v>
      </c>
      <c r="I2417" s="403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889</v>
      </c>
      <c r="Q2417">
        <v>974</v>
      </c>
      <c r="R2417" t="s">
        <v>96</v>
      </c>
    </row>
    <row r="2418" spans="1:18">
      <c r="A2418" s="552">
        <v>2417</v>
      </c>
      <c r="B2418" s="403">
        <v>43721.59652777778</v>
      </c>
      <c r="C2418" t="s">
        <v>96</v>
      </c>
      <c r="D2418">
        <v>0.01</v>
      </c>
      <c r="E2418" t="s">
        <v>253</v>
      </c>
      <c r="F2418">
        <v>1.1092</v>
      </c>
      <c r="I2418" s="403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490</v>
      </c>
      <c r="Q2418">
        <v>975</v>
      </c>
      <c r="R2418" t="s">
        <v>96</v>
      </c>
    </row>
    <row r="2419" spans="1:18">
      <c r="A2419" s="552">
        <v>2418</v>
      </c>
      <c r="B2419" s="403">
        <v>43721.652083333334</v>
      </c>
      <c r="C2419" t="s">
        <v>96</v>
      </c>
      <c r="D2419">
        <v>0.01</v>
      </c>
      <c r="E2419" t="s">
        <v>253</v>
      </c>
      <c r="F2419">
        <v>1.1079000000000001</v>
      </c>
      <c r="I2419" s="403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898</v>
      </c>
      <c r="Q2419">
        <v>975</v>
      </c>
      <c r="R2419" t="s">
        <v>96</v>
      </c>
    </row>
    <row r="2420" spans="1:18">
      <c r="A2420" s="552">
        <v>2419</v>
      </c>
      <c r="B2420" s="403">
        <v>43721.668055555558</v>
      </c>
      <c r="C2420" t="s">
        <v>96</v>
      </c>
      <c r="D2420">
        <v>0.01</v>
      </c>
      <c r="E2420" t="s">
        <v>253</v>
      </c>
      <c r="F2420">
        <v>1.1066</v>
      </c>
      <c r="I2420" s="403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899</v>
      </c>
      <c r="Q2420">
        <v>975</v>
      </c>
      <c r="R2420" t="s">
        <v>96</v>
      </c>
    </row>
    <row r="2421" spans="1:18">
      <c r="A2421" s="552">
        <v>2420</v>
      </c>
      <c r="B2421" s="403">
        <v>43724.50277777778</v>
      </c>
      <c r="C2421" t="s">
        <v>96</v>
      </c>
      <c r="D2421">
        <v>0.02</v>
      </c>
      <c r="E2421" t="s">
        <v>253</v>
      </c>
      <c r="F2421">
        <v>1.1052</v>
      </c>
      <c r="I2421" s="403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900</v>
      </c>
      <c r="Q2421">
        <v>975</v>
      </c>
      <c r="R2421" t="s">
        <v>96</v>
      </c>
    </row>
    <row r="2422" spans="1:18">
      <c r="A2422" s="552">
        <v>2421</v>
      </c>
      <c r="B2422" s="403">
        <v>43724.572916666664</v>
      </c>
      <c r="C2422" t="s">
        <v>96</v>
      </c>
      <c r="D2422">
        <v>0.03</v>
      </c>
      <c r="E2422" t="s">
        <v>253</v>
      </c>
      <c r="F2422">
        <v>1.1036999999999999</v>
      </c>
      <c r="I2422" s="403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901</v>
      </c>
      <c r="Q2422">
        <v>975</v>
      </c>
      <c r="R2422" t="s">
        <v>96</v>
      </c>
    </row>
    <row r="2423" spans="1:18">
      <c r="A2423" s="552">
        <v>2422</v>
      </c>
      <c r="B2423" s="403">
        <v>43724.636805555558</v>
      </c>
      <c r="C2423" t="s">
        <v>96</v>
      </c>
      <c r="D2423">
        <v>0.04</v>
      </c>
      <c r="E2423" t="s">
        <v>253</v>
      </c>
      <c r="F2423">
        <v>1.1020000000000001</v>
      </c>
      <c r="I2423" s="403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902</v>
      </c>
      <c r="Q2423">
        <v>975</v>
      </c>
      <c r="R2423" t="s">
        <v>96</v>
      </c>
    </row>
    <row r="2424" spans="1:18">
      <c r="A2424" s="552">
        <v>2423</v>
      </c>
      <c r="B2424" s="403">
        <v>43724.70416666667</v>
      </c>
      <c r="C2424" t="s">
        <v>96</v>
      </c>
      <c r="D2424">
        <v>0.06</v>
      </c>
      <c r="E2424" t="s">
        <v>253</v>
      </c>
      <c r="F2424">
        <v>1.1001000000000001</v>
      </c>
      <c r="I2424" s="403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903</v>
      </c>
      <c r="Q2424">
        <v>975</v>
      </c>
      <c r="R2424" t="s">
        <v>96</v>
      </c>
    </row>
    <row r="2425" spans="1:18">
      <c r="A2425" s="552">
        <v>2424</v>
      </c>
      <c r="B2425" s="403">
        <v>43724.713194444441</v>
      </c>
      <c r="C2425" t="s">
        <v>97</v>
      </c>
      <c r="D2425">
        <v>0.01</v>
      </c>
      <c r="E2425" t="s">
        <v>253</v>
      </c>
      <c r="F2425">
        <v>1.1002000000000001</v>
      </c>
      <c r="I2425" s="403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490</v>
      </c>
      <c r="Q2425">
        <v>976</v>
      </c>
      <c r="R2425" t="s">
        <v>97</v>
      </c>
    </row>
    <row r="2426" spans="1:18">
      <c r="A2426" s="552">
        <v>2425</v>
      </c>
      <c r="B2426" s="403">
        <v>43725.395833333336</v>
      </c>
      <c r="C2426" t="s">
        <v>97</v>
      </c>
      <c r="D2426">
        <v>0.01</v>
      </c>
      <c r="E2426" t="s">
        <v>253</v>
      </c>
      <c r="F2426">
        <v>1.1014999999999999</v>
      </c>
      <c r="I2426" s="403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905</v>
      </c>
      <c r="Q2426">
        <v>976</v>
      </c>
      <c r="R2426" t="s">
        <v>97</v>
      </c>
    </row>
    <row r="2427" spans="1:18">
      <c r="A2427" s="552">
        <v>2426</v>
      </c>
      <c r="B2427" s="403">
        <v>43725.595138888886</v>
      </c>
      <c r="C2427" t="s">
        <v>97</v>
      </c>
      <c r="D2427">
        <v>0.01</v>
      </c>
      <c r="E2427" t="s">
        <v>253</v>
      </c>
      <c r="F2427">
        <v>1.1028</v>
      </c>
      <c r="I2427" s="403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906</v>
      </c>
      <c r="Q2427">
        <v>976</v>
      </c>
      <c r="R2427" t="s">
        <v>97</v>
      </c>
    </row>
    <row r="2428" spans="1:18">
      <c r="A2428" s="552">
        <v>2427</v>
      </c>
      <c r="B2428" s="403">
        <v>43725.675000000003</v>
      </c>
      <c r="C2428" t="s">
        <v>97</v>
      </c>
      <c r="D2428">
        <v>0.02</v>
      </c>
      <c r="E2428" t="s">
        <v>253</v>
      </c>
      <c r="F2428">
        <v>1.1042000000000001</v>
      </c>
      <c r="I2428" s="403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907</v>
      </c>
      <c r="Q2428">
        <v>976</v>
      </c>
      <c r="R2428" t="s">
        <v>97</v>
      </c>
    </row>
    <row r="2429" spans="1:18">
      <c r="A2429" s="552">
        <v>2428</v>
      </c>
      <c r="B2429" s="403">
        <v>43725.726388888892</v>
      </c>
      <c r="C2429" t="s">
        <v>97</v>
      </c>
      <c r="D2429">
        <v>0.03</v>
      </c>
      <c r="E2429" t="s">
        <v>253</v>
      </c>
      <c r="F2429">
        <v>1.1057999999999999</v>
      </c>
      <c r="I2429" s="403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908</v>
      </c>
      <c r="Q2429">
        <v>976</v>
      </c>
      <c r="R2429" t="s">
        <v>97</v>
      </c>
    </row>
    <row r="2430" spans="1:18">
      <c r="A2430" s="552">
        <v>2429</v>
      </c>
      <c r="B2430" s="403">
        <v>43725.931250000001</v>
      </c>
      <c r="C2430" t="s">
        <v>97</v>
      </c>
      <c r="D2430">
        <v>0.04</v>
      </c>
      <c r="E2430" t="s">
        <v>253</v>
      </c>
      <c r="F2430">
        <v>1.1073999999999999</v>
      </c>
      <c r="I2430" s="403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909</v>
      </c>
      <c r="Q2430">
        <v>976</v>
      </c>
      <c r="R2430" t="s">
        <v>97</v>
      </c>
    </row>
    <row r="2431" spans="1:18">
      <c r="A2431" s="552">
        <v>2430</v>
      </c>
      <c r="B2431" s="403">
        <v>43726.377083333333</v>
      </c>
      <c r="C2431" t="s">
        <v>96</v>
      </c>
      <c r="D2431">
        <v>0.01</v>
      </c>
      <c r="E2431" t="s">
        <v>253</v>
      </c>
      <c r="F2431">
        <v>1.1053999999999999</v>
      </c>
      <c r="I2431" s="403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490</v>
      </c>
      <c r="Q2431">
        <v>977</v>
      </c>
      <c r="R2431" t="s">
        <v>96</v>
      </c>
    </row>
    <row r="2432" spans="1:18">
      <c r="A2432" s="552">
        <v>2431</v>
      </c>
      <c r="B2432" s="403">
        <v>43726.390277777777</v>
      </c>
      <c r="C2432" t="s">
        <v>96</v>
      </c>
      <c r="D2432">
        <v>0.01</v>
      </c>
      <c r="E2432" t="s">
        <v>253</v>
      </c>
      <c r="F2432">
        <v>1.1059000000000001</v>
      </c>
      <c r="I2432" s="403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490</v>
      </c>
      <c r="Q2432">
        <v>978</v>
      </c>
      <c r="R2432" t="s">
        <v>96</v>
      </c>
    </row>
    <row r="2433" spans="1:18">
      <c r="A2433" s="552">
        <v>2432</v>
      </c>
      <c r="B2433" s="403">
        <v>43726.443055555559</v>
      </c>
      <c r="C2433" t="s">
        <v>96</v>
      </c>
      <c r="D2433">
        <v>0.01</v>
      </c>
      <c r="E2433" t="s">
        <v>253</v>
      </c>
      <c r="F2433">
        <v>1.1047</v>
      </c>
      <c r="I2433" s="403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904</v>
      </c>
      <c r="Q2433">
        <v>978</v>
      </c>
      <c r="R2433" t="s">
        <v>96</v>
      </c>
    </row>
    <row r="2434" spans="1:18">
      <c r="A2434" s="552">
        <v>2433</v>
      </c>
      <c r="B2434" s="403">
        <v>43726.707638888889</v>
      </c>
      <c r="C2434" t="s">
        <v>96</v>
      </c>
      <c r="D2434">
        <v>0.01</v>
      </c>
      <c r="E2434" t="s">
        <v>253</v>
      </c>
      <c r="F2434">
        <v>1.1057999999999999</v>
      </c>
      <c r="I2434" s="403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490</v>
      </c>
      <c r="Q2434">
        <v>979</v>
      </c>
      <c r="R2434" t="s">
        <v>96</v>
      </c>
    </row>
    <row r="2435" spans="1:18">
      <c r="A2435" s="552">
        <v>2434</v>
      </c>
      <c r="B2435" s="403">
        <v>43726.85</v>
      </c>
      <c r="C2435" t="s">
        <v>96</v>
      </c>
      <c r="D2435">
        <v>0.01</v>
      </c>
      <c r="E2435" t="s">
        <v>253</v>
      </c>
      <c r="F2435">
        <v>1.1037999999999999</v>
      </c>
      <c r="I2435" s="403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910</v>
      </c>
      <c r="Q2435">
        <v>979</v>
      </c>
      <c r="R2435" t="s">
        <v>96</v>
      </c>
    </row>
    <row r="2436" spans="1:18">
      <c r="A2436" s="552">
        <v>2436</v>
      </c>
      <c r="B2436" s="403">
        <v>43726.863194444442</v>
      </c>
      <c r="C2436" t="s">
        <v>96</v>
      </c>
      <c r="D2436">
        <v>0.01</v>
      </c>
      <c r="E2436" t="s">
        <v>253</v>
      </c>
      <c r="F2436">
        <v>1.1024</v>
      </c>
      <c r="I2436" s="403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911</v>
      </c>
      <c r="Q2436">
        <v>979</v>
      </c>
      <c r="R2436" t="s">
        <v>96</v>
      </c>
    </row>
    <row r="2437" spans="1:18">
      <c r="A2437" s="552">
        <v>2435</v>
      </c>
      <c r="B2437" s="403">
        <v>43726.85</v>
      </c>
      <c r="C2437" t="s">
        <v>97</v>
      </c>
      <c r="D2437">
        <v>0.01</v>
      </c>
      <c r="E2437" t="s">
        <v>253</v>
      </c>
      <c r="F2437">
        <v>1.1035999999999999</v>
      </c>
      <c r="I2437" s="403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490</v>
      </c>
      <c r="Q2437">
        <v>980</v>
      </c>
      <c r="R2437" t="s">
        <v>97</v>
      </c>
    </row>
    <row r="2438" spans="1:18">
      <c r="A2438" s="552">
        <v>2437</v>
      </c>
      <c r="B2438" s="403">
        <v>43726.897916666669</v>
      </c>
      <c r="C2438" t="s">
        <v>97</v>
      </c>
      <c r="D2438">
        <v>0.01</v>
      </c>
      <c r="E2438" t="s">
        <v>253</v>
      </c>
      <c r="F2438">
        <v>1.1022000000000001</v>
      </c>
      <c r="I2438" s="403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490</v>
      </c>
      <c r="Q2438">
        <v>981</v>
      </c>
      <c r="R2438" t="s">
        <v>97</v>
      </c>
    </row>
    <row r="2439" spans="1:18">
      <c r="A2439" s="552">
        <v>2438</v>
      </c>
      <c r="B2439" s="403">
        <v>43726.901388888888</v>
      </c>
      <c r="C2439" t="s">
        <v>97</v>
      </c>
      <c r="D2439">
        <v>0.01</v>
      </c>
      <c r="E2439" t="s">
        <v>253</v>
      </c>
      <c r="F2439">
        <v>1.1034999999999999</v>
      </c>
      <c r="I2439" s="403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913</v>
      </c>
      <c r="Q2439">
        <v>981</v>
      </c>
      <c r="R2439" t="s">
        <v>97</v>
      </c>
    </row>
    <row r="2440" spans="1:18">
      <c r="A2440" s="552">
        <v>2439</v>
      </c>
      <c r="B2440" s="403">
        <v>43727.361805555556</v>
      </c>
      <c r="C2440" t="s">
        <v>97</v>
      </c>
      <c r="D2440">
        <v>0.01</v>
      </c>
      <c r="E2440" t="s">
        <v>253</v>
      </c>
      <c r="F2440">
        <v>1.1048</v>
      </c>
      <c r="I2440" s="403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914</v>
      </c>
      <c r="Q2440">
        <v>981</v>
      </c>
      <c r="R2440" t="s">
        <v>97</v>
      </c>
    </row>
    <row r="2441" spans="1:18">
      <c r="A2441" s="552">
        <v>2440</v>
      </c>
      <c r="B2441" s="403">
        <v>43727.420138888891</v>
      </c>
      <c r="C2441" t="s">
        <v>97</v>
      </c>
      <c r="D2441">
        <v>0.02</v>
      </c>
      <c r="E2441" t="s">
        <v>253</v>
      </c>
      <c r="F2441">
        <v>1.1062000000000001</v>
      </c>
      <c r="I2441" s="403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915</v>
      </c>
      <c r="Q2441">
        <v>981</v>
      </c>
      <c r="R2441" t="s">
        <v>97</v>
      </c>
    </row>
    <row r="2442" spans="1:18">
      <c r="A2442" s="552">
        <v>2441</v>
      </c>
      <c r="B2442" s="403">
        <v>43727.467361111114</v>
      </c>
      <c r="C2442" t="s">
        <v>96</v>
      </c>
      <c r="D2442">
        <v>0.01</v>
      </c>
      <c r="E2442" t="s">
        <v>253</v>
      </c>
      <c r="F2442">
        <v>1.1059000000000001</v>
      </c>
      <c r="I2442" s="403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490</v>
      </c>
      <c r="Q2442">
        <v>982</v>
      </c>
      <c r="R2442" t="s">
        <v>96</v>
      </c>
    </row>
    <row r="2443" spans="1:18">
      <c r="A2443" s="552">
        <v>2442</v>
      </c>
      <c r="B2443" s="403">
        <v>43727.668749999997</v>
      </c>
      <c r="C2443" t="s">
        <v>96</v>
      </c>
      <c r="D2443">
        <v>0.01</v>
      </c>
      <c r="E2443" t="s">
        <v>253</v>
      </c>
      <c r="F2443">
        <v>1.1057999999999999</v>
      </c>
      <c r="I2443" s="403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490</v>
      </c>
      <c r="Q2443">
        <v>983</v>
      </c>
      <c r="R2443" t="s">
        <v>96</v>
      </c>
    </row>
    <row r="2444" spans="1:18">
      <c r="A2444" s="552">
        <v>2443</v>
      </c>
      <c r="B2444" s="403">
        <v>43727.737500000003</v>
      </c>
      <c r="C2444" t="s">
        <v>96</v>
      </c>
      <c r="D2444">
        <v>0.01</v>
      </c>
      <c r="E2444" t="s">
        <v>253</v>
      </c>
      <c r="F2444">
        <v>1.1045</v>
      </c>
      <c r="I2444" s="403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912</v>
      </c>
      <c r="Q2444">
        <v>983</v>
      </c>
      <c r="R2444" t="s">
        <v>96</v>
      </c>
    </row>
    <row r="2445" spans="1:18">
      <c r="A2445" s="552">
        <v>2444</v>
      </c>
      <c r="B2445" s="403">
        <v>43728.622916666667</v>
      </c>
      <c r="C2445" t="s">
        <v>97</v>
      </c>
      <c r="D2445">
        <v>0.01</v>
      </c>
      <c r="E2445" t="s">
        <v>253</v>
      </c>
      <c r="F2445">
        <v>1.1021000000000001</v>
      </c>
      <c r="I2445" s="403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490</v>
      </c>
      <c r="Q2445">
        <v>984</v>
      </c>
      <c r="R2445" t="s">
        <v>97</v>
      </c>
    </row>
    <row r="2446" spans="1:18">
      <c r="A2446" s="552">
        <v>2445</v>
      </c>
      <c r="B2446" s="403">
        <v>43728.699305555558</v>
      </c>
      <c r="C2446" t="s">
        <v>97</v>
      </c>
      <c r="D2446">
        <v>0.01</v>
      </c>
      <c r="E2446" t="s">
        <v>253</v>
      </c>
      <c r="F2446">
        <v>1.101</v>
      </c>
      <c r="I2446" s="403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490</v>
      </c>
      <c r="Q2446">
        <v>985</v>
      </c>
      <c r="R2446" t="s">
        <v>97</v>
      </c>
    </row>
    <row r="2447" spans="1:18">
      <c r="A2447" s="552">
        <v>2446</v>
      </c>
      <c r="B2447" s="403">
        <v>43728.740972222222</v>
      </c>
      <c r="C2447" t="s">
        <v>97</v>
      </c>
      <c r="D2447">
        <v>0.01</v>
      </c>
      <c r="E2447" t="s">
        <v>253</v>
      </c>
      <c r="F2447">
        <v>1.1001000000000001</v>
      </c>
      <c r="I2447" s="403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504</v>
      </c>
      <c r="Q2447">
        <v>986</v>
      </c>
      <c r="R2447" t="s">
        <v>97</v>
      </c>
    </row>
    <row r="2448" spans="1:18">
      <c r="A2448" s="552">
        <v>2447</v>
      </c>
      <c r="B2448" s="403">
        <v>43728.802083333336</v>
      </c>
      <c r="C2448" t="s">
        <v>97</v>
      </c>
      <c r="D2448">
        <v>0.01</v>
      </c>
      <c r="E2448" t="s">
        <v>253</v>
      </c>
      <c r="F2448">
        <v>1.1013999999999999</v>
      </c>
      <c r="I2448" s="403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916</v>
      </c>
      <c r="Q2448">
        <v>986</v>
      </c>
      <c r="R2448" t="s">
        <v>97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03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53" bestFit="1" customWidth="1"/>
  </cols>
  <sheetData>
    <row r="1" spans="1:15" s="404" customFormat="1" ht="25.5">
      <c r="A1" s="401" t="s">
        <v>226</v>
      </c>
      <c r="B1" s="401" t="s">
        <v>225</v>
      </c>
      <c r="C1" s="401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407" t="s">
        <v>95</v>
      </c>
    </row>
    <row r="2" spans="1:15">
      <c r="A2">
        <v>1</v>
      </c>
      <c r="B2" t="s">
        <v>96</v>
      </c>
      <c r="C2">
        <v>12</v>
      </c>
      <c r="D2">
        <v>0.52</v>
      </c>
      <c r="E2">
        <v>1.4400000000000002</v>
      </c>
      <c r="F2" s="411">
        <v>43234.668055555558</v>
      </c>
      <c r="G2">
        <v>1.1986000000000001</v>
      </c>
      <c r="H2" s="411">
        <v>43241.384027777778</v>
      </c>
      <c r="I2">
        <v>1.1722999999999999</v>
      </c>
      <c r="J2" s="403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53">
        <v>5.7444444444408873</v>
      </c>
    </row>
    <row r="3" spans="1:15">
      <c r="A3">
        <v>2</v>
      </c>
      <c r="B3" s="552" t="s">
        <v>97</v>
      </c>
      <c r="C3" s="552">
        <v>1</v>
      </c>
      <c r="D3">
        <v>0.01</v>
      </c>
      <c r="E3">
        <v>0.01</v>
      </c>
      <c r="F3" s="411">
        <v>43234.675694444442</v>
      </c>
      <c r="G3">
        <v>1.1980999999999999</v>
      </c>
      <c r="H3" s="411">
        <v>43234.675694444442</v>
      </c>
      <c r="I3">
        <v>1.1980999999999999</v>
      </c>
      <c r="J3" s="403">
        <v>43234.686805555553</v>
      </c>
      <c r="K3">
        <v>1.1969000000000001</v>
      </c>
      <c r="L3">
        <v>0</v>
      </c>
      <c r="M3">
        <v>12</v>
      </c>
      <c r="N3">
        <v>1.2</v>
      </c>
      <c r="O3" s="553">
        <v>1.1111111110949423E-2</v>
      </c>
    </row>
    <row r="4" spans="1:15">
      <c r="A4" s="552">
        <v>3</v>
      </c>
      <c r="B4" s="552" t="s">
        <v>97</v>
      </c>
      <c r="C4" s="552">
        <v>1</v>
      </c>
      <c r="D4">
        <v>0.01</v>
      </c>
      <c r="E4">
        <v>0.01</v>
      </c>
      <c r="F4" s="411">
        <v>43234.731944444444</v>
      </c>
      <c r="G4">
        <v>1.1974</v>
      </c>
      <c r="H4" s="411">
        <v>43234.731944444444</v>
      </c>
      <c r="I4">
        <v>1.1974</v>
      </c>
      <c r="J4" s="403">
        <v>43234.813888888886</v>
      </c>
      <c r="K4">
        <v>1.1961999999999999</v>
      </c>
      <c r="L4">
        <v>0</v>
      </c>
      <c r="M4">
        <v>12</v>
      </c>
      <c r="N4">
        <v>1.2</v>
      </c>
      <c r="O4" s="553">
        <v>8.1944444442342501E-2</v>
      </c>
    </row>
    <row r="5" spans="1:15">
      <c r="A5" s="552">
        <v>4</v>
      </c>
      <c r="B5" s="552" t="s">
        <v>97</v>
      </c>
      <c r="C5" s="552">
        <v>1</v>
      </c>
      <c r="D5">
        <v>0.01</v>
      </c>
      <c r="E5">
        <v>0.01</v>
      </c>
      <c r="F5" s="411">
        <v>43234.853472222225</v>
      </c>
      <c r="G5">
        <v>1.1941999999999999</v>
      </c>
      <c r="H5" s="411">
        <v>43234.853472222225</v>
      </c>
      <c r="I5">
        <v>1.1941999999999999</v>
      </c>
      <c r="J5" s="403">
        <v>43234.95</v>
      </c>
      <c r="K5">
        <v>1.1930000000000001</v>
      </c>
      <c r="L5">
        <v>0</v>
      </c>
      <c r="M5">
        <v>12</v>
      </c>
      <c r="N5">
        <v>1.2</v>
      </c>
      <c r="O5" s="553">
        <v>9.6527777772280388E-2</v>
      </c>
    </row>
    <row r="6" spans="1:15">
      <c r="A6" s="552">
        <v>5</v>
      </c>
      <c r="B6" s="552" t="s">
        <v>97</v>
      </c>
      <c r="C6" s="552">
        <v>2</v>
      </c>
      <c r="D6">
        <v>0.01</v>
      </c>
      <c r="E6">
        <v>0.02</v>
      </c>
      <c r="F6" s="411">
        <v>43235.337500000001</v>
      </c>
      <c r="G6">
        <v>1.1917</v>
      </c>
      <c r="H6" s="411">
        <v>43235.374305555553</v>
      </c>
      <c r="I6">
        <v>1.1930000000000001</v>
      </c>
      <c r="J6" s="403">
        <v>43235.547222222223</v>
      </c>
      <c r="K6">
        <v>1.1912</v>
      </c>
      <c r="L6">
        <v>13</v>
      </c>
      <c r="M6">
        <v>18</v>
      </c>
      <c r="N6">
        <v>2.2999999999999998</v>
      </c>
      <c r="O6" s="553">
        <v>0.20972222222189885</v>
      </c>
    </row>
    <row r="7" spans="1:15">
      <c r="A7" s="552">
        <v>6</v>
      </c>
      <c r="B7" s="552" t="s">
        <v>97</v>
      </c>
      <c r="C7" s="552">
        <v>1</v>
      </c>
      <c r="D7">
        <v>0.01</v>
      </c>
      <c r="E7">
        <v>0.01</v>
      </c>
      <c r="F7" s="411">
        <v>43235.565972222219</v>
      </c>
      <c r="G7">
        <v>1.1889000000000001</v>
      </c>
      <c r="H7" s="411">
        <v>43235.565972222219</v>
      </c>
      <c r="I7">
        <v>1.1889000000000001</v>
      </c>
      <c r="J7" s="403">
        <v>43235.582638888889</v>
      </c>
      <c r="K7">
        <v>1.1877</v>
      </c>
      <c r="L7">
        <v>0</v>
      </c>
      <c r="M7">
        <v>12</v>
      </c>
      <c r="N7">
        <v>1.2</v>
      </c>
      <c r="O7" s="553">
        <v>1.6666666670062114E-2</v>
      </c>
    </row>
    <row r="8" spans="1:15">
      <c r="A8" s="552">
        <v>7</v>
      </c>
      <c r="B8" s="552" t="s">
        <v>97</v>
      </c>
      <c r="C8" s="552">
        <v>1</v>
      </c>
      <c r="D8">
        <v>0.01</v>
      </c>
      <c r="E8">
        <v>0.01</v>
      </c>
      <c r="F8" s="411">
        <v>43235.602083333331</v>
      </c>
      <c r="G8">
        <v>1.1887000000000001</v>
      </c>
      <c r="H8" s="411">
        <v>43235.602083333331</v>
      </c>
      <c r="I8">
        <v>1.1887000000000001</v>
      </c>
      <c r="J8" s="403">
        <v>43235.604861111111</v>
      </c>
      <c r="K8">
        <v>1.1875</v>
      </c>
      <c r="L8">
        <v>0</v>
      </c>
      <c r="M8">
        <v>12</v>
      </c>
      <c r="N8">
        <v>1.2</v>
      </c>
      <c r="O8" s="553">
        <v>2.7777777795563452E-3</v>
      </c>
    </row>
    <row r="9" spans="1:15">
      <c r="A9" s="552">
        <v>8</v>
      </c>
      <c r="B9" s="552" t="s">
        <v>97</v>
      </c>
      <c r="C9" s="552">
        <v>1</v>
      </c>
      <c r="D9">
        <v>0.01</v>
      </c>
      <c r="E9">
        <v>0.01</v>
      </c>
      <c r="F9" s="411">
        <v>43235.645138888889</v>
      </c>
      <c r="G9">
        <v>1.1838</v>
      </c>
      <c r="H9" s="411">
        <v>43235.645138888889</v>
      </c>
      <c r="I9">
        <v>1.1838</v>
      </c>
      <c r="J9" s="403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53">
        <v>1.3888888890505768E-2</v>
      </c>
    </row>
    <row r="10" spans="1:15">
      <c r="A10" s="552">
        <v>9</v>
      </c>
      <c r="B10" s="552" t="s">
        <v>97</v>
      </c>
      <c r="C10" s="552">
        <v>4</v>
      </c>
      <c r="D10">
        <v>0.02</v>
      </c>
      <c r="E10">
        <v>0.05</v>
      </c>
      <c r="F10" s="411">
        <v>43235.668749999997</v>
      </c>
      <c r="G10">
        <v>1.1832</v>
      </c>
      <c r="H10" s="411">
        <v>43235.775000000001</v>
      </c>
      <c r="I10">
        <v>1.1874</v>
      </c>
      <c r="J10" s="403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53">
        <v>0.17500000000291038</v>
      </c>
    </row>
    <row r="11" spans="1:15">
      <c r="A11" s="552">
        <v>10</v>
      </c>
      <c r="B11" s="552" t="s">
        <v>97</v>
      </c>
      <c r="C11" s="552">
        <v>2</v>
      </c>
      <c r="D11">
        <v>0.01</v>
      </c>
      <c r="E11">
        <v>0.02</v>
      </c>
      <c r="F11" s="411">
        <v>43235.854166666664</v>
      </c>
      <c r="G11">
        <v>1.1843999999999999</v>
      </c>
      <c r="H11" s="411">
        <v>43235.857638888891</v>
      </c>
      <c r="I11">
        <v>1.1856</v>
      </c>
      <c r="J11" s="403">
        <v>43235.894444444442</v>
      </c>
      <c r="K11">
        <v>1.1838</v>
      </c>
      <c r="L11">
        <v>12.000000000001819</v>
      </c>
      <c r="M11">
        <v>18</v>
      </c>
      <c r="N11">
        <v>2.4</v>
      </c>
      <c r="O11" s="553">
        <v>4.0277777778101154E-2</v>
      </c>
    </row>
    <row r="12" spans="1:15">
      <c r="A12" s="552">
        <v>11</v>
      </c>
      <c r="B12" s="552" t="s">
        <v>97</v>
      </c>
      <c r="C12" s="552">
        <v>1</v>
      </c>
      <c r="D12">
        <v>0.01</v>
      </c>
      <c r="E12">
        <v>0.01</v>
      </c>
      <c r="F12" s="411">
        <v>43235.899305555555</v>
      </c>
      <c r="G12">
        <v>1.1841999999999999</v>
      </c>
      <c r="H12" s="411">
        <v>43235.899305555555</v>
      </c>
      <c r="I12">
        <v>1.1841999999999999</v>
      </c>
      <c r="J12" s="403">
        <v>43236.009027777778</v>
      </c>
      <c r="K12">
        <v>1.1830000000000001</v>
      </c>
      <c r="L12">
        <v>0</v>
      </c>
      <c r="M12">
        <v>12</v>
      </c>
      <c r="N12">
        <v>1.22</v>
      </c>
      <c r="O12" s="553">
        <v>0.10972222222335404</v>
      </c>
    </row>
    <row r="13" spans="1:15">
      <c r="A13" s="552">
        <v>12</v>
      </c>
      <c r="B13" s="552" t="s">
        <v>97</v>
      </c>
      <c r="C13" s="552">
        <v>2</v>
      </c>
      <c r="D13">
        <v>0.01</v>
      </c>
      <c r="E13">
        <v>0.02</v>
      </c>
      <c r="F13" s="411">
        <v>43236.095138888886</v>
      </c>
      <c r="G13">
        <v>1.1828000000000001</v>
      </c>
      <c r="H13" s="411">
        <v>43236.328472222223</v>
      </c>
      <c r="I13">
        <v>1.1840999999999999</v>
      </c>
      <c r="J13" s="403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53">
        <v>0.375</v>
      </c>
    </row>
    <row r="14" spans="1:15">
      <c r="A14" s="552">
        <v>13</v>
      </c>
      <c r="B14" s="552" t="s">
        <v>97</v>
      </c>
      <c r="C14" s="552">
        <v>1</v>
      </c>
      <c r="D14">
        <v>0.01</v>
      </c>
      <c r="E14">
        <v>0.01</v>
      </c>
      <c r="F14" s="411">
        <v>43236.478472222225</v>
      </c>
      <c r="G14">
        <v>1.1812</v>
      </c>
      <c r="H14" s="411">
        <v>43236.478472222225</v>
      </c>
      <c r="I14">
        <v>1.1812</v>
      </c>
      <c r="J14" s="403">
        <v>43236.504861111112</v>
      </c>
      <c r="K14">
        <v>1.18</v>
      </c>
      <c r="L14">
        <v>0</v>
      </c>
      <c r="M14">
        <v>12</v>
      </c>
      <c r="N14">
        <v>1.2</v>
      </c>
      <c r="O14" s="553">
        <v>2.6388888887595385E-2</v>
      </c>
    </row>
    <row r="15" spans="1:15">
      <c r="A15" s="552">
        <v>14</v>
      </c>
      <c r="B15" s="552" t="s">
        <v>97</v>
      </c>
      <c r="C15" s="552">
        <v>1</v>
      </c>
      <c r="D15">
        <v>0.01</v>
      </c>
      <c r="E15">
        <v>0.01</v>
      </c>
      <c r="F15" s="411">
        <v>43236.513194444444</v>
      </c>
      <c r="G15">
        <v>1.1803999999999999</v>
      </c>
      <c r="H15" s="411">
        <v>43236.513194444444</v>
      </c>
      <c r="I15">
        <v>1.1803999999999999</v>
      </c>
      <c r="J15" s="403">
        <v>43236.521527777775</v>
      </c>
      <c r="K15">
        <v>1.1792</v>
      </c>
      <c r="L15">
        <v>0</v>
      </c>
      <c r="M15">
        <v>11.999999999998181</v>
      </c>
      <c r="N15">
        <v>1.2</v>
      </c>
      <c r="O15" s="553">
        <v>8.333333331393078E-3</v>
      </c>
    </row>
    <row r="16" spans="1:15">
      <c r="A16" s="552">
        <v>15</v>
      </c>
      <c r="B16" s="552" t="s">
        <v>97</v>
      </c>
      <c r="C16" s="552">
        <v>1</v>
      </c>
      <c r="D16">
        <v>0.01</v>
      </c>
      <c r="E16">
        <v>0.01</v>
      </c>
      <c r="F16" s="411">
        <v>43236.53402777778</v>
      </c>
      <c r="G16">
        <v>1.1787000000000001</v>
      </c>
      <c r="H16" s="411">
        <v>43236.53402777778</v>
      </c>
      <c r="I16">
        <v>1.1787000000000001</v>
      </c>
      <c r="J16" s="403">
        <v>43236.56527777778</v>
      </c>
      <c r="K16">
        <v>1.1775</v>
      </c>
      <c r="L16">
        <v>0</v>
      </c>
      <c r="M16">
        <v>12</v>
      </c>
      <c r="N16">
        <v>1.2</v>
      </c>
      <c r="O16" s="553">
        <v>3.125E-2</v>
      </c>
    </row>
    <row r="17" spans="1:15">
      <c r="A17" s="552">
        <v>16</v>
      </c>
      <c r="B17" s="552" t="s">
        <v>97</v>
      </c>
      <c r="C17" s="552">
        <v>2</v>
      </c>
      <c r="D17">
        <v>0.01</v>
      </c>
      <c r="E17">
        <v>0.02</v>
      </c>
      <c r="F17" s="411">
        <v>43236.572222222225</v>
      </c>
      <c r="G17">
        <v>1.1773</v>
      </c>
      <c r="H17" s="411">
        <v>43236.582638888889</v>
      </c>
      <c r="I17">
        <v>1.1785000000000001</v>
      </c>
      <c r="J17" s="403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53">
        <v>4.7916666662786156E-2</v>
      </c>
    </row>
    <row r="18" spans="1:15">
      <c r="A18" s="552">
        <v>17</v>
      </c>
      <c r="B18" s="552" t="s">
        <v>97</v>
      </c>
      <c r="C18" s="552">
        <v>4</v>
      </c>
      <c r="D18">
        <v>0.02</v>
      </c>
      <c r="E18">
        <v>0.05</v>
      </c>
      <c r="F18" s="411">
        <v>43236.631249999999</v>
      </c>
      <c r="G18">
        <v>1.1778</v>
      </c>
      <c r="H18" s="411">
        <v>43236.670138888891</v>
      </c>
      <c r="I18">
        <v>1.1818</v>
      </c>
      <c r="J18" s="403">
        <v>43236.706944444442</v>
      </c>
      <c r="K18">
        <v>1.1788000000000001</v>
      </c>
      <c r="L18">
        <v>40</v>
      </c>
      <c r="M18">
        <v>30</v>
      </c>
      <c r="N18">
        <v>6.8</v>
      </c>
      <c r="O18" s="553">
        <v>7.5694444443797693E-2</v>
      </c>
    </row>
    <row r="19" spans="1:15">
      <c r="A19" s="552">
        <v>18</v>
      </c>
      <c r="B19" s="552" t="s">
        <v>97</v>
      </c>
      <c r="C19" s="552">
        <v>4</v>
      </c>
      <c r="D19">
        <v>0.02</v>
      </c>
      <c r="E19">
        <v>0.05</v>
      </c>
      <c r="F19" s="411">
        <v>43236.729166666664</v>
      </c>
      <c r="G19">
        <v>1.1783999999999999</v>
      </c>
      <c r="H19" s="411">
        <v>43237.174305555556</v>
      </c>
      <c r="I19">
        <v>1.1826000000000001</v>
      </c>
      <c r="J19" s="403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53">
        <v>0.62569444444670808</v>
      </c>
    </row>
    <row r="20" spans="1:15">
      <c r="A20" s="552">
        <v>19</v>
      </c>
      <c r="B20" s="552" t="s">
        <v>97</v>
      </c>
      <c r="C20" s="552">
        <v>2</v>
      </c>
      <c r="D20">
        <v>0.01</v>
      </c>
      <c r="E20">
        <v>0.02</v>
      </c>
      <c r="F20" s="411">
        <v>43237.35833333333</v>
      </c>
      <c r="G20">
        <v>1.1800999999999999</v>
      </c>
      <c r="H20" s="411">
        <v>43237.40347222222</v>
      </c>
      <c r="I20">
        <v>1.1819999999999999</v>
      </c>
      <c r="J20" s="403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53">
        <v>0.12986111111240461</v>
      </c>
    </row>
    <row r="21" spans="1:15">
      <c r="A21" s="552">
        <v>20</v>
      </c>
      <c r="B21" s="552" t="s">
        <v>97</v>
      </c>
      <c r="C21" s="552">
        <v>1</v>
      </c>
      <c r="D21">
        <v>0.01</v>
      </c>
      <c r="E21">
        <v>0.01</v>
      </c>
      <c r="F21" s="411">
        <v>43237.506249999999</v>
      </c>
      <c r="G21">
        <v>1.1806000000000001</v>
      </c>
      <c r="H21" s="411">
        <v>43237.506249999999</v>
      </c>
      <c r="I21">
        <v>1.1806000000000001</v>
      </c>
      <c r="J21" s="403">
        <v>43237.512499999997</v>
      </c>
      <c r="K21">
        <v>1.1794</v>
      </c>
      <c r="L21">
        <v>0</v>
      </c>
      <c r="M21">
        <v>12.000000000001819</v>
      </c>
      <c r="N21">
        <v>1.2</v>
      </c>
      <c r="O21" s="553">
        <v>6.2499999985448085E-3</v>
      </c>
    </row>
    <row r="22" spans="1:15">
      <c r="A22" s="552">
        <v>21</v>
      </c>
      <c r="B22" s="552" t="s">
        <v>97</v>
      </c>
      <c r="C22" s="552">
        <v>3</v>
      </c>
      <c r="D22">
        <v>0.01</v>
      </c>
      <c r="E22">
        <v>0.03</v>
      </c>
      <c r="F22" s="411">
        <v>43237.533333333333</v>
      </c>
      <c r="G22">
        <v>1.1783999999999999</v>
      </c>
      <c r="H22" s="411">
        <v>43237.601388888892</v>
      </c>
      <c r="I22">
        <v>1.1809000000000001</v>
      </c>
      <c r="J22" s="403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53">
        <v>0.95277777777664596</v>
      </c>
    </row>
    <row r="23" spans="1:15">
      <c r="A23" s="552">
        <v>22</v>
      </c>
      <c r="B23" s="552" t="s">
        <v>97</v>
      </c>
      <c r="C23" s="552">
        <v>1</v>
      </c>
      <c r="D23">
        <v>0.01</v>
      </c>
      <c r="E23">
        <v>0.01</v>
      </c>
      <c r="F23" s="411">
        <v>43238.564583333333</v>
      </c>
      <c r="G23">
        <v>1.1778999999999999</v>
      </c>
      <c r="H23" s="411">
        <v>43238.564583333333</v>
      </c>
      <c r="I23">
        <v>1.1778999999999999</v>
      </c>
      <c r="J23" s="403">
        <v>43238.617361111108</v>
      </c>
      <c r="K23">
        <v>1.1767000000000001</v>
      </c>
      <c r="L23">
        <v>0</v>
      </c>
      <c r="M23">
        <v>12</v>
      </c>
      <c r="N23">
        <v>1.2</v>
      </c>
      <c r="O23" s="553">
        <v>5.2777777775190771E-2</v>
      </c>
    </row>
    <row r="24" spans="1:15">
      <c r="A24" s="552">
        <v>23</v>
      </c>
      <c r="B24" s="552" t="s">
        <v>97</v>
      </c>
      <c r="C24" s="552">
        <v>1</v>
      </c>
      <c r="D24">
        <v>0.01</v>
      </c>
      <c r="E24">
        <v>0.01</v>
      </c>
      <c r="F24" s="411">
        <v>43238.621527777781</v>
      </c>
      <c r="G24">
        <v>1.1763999999999999</v>
      </c>
      <c r="H24" s="411">
        <v>43238.621527777781</v>
      </c>
      <c r="I24">
        <v>1.1763999999999999</v>
      </c>
      <c r="J24" s="403">
        <v>43238.672222222223</v>
      </c>
      <c r="K24">
        <v>1.1752</v>
      </c>
      <c r="L24">
        <v>0</v>
      </c>
      <c r="M24">
        <v>11.999999999998181</v>
      </c>
      <c r="N24">
        <v>1.2</v>
      </c>
      <c r="O24" s="553">
        <v>5.0694444442342501E-2</v>
      </c>
    </row>
    <row r="25" spans="1:15">
      <c r="A25" s="552">
        <v>24</v>
      </c>
      <c r="B25" s="552" t="s">
        <v>97</v>
      </c>
      <c r="C25" s="552">
        <v>3</v>
      </c>
      <c r="D25">
        <v>0.01</v>
      </c>
      <c r="E25">
        <v>0.03</v>
      </c>
      <c r="F25" s="411">
        <v>43238.675000000003</v>
      </c>
      <c r="G25">
        <v>1.1754</v>
      </c>
      <c r="H25" s="411">
        <v>43238.755555555559</v>
      </c>
      <c r="I25">
        <v>1.1779999999999999</v>
      </c>
      <c r="J25" s="403">
        <v>43241.11041666667</v>
      </c>
      <c r="K25">
        <v>1.1754</v>
      </c>
      <c r="L25">
        <v>26</v>
      </c>
      <c r="M25">
        <v>26</v>
      </c>
      <c r="N25">
        <v>3.8600000000000003</v>
      </c>
      <c r="O25" s="553">
        <v>0.43541666666715173</v>
      </c>
    </row>
    <row r="26" spans="1:15">
      <c r="A26" s="552">
        <v>25</v>
      </c>
      <c r="B26" s="552" t="s">
        <v>97</v>
      </c>
      <c r="C26" s="552">
        <v>7</v>
      </c>
      <c r="D26">
        <v>0.06</v>
      </c>
      <c r="E26">
        <v>0.18</v>
      </c>
      <c r="F26" s="411">
        <v>43241.386111111111</v>
      </c>
      <c r="G26">
        <v>1.1726000000000001</v>
      </c>
      <c r="H26" s="411">
        <v>43242.416666666664</v>
      </c>
      <c r="I26">
        <v>1.1821999999999999</v>
      </c>
      <c r="J26" s="403">
        <v>43242.635416666664</v>
      </c>
      <c r="K26">
        <v>1.1775</v>
      </c>
      <c r="L26">
        <v>96</v>
      </c>
      <c r="M26">
        <v>47</v>
      </c>
      <c r="N26">
        <v>30.54</v>
      </c>
      <c r="O26" s="553">
        <v>1.2493055555532919</v>
      </c>
    </row>
    <row r="27" spans="1:15">
      <c r="A27" s="552">
        <v>26</v>
      </c>
      <c r="B27" s="552" t="s">
        <v>96</v>
      </c>
      <c r="C27" s="552">
        <v>1</v>
      </c>
      <c r="D27">
        <v>0.01</v>
      </c>
      <c r="E27">
        <v>0.01</v>
      </c>
      <c r="F27" s="411">
        <v>43242.445833333331</v>
      </c>
      <c r="G27">
        <v>1.1808000000000001</v>
      </c>
      <c r="H27" s="411">
        <v>43242.445833333331</v>
      </c>
      <c r="I27">
        <v>1.1808000000000001</v>
      </c>
      <c r="J27" s="403">
        <v>43242.492361111108</v>
      </c>
      <c r="K27">
        <v>1.1819999999999999</v>
      </c>
      <c r="L27">
        <v>0</v>
      </c>
      <c r="M27">
        <v>12</v>
      </c>
      <c r="N27">
        <v>1.2</v>
      </c>
      <c r="O27" s="553">
        <v>4.6527777776645962E-2</v>
      </c>
    </row>
    <row r="28" spans="1:15">
      <c r="A28" s="552">
        <v>27</v>
      </c>
      <c r="B28" s="552" t="s">
        <v>96</v>
      </c>
      <c r="C28" s="552">
        <v>1</v>
      </c>
      <c r="D28">
        <v>0.01</v>
      </c>
      <c r="E28">
        <v>0.01</v>
      </c>
      <c r="F28" s="411">
        <v>43242.558333333334</v>
      </c>
      <c r="G28">
        <v>1.1809000000000001</v>
      </c>
      <c r="H28" s="411">
        <v>43242.558333333334</v>
      </c>
      <c r="I28">
        <v>1.1809000000000001</v>
      </c>
      <c r="J28" s="403">
        <v>43242.571527777778</v>
      </c>
      <c r="K28">
        <v>1.1820999999999999</v>
      </c>
      <c r="L28">
        <v>0</v>
      </c>
      <c r="M28">
        <v>12</v>
      </c>
      <c r="N28">
        <v>1.2</v>
      </c>
      <c r="O28" s="553">
        <v>1.3194444443797693E-2</v>
      </c>
    </row>
    <row r="29" spans="1:15">
      <c r="A29" s="552">
        <v>28</v>
      </c>
      <c r="B29" s="552" t="s">
        <v>96</v>
      </c>
      <c r="C29" s="552">
        <v>12</v>
      </c>
      <c r="D29">
        <v>0.52</v>
      </c>
      <c r="E29">
        <v>1.4400000000000002</v>
      </c>
      <c r="F29" s="411">
        <v>43242.578472222223</v>
      </c>
      <c r="G29">
        <v>1.1812</v>
      </c>
      <c r="H29" s="411">
        <v>43249.439583333333</v>
      </c>
      <c r="I29">
        <v>1.1539999999999999</v>
      </c>
      <c r="J29" s="403">
        <v>43250.547222222223</v>
      </c>
      <c r="K29">
        <v>1.1634</v>
      </c>
      <c r="L29">
        <v>272</v>
      </c>
      <c r="M29">
        <v>94</v>
      </c>
      <c r="N29">
        <v>282.28000000000009</v>
      </c>
      <c r="O29" s="553">
        <v>5.96875</v>
      </c>
    </row>
    <row r="30" spans="1:15">
      <c r="A30" s="552">
        <v>29</v>
      </c>
      <c r="B30" s="552" t="s">
        <v>97</v>
      </c>
      <c r="C30" s="552">
        <v>1</v>
      </c>
      <c r="D30">
        <v>0.01</v>
      </c>
      <c r="E30">
        <v>0.01</v>
      </c>
      <c r="F30" s="411">
        <v>43242.662499999999</v>
      </c>
      <c r="G30">
        <v>1.1788000000000001</v>
      </c>
      <c r="H30" s="411">
        <v>43242.662499999999</v>
      </c>
      <c r="I30">
        <v>1.1788000000000001</v>
      </c>
      <c r="J30" s="403">
        <v>43242.673611111109</v>
      </c>
      <c r="K30">
        <v>1.1776</v>
      </c>
      <c r="L30">
        <v>0</v>
      </c>
      <c r="M30">
        <v>12</v>
      </c>
      <c r="N30">
        <v>1.2</v>
      </c>
      <c r="O30" s="553">
        <v>1.1111111110949423E-2</v>
      </c>
    </row>
    <row r="31" spans="1:15">
      <c r="A31" s="552">
        <v>30</v>
      </c>
      <c r="B31" s="552" t="s">
        <v>97</v>
      </c>
      <c r="C31" s="552">
        <v>1</v>
      </c>
      <c r="D31">
        <v>0.01</v>
      </c>
      <c r="E31">
        <v>0.01</v>
      </c>
      <c r="F31" s="411">
        <v>43242.682638888888</v>
      </c>
      <c r="G31">
        <v>1.1782999999999999</v>
      </c>
      <c r="H31" s="411">
        <v>43242.682638888888</v>
      </c>
      <c r="I31">
        <v>1.1782999999999999</v>
      </c>
      <c r="J31" s="403">
        <v>43242.706250000003</v>
      </c>
      <c r="K31">
        <v>1.1771</v>
      </c>
      <c r="L31">
        <v>0</v>
      </c>
      <c r="M31">
        <v>11.999999999998181</v>
      </c>
      <c r="N31">
        <v>1.2</v>
      </c>
      <c r="O31" s="553">
        <v>2.3611111115314998E-2</v>
      </c>
    </row>
    <row r="32" spans="1:15">
      <c r="A32" s="552">
        <v>31</v>
      </c>
      <c r="B32" s="552" t="s">
        <v>97</v>
      </c>
      <c r="C32" s="552">
        <v>2</v>
      </c>
      <c r="D32">
        <v>0.01</v>
      </c>
      <c r="E32">
        <v>0.02</v>
      </c>
      <c r="F32" s="411">
        <v>43242.711805555555</v>
      </c>
      <c r="G32">
        <v>1.1777</v>
      </c>
      <c r="H32" s="411">
        <v>43243.077777777777</v>
      </c>
      <c r="I32">
        <v>1.1789000000000001</v>
      </c>
      <c r="J32" s="403">
        <v>43243.152083333334</v>
      </c>
      <c r="K32">
        <v>1.1771</v>
      </c>
      <c r="L32">
        <v>12</v>
      </c>
      <c r="M32">
        <v>18</v>
      </c>
      <c r="N32">
        <v>2.42</v>
      </c>
      <c r="O32" s="553">
        <v>0.44027777777955635</v>
      </c>
    </row>
    <row r="33" spans="1:15">
      <c r="A33" s="552">
        <v>32</v>
      </c>
      <c r="B33" s="552" t="s">
        <v>97</v>
      </c>
      <c r="C33" s="552">
        <v>1</v>
      </c>
      <c r="D33">
        <v>0.01</v>
      </c>
      <c r="E33">
        <v>0.01</v>
      </c>
      <c r="F33" s="411">
        <v>43243.338194444441</v>
      </c>
      <c r="G33">
        <v>1.1761999999999999</v>
      </c>
      <c r="H33" s="411">
        <v>43243.338194444441</v>
      </c>
      <c r="I33">
        <v>1.1761999999999999</v>
      </c>
      <c r="J33" s="403">
        <v>43243.375694444447</v>
      </c>
      <c r="K33">
        <v>1.175</v>
      </c>
      <c r="L33">
        <v>0</v>
      </c>
      <c r="M33">
        <v>12</v>
      </c>
      <c r="N33">
        <v>1.2</v>
      </c>
      <c r="O33" s="553">
        <v>3.7500000005820766E-2</v>
      </c>
    </row>
    <row r="34" spans="1:15">
      <c r="A34" s="552">
        <v>33</v>
      </c>
      <c r="B34" s="552" t="s">
        <v>97</v>
      </c>
      <c r="C34" s="552">
        <v>2</v>
      </c>
      <c r="D34">
        <v>0.01</v>
      </c>
      <c r="E34">
        <v>0.02</v>
      </c>
      <c r="F34" s="411">
        <v>43243.383333333331</v>
      </c>
      <c r="G34">
        <v>1.1739999999999999</v>
      </c>
      <c r="H34" s="411">
        <v>43243.394444444442</v>
      </c>
      <c r="I34">
        <v>1.1752</v>
      </c>
      <c r="J34" s="403">
        <v>43243.395833333336</v>
      </c>
      <c r="K34">
        <v>1.1734</v>
      </c>
      <c r="L34">
        <v>12</v>
      </c>
      <c r="M34">
        <v>18</v>
      </c>
      <c r="N34">
        <v>2.4</v>
      </c>
      <c r="O34" s="553">
        <v>1.2500000004365575E-2</v>
      </c>
    </row>
    <row r="35" spans="1:15">
      <c r="A35" s="552">
        <v>34</v>
      </c>
      <c r="B35" s="552" t="s">
        <v>97</v>
      </c>
      <c r="C35" s="552">
        <v>3</v>
      </c>
      <c r="D35">
        <v>0.01</v>
      </c>
      <c r="E35">
        <v>0.03</v>
      </c>
      <c r="F35" s="411">
        <v>43243.423611111109</v>
      </c>
      <c r="G35">
        <v>1.1707000000000001</v>
      </c>
      <c r="H35" s="411">
        <v>43243.463194444441</v>
      </c>
      <c r="I35">
        <v>1.1733</v>
      </c>
      <c r="J35" s="403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53">
        <v>0.12569444444670808</v>
      </c>
    </row>
    <row r="36" spans="1:15">
      <c r="A36" s="552">
        <v>35</v>
      </c>
      <c r="B36" s="552" t="s">
        <v>97</v>
      </c>
      <c r="C36" s="552">
        <v>1</v>
      </c>
      <c r="D36">
        <v>0.01</v>
      </c>
      <c r="E36">
        <v>0.01</v>
      </c>
      <c r="F36" s="411">
        <v>43243.557638888888</v>
      </c>
      <c r="G36">
        <v>1.1708000000000001</v>
      </c>
      <c r="H36" s="411">
        <v>43243.557638888888</v>
      </c>
      <c r="I36">
        <v>1.1708000000000001</v>
      </c>
      <c r="J36" s="403">
        <v>43243.570833333331</v>
      </c>
      <c r="K36">
        <v>1.1696</v>
      </c>
      <c r="L36">
        <v>0</v>
      </c>
      <c r="M36">
        <v>12</v>
      </c>
      <c r="N36">
        <v>1.2</v>
      </c>
      <c r="O36" s="553">
        <v>1.3194444443797693E-2</v>
      </c>
    </row>
    <row r="37" spans="1:15">
      <c r="A37" s="552">
        <v>36</v>
      </c>
      <c r="B37" s="552" t="s">
        <v>97</v>
      </c>
      <c r="C37" s="552">
        <v>2</v>
      </c>
      <c r="D37">
        <v>0.01</v>
      </c>
      <c r="E37">
        <v>0.02</v>
      </c>
      <c r="F37" s="411">
        <v>43243.57916666667</v>
      </c>
      <c r="G37">
        <v>1.1698</v>
      </c>
      <c r="H37" s="411">
        <v>43243.611111111109</v>
      </c>
      <c r="I37">
        <v>1.171</v>
      </c>
      <c r="J37" s="403">
        <v>43243.625694444447</v>
      </c>
      <c r="K37">
        <v>1.1692</v>
      </c>
      <c r="L37">
        <v>12</v>
      </c>
      <c r="M37">
        <v>18</v>
      </c>
      <c r="N37">
        <v>2.4</v>
      </c>
      <c r="O37" s="553">
        <v>4.6527777776645962E-2</v>
      </c>
    </row>
    <row r="38" spans="1:15">
      <c r="A38" s="552">
        <v>37</v>
      </c>
      <c r="B38" s="552" t="s">
        <v>97</v>
      </c>
      <c r="C38" s="552">
        <v>2</v>
      </c>
      <c r="D38">
        <v>0.01</v>
      </c>
      <c r="E38">
        <v>0.02</v>
      </c>
      <c r="F38" s="411">
        <v>43243.630555555559</v>
      </c>
      <c r="G38">
        <v>1.1693</v>
      </c>
      <c r="H38" s="411">
        <v>43243.638194444444</v>
      </c>
      <c r="I38">
        <v>1.1707000000000001</v>
      </c>
      <c r="J38" s="403">
        <v>43243.797222222223</v>
      </c>
      <c r="K38">
        <v>1.1688000000000001</v>
      </c>
      <c r="L38">
        <v>14</v>
      </c>
      <c r="M38">
        <v>19</v>
      </c>
      <c r="N38">
        <v>2.4</v>
      </c>
      <c r="O38" s="553">
        <v>0.16666666666424135</v>
      </c>
    </row>
    <row r="39" spans="1:15">
      <c r="A39" s="552">
        <v>38</v>
      </c>
      <c r="B39" s="552" t="s">
        <v>97</v>
      </c>
      <c r="C39" s="552">
        <v>4</v>
      </c>
      <c r="D39">
        <v>0.02</v>
      </c>
      <c r="E39">
        <v>0.05</v>
      </c>
      <c r="F39" s="411">
        <v>43243.813194444447</v>
      </c>
      <c r="G39">
        <v>1.1682999999999999</v>
      </c>
      <c r="H39" s="411">
        <v>43244.434027777781</v>
      </c>
      <c r="I39">
        <v>1.1735</v>
      </c>
      <c r="J39" s="403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53">
        <v>1.5208333333284827</v>
      </c>
    </row>
    <row r="40" spans="1:15">
      <c r="A40" s="552">
        <v>39</v>
      </c>
      <c r="B40" s="552" t="s">
        <v>97</v>
      </c>
      <c r="C40" s="552">
        <v>1</v>
      </c>
      <c r="D40">
        <v>0.01</v>
      </c>
      <c r="E40">
        <v>0.01</v>
      </c>
      <c r="F40" s="411">
        <v>43245.34652777778</v>
      </c>
      <c r="G40">
        <v>1.1706000000000001</v>
      </c>
      <c r="H40" s="411">
        <v>43245.34652777778</v>
      </c>
      <c r="I40">
        <v>1.1706000000000001</v>
      </c>
      <c r="J40" s="403">
        <v>43245.379861111112</v>
      </c>
      <c r="K40">
        <v>1.1694</v>
      </c>
      <c r="L40">
        <v>0</v>
      </c>
      <c r="M40">
        <v>12</v>
      </c>
      <c r="N40">
        <v>1.2</v>
      </c>
      <c r="O40" s="553">
        <v>3.3333333332848269E-2</v>
      </c>
    </row>
    <row r="41" spans="1:15">
      <c r="A41" s="552">
        <v>40</v>
      </c>
      <c r="B41" s="552" t="s">
        <v>97</v>
      </c>
      <c r="C41" s="552">
        <v>3</v>
      </c>
      <c r="D41">
        <v>0.01</v>
      </c>
      <c r="E41">
        <v>0.03</v>
      </c>
      <c r="F41" s="411">
        <v>43245.40347222222</v>
      </c>
      <c r="G41">
        <v>1.1693</v>
      </c>
      <c r="H41" s="411">
        <v>43245.451388888891</v>
      </c>
      <c r="I41">
        <v>1.1718999999999999</v>
      </c>
      <c r="J41" s="403">
        <v>43245.572916666664</v>
      </c>
      <c r="K41">
        <v>1.1693</v>
      </c>
      <c r="L41">
        <v>26</v>
      </c>
      <c r="M41">
        <v>26</v>
      </c>
      <c r="N41">
        <v>3.8</v>
      </c>
      <c r="O41" s="553">
        <v>0.16944444444379769</v>
      </c>
    </row>
    <row r="42" spans="1:15">
      <c r="A42" s="552">
        <v>41</v>
      </c>
      <c r="B42" s="552" t="s">
        <v>97</v>
      </c>
      <c r="C42" s="552">
        <v>1</v>
      </c>
      <c r="D42">
        <v>0.01</v>
      </c>
      <c r="E42">
        <v>0.01</v>
      </c>
      <c r="F42" s="411">
        <v>43245.587500000001</v>
      </c>
      <c r="G42">
        <v>1.167</v>
      </c>
      <c r="H42" s="411">
        <v>43245.587500000001</v>
      </c>
      <c r="I42">
        <v>1.167</v>
      </c>
      <c r="J42" s="403">
        <v>43245.637499999997</v>
      </c>
      <c r="K42">
        <v>1.1657999999999999</v>
      </c>
      <c r="L42">
        <v>0</v>
      </c>
      <c r="M42">
        <v>12</v>
      </c>
      <c r="N42">
        <v>1.2</v>
      </c>
      <c r="O42" s="553">
        <v>4.9999999995634425E-2</v>
      </c>
    </row>
    <row r="43" spans="1:15">
      <c r="A43" s="552">
        <v>42</v>
      </c>
      <c r="B43" s="552" t="s">
        <v>97</v>
      </c>
      <c r="C43" s="552">
        <v>2</v>
      </c>
      <c r="D43">
        <v>0.01</v>
      </c>
      <c r="E43">
        <v>0.02</v>
      </c>
      <c r="F43" s="411">
        <v>43245.648611111108</v>
      </c>
      <c r="G43">
        <v>1.1657999999999999</v>
      </c>
      <c r="H43" s="411">
        <v>43245.794444444444</v>
      </c>
      <c r="I43">
        <v>1.167</v>
      </c>
      <c r="J43" s="403">
        <v>43245.947222222225</v>
      </c>
      <c r="K43">
        <v>1.1652</v>
      </c>
      <c r="L43">
        <v>12</v>
      </c>
      <c r="M43">
        <v>18</v>
      </c>
      <c r="N43">
        <v>2.4</v>
      </c>
      <c r="O43" s="553">
        <v>0.29861111111677019</v>
      </c>
    </row>
    <row r="44" spans="1:15">
      <c r="A44" s="552">
        <v>43</v>
      </c>
      <c r="B44" s="552" t="s">
        <v>97</v>
      </c>
      <c r="C44" s="552">
        <v>5</v>
      </c>
      <c r="D44">
        <v>0.04</v>
      </c>
      <c r="E44">
        <v>0.11000000000000001</v>
      </c>
      <c r="F44" s="411">
        <v>43245.955555555556</v>
      </c>
      <c r="G44">
        <v>1.165</v>
      </c>
      <c r="H44" s="411">
        <v>43248.326388888891</v>
      </c>
      <c r="I44">
        <v>1.1727000000000001</v>
      </c>
      <c r="J44" s="403">
        <v>43248.406944444447</v>
      </c>
      <c r="K44">
        <v>1.169</v>
      </c>
      <c r="L44">
        <v>77</v>
      </c>
      <c r="M44">
        <v>37</v>
      </c>
      <c r="N44">
        <v>17.52</v>
      </c>
      <c r="O44" s="553">
        <v>0.45138888889050577</v>
      </c>
    </row>
    <row r="45" spans="1:15">
      <c r="A45" s="552">
        <v>44</v>
      </c>
      <c r="B45" s="552" t="s">
        <v>97</v>
      </c>
      <c r="C45" s="552">
        <v>1</v>
      </c>
      <c r="D45">
        <v>0.01</v>
      </c>
      <c r="E45">
        <v>0.01</v>
      </c>
      <c r="F45" s="411">
        <v>43248.478472222225</v>
      </c>
      <c r="G45">
        <v>1.1671</v>
      </c>
      <c r="H45" s="411">
        <v>43248.478472222225</v>
      </c>
      <c r="I45">
        <v>1.1671</v>
      </c>
      <c r="J45" s="403">
        <v>43248.501388888886</v>
      </c>
      <c r="K45">
        <v>1.1658999999999999</v>
      </c>
      <c r="L45">
        <v>0</v>
      </c>
      <c r="M45">
        <v>12</v>
      </c>
      <c r="N45">
        <v>1.2</v>
      </c>
      <c r="O45" s="553">
        <v>2.2916666661330964E-2</v>
      </c>
    </row>
    <row r="46" spans="1:15">
      <c r="A46" s="552">
        <v>45</v>
      </c>
      <c r="B46" s="552" t="s">
        <v>97</v>
      </c>
      <c r="C46" s="552">
        <v>1</v>
      </c>
      <c r="D46">
        <v>0.01</v>
      </c>
      <c r="E46">
        <v>0.01</v>
      </c>
      <c r="F46" s="411">
        <v>43248.506249999999</v>
      </c>
      <c r="G46">
        <v>1.1649</v>
      </c>
      <c r="H46" s="411">
        <v>43248.506249999999</v>
      </c>
      <c r="I46">
        <v>1.1649</v>
      </c>
      <c r="J46" s="403">
        <v>43248.561805555553</v>
      </c>
      <c r="K46">
        <v>1.1637</v>
      </c>
      <c r="L46">
        <v>0</v>
      </c>
      <c r="M46">
        <v>12</v>
      </c>
      <c r="N46">
        <v>1.2</v>
      </c>
      <c r="O46" s="553">
        <v>5.5555555554747116E-2</v>
      </c>
    </row>
    <row r="47" spans="1:15">
      <c r="A47" s="552">
        <v>46</v>
      </c>
      <c r="B47" s="552" t="s">
        <v>97</v>
      </c>
      <c r="C47" s="552">
        <v>2</v>
      </c>
      <c r="D47">
        <v>0.01</v>
      </c>
      <c r="E47">
        <v>0.02</v>
      </c>
      <c r="F47" s="411">
        <v>43248.681250000001</v>
      </c>
      <c r="G47">
        <v>1.1623000000000001</v>
      </c>
      <c r="H47" s="411">
        <v>43249.335416666669</v>
      </c>
      <c r="I47">
        <v>1.1636</v>
      </c>
      <c r="J47" s="403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53">
        <v>0.66527777777810115</v>
      </c>
    </row>
    <row r="48" spans="1:15">
      <c r="A48" s="552">
        <v>47</v>
      </c>
      <c r="B48" s="552" t="s">
        <v>97</v>
      </c>
      <c r="C48" s="552">
        <v>1</v>
      </c>
      <c r="D48">
        <v>0.01</v>
      </c>
      <c r="E48">
        <v>0.01</v>
      </c>
      <c r="F48" s="411">
        <v>43249.365972222222</v>
      </c>
      <c r="G48">
        <v>1.1592</v>
      </c>
      <c r="H48" s="411">
        <v>43249.365972222222</v>
      </c>
      <c r="I48">
        <v>1.1592</v>
      </c>
      <c r="J48" s="403">
        <v>43249.4</v>
      </c>
      <c r="K48">
        <v>1.1579999999999999</v>
      </c>
      <c r="L48">
        <v>0</v>
      </c>
      <c r="M48">
        <v>12</v>
      </c>
      <c r="N48">
        <v>1.2</v>
      </c>
      <c r="O48" s="553">
        <v>3.4027777779556345E-2</v>
      </c>
    </row>
    <row r="49" spans="1:15">
      <c r="A49" s="552">
        <v>48</v>
      </c>
      <c r="B49" s="552" t="s">
        <v>97</v>
      </c>
      <c r="C49" s="552">
        <v>1</v>
      </c>
      <c r="D49">
        <v>0.01</v>
      </c>
      <c r="E49">
        <v>0.01</v>
      </c>
      <c r="F49" s="411">
        <v>43249.447222222225</v>
      </c>
      <c r="G49">
        <v>1.1541999999999999</v>
      </c>
      <c r="H49" s="411">
        <v>43249.447222222225</v>
      </c>
      <c r="I49">
        <v>1.1541999999999999</v>
      </c>
      <c r="J49" s="403">
        <v>43249.479166666664</v>
      </c>
      <c r="K49">
        <v>1.153</v>
      </c>
      <c r="L49">
        <v>0</v>
      </c>
      <c r="M49">
        <v>11.999999999998181</v>
      </c>
      <c r="N49">
        <v>1.2</v>
      </c>
      <c r="O49" s="553">
        <v>3.1944444439432118E-2</v>
      </c>
    </row>
    <row r="50" spans="1:15">
      <c r="A50" s="552">
        <v>49</v>
      </c>
      <c r="B50" s="552" t="s">
        <v>97</v>
      </c>
      <c r="C50" s="552">
        <v>5</v>
      </c>
      <c r="D50">
        <v>0.03</v>
      </c>
      <c r="E50">
        <v>0.08</v>
      </c>
      <c r="F50" s="411">
        <v>43249.493055555555</v>
      </c>
      <c r="G50">
        <v>1.1516999999999999</v>
      </c>
      <c r="H50" s="411">
        <v>43249.618750000001</v>
      </c>
      <c r="I50">
        <v>1.1573</v>
      </c>
      <c r="J50" s="403">
        <v>43249.801388888889</v>
      </c>
      <c r="K50">
        <v>1.1537999999999999</v>
      </c>
      <c r="L50">
        <v>56</v>
      </c>
      <c r="M50">
        <v>35</v>
      </c>
      <c r="N50">
        <v>12.1</v>
      </c>
      <c r="O50" s="553">
        <v>0.30833333333430346</v>
      </c>
    </row>
    <row r="51" spans="1:15">
      <c r="A51" s="552">
        <v>50</v>
      </c>
      <c r="B51" s="552" t="s">
        <v>97</v>
      </c>
      <c r="C51" s="552">
        <v>3</v>
      </c>
      <c r="D51">
        <v>0.01</v>
      </c>
      <c r="E51">
        <v>0.03</v>
      </c>
      <c r="F51" s="411">
        <v>43249.810416666667</v>
      </c>
      <c r="G51">
        <v>1.1521999999999999</v>
      </c>
      <c r="H51" s="411">
        <v>43250.01458333333</v>
      </c>
      <c r="I51">
        <v>1.1547000000000001</v>
      </c>
      <c r="J51" s="403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53">
        <v>0.38333333333139308</v>
      </c>
    </row>
    <row r="52" spans="1:15">
      <c r="A52" s="552">
        <v>51</v>
      </c>
      <c r="B52" s="552" t="s">
        <v>97</v>
      </c>
      <c r="C52" s="552">
        <v>10</v>
      </c>
      <c r="D52">
        <v>0.2</v>
      </c>
      <c r="E52">
        <v>0.60000000000000009</v>
      </c>
      <c r="F52" s="411">
        <v>43250.200694444444</v>
      </c>
      <c r="G52">
        <v>1.1521999999999999</v>
      </c>
      <c r="H52" s="411">
        <v>43251.402777777781</v>
      </c>
      <c r="I52">
        <v>1.1701999999999999</v>
      </c>
      <c r="J52" s="403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53">
        <v>2.476388888891961</v>
      </c>
    </row>
    <row r="53" spans="1:15">
      <c r="A53" s="552">
        <v>52</v>
      </c>
      <c r="B53" s="552" t="s">
        <v>96</v>
      </c>
      <c r="C53" s="552">
        <v>1</v>
      </c>
      <c r="D53">
        <v>0.01</v>
      </c>
      <c r="E53">
        <v>0.01</v>
      </c>
      <c r="F53" s="411">
        <v>43250.554166666669</v>
      </c>
      <c r="G53">
        <v>1.1633</v>
      </c>
      <c r="H53" s="411">
        <v>43250.554166666669</v>
      </c>
      <c r="I53">
        <v>1.1633</v>
      </c>
      <c r="J53" s="403">
        <v>43250.587500000001</v>
      </c>
      <c r="K53">
        <v>1.1645000000000001</v>
      </c>
      <c r="L53">
        <v>0</v>
      </c>
      <c r="M53">
        <v>12</v>
      </c>
      <c r="N53">
        <v>1.2</v>
      </c>
      <c r="O53" s="553">
        <v>3.3333333332848269E-2</v>
      </c>
    </row>
    <row r="54" spans="1:15">
      <c r="A54" s="552">
        <v>53</v>
      </c>
      <c r="B54" s="552" t="s">
        <v>96</v>
      </c>
      <c r="C54" s="552">
        <v>4</v>
      </c>
      <c r="D54">
        <v>0.02</v>
      </c>
      <c r="E54">
        <v>0.05</v>
      </c>
      <c r="F54" s="411">
        <v>43250.592361111114</v>
      </c>
      <c r="G54">
        <v>1.1637999999999999</v>
      </c>
      <c r="H54" s="411">
        <v>43250.69027777778</v>
      </c>
      <c r="I54">
        <v>1.1597999999999999</v>
      </c>
      <c r="J54" s="403">
        <v>43250.725694444445</v>
      </c>
      <c r="K54">
        <v>1.1628000000000001</v>
      </c>
      <c r="L54">
        <v>40</v>
      </c>
      <c r="M54">
        <v>30</v>
      </c>
      <c r="N54">
        <v>6.9</v>
      </c>
      <c r="O54" s="553">
        <v>0.13333333333139308</v>
      </c>
    </row>
    <row r="55" spans="1:15">
      <c r="A55" s="552">
        <v>54</v>
      </c>
      <c r="B55" s="552" t="s">
        <v>96</v>
      </c>
      <c r="C55" s="552">
        <v>1</v>
      </c>
      <c r="D55">
        <v>0.01</v>
      </c>
      <c r="E55">
        <v>0.01</v>
      </c>
      <c r="F55" s="411">
        <v>43250.736805555556</v>
      </c>
      <c r="G55">
        <v>1.165</v>
      </c>
      <c r="H55" s="411">
        <v>43250.736805555556</v>
      </c>
      <c r="I55">
        <v>1.165</v>
      </c>
      <c r="J55" s="403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53">
        <v>6.2499999985448085E-3</v>
      </c>
    </row>
    <row r="56" spans="1:15">
      <c r="A56" s="552">
        <v>55</v>
      </c>
      <c r="B56" s="552" t="s">
        <v>96</v>
      </c>
      <c r="C56" s="552">
        <v>2</v>
      </c>
      <c r="D56">
        <v>0.01</v>
      </c>
      <c r="E56">
        <v>0.02</v>
      </c>
      <c r="F56" s="411">
        <v>43250.753472222219</v>
      </c>
      <c r="G56">
        <v>1.1664000000000001</v>
      </c>
      <c r="H56" s="411">
        <v>43250.828472222223</v>
      </c>
      <c r="I56">
        <v>1.1652</v>
      </c>
      <c r="J56" s="403">
        <v>43251.315972222219</v>
      </c>
      <c r="K56">
        <v>1.1674</v>
      </c>
      <c r="L56">
        <v>12.000000000001819</v>
      </c>
      <c r="M56">
        <v>22</v>
      </c>
      <c r="N56">
        <v>2.46</v>
      </c>
      <c r="O56" s="553">
        <v>0.5625</v>
      </c>
    </row>
    <row r="57" spans="1:15">
      <c r="A57" s="552">
        <v>56</v>
      </c>
      <c r="B57" s="552" t="s">
        <v>96</v>
      </c>
      <c r="C57" s="552">
        <v>2</v>
      </c>
      <c r="D57">
        <v>0.01</v>
      </c>
      <c r="E57">
        <v>0.02</v>
      </c>
      <c r="F57" s="411">
        <v>43251.322222222225</v>
      </c>
      <c r="G57">
        <v>1.1684000000000001</v>
      </c>
      <c r="H57" s="411">
        <v>43251.359722222223</v>
      </c>
      <c r="I57">
        <v>1.1672</v>
      </c>
      <c r="J57" s="403">
        <v>43251.366666666669</v>
      </c>
      <c r="K57">
        <v>1.169</v>
      </c>
      <c r="L57">
        <v>12.000000000001819</v>
      </c>
      <c r="M57">
        <v>18</v>
      </c>
      <c r="N57">
        <v>2.4</v>
      </c>
      <c r="O57" s="553">
        <v>4.4444444443797693E-2</v>
      </c>
    </row>
    <row r="58" spans="1:15">
      <c r="A58" s="552">
        <v>57</v>
      </c>
      <c r="B58" s="552" t="s">
        <v>96</v>
      </c>
      <c r="C58" s="552">
        <v>1</v>
      </c>
      <c r="D58">
        <v>0.01</v>
      </c>
      <c r="E58">
        <v>0.01</v>
      </c>
      <c r="F58" s="411">
        <v>43251.375</v>
      </c>
      <c r="G58">
        <v>1.1684000000000001</v>
      </c>
      <c r="H58" s="411">
        <v>43251.375</v>
      </c>
      <c r="I58">
        <v>1.1684000000000001</v>
      </c>
      <c r="J58" s="403">
        <v>43251.396527777775</v>
      </c>
      <c r="K58">
        <v>1.1696</v>
      </c>
      <c r="L58">
        <v>0</v>
      </c>
      <c r="M58">
        <v>11.999999999998181</v>
      </c>
      <c r="N58">
        <v>1.2</v>
      </c>
      <c r="O58" s="553">
        <v>2.1527777775190771E-2</v>
      </c>
    </row>
    <row r="59" spans="1:15">
      <c r="A59" s="552">
        <v>58</v>
      </c>
      <c r="B59" s="552" t="s">
        <v>96</v>
      </c>
      <c r="C59" s="552">
        <v>1</v>
      </c>
      <c r="D59">
        <v>0.01</v>
      </c>
      <c r="E59">
        <v>0.01</v>
      </c>
      <c r="F59" s="411">
        <v>43251.417361111111</v>
      </c>
      <c r="G59">
        <v>1.1709000000000001</v>
      </c>
      <c r="H59" s="411">
        <v>43251.417361111111</v>
      </c>
      <c r="I59">
        <v>1.1709000000000001</v>
      </c>
      <c r="J59" s="403">
        <v>43251.430555555555</v>
      </c>
      <c r="K59">
        <v>1.1720999999999999</v>
      </c>
      <c r="L59">
        <v>0</v>
      </c>
      <c r="M59">
        <v>12</v>
      </c>
      <c r="N59">
        <v>1.2</v>
      </c>
      <c r="O59" s="553">
        <v>1.3194444443797693E-2</v>
      </c>
    </row>
    <row r="60" spans="1:15">
      <c r="A60" s="552">
        <v>59</v>
      </c>
      <c r="B60" s="552" t="s">
        <v>96</v>
      </c>
      <c r="C60" s="552">
        <v>5</v>
      </c>
      <c r="D60">
        <v>0.03</v>
      </c>
      <c r="E60">
        <v>0.08</v>
      </c>
      <c r="F60" s="411">
        <v>43251.461805555555</v>
      </c>
      <c r="G60">
        <v>1.1708000000000001</v>
      </c>
      <c r="H60" s="411">
        <v>43251.725694444445</v>
      </c>
      <c r="I60">
        <v>1.1651</v>
      </c>
      <c r="J60" s="403">
        <v>43251.736111111109</v>
      </c>
      <c r="K60">
        <v>1.1687000000000001</v>
      </c>
      <c r="L60">
        <v>57</v>
      </c>
      <c r="M60">
        <v>36</v>
      </c>
      <c r="N60">
        <v>12.4</v>
      </c>
      <c r="O60" s="553">
        <v>0.27430555555474712</v>
      </c>
    </row>
    <row r="61" spans="1:15">
      <c r="A61" s="552">
        <v>60</v>
      </c>
      <c r="B61" s="552" t="s">
        <v>96</v>
      </c>
      <c r="C61" s="552">
        <v>3</v>
      </c>
      <c r="D61">
        <v>0.01</v>
      </c>
      <c r="E61">
        <v>0.03</v>
      </c>
      <c r="F61" s="411">
        <v>43251.740972222222</v>
      </c>
      <c r="G61">
        <v>1.1686000000000001</v>
      </c>
      <c r="H61" s="411">
        <v>43251.763194444444</v>
      </c>
      <c r="I61">
        <v>1.1660999999999999</v>
      </c>
      <c r="J61" s="403">
        <v>43251.796527777777</v>
      </c>
      <c r="K61">
        <v>1.1687000000000001</v>
      </c>
      <c r="L61">
        <v>25</v>
      </c>
      <c r="M61">
        <v>26</v>
      </c>
      <c r="N61">
        <v>4</v>
      </c>
      <c r="O61" s="553">
        <v>5.5555555554747116E-2</v>
      </c>
    </row>
    <row r="62" spans="1:15">
      <c r="A62" s="552">
        <v>61</v>
      </c>
      <c r="B62" s="552" t="s">
        <v>96</v>
      </c>
      <c r="C62" s="552">
        <v>1</v>
      </c>
      <c r="D62">
        <v>0.01</v>
      </c>
      <c r="E62">
        <v>0.01</v>
      </c>
      <c r="F62" s="411">
        <v>43251.804861111108</v>
      </c>
      <c r="G62">
        <v>1.1673</v>
      </c>
      <c r="H62" s="411">
        <v>43251.804861111108</v>
      </c>
      <c r="I62">
        <v>1.1673</v>
      </c>
      <c r="J62" s="403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53">
        <v>9.0277777781011537E-3</v>
      </c>
    </row>
    <row r="63" spans="1:15">
      <c r="A63" s="552">
        <v>62</v>
      </c>
      <c r="B63" s="552" t="s">
        <v>96</v>
      </c>
      <c r="C63" s="552">
        <v>1</v>
      </c>
      <c r="D63">
        <v>0.01</v>
      </c>
      <c r="E63">
        <v>0.01</v>
      </c>
      <c r="F63" s="411">
        <v>43251.959027777775</v>
      </c>
      <c r="G63">
        <v>1.169</v>
      </c>
      <c r="H63" s="411">
        <v>43251.959027777775</v>
      </c>
      <c r="I63">
        <v>1.169</v>
      </c>
      <c r="J63" s="403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53">
        <v>6.9444444445252884E-2</v>
      </c>
    </row>
    <row r="64" spans="1:15">
      <c r="A64" s="552">
        <v>63</v>
      </c>
      <c r="B64" s="552" t="s">
        <v>96</v>
      </c>
      <c r="C64" s="552">
        <v>3</v>
      </c>
      <c r="D64">
        <v>0.01</v>
      </c>
      <c r="E64">
        <v>0.03</v>
      </c>
      <c r="F64" s="411">
        <v>43252.043055555558</v>
      </c>
      <c r="G64">
        <v>1.1701999999999999</v>
      </c>
      <c r="H64" s="411">
        <v>43252.294444444444</v>
      </c>
      <c r="I64">
        <v>1.1676</v>
      </c>
      <c r="J64" s="403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53">
        <v>0.35555555555038154</v>
      </c>
    </row>
    <row r="65" spans="1:15">
      <c r="A65" s="552">
        <v>64</v>
      </c>
      <c r="B65" s="552" t="s">
        <v>96</v>
      </c>
      <c r="C65" s="552">
        <v>1</v>
      </c>
      <c r="D65">
        <v>0.01</v>
      </c>
      <c r="E65">
        <v>0.01</v>
      </c>
      <c r="F65" s="411">
        <v>43252.411111111112</v>
      </c>
      <c r="G65">
        <v>1.169</v>
      </c>
      <c r="H65" s="411">
        <v>43252.411111111112</v>
      </c>
      <c r="I65">
        <v>1.169</v>
      </c>
      <c r="J65" s="403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53">
        <v>8.819444444088731E-2</v>
      </c>
    </row>
    <row r="66" spans="1:15">
      <c r="A66" s="552">
        <v>65</v>
      </c>
      <c r="B66" s="552" t="s">
        <v>96</v>
      </c>
      <c r="C66" s="552">
        <v>5</v>
      </c>
      <c r="D66">
        <v>0.03</v>
      </c>
      <c r="E66">
        <v>0.08</v>
      </c>
      <c r="F66" s="411">
        <v>43252.509722222225</v>
      </c>
      <c r="G66">
        <v>1.1708000000000001</v>
      </c>
      <c r="H66" s="411">
        <v>43252.677083333336</v>
      </c>
      <c r="I66">
        <v>1.1641999999999999</v>
      </c>
      <c r="J66" s="403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53">
        <v>0.63888888888322981</v>
      </c>
    </row>
    <row r="67" spans="1:15">
      <c r="A67" s="552">
        <v>66</v>
      </c>
      <c r="B67" s="552" t="s">
        <v>97</v>
      </c>
      <c r="C67" s="552">
        <v>8</v>
      </c>
      <c r="D67">
        <v>0.09</v>
      </c>
      <c r="E67">
        <v>0.26999999999999996</v>
      </c>
      <c r="F67" s="411">
        <v>43252.682638888888</v>
      </c>
      <c r="G67">
        <v>1.1655</v>
      </c>
      <c r="H67" s="411">
        <v>43258.629861111112</v>
      </c>
      <c r="I67">
        <v>1.1825000000000001</v>
      </c>
      <c r="J67" s="403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53">
        <v>4.8194444444452529</v>
      </c>
    </row>
    <row r="68" spans="1:15">
      <c r="A68" s="552">
        <v>67</v>
      </c>
      <c r="B68" s="552" t="s">
        <v>96</v>
      </c>
      <c r="C68" s="552">
        <v>1</v>
      </c>
      <c r="D68">
        <v>0.01</v>
      </c>
      <c r="E68">
        <v>0.01</v>
      </c>
      <c r="F68" s="411">
        <v>43255.340277777781</v>
      </c>
      <c r="G68">
        <v>1.1685000000000001</v>
      </c>
      <c r="H68" s="411">
        <v>43255.340277777781</v>
      </c>
      <c r="I68">
        <v>1.1685000000000001</v>
      </c>
      <c r="J68" s="403">
        <v>43255.386111111111</v>
      </c>
      <c r="K68">
        <v>1.1697</v>
      </c>
      <c r="L68">
        <v>0</v>
      </c>
      <c r="M68">
        <v>11.999999999998181</v>
      </c>
      <c r="N68">
        <v>1.2</v>
      </c>
      <c r="O68" s="553">
        <v>4.5833333329937886E-2</v>
      </c>
    </row>
    <row r="69" spans="1:15">
      <c r="A69" s="552">
        <v>68</v>
      </c>
      <c r="B69" s="552" t="s">
        <v>96</v>
      </c>
      <c r="C69" s="552">
        <v>2</v>
      </c>
      <c r="D69">
        <v>0.01</v>
      </c>
      <c r="E69">
        <v>0.02</v>
      </c>
      <c r="F69" s="411">
        <v>43255.398611111108</v>
      </c>
      <c r="G69">
        <v>1.1709000000000001</v>
      </c>
      <c r="H69" s="411">
        <v>43255.416666666664</v>
      </c>
      <c r="I69">
        <v>1.1697</v>
      </c>
      <c r="J69" s="403">
        <v>43255.443055555559</v>
      </c>
      <c r="K69">
        <v>1.1715</v>
      </c>
      <c r="L69">
        <v>12</v>
      </c>
      <c r="M69">
        <v>18</v>
      </c>
      <c r="N69">
        <v>2.4</v>
      </c>
      <c r="O69" s="553">
        <v>4.444444445107365E-2</v>
      </c>
    </row>
    <row r="70" spans="1:15">
      <c r="A70" s="552">
        <v>69</v>
      </c>
      <c r="B70" s="552" t="s">
        <v>96</v>
      </c>
      <c r="C70" s="552">
        <v>7</v>
      </c>
      <c r="D70">
        <v>0.06</v>
      </c>
      <c r="E70">
        <v>0.18</v>
      </c>
      <c r="F70" s="411">
        <v>43258.63958333333</v>
      </c>
      <c r="G70">
        <v>1.1830000000000001</v>
      </c>
      <c r="H70" s="411">
        <v>43259.539583333331</v>
      </c>
      <c r="I70">
        <v>1.1738999999999999</v>
      </c>
      <c r="J70" s="403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53">
        <v>1.4715277777795563</v>
      </c>
    </row>
    <row r="71" spans="1:15">
      <c r="A71" s="552">
        <v>70</v>
      </c>
      <c r="B71" s="552" t="s">
        <v>97</v>
      </c>
      <c r="C71" s="552">
        <v>1</v>
      </c>
      <c r="D71">
        <v>0.01</v>
      </c>
      <c r="E71">
        <v>0.01</v>
      </c>
      <c r="F71" s="411">
        <v>43259.524305555555</v>
      </c>
      <c r="G71">
        <v>1.1755</v>
      </c>
      <c r="H71" s="411">
        <v>43259.524305555555</v>
      </c>
      <c r="I71">
        <v>1.1755</v>
      </c>
      <c r="J71" s="403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53">
        <v>9.7222222248092294E-3</v>
      </c>
    </row>
    <row r="72" spans="1:15">
      <c r="A72" s="552">
        <v>71</v>
      </c>
      <c r="B72" s="552" t="s">
        <v>97</v>
      </c>
      <c r="C72" s="552">
        <v>6</v>
      </c>
      <c r="D72">
        <v>0.04</v>
      </c>
      <c r="E72">
        <v>0.12</v>
      </c>
      <c r="F72" s="411">
        <v>43259.556250000001</v>
      </c>
      <c r="G72">
        <v>1.1737</v>
      </c>
      <c r="H72" s="411">
        <v>43262.34375</v>
      </c>
      <c r="I72">
        <v>1.1808000000000001</v>
      </c>
      <c r="J72" s="403">
        <v>43263.084027777775</v>
      </c>
      <c r="K72">
        <v>1.1768000000000001</v>
      </c>
      <c r="L72">
        <v>71</v>
      </c>
      <c r="M72">
        <v>40</v>
      </c>
      <c r="N72">
        <v>19.79</v>
      </c>
      <c r="O72" s="553">
        <v>1.5277777777737356</v>
      </c>
    </row>
    <row r="73" spans="1:15">
      <c r="A73" s="552">
        <v>72</v>
      </c>
      <c r="B73" s="552" t="s">
        <v>96</v>
      </c>
      <c r="C73" s="552">
        <v>2</v>
      </c>
      <c r="D73">
        <v>0.01</v>
      </c>
      <c r="E73">
        <v>0.02</v>
      </c>
      <c r="F73" s="411">
        <v>43262.170138888891</v>
      </c>
      <c r="G73">
        <v>1.1803999999999999</v>
      </c>
      <c r="H73" s="411">
        <v>43262.333333333336</v>
      </c>
      <c r="I73">
        <v>1.1791</v>
      </c>
      <c r="J73" s="403">
        <v>43262.34375</v>
      </c>
      <c r="K73">
        <v>1.181</v>
      </c>
      <c r="L73">
        <v>12.999999999998181</v>
      </c>
      <c r="M73">
        <v>19</v>
      </c>
      <c r="N73">
        <v>2.5</v>
      </c>
      <c r="O73" s="553">
        <v>0.17361111110949423</v>
      </c>
    </row>
    <row r="74" spans="1:15">
      <c r="A74" s="552">
        <v>73</v>
      </c>
      <c r="B74" s="552" t="s">
        <v>96</v>
      </c>
      <c r="C74" s="552">
        <v>3</v>
      </c>
      <c r="D74">
        <v>0.01</v>
      </c>
      <c r="E74">
        <v>0.03</v>
      </c>
      <c r="F74" s="411">
        <v>43262.363888888889</v>
      </c>
      <c r="G74">
        <v>1.181</v>
      </c>
      <c r="H74" s="411">
        <v>43262.459027777775</v>
      </c>
      <c r="I74">
        <v>1.1782999999999999</v>
      </c>
      <c r="J74" s="403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53">
        <v>0.32083333333139308</v>
      </c>
    </row>
    <row r="75" spans="1:15">
      <c r="A75" s="552">
        <v>74</v>
      </c>
      <c r="B75" s="552" t="s">
        <v>96</v>
      </c>
      <c r="C75" s="552">
        <v>5</v>
      </c>
      <c r="D75">
        <v>0.03</v>
      </c>
      <c r="E75">
        <v>0.08</v>
      </c>
      <c r="F75" s="411">
        <v>43262.693055555559</v>
      </c>
      <c r="G75">
        <v>1.1806000000000001</v>
      </c>
      <c r="H75" s="411">
        <v>43263.102083333331</v>
      </c>
      <c r="I75">
        <v>1.1748000000000001</v>
      </c>
      <c r="J75" s="403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53">
        <v>0.68888888888614019</v>
      </c>
    </row>
    <row r="76" spans="1:15">
      <c r="A76" s="552">
        <v>75</v>
      </c>
      <c r="B76" s="552" t="s">
        <v>97</v>
      </c>
      <c r="C76" s="552">
        <v>5</v>
      </c>
      <c r="D76">
        <v>0.03</v>
      </c>
      <c r="E76">
        <v>0.08</v>
      </c>
      <c r="F76" s="411">
        <v>43263.109027777777</v>
      </c>
      <c r="G76">
        <v>1.1745000000000001</v>
      </c>
      <c r="H76" s="411">
        <v>43263.397916666669</v>
      </c>
      <c r="I76">
        <v>1.1800999999999999</v>
      </c>
      <c r="J76" s="403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53">
        <v>0.68958333333284827</v>
      </c>
    </row>
    <row r="77" spans="1:15">
      <c r="A77" s="552">
        <v>76</v>
      </c>
      <c r="B77" s="552" t="s">
        <v>96</v>
      </c>
      <c r="C77" s="552">
        <v>6</v>
      </c>
      <c r="D77">
        <v>0.04</v>
      </c>
      <c r="E77">
        <v>0.12</v>
      </c>
      <c r="F77" s="411">
        <v>43263.431250000001</v>
      </c>
      <c r="G77">
        <v>1.1805000000000001</v>
      </c>
      <c r="H77" s="411">
        <v>43264.34652777778</v>
      </c>
      <c r="I77">
        <v>1.1732</v>
      </c>
      <c r="J77" s="403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53">
        <v>1.1868055555532919</v>
      </c>
    </row>
    <row r="78" spans="1:15">
      <c r="A78" s="552">
        <v>77</v>
      </c>
      <c r="B78" s="552" t="s">
        <v>97</v>
      </c>
      <c r="C78" s="552">
        <v>2</v>
      </c>
      <c r="D78">
        <v>0.01</v>
      </c>
      <c r="E78">
        <v>0.02</v>
      </c>
      <c r="F78" s="411">
        <v>43263.863888888889</v>
      </c>
      <c r="G78">
        <v>1.1740999999999999</v>
      </c>
      <c r="H78" s="411">
        <v>43263.88958333333</v>
      </c>
      <c r="I78">
        <v>1.1753</v>
      </c>
      <c r="J78" s="403">
        <v>43264.345833333333</v>
      </c>
      <c r="K78">
        <v>1.1735</v>
      </c>
      <c r="L78">
        <v>12</v>
      </c>
      <c r="M78">
        <v>18</v>
      </c>
      <c r="N78">
        <v>2.44</v>
      </c>
      <c r="O78" s="553">
        <v>0.48194444444379769</v>
      </c>
    </row>
    <row r="79" spans="1:15">
      <c r="A79" s="552">
        <v>78</v>
      </c>
      <c r="B79" s="552" t="s">
        <v>97</v>
      </c>
      <c r="C79" s="552">
        <v>5</v>
      </c>
      <c r="D79">
        <v>0.03</v>
      </c>
      <c r="E79">
        <v>0.08</v>
      </c>
      <c r="F79" s="411">
        <v>43264.348611111112</v>
      </c>
      <c r="G79">
        <v>1.1735</v>
      </c>
      <c r="H79" s="411">
        <v>43264.793055555558</v>
      </c>
      <c r="I79">
        <v>1.1791</v>
      </c>
      <c r="J79" s="403">
        <v>43264.834722222222</v>
      </c>
      <c r="K79">
        <v>1.1756</v>
      </c>
      <c r="L79">
        <v>56</v>
      </c>
      <c r="M79">
        <v>35</v>
      </c>
      <c r="N79">
        <v>11.8</v>
      </c>
      <c r="O79" s="553">
        <v>0.48611111110949423</v>
      </c>
    </row>
    <row r="80" spans="1:15">
      <c r="A80" s="552">
        <v>79</v>
      </c>
      <c r="B80" s="552" t="s">
        <v>96</v>
      </c>
      <c r="C80" s="552">
        <v>4</v>
      </c>
      <c r="D80">
        <v>0.02</v>
      </c>
      <c r="E80">
        <v>0.05</v>
      </c>
      <c r="F80" s="411">
        <v>43264.763194444444</v>
      </c>
      <c r="G80">
        <v>1.1785000000000001</v>
      </c>
      <c r="H80" s="411">
        <v>43264.855555555558</v>
      </c>
      <c r="I80">
        <v>1.1729000000000001</v>
      </c>
      <c r="J80" s="403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53">
        <v>0.10833333333721384</v>
      </c>
    </row>
    <row r="81" spans="1:15">
      <c r="A81" s="552">
        <v>80</v>
      </c>
      <c r="B81" s="552" t="s">
        <v>97</v>
      </c>
      <c r="C81" s="552">
        <v>1</v>
      </c>
      <c r="D81">
        <v>0.01</v>
      </c>
      <c r="E81">
        <v>0.01</v>
      </c>
      <c r="F81" s="411">
        <v>43264.842361111114</v>
      </c>
      <c r="G81">
        <v>1.1754</v>
      </c>
      <c r="H81" s="411">
        <v>43264.842361111114</v>
      </c>
      <c r="I81">
        <v>1.1754</v>
      </c>
      <c r="J81" s="403">
        <v>43264.847916666666</v>
      </c>
      <c r="K81">
        <v>1.1741999999999999</v>
      </c>
      <c r="L81">
        <v>0</v>
      </c>
      <c r="M81">
        <v>12</v>
      </c>
      <c r="N81">
        <v>1.2</v>
      </c>
      <c r="O81" s="553">
        <v>5.5555555518367328E-3</v>
      </c>
    </row>
    <row r="82" spans="1:15">
      <c r="A82" s="552">
        <v>81</v>
      </c>
      <c r="B82" s="552" t="s">
        <v>97</v>
      </c>
      <c r="C82" s="552">
        <v>6</v>
      </c>
      <c r="D82">
        <v>0.04</v>
      </c>
      <c r="E82">
        <v>0.12</v>
      </c>
      <c r="F82" s="411">
        <v>43264.861805555556</v>
      </c>
      <c r="G82">
        <v>1.1741999999999999</v>
      </c>
      <c r="H82" s="411">
        <v>43265.376388888886</v>
      </c>
      <c r="I82">
        <v>1.1818</v>
      </c>
      <c r="J82" s="403">
        <v>43265.575694444444</v>
      </c>
      <c r="K82">
        <v>1.1777</v>
      </c>
      <c r="L82">
        <v>76</v>
      </c>
      <c r="M82">
        <v>41</v>
      </c>
      <c r="N82">
        <v>19.54</v>
      </c>
      <c r="O82" s="553">
        <v>0.71388888888759539</v>
      </c>
    </row>
    <row r="83" spans="1:15">
      <c r="A83" s="552">
        <v>82</v>
      </c>
      <c r="B83" s="552" t="s">
        <v>96</v>
      </c>
      <c r="C83" s="552">
        <v>1</v>
      </c>
      <c r="D83">
        <v>0.01</v>
      </c>
      <c r="E83">
        <v>0.01</v>
      </c>
      <c r="F83" s="411">
        <v>43264.881944444445</v>
      </c>
      <c r="G83">
        <v>1.1783999999999999</v>
      </c>
      <c r="H83" s="411">
        <v>43264.881944444445</v>
      </c>
      <c r="I83">
        <v>1.1783999999999999</v>
      </c>
      <c r="J83" s="403">
        <v>43264.904861111114</v>
      </c>
      <c r="K83">
        <v>1.1796</v>
      </c>
      <c r="L83">
        <v>0</v>
      </c>
      <c r="M83">
        <v>12.000000000001819</v>
      </c>
      <c r="N83">
        <v>1.2</v>
      </c>
      <c r="O83" s="553">
        <v>2.2916666668606922E-2</v>
      </c>
    </row>
    <row r="84" spans="1:15">
      <c r="A84" s="552">
        <v>83</v>
      </c>
      <c r="B84" s="552" t="s">
        <v>96</v>
      </c>
      <c r="C84" s="552">
        <v>1</v>
      </c>
      <c r="D84">
        <v>0.01</v>
      </c>
      <c r="E84">
        <v>0.01</v>
      </c>
      <c r="F84" s="411">
        <v>43264.916666666664</v>
      </c>
      <c r="G84">
        <v>1.1792</v>
      </c>
      <c r="H84" s="411">
        <v>43264.916666666664</v>
      </c>
      <c r="I84">
        <v>1.1792</v>
      </c>
      <c r="J84" s="403">
        <v>43265.29583333333</v>
      </c>
      <c r="K84">
        <v>1.1808000000000001</v>
      </c>
      <c r="L84">
        <v>0</v>
      </c>
      <c r="M84">
        <v>16</v>
      </c>
      <c r="N84">
        <v>1.23</v>
      </c>
      <c r="O84" s="553">
        <v>0.37916666666569654</v>
      </c>
    </row>
    <row r="85" spans="1:15">
      <c r="A85" s="552">
        <v>84</v>
      </c>
      <c r="B85" s="552" t="s">
        <v>96</v>
      </c>
      <c r="C85" s="552">
        <v>1</v>
      </c>
      <c r="D85">
        <v>0.01</v>
      </c>
      <c r="E85">
        <v>0.01</v>
      </c>
      <c r="F85" s="411">
        <v>43265.34097222222</v>
      </c>
      <c r="G85">
        <v>1.1807000000000001</v>
      </c>
      <c r="H85" s="411">
        <v>43265.34097222222</v>
      </c>
      <c r="I85">
        <v>1.1807000000000001</v>
      </c>
      <c r="J85" s="403">
        <v>43265.377083333333</v>
      </c>
      <c r="K85">
        <v>1.1819</v>
      </c>
      <c r="L85">
        <v>0</v>
      </c>
      <c r="M85">
        <v>12</v>
      </c>
      <c r="N85">
        <v>1.2</v>
      </c>
      <c r="O85" s="553">
        <v>3.6111111112404615E-2</v>
      </c>
    </row>
    <row r="86" spans="1:15">
      <c r="A86" s="552">
        <v>85</v>
      </c>
      <c r="B86" s="552" t="s">
        <v>96</v>
      </c>
      <c r="C86" s="552">
        <v>1</v>
      </c>
      <c r="D86">
        <v>0.01</v>
      </c>
      <c r="E86">
        <v>0.01</v>
      </c>
      <c r="F86" s="411">
        <v>43265.466666666667</v>
      </c>
      <c r="G86">
        <v>1.1817</v>
      </c>
      <c r="H86" s="411">
        <v>43265.466666666667</v>
      </c>
      <c r="I86">
        <v>1.1817</v>
      </c>
      <c r="J86" s="403">
        <v>43265.506944444445</v>
      </c>
      <c r="K86">
        <v>1.1829000000000001</v>
      </c>
      <c r="L86">
        <v>0</v>
      </c>
      <c r="M86">
        <v>12</v>
      </c>
      <c r="N86">
        <v>1.2</v>
      </c>
      <c r="O86" s="553">
        <v>4.0277777778101154E-2</v>
      </c>
    </row>
    <row r="87" spans="1:15">
      <c r="A87" s="552">
        <v>86</v>
      </c>
      <c r="B87" s="552" t="s">
        <v>96</v>
      </c>
      <c r="C87" s="552">
        <v>1</v>
      </c>
      <c r="D87">
        <v>0.01</v>
      </c>
      <c r="E87">
        <v>0.01</v>
      </c>
      <c r="F87" s="411">
        <v>43265.529166666667</v>
      </c>
      <c r="G87">
        <v>1.1822999999999999</v>
      </c>
      <c r="H87" s="411">
        <v>43265.529166666667</v>
      </c>
      <c r="I87">
        <v>1.1822999999999999</v>
      </c>
      <c r="J87" s="403">
        <v>43265.572916666664</v>
      </c>
      <c r="K87">
        <v>1.1836</v>
      </c>
      <c r="L87">
        <v>0</v>
      </c>
      <c r="M87">
        <v>13.000000000001819</v>
      </c>
      <c r="N87">
        <v>1.3</v>
      </c>
      <c r="O87" s="553">
        <v>4.3749999997089617E-2</v>
      </c>
    </row>
    <row r="88" spans="1:15">
      <c r="A88" s="552">
        <v>87</v>
      </c>
      <c r="B88" s="552" t="s">
        <v>96</v>
      </c>
      <c r="C88" s="552">
        <v>1</v>
      </c>
      <c r="D88">
        <v>0.01</v>
      </c>
      <c r="E88">
        <v>0.01</v>
      </c>
      <c r="F88" s="411">
        <v>43265.588194444441</v>
      </c>
      <c r="G88">
        <v>1.1724000000000001</v>
      </c>
      <c r="H88" s="411">
        <v>43265.588194444441</v>
      </c>
      <c r="I88">
        <v>1.1724000000000001</v>
      </c>
      <c r="J88" s="403">
        <v>43265.595138888886</v>
      </c>
      <c r="K88">
        <v>1.1736</v>
      </c>
      <c r="L88">
        <v>0</v>
      </c>
      <c r="M88">
        <v>11.999999999998181</v>
      </c>
      <c r="N88">
        <v>1.2</v>
      </c>
      <c r="O88" s="553">
        <v>6.9444444452528842E-3</v>
      </c>
    </row>
    <row r="89" spans="1:15">
      <c r="A89" s="552">
        <v>88</v>
      </c>
      <c r="B89" s="552" t="s">
        <v>97</v>
      </c>
      <c r="C89" s="552">
        <v>1</v>
      </c>
      <c r="D89">
        <v>0.01</v>
      </c>
      <c r="E89">
        <v>0.01</v>
      </c>
      <c r="F89" s="411">
        <v>43265.594444444447</v>
      </c>
      <c r="G89">
        <v>1.1727000000000001</v>
      </c>
      <c r="H89" s="411">
        <v>43265.594444444447</v>
      </c>
      <c r="I89">
        <v>1.1727000000000001</v>
      </c>
      <c r="J89" s="403">
        <v>43265.611805555556</v>
      </c>
      <c r="K89">
        <v>1.1715</v>
      </c>
      <c r="L89">
        <v>0</v>
      </c>
      <c r="M89">
        <v>12</v>
      </c>
      <c r="N89">
        <v>1.2</v>
      </c>
      <c r="O89" s="553">
        <v>1.7361111109494232E-2</v>
      </c>
    </row>
    <row r="90" spans="1:15">
      <c r="A90" s="552">
        <v>89</v>
      </c>
      <c r="B90" s="552" t="s">
        <v>96</v>
      </c>
      <c r="C90" s="552">
        <v>10</v>
      </c>
      <c r="D90">
        <v>0.2</v>
      </c>
      <c r="E90">
        <v>0.60000000000000009</v>
      </c>
      <c r="F90" s="411">
        <v>43265.601388888892</v>
      </c>
      <c r="G90">
        <v>1.1737</v>
      </c>
      <c r="H90" s="411">
        <v>43266.077777777777</v>
      </c>
      <c r="I90">
        <v>1.1561999999999999</v>
      </c>
      <c r="J90" s="403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53">
        <v>2.46875</v>
      </c>
    </row>
    <row r="91" spans="1:15">
      <c r="A91" s="552">
        <v>90</v>
      </c>
      <c r="B91" s="552" t="s">
        <v>97</v>
      </c>
      <c r="C91" s="552">
        <v>1</v>
      </c>
      <c r="D91">
        <v>0.01</v>
      </c>
      <c r="E91">
        <v>0.01</v>
      </c>
      <c r="F91" s="411">
        <v>43265.614583333336</v>
      </c>
      <c r="G91">
        <v>1.1721999999999999</v>
      </c>
      <c r="H91" s="411">
        <v>43265.614583333336</v>
      </c>
      <c r="I91">
        <v>1.1721999999999999</v>
      </c>
      <c r="J91" s="403">
        <v>43265.617361111108</v>
      </c>
      <c r="K91">
        <v>1.171</v>
      </c>
      <c r="L91">
        <v>0</v>
      </c>
      <c r="M91">
        <v>11.999999999998181</v>
      </c>
      <c r="N91">
        <v>1.2</v>
      </c>
      <c r="O91" s="553">
        <v>2.7777777722803876E-3</v>
      </c>
    </row>
    <row r="92" spans="1:15">
      <c r="A92" s="552">
        <v>91</v>
      </c>
      <c r="B92" s="552" t="s">
        <v>97</v>
      </c>
      <c r="C92" s="552">
        <v>1</v>
      </c>
      <c r="D92">
        <v>0.01</v>
      </c>
      <c r="E92">
        <v>0.01</v>
      </c>
      <c r="F92" s="411">
        <v>43265.643750000003</v>
      </c>
      <c r="G92">
        <v>1.1675</v>
      </c>
      <c r="H92" s="411">
        <v>43265.643750000003</v>
      </c>
      <c r="I92">
        <v>1.1675</v>
      </c>
      <c r="J92" s="403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53">
        <v>1.597222221607808E-2</v>
      </c>
    </row>
    <row r="93" spans="1:15">
      <c r="A93" s="552">
        <v>92</v>
      </c>
      <c r="B93" s="552" t="s">
        <v>97</v>
      </c>
      <c r="C93" s="552">
        <v>1</v>
      </c>
      <c r="D93">
        <v>0.01</v>
      </c>
      <c r="E93">
        <v>0.01</v>
      </c>
      <c r="F93" s="411">
        <v>43265.679166666669</v>
      </c>
      <c r="G93">
        <v>1.1648000000000001</v>
      </c>
      <c r="H93" s="411">
        <v>43265.679166666669</v>
      </c>
      <c r="I93">
        <v>1.1648000000000001</v>
      </c>
      <c r="J93" s="403">
        <v>43265.684027777781</v>
      </c>
      <c r="K93">
        <v>1.1636</v>
      </c>
      <c r="L93">
        <v>0</v>
      </c>
      <c r="M93">
        <v>12</v>
      </c>
      <c r="N93">
        <v>1.2</v>
      </c>
      <c r="O93" s="553">
        <v>4.8611111124046147E-3</v>
      </c>
    </row>
    <row r="94" spans="1:15">
      <c r="A94" s="552">
        <v>93</v>
      </c>
      <c r="B94" s="552" t="s">
        <v>97</v>
      </c>
      <c r="C94" s="552">
        <v>1</v>
      </c>
      <c r="D94">
        <v>0.01</v>
      </c>
      <c r="E94">
        <v>0.01</v>
      </c>
      <c r="F94" s="411">
        <v>43265.702777777777</v>
      </c>
      <c r="G94">
        <v>1.1644000000000001</v>
      </c>
      <c r="H94" s="411">
        <v>43265.702777777777</v>
      </c>
      <c r="I94">
        <v>1.1644000000000001</v>
      </c>
      <c r="J94" s="403">
        <v>43265.736111111109</v>
      </c>
      <c r="K94">
        <v>1.1632</v>
      </c>
      <c r="L94">
        <v>0</v>
      </c>
      <c r="M94">
        <v>12.000000000001819</v>
      </c>
      <c r="N94">
        <v>1.2</v>
      </c>
      <c r="O94" s="553">
        <v>3.3333333332848269E-2</v>
      </c>
    </row>
    <row r="95" spans="1:15">
      <c r="A95" s="552">
        <v>94</v>
      </c>
      <c r="B95" s="552" t="s">
        <v>97</v>
      </c>
      <c r="C95" s="552">
        <v>2</v>
      </c>
      <c r="D95">
        <v>0.01</v>
      </c>
      <c r="E95">
        <v>0.02</v>
      </c>
      <c r="F95" s="411">
        <v>43265.765277777777</v>
      </c>
      <c r="G95">
        <v>1.1627000000000001</v>
      </c>
      <c r="H95" s="411">
        <v>43265.789583333331</v>
      </c>
      <c r="I95">
        <v>1.1639999999999999</v>
      </c>
      <c r="J95" s="403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53">
        <v>4.8611111109494232E-2</v>
      </c>
    </row>
    <row r="96" spans="1:15">
      <c r="A96" s="552">
        <v>95</v>
      </c>
      <c r="B96" s="552" t="s">
        <v>97</v>
      </c>
      <c r="C96" s="552">
        <v>1</v>
      </c>
      <c r="D96">
        <v>0.01</v>
      </c>
      <c r="E96">
        <v>0.01</v>
      </c>
      <c r="F96" s="411">
        <v>43265.822222222225</v>
      </c>
      <c r="G96">
        <v>1.1611</v>
      </c>
      <c r="H96" s="411">
        <v>43265.822222222225</v>
      </c>
      <c r="I96">
        <v>1.1611</v>
      </c>
      <c r="J96" s="403">
        <v>43265.834027777775</v>
      </c>
      <c r="K96">
        <v>1.1598999999999999</v>
      </c>
      <c r="L96">
        <v>0</v>
      </c>
      <c r="M96">
        <v>12</v>
      </c>
      <c r="N96">
        <v>1.2</v>
      </c>
      <c r="O96" s="553">
        <v>1.1805555550381541E-2</v>
      </c>
    </row>
    <row r="97" spans="1:15">
      <c r="A97" s="552">
        <v>96</v>
      </c>
      <c r="B97" s="552" t="s">
        <v>97</v>
      </c>
      <c r="C97" s="552">
        <v>1</v>
      </c>
      <c r="D97">
        <v>0.01</v>
      </c>
      <c r="E97">
        <v>0.01</v>
      </c>
      <c r="F97" s="411">
        <v>43265.838888888888</v>
      </c>
      <c r="G97">
        <v>1.1597</v>
      </c>
      <c r="H97" s="411">
        <v>43265.838888888888</v>
      </c>
      <c r="I97">
        <v>1.1597</v>
      </c>
      <c r="J97" s="403">
        <v>43265.922222222223</v>
      </c>
      <c r="K97">
        <v>1.1585000000000001</v>
      </c>
      <c r="L97">
        <v>0</v>
      </c>
      <c r="M97">
        <v>12</v>
      </c>
      <c r="N97">
        <v>1.2</v>
      </c>
      <c r="O97" s="553">
        <v>8.3333333335758653E-2</v>
      </c>
    </row>
    <row r="98" spans="1:15">
      <c r="A98" s="552">
        <v>97</v>
      </c>
      <c r="B98" s="552" t="s">
        <v>97</v>
      </c>
      <c r="C98" s="552">
        <v>1</v>
      </c>
      <c r="D98">
        <v>0.01</v>
      </c>
      <c r="E98">
        <v>0.01</v>
      </c>
      <c r="F98" s="411">
        <v>43265.931944444441</v>
      </c>
      <c r="G98">
        <v>1.1580999999999999</v>
      </c>
      <c r="H98" s="411">
        <v>43265.931944444441</v>
      </c>
      <c r="I98">
        <v>1.1580999999999999</v>
      </c>
      <c r="J98" s="403">
        <v>43265.956944444442</v>
      </c>
      <c r="K98">
        <v>1.1569</v>
      </c>
      <c r="L98">
        <v>0</v>
      </c>
      <c r="M98">
        <v>11.999999999998181</v>
      </c>
      <c r="N98">
        <v>1.2</v>
      </c>
      <c r="O98" s="553">
        <v>2.5000000001455192E-2</v>
      </c>
    </row>
    <row r="99" spans="1:15">
      <c r="A99" s="552">
        <v>98</v>
      </c>
      <c r="B99" s="552" t="s">
        <v>97</v>
      </c>
      <c r="C99" s="552">
        <v>1</v>
      </c>
      <c r="D99">
        <v>0.01</v>
      </c>
      <c r="E99">
        <v>0.01</v>
      </c>
      <c r="F99" s="411">
        <v>43265.963194444441</v>
      </c>
      <c r="G99">
        <v>1.1573</v>
      </c>
      <c r="H99" s="411">
        <v>43265.963194444441</v>
      </c>
      <c r="I99">
        <v>1.1573</v>
      </c>
      <c r="J99" s="403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53">
        <v>0.12569444444670808</v>
      </c>
    </row>
    <row r="100" spans="1:15">
      <c r="A100" s="552">
        <v>99</v>
      </c>
      <c r="B100" s="552" t="s">
        <v>97</v>
      </c>
      <c r="C100" s="552">
        <v>1</v>
      </c>
      <c r="D100">
        <v>0.01</v>
      </c>
      <c r="E100">
        <v>0.01</v>
      </c>
      <c r="F100" s="411">
        <v>43266.094444444447</v>
      </c>
      <c r="G100">
        <v>1.1563000000000001</v>
      </c>
      <c r="H100" s="411">
        <v>43266.094444444447</v>
      </c>
      <c r="I100">
        <v>1.1563000000000001</v>
      </c>
      <c r="J100" s="403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53">
        <v>0.24236111110803904</v>
      </c>
    </row>
    <row r="101" spans="1:15">
      <c r="A101" s="552">
        <v>100</v>
      </c>
      <c r="B101" s="552" t="s">
        <v>97</v>
      </c>
      <c r="C101" s="552">
        <v>2</v>
      </c>
      <c r="D101">
        <v>0.01</v>
      </c>
      <c r="E101">
        <v>0.02</v>
      </c>
      <c r="F101" s="411">
        <v>43266.34375</v>
      </c>
      <c r="G101">
        <v>1.1556</v>
      </c>
      <c r="H101" s="411">
        <v>43266.366666666669</v>
      </c>
      <c r="I101">
        <v>1.1568000000000001</v>
      </c>
      <c r="J101" s="403">
        <v>43266.37777777778</v>
      </c>
      <c r="K101">
        <v>1.155</v>
      </c>
      <c r="L101">
        <v>12</v>
      </c>
      <c r="M101">
        <v>18</v>
      </c>
      <c r="N101">
        <v>2.4</v>
      </c>
      <c r="O101" s="553">
        <v>3.4027777779556345E-2</v>
      </c>
    </row>
    <row r="102" spans="1:15">
      <c r="A102" s="552">
        <v>101</v>
      </c>
      <c r="B102" s="552" t="s">
        <v>97</v>
      </c>
      <c r="C102" s="552">
        <v>5</v>
      </c>
      <c r="D102">
        <v>0.03</v>
      </c>
      <c r="E102">
        <v>0.08</v>
      </c>
      <c r="F102" s="411">
        <v>43266.382638888892</v>
      </c>
      <c r="G102">
        <v>1.1554</v>
      </c>
      <c r="H102" s="411">
        <v>43266.469444444447</v>
      </c>
      <c r="I102">
        <v>1.1609</v>
      </c>
      <c r="J102" s="403">
        <v>43266.515972222223</v>
      </c>
      <c r="K102">
        <v>1.1574</v>
      </c>
      <c r="L102">
        <v>55</v>
      </c>
      <c r="M102">
        <v>35</v>
      </c>
      <c r="N102">
        <v>12.3</v>
      </c>
      <c r="O102" s="553">
        <v>0.13333333333139308</v>
      </c>
    </row>
    <row r="103" spans="1:15">
      <c r="A103" s="552">
        <v>102</v>
      </c>
      <c r="B103" s="552" t="s">
        <v>97</v>
      </c>
      <c r="C103" s="552">
        <v>3</v>
      </c>
      <c r="D103">
        <v>0.01</v>
      </c>
      <c r="E103">
        <v>0.03</v>
      </c>
      <c r="F103" s="411">
        <v>43266.54791666667</v>
      </c>
      <c r="G103">
        <v>1.159</v>
      </c>
      <c r="H103" s="411">
        <v>43266.636805555558</v>
      </c>
      <c r="I103">
        <v>1.1617</v>
      </c>
      <c r="J103" s="403">
        <v>43269.088194444441</v>
      </c>
      <c r="K103">
        <v>1.1591</v>
      </c>
      <c r="L103">
        <v>27</v>
      </c>
      <c r="M103">
        <v>26</v>
      </c>
      <c r="N103">
        <v>3.76</v>
      </c>
      <c r="O103" s="553">
        <v>0.5402777777708252</v>
      </c>
    </row>
    <row r="104" spans="1:15">
      <c r="A104" s="552">
        <v>103</v>
      </c>
      <c r="B104" s="552" t="s">
        <v>97</v>
      </c>
      <c r="C104" s="552">
        <v>1</v>
      </c>
      <c r="D104">
        <v>0.01</v>
      </c>
      <c r="E104">
        <v>0.01</v>
      </c>
      <c r="F104" s="411">
        <v>43269.334722222222</v>
      </c>
      <c r="G104">
        <v>1.1595</v>
      </c>
      <c r="H104" s="411">
        <v>43269.334722222222</v>
      </c>
      <c r="I104">
        <v>1.1595</v>
      </c>
      <c r="J104" s="403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53">
        <v>2.4305555554747116E-2</v>
      </c>
    </row>
    <row r="105" spans="1:15">
      <c r="A105" s="552">
        <v>104</v>
      </c>
      <c r="B105" s="552" t="s">
        <v>97</v>
      </c>
      <c r="C105" s="552">
        <v>5</v>
      </c>
      <c r="D105">
        <v>0.03</v>
      </c>
      <c r="E105">
        <v>0.08</v>
      </c>
      <c r="F105" s="411">
        <v>43269.42291666667</v>
      </c>
      <c r="G105">
        <v>1.1578999999999999</v>
      </c>
      <c r="H105" s="411">
        <v>43270.072222222225</v>
      </c>
      <c r="I105">
        <v>1.1636</v>
      </c>
      <c r="J105" s="403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53">
        <v>0.93402777777373558</v>
      </c>
    </row>
    <row r="106" spans="1:15">
      <c r="A106" s="552">
        <v>105</v>
      </c>
      <c r="B106" s="552" t="s">
        <v>96</v>
      </c>
      <c r="C106" s="552">
        <v>7</v>
      </c>
      <c r="D106">
        <v>0.06</v>
      </c>
      <c r="E106">
        <v>0.18</v>
      </c>
      <c r="F106" s="411">
        <v>43270.263194444444</v>
      </c>
      <c r="G106">
        <v>1.163</v>
      </c>
      <c r="H106" s="411">
        <v>43270.474999999999</v>
      </c>
      <c r="I106">
        <v>1.1535</v>
      </c>
      <c r="J106" s="403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53">
        <v>0.461111111115315</v>
      </c>
    </row>
    <row r="107" spans="1:15">
      <c r="A107" s="552">
        <v>106</v>
      </c>
      <c r="B107" s="552" t="s">
        <v>97</v>
      </c>
      <c r="C107" s="552">
        <v>2</v>
      </c>
      <c r="D107">
        <v>0.01</v>
      </c>
      <c r="E107">
        <v>0.02</v>
      </c>
      <c r="F107" s="411">
        <v>43270.390972222223</v>
      </c>
      <c r="G107">
        <v>1.1581999999999999</v>
      </c>
      <c r="H107" s="411">
        <v>43270.418749999997</v>
      </c>
      <c r="I107">
        <v>1.1594</v>
      </c>
      <c r="J107" s="403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53">
        <v>4.0972222217533272E-2</v>
      </c>
    </row>
    <row r="108" spans="1:15">
      <c r="A108" s="552">
        <v>107</v>
      </c>
      <c r="B108" s="552" t="s">
        <v>97</v>
      </c>
      <c r="C108" s="552">
        <v>1</v>
      </c>
      <c r="D108">
        <v>0.01</v>
      </c>
      <c r="E108">
        <v>0.01</v>
      </c>
      <c r="F108" s="411">
        <v>43270.441666666666</v>
      </c>
      <c r="G108">
        <v>1.1556999999999999</v>
      </c>
      <c r="H108" s="411">
        <v>43270.441666666666</v>
      </c>
      <c r="I108">
        <v>1.1556999999999999</v>
      </c>
      <c r="J108" s="403">
        <v>43270.447916666664</v>
      </c>
      <c r="K108">
        <v>1.1545000000000001</v>
      </c>
      <c r="L108">
        <v>0</v>
      </c>
      <c r="M108">
        <v>12</v>
      </c>
      <c r="N108">
        <v>1.2</v>
      </c>
      <c r="O108" s="553">
        <v>6.2499999985448085E-3</v>
      </c>
    </row>
    <row r="109" spans="1:15">
      <c r="A109" s="552">
        <v>108</v>
      </c>
      <c r="B109" s="552" t="s">
        <v>97</v>
      </c>
      <c r="C109" s="552">
        <v>1</v>
      </c>
      <c r="D109">
        <v>0.01</v>
      </c>
      <c r="E109">
        <v>0.01</v>
      </c>
      <c r="F109" s="411">
        <v>43270.457638888889</v>
      </c>
      <c r="G109">
        <v>1.1556</v>
      </c>
      <c r="H109" s="411">
        <v>43270.457638888889</v>
      </c>
      <c r="I109">
        <v>1.1556</v>
      </c>
      <c r="J109" s="403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53">
        <v>1.1111111110949423E-2</v>
      </c>
    </row>
    <row r="110" spans="1:15">
      <c r="A110" s="552">
        <v>109</v>
      </c>
      <c r="B110" s="552" t="s">
        <v>97</v>
      </c>
      <c r="C110" s="552">
        <v>5</v>
      </c>
      <c r="D110">
        <v>0.03</v>
      </c>
      <c r="E110">
        <v>0.08</v>
      </c>
      <c r="F110" s="411">
        <v>43270.48333333333</v>
      </c>
      <c r="G110">
        <v>1.1537999999999999</v>
      </c>
      <c r="H110" s="411">
        <v>43270.93472222222</v>
      </c>
      <c r="I110">
        <v>1.1593</v>
      </c>
      <c r="J110" s="403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53">
        <v>0.93888888889341615</v>
      </c>
    </row>
    <row r="111" spans="1:15">
      <c r="A111" s="552">
        <v>110</v>
      </c>
      <c r="B111" s="552" t="s">
        <v>96</v>
      </c>
      <c r="C111" s="552">
        <v>1</v>
      </c>
      <c r="D111">
        <v>0.01</v>
      </c>
      <c r="E111">
        <v>0.01</v>
      </c>
      <c r="F111" s="411">
        <v>43270.728472222225</v>
      </c>
      <c r="G111">
        <v>1.1577999999999999</v>
      </c>
      <c r="H111" s="411">
        <v>43270.728472222225</v>
      </c>
      <c r="I111">
        <v>1.1577999999999999</v>
      </c>
      <c r="J111" s="403">
        <v>43270.929861111108</v>
      </c>
      <c r="K111">
        <v>1.1591</v>
      </c>
      <c r="L111">
        <v>0</v>
      </c>
      <c r="M111">
        <v>13</v>
      </c>
      <c r="N111">
        <v>1.3</v>
      </c>
      <c r="O111" s="553">
        <v>0.20138888888322981</v>
      </c>
    </row>
    <row r="112" spans="1:15">
      <c r="A112" s="552">
        <v>111</v>
      </c>
      <c r="B112" s="552" t="s">
        <v>96</v>
      </c>
      <c r="C112" s="552">
        <v>2</v>
      </c>
      <c r="D112">
        <v>0.01</v>
      </c>
      <c r="E112">
        <v>0.02</v>
      </c>
      <c r="F112" s="411">
        <v>43271.205555555556</v>
      </c>
      <c r="G112">
        <v>1.1579999999999999</v>
      </c>
      <c r="H112" s="411">
        <v>43271.372916666667</v>
      </c>
      <c r="I112">
        <v>1.1567000000000001</v>
      </c>
      <c r="J112" s="403">
        <v>43271.408333333333</v>
      </c>
      <c r="K112">
        <v>1.1586000000000001</v>
      </c>
      <c r="L112">
        <v>13</v>
      </c>
      <c r="M112">
        <v>19</v>
      </c>
      <c r="N112">
        <v>2.5</v>
      </c>
      <c r="O112" s="553">
        <v>0.20277777777664596</v>
      </c>
    </row>
    <row r="113" spans="1:15">
      <c r="A113" s="552">
        <v>112</v>
      </c>
      <c r="B113" s="552" t="s">
        <v>96</v>
      </c>
      <c r="C113" s="552">
        <v>3</v>
      </c>
      <c r="D113">
        <v>0.01</v>
      </c>
      <c r="E113">
        <v>0.03</v>
      </c>
      <c r="F113" s="411">
        <v>43271.411805555559</v>
      </c>
      <c r="G113">
        <v>1.1585000000000001</v>
      </c>
      <c r="H113" s="411">
        <v>43271.426388888889</v>
      </c>
      <c r="I113">
        <v>1.1556999999999999</v>
      </c>
      <c r="J113" s="403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53">
        <v>0.20069444444379769</v>
      </c>
    </row>
    <row r="114" spans="1:15">
      <c r="A114" s="552">
        <v>113</v>
      </c>
      <c r="B114" s="552" t="s">
        <v>97</v>
      </c>
      <c r="C114" s="552">
        <v>3</v>
      </c>
      <c r="D114">
        <v>0.01</v>
      </c>
      <c r="E114">
        <v>0.03</v>
      </c>
      <c r="F114" s="411">
        <v>43271.431250000001</v>
      </c>
      <c r="G114">
        <v>1.1561999999999999</v>
      </c>
      <c r="H114" s="411">
        <v>43271.618055555555</v>
      </c>
      <c r="I114">
        <v>1.1587000000000001</v>
      </c>
      <c r="J114" s="403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53">
        <v>0.79513888889050577</v>
      </c>
    </row>
    <row r="115" spans="1:15">
      <c r="A115" s="552">
        <v>114</v>
      </c>
      <c r="B115" s="552" t="s">
        <v>96</v>
      </c>
      <c r="C115" s="552">
        <v>2</v>
      </c>
      <c r="D115">
        <v>0.01</v>
      </c>
      <c r="E115">
        <v>0.02</v>
      </c>
      <c r="F115" s="411">
        <v>43271.646527777775</v>
      </c>
      <c r="G115">
        <v>1.1584000000000001</v>
      </c>
      <c r="H115" s="411">
        <v>43271.673611111109</v>
      </c>
      <c r="I115">
        <v>1.1572</v>
      </c>
      <c r="J115" s="403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53">
        <v>0.10277777777810115</v>
      </c>
    </row>
    <row r="116" spans="1:15">
      <c r="A116" s="552">
        <v>115</v>
      </c>
      <c r="B116" s="552" t="s">
        <v>96</v>
      </c>
      <c r="C116" s="552">
        <v>2</v>
      </c>
      <c r="D116">
        <v>0.01</v>
      </c>
      <c r="E116">
        <v>0.02</v>
      </c>
      <c r="F116" s="411">
        <v>43272.336111111108</v>
      </c>
      <c r="G116">
        <v>1.1553</v>
      </c>
      <c r="H116" s="411">
        <v>43272.375</v>
      </c>
      <c r="I116">
        <v>1.1540999999999999</v>
      </c>
      <c r="J116" s="403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53">
        <v>6.805555555911269E-2</v>
      </c>
    </row>
    <row r="117" spans="1:15">
      <c r="A117" s="552">
        <v>116</v>
      </c>
      <c r="B117" s="552" t="s">
        <v>97</v>
      </c>
      <c r="C117" s="552">
        <v>1</v>
      </c>
      <c r="D117">
        <v>0.01</v>
      </c>
      <c r="E117">
        <v>0.01</v>
      </c>
      <c r="F117" s="411">
        <v>43272.354166666664</v>
      </c>
      <c r="G117">
        <v>1.1549</v>
      </c>
      <c r="H117" s="411">
        <v>43272.354166666664</v>
      </c>
      <c r="I117">
        <v>1.1549</v>
      </c>
      <c r="J117" s="403">
        <v>43272.375</v>
      </c>
      <c r="K117">
        <v>1.1536999999999999</v>
      </c>
      <c r="L117">
        <v>0</v>
      </c>
      <c r="M117">
        <v>12</v>
      </c>
      <c r="N117">
        <v>1.2</v>
      </c>
      <c r="O117" s="553">
        <v>2.0833333335758653E-2</v>
      </c>
    </row>
    <row r="118" spans="1:15">
      <c r="A118" s="552">
        <v>117</v>
      </c>
      <c r="B118" s="552" t="s">
        <v>97</v>
      </c>
      <c r="C118" s="552">
        <v>2</v>
      </c>
      <c r="D118">
        <v>0.01</v>
      </c>
      <c r="E118">
        <v>0.02</v>
      </c>
      <c r="F118" s="411">
        <v>43272.382638888892</v>
      </c>
      <c r="G118">
        <v>1.1552</v>
      </c>
      <c r="H118" s="411">
        <v>43272.415972222225</v>
      </c>
      <c r="I118">
        <v>1.1564000000000001</v>
      </c>
      <c r="J118" s="403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53">
        <v>4.7916666662786156E-2</v>
      </c>
    </row>
    <row r="119" spans="1:15">
      <c r="A119" s="552">
        <v>118</v>
      </c>
      <c r="B119" s="552" t="s">
        <v>96</v>
      </c>
      <c r="C119" s="552">
        <v>4</v>
      </c>
      <c r="D119">
        <v>0.02</v>
      </c>
      <c r="E119">
        <v>0.05</v>
      </c>
      <c r="F119" s="411">
        <v>43272.425694444442</v>
      </c>
      <c r="G119">
        <v>1.1556999999999999</v>
      </c>
      <c r="H119" s="411">
        <v>43272.504166666666</v>
      </c>
      <c r="I119">
        <v>1.1516999999999999</v>
      </c>
      <c r="J119" s="403">
        <v>43272.57708333333</v>
      </c>
      <c r="K119">
        <v>1.1547000000000001</v>
      </c>
      <c r="L119">
        <v>40</v>
      </c>
      <c r="M119">
        <v>30</v>
      </c>
      <c r="N119">
        <v>6.9</v>
      </c>
      <c r="O119" s="553">
        <v>0.15138888888759539</v>
      </c>
    </row>
    <row r="120" spans="1:15">
      <c r="A120" s="552">
        <v>119</v>
      </c>
      <c r="B120" s="552" t="s">
        <v>97</v>
      </c>
      <c r="C120" s="552">
        <v>1</v>
      </c>
      <c r="D120">
        <v>0.01</v>
      </c>
      <c r="E120">
        <v>0.01</v>
      </c>
      <c r="F120" s="411">
        <v>43272.435416666667</v>
      </c>
      <c r="G120">
        <v>1.1551</v>
      </c>
      <c r="H120" s="411">
        <v>43272.435416666667</v>
      </c>
      <c r="I120">
        <v>1.1551</v>
      </c>
      <c r="J120" s="403">
        <v>43272.45</v>
      </c>
      <c r="K120">
        <v>1.1538999999999999</v>
      </c>
      <c r="L120">
        <v>0</v>
      </c>
      <c r="M120">
        <v>12</v>
      </c>
      <c r="N120">
        <v>1.2</v>
      </c>
      <c r="O120" s="553">
        <v>1.4583333329937886E-2</v>
      </c>
    </row>
    <row r="121" spans="1:15">
      <c r="A121" s="552">
        <v>120</v>
      </c>
      <c r="B121" s="552" t="s">
        <v>97</v>
      </c>
      <c r="C121" s="552">
        <v>10</v>
      </c>
      <c r="D121">
        <v>0.2</v>
      </c>
      <c r="E121">
        <v>0.60000000000000009</v>
      </c>
      <c r="F121" s="411">
        <v>43272.477083333331</v>
      </c>
      <c r="G121">
        <v>1.1521999999999999</v>
      </c>
      <c r="H121" s="411">
        <v>43276.761805555558</v>
      </c>
      <c r="I121">
        <v>1.17</v>
      </c>
      <c r="J121" s="403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53">
        <v>3.9618055555547471</v>
      </c>
    </row>
    <row r="122" spans="1:15">
      <c r="A122" s="552">
        <v>121</v>
      </c>
      <c r="B122" s="552" t="s">
        <v>96</v>
      </c>
      <c r="C122" s="552">
        <v>2</v>
      </c>
      <c r="D122">
        <v>0.01</v>
      </c>
      <c r="E122">
        <v>0.02</v>
      </c>
      <c r="F122" s="411">
        <v>43272.620833333334</v>
      </c>
      <c r="G122">
        <v>1.1593</v>
      </c>
      <c r="H122" s="411">
        <v>43272.67291666667</v>
      </c>
      <c r="I122">
        <v>1.1580999999999999</v>
      </c>
      <c r="J122" s="403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53">
        <v>6.7361111112404615E-2</v>
      </c>
    </row>
    <row r="123" spans="1:15">
      <c r="A123" s="552">
        <v>122</v>
      </c>
      <c r="B123" s="552" t="s">
        <v>96</v>
      </c>
      <c r="C123" s="552">
        <v>2</v>
      </c>
      <c r="D123">
        <v>0.01</v>
      </c>
      <c r="E123">
        <v>0.02</v>
      </c>
      <c r="F123" s="411">
        <v>43272.700694444444</v>
      </c>
      <c r="G123">
        <v>1.1620999999999999</v>
      </c>
      <c r="H123" s="411">
        <v>43272.706944444442</v>
      </c>
      <c r="I123">
        <v>1.1608000000000001</v>
      </c>
      <c r="J123" s="403">
        <v>43272.839583333334</v>
      </c>
      <c r="K123">
        <v>1.1627000000000001</v>
      </c>
      <c r="L123">
        <v>13</v>
      </c>
      <c r="M123">
        <v>19</v>
      </c>
      <c r="N123">
        <v>2.5</v>
      </c>
      <c r="O123" s="553">
        <v>0.13888888889050577</v>
      </c>
    </row>
    <row r="124" spans="1:15">
      <c r="A124" s="552">
        <v>123</v>
      </c>
      <c r="B124" s="552" t="s">
        <v>96</v>
      </c>
      <c r="C124" s="552">
        <v>2</v>
      </c>
      <c r="D124">
        <v>0.01</v>
      </c>
      <c r="E124">
        <v>0.02</v>
      </c>
      <c r="F124" s="411">
        <v>43272.842361111114</v>
      </c>
      <c r="G124">
        <v>1.1621999999999999</v>
      </c>
      <c r="H124" s="411">
        <v>43272.927083333336</v>
      </c>
      <c r="I124">
        <v>1.1609</v>
      </c>
      <c r="J124" s="403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53">
        <v>0.46944444443943212</v>
      </c>
    </row>
    <row r="125" spans="1:15">
      <c r="A125" s="552">
        <v>124</v>
      </c>
      <c r="B125" s="552" t="s">
        <v>96</v>
      </c>
      <c r="C125" s="552">
        <v>1</v>
      </c>
      <c r="D125">
        <v>0.01</v>
      </c>
      <c r="E125">
        <v>0.01</v>
      </c>
      <c r="F125" s="411">
        <v>43273.316666666666</v>
      </c>
      <c r="G125">
        <v>1.1629</v>
      </c>
      <c r="H125" s="411">
        <v>43273.316666666666</v>
      </c>
      <c r="I125">
        <v>1.1629</v>
      </c>
      <c r="J125" s="403">
        <v>43273.375</v>
      </c>
      <c r="K125">
        <v>1.1640999999999999</v>
      </c>
      <c r="L125">
        <v>0</v>
      </c>
      <c r="M125">
        <v>12</v>
      </c>
      <c r="N125">
        <v>1.2</v>
      </c>
      <c r="O125" s="553">
        <v>5.8333333334303461E-2</v>
      </c>
    </row>
    <row r="126" spans="1:15">
      <c r="A126" s="552">
        <v>125</v>
      </c>
      <c r="B126" s="552" t="s">
        <v>96</v>
      </c>
      <c r="C126" s="552">
        <v>1</v>
      </c>
      <c r="D126">
        <v>0.01</v>
      </c>
      <c r="E126">
        <v>0.01</v>
      </c>
      <c r="F126" s="411">
        <v>43273.38958333333</v>
      </c>
      <c r="G126">
        <v>1.1656</v>
      </c>
      <c r="H126" s="411">
        <v>43273.38958333333</v>
      </c>
      <c r="I126">
        <v>1.1656</v>
      </c>
      <c r="J126" s="403">
        <v>43273.395833333336</v>
      </c>
      <c r="K126">
        <v>1.1668000000000001</v>
      </c>
      <c r="L126">
        <v>0</v>
      </c>
      <c r="M126">
        <v>12</v>
      </c>
      <c r="N126">
        <v>1.2</v>
      </c>
      <c r="O126" s="553">
        <v>6.2500000058207661E-3</v>
      </c>
    </row>
    <row r="127" spans="1:15">
      <c r="A127" s="552">
        <v>126</v>
      </c>
      <c r="B127" s="552" t="s">
        <v>96</v>
      </c>
      <c r="C127" s="552">
        <v>2</v>
      </c>
      <c r="D127">
        <v>0.01</v>
      </c>
      <c r="E127">
        <v>0.02</v>
      </c>
      <c r="F127" s="411">
        <v>43273.398611111108</v>
      </c>
      <c r="G127">
        <v>1.1665000000000001</v>
      </c>
      <c r="H127" s="411">
        <v>43273.404166666667</v>
      </c>
      <c r="I127">
        <v>1.1653</v>
      </c>
      <c r="J127" s="403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53">
        <v>7.5000000004365575E-2</v>
      </c>
    </row>
    <row r="128" spans="1:15">
      <c r="A128" s="552">
        <v>127</v>
      </c>
      <c r="B128" s="552" t="s">
        <v>96</v>
      </c>
      <c r="C128" s="552">
        <v>3</v>
      </c>
      <c r="D128">
        <v>0.01</v>
      </c>
      <c r="E128">
        <v>0.03</v>
      </c>
      <c r="F128" s="411">
        <v>43273.480555555558</v>
      </c>
      <c r="G128">
        <v>1.1667000000000001</v>
      </c>
      <c r="H128" s="411">
        <v>43273.50277777778</v>
      </c>
      <c r="I128">
        <v>1.1637999999999999</v>
      </c>
      <c r="J128" s="403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53">
        <v>0.16041666666569654</v>
      </c>
    </row>
    <row r="129" spans="1:15">
      <c r="A129" s="552">
        <v>128</v>
      </c>
      <c r="B129" s="552" t="s">
        <v>96</v>
      </c>
      <c r="C129" s="552">
        <v>3</v>
      </c>
      <c r="D129">
        <v>0.01</v>
      </c>
      <c r="E129">
        <v>0.03</v>
      </c>
      <c r="F129" s="411">
        <v>43273.65902777778</v>
      </c>
      <c r="G129">
        <v>1.1651</v>
      </c>
      <c r="H129" s="411">
        <v>43273.6875</v>
      </c>
      <c r="I129">
        <v>1.1624000000000001</v>
      </c>
      <c r="J129" s="403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53">
        <v>0.12847222221898846</v>
      </c>
    </row>
    <row r="130" spans="1:15">
      <c r="A130" s="552">
        <v>129</v>
      </c>
      <c r="B130" s="552" t="s">
        <v>96</v>
      </c>
      <c r="C130" s="552">
        <v>3</v>
      </c>
      <c r="D130">
        <v>0.01</v>
      </c>
      <c r="E130">
        <v>0.03</v>
      </c>
      <c r="F130" s="411">
        <v>43273.865972222222</v>
      </c>
      <c r="G130">
        <v>1.1661999999999999</v>
      </c>
      <c r="H130" s="411">
        <v>43276.339583333334</v>
      </c>
      <c r="I130">
        <v>1.1636</v>
      </c>
      <c r="J130" s="403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53">
        <v>0.56736111111240461</v>
      </c>
    </row>
    <row r="131" spans="1:15">
      <c r="A131" s="552">
        <v>130</v>
      </c>
      <c r="B131" s="552" t="s">
        <v>96</v>
      </c>
      <c r="C131" s="552">
        <v>2</v>
      </c>
      <c r="D131">
        <v>0.01</v>
      </c>
      <c r="E131">
        <v>0.02</v>
      </c>
      <c r="F131" s="411">
        <v>43276.447916666664</v>
      </c>
      <c r="G131">
        <v>1.1660999999999999</v>
      </c>
      <c r="H131" s="411">
        <v>43276.476388888892</v>
      </c>
      <c r="I131">
        <v>1.1648000000000001</v>
      </c>
      <c r="J131" s="403">
        <v>43276.549305555556</v>
      </c>
      <c r="K131">
        <v>1.1667000000000001</v>
      </c>
      <c r="L131">
        <v>13</v>
      </c>
      <c r="M131">
        <v>19</v>
      </c>
      <c r="N131">
        <v>2.5</v>
      </c>
      <c r="O131" s="553">
        <v>0.10138888889196096</v>
      </c>
    </row>
    <row r="132" spans="1:15">
      <c r="A132" s="552">
        <v>131</v>
      </c>
      <c r="B132" s="552" t="s">
        <v>96</v>
      </c>
      <c r="C132" s="552">
        <v>1</v>
      </c>
      <c r="D132">
        <v>0.01</v>
      </c>
      <c r="E132">
        <v>0.01</v>
      </c>
      <c r="F132" s="411">
        <v>43276.560416666667</v>
      </c>
      <c r="G132">
        <v>1.1678999999999999</v>
      </c>
      <c r="H132" s="411">
        <v>43276.560416666667</v>
      </c>
      <c r="I132">
        <v>1.1678999999999999</v>
      </c>
      <c r="J132" s="403">
        <v>43276.575694444444</v>
      </c>
      <c r="K132">
        <v>1.1691</v>
      </c>
      <c r="L132">
        <v>0</v>
      </c>
      <c r="M132">
        <v>12</v>
      </c>
      <c r="N132">
        <v>1.2</v>
      </c>
      <c r="O132" s="553">
        <v>1.5277777776645962E-2</v>
      </c>
    </row>
    <row r="133" spans="1:15">
      <c r="A133" s="552">
        <v>132</v>
      </c>
      <c r="B133" s="552" t="s">
        <v>96</v>
      </c>
      <c r="C133" s="552">
        <v>1</v>
      </c>
      <c r="D133">
        <v>0.01</v>
      </c>
      <c r="E133">
        <v>0.01</v>
      </c>
      <c r="F133" s="411">
        <v>43276.581250000003</v>
      </c>
      <c r="G133">
        <v>1.1680999999999999</v>
      </c>
      <c r="H133" s="411">
        <v>43276.581250000003</v>
      </c>
      <c r="I133">
        <v>1.1680999999999999</v>
      </c>
      <c r="J133" s="403">
        <v>43276.591666666667</v>
      </c>
      <c r="K133">
        <v>1.1693</v>
      </c>
      <c r="L133">
        <v>0</v>
      </c>
      <c r="M133">
        <v>12</v>
      </c>
      <c r="N133">
        <v>1.2</v>
      </c>
      <c r="O133" s="553">
        <v>1.0416666664241347E-2</v>
      </c>
    </row>
    <row r="134" spans="1:15">
      <c r="A134" s="552">
        <v>133</v>
      </c>
      <c r="B134" s="552" t="s">
        <v>96</v>
      </c>
      <c r="C134" s="552">
        <v>1</v>
      </c>
      <c r="D134">
        <v>0.01</v>
      </c>
      <c r="E134">
        <v>0.01</v>
      </c>
      <c r="F134" s="411">
        <v>43276.65625</v>
      </c>
      <c r="G134">
        <v>1.1680999999999999</v>
      </c>
      <c r="H134" s="411">
        <v>43276.65625</v>
      </c>
      <c r="I134">
        <v>1.1680999999999999</v>
      </c>
      <c r="J134" s="403">
        <v>43276.727083333331</v>
      </c>
      <c r="K134">
        <v>1.1693</v>
      </c>
      <c r="L134">
        <v>0</v>
      </c>
      <c r="M134">
        <v>12</v>
      </c>
      <c r="N134">
        <v>1.2</v>
      </c>
      <c r="O134" s="553">
        <v>7.0833333331393078E-2</v>
      </c>
    </row>
    <row r="135" spans="1:15">
      <c r="A135" s="552">
        <v>134</v>
      </c>
      <c r="B135" s="552" t="s">
        <v>96</v>
      </c>
      <c r="C135" s="552">
        <v>1</v>
      </c>
      <c r="D135">
        <v>0.01</v>
      </c>
      <c r="E135">
        <v>0.01</v>
      </c>
      <c r="F135" s="411">
        <v>43276.734027777777</v>
      </c>
      <c r="G135">
        <v>1.1692</v>
      </c>
      <c r="H135" s="411">
        <v>43276.734027777777</v>
      </c>
      <c r="I135">
        <v>1.1692</v>
      </c>
      <c r="J135" s="403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53">
        <v>0.10347222222480923</v>
      </c>
    </row>
    <row r="136" spans="1:15">
      <c r="A136" s="552">
        <v>135</v>
      </c>
      <c r="B136" s="552" t="s">
        <v>96</v>
      </c>
      <c r="C136" s="552">
        <v>1</v>
      </c>
      <c r="D136">
        <v>0.01</v>
      </c>
      <c r="E136">
        <v>0.01</v>
      </c>
      <c r="F136" s="411">
        <v>43276.904861111114</v>
      </c>
      <c r="G136">
        <v>1.1702999999999999</v>
      </c>
      <c r="H136" s="411">
        <v>43276.904861111114</v>
      </c>
      <c r="I136">
        <v>1.1702999999999999</v>
      </c>
      <c r="J136" s="403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53">
        <v>0.27777777777373558</v>
      </c>
    </row>
    <row r="137" spans="1:15">
      <c r="A137" s="552">
        <v>136</v>
      </c>
      <c r="B137" s="552" t="s">
        <v>96</v>
      </c>
      <c r="C137" s="552">
        <v>9</v>
      </c>
      <c r="D137">
        <v>0.13</v>
      </c>
      <c r="E137">
        <v>0.4</v>
      </c>
      <c r="F137" s="411">
        <v>43277.334027777775</v>
      </c>
      <c r="G137">
        <v>1.1705000000000001</v>
      </c>
      <c r="H137" s="411">
        <v>43278.854861111111</v>
      </c>
      <c r="I137">
        <v>1.1558999999999999</v>
      </c>
      <c r="J137" s="403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53">
        <v>2.859722222223354</v>
      </c>
    </row>
    <row r="138" spans="1:15">
      <c r="A138" s="552">
        <v>137</v>
      </c>
      <c r="B138" s="552" t="s">
        <v>97</v>
      </c>
      <c r="C138" s="552">
        <v>1</v>
      </c>
      <c r="D138">
        <v>0.01</v>
      </c>
      <c r="E138">
        <v>0.01</v>
      </c>
      <c r="F138" s="411">
        <v>43278.46875</v>
      </c>
      <c r="G138">
        <v>1.1631</v>
      </c>
      <c r="H138" s="411">
        <v>43278.46875</v>
      </c>
      <c r="I138">
        <v>1.1631</v>
      </c>
      <c r="J138" s="403">
        <v>43278.553472222222</v>
      </c>
      <c r="K138">
        <v>1.1618999999999999</v>
      </c>
      <c r="L138">
        <v>0</v>
      </c>
      <c r="M138">
        <v>12</v>
      </c>
      <c r="N138">
        <v>1.2</v>
      </c>
      <c r="O138" s="553">
        <v>8.4722222221898846E-2</v>
      </c>
    </row>
    <row r="139" spans="1:15">
      <c r="A139" s="552">
        <v>138</v>
      </c>
      <c r="B139" s="552" t="s">
        <v>97</v>
      </c>
      <c r="C139" s="552">
        <v>1</v>
      </c>
      <c r="D139">
        <v>0.01</v>
      </c>
      <c r="E139">
        <v>0.01</v>
      </c>
      <c r="F139" s="411">
        <v>43278.57708333333</v>
      </c>
      <c r="G139">
        <v>1.1631</v>
      </c>
      <c r="H139" s="411">
        <v>43278.57708333333</v>
      </c>
      <c r="I139">
        <v>1.1631</v>
      </c>
      <c r="J139" s="403">
        <v>43278.591666666667</v>
      </c>
      <c r="K139">
        <v>1.1618999999999999</v>
      </c>
      <c r="L139">
        <v>0</v>
      </c>
      <c r="M139">
        <v>12</v>
      </c>
      <c r="N139">
        <v>1.2</v>
      </c>
      <c r="O139" s="553">
        <v>1.4583333337213844E-2</v>
      </c>
    </row>
    <row r="140" spans="1:15">
      <c r="A140" s="552">
        <v>139</v>
      </c>
      <c r="B140" s="552" t="s">
        <v>97</v>
      </c>
      <c r="C140" s="552">
        <v>2</v>
      </c>
      <c r="D140">
        <v>0.01</v>
      </c>
      <c r="E140">
        <v>0.02</v>
      </c>
      <c r="F140" s="411">
        <v>43278.626388888886</v>
      </c>
      <c r="G140">
        <v>1.1599999999999999</v>
      </c>
      <c r="H140" s="411">
        <v>43278.662499999999</v>
      </c>
      <c r="I140">
        <v>1.1612</v>
      </c>
      <c r="J140" s="403">
        <v>43278.708333333336</v>
      </c>
      <c r="K140">
        <v>1.1594</v>
      </c>
      <c r="L140">
        <v>12</v>
      </c>
      <c r="M140">
        <v>18</v>
      </c>
      <c r="N140">
        <v>2.4</v>
      </c>
      <c r="O140" s="553">
        <v>8.1944444449618459E-2</v>
      </c>
    </row>
    <row r="141" spans="1:15">
      <c r="A141" s="552">
        <v>140</v>
      </c>
      <c r="B141" s="552" t="s">
        <v>97</v>
      </c>
      <c r="C141" s="552">
        <v>2</v>
      </c>
      <c r="D141">
        <v>0.01</v>
      </c>
      <c r="E141">
        <v>0.02</v>
      </c>
      <c r="F141" s="411">
        <v>43278.892361111109</v>
      </c>
      <c r="G141">
        <v>1.1548</v>
      </c>
      <c r="H141" s="411">
        <v>43279.024305555555</v>
      </c>
      <c r="I141">
        <v>1.1560999999999999</v>
      </c>
      <c r="J141" s="403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53">
        <v>0.46319444444816327</v>
      </c>
    </row>
    <row r="142" spans="1:15">
      <c r="A142" s="552">
        <v>141</v>
      </c>
      <c r="B142" s="552" t="s">
        <v>97</v>
      </c>
      <c r="C142" s="552">
        <v>5</v>
      </c>
      <c r="D142">
        <v>0.03</v>
      </c>
      <c r="E142">
        <v>0.08</v>
      </c>
      <c r="F142" s="411">
        <v>43279.363194444442</v>
      </c>
      <c r="G142">
        <v>1.1535</v>
      </c>
      <c r="H142" s="411">
        <v>43279.525694444441</v>
      </c>
      <c r="I142">
        <v>1.159</v>
      </c>
      <c r="J142" s="403">
        <v>43279.62777777778</v>
      </c>
      <c r="K142">
        <v>1.1555</v>
      </c>
      <c r="L142">
        <v>55</v>
      </c>
      <c r="M142">
        <v>35</v>
      </c>
      <c r="N142">
        <v>12.3</v>
      </c>
      <c r="O142" s="553">
        <v>0.26458333333721384</v>
      </c>
    </row>
    <row r="143" spans="1:15">
      <c r="A143" s="552">
        <v>142</v>
      </c>
      <c r="B143" s="552" t="s">
        <v>97</v>
      </c>
      <c r="C143" s="552">
        <v>3</v>
      </c>
      <c r="D143">
        <v>0.01</v>
      </c>
      <c r="E143">
        <v>0.03</v>
      </c>
      <c r="F143" s="411">
        <v>43279.630555555559</v>
      </c>
      <c r="G143">
        <v>1.1558999999999999</v>
      </c>
      <c r="H143" s="411">
        <v>43279.679861111108</v>
      </c>
      <c r="I143">
        <v>1.1587000000000001</v>
      </c>
      <c r="J143" s="403">
        <v>43279.852777777778</v>
      </c>
      <c r="K143">
        <v>1.1559999999999999</v>
      </c>
      <c r="L143">
        <v>28</v>
      </c>
      <c r="M143">
        <v>27</v>
      </c>
      <c r="N143">
        <v>4</v>
      </c>
      <c r="O143" s="553">
        <v>0.22222222221898846</v>
      </c>
    </row>
    <row r="144" spans="1:15">
      <c r="A144" s="552">
        <v>143</v>
      </c>
      <c r="B144" s="552" t="s">
        <v>97</v>
      </c>
      <c r="C144" s="552">
        <v>5</v>
      </c>
      <c r="D144">
        <v>0.06</v>
      </c>
      <c r="E144">
        <v>0.15</v>
      </c>
      <c r="F144" s="411">
        <v>43279.902777777781</v>
      </c>
      <c r="G144">
        <v>1.1561999999999999</v>
      </c>
      <c r="H144" s="411">
        <v>43280.265277777777</v>
      </c>
      <c r="I144">
        <v>1.1659999999999999</v>
      </c>
      <c r="J144" s="403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53">
        <v>0.51527777777664596</v>
      </c>
    </row>
    <row r="145" spans="1:15">
      <c r="A145" s="552">
        <v>144</v>
      </c>
      <c r="B145" s="552" t="s">
        <v>96</v>
      </c>
      <c r="C145" s="552">
        <v>1</v>
      </c>
      <c r="D145">
        <v>0.01</v>
      </c>
      <c r="E145">
        <v>0.01</v>
      </c>
      <c r="F145" s="411">
        <v>43280.213888888888</v>
      </c>
      <c r="G145">
        <v>1.1635</v>
      </c>
      <c r="H145" s="411">
        <v>43280.213888888888</v>
      </c>
      <c r="I145">
        <v>1.1635</v>
      </c>
      <c r="J145" s="403">
        <v>43280.259027777778</v>
      </c>
      <c r="K145">
        <v>1.1647000000000001</v>
      </c>
      <c r="L145">
        <v>0</v>
      </c>
      <c r="M145">
        <v>12</v>
      </c>
      <c r="N145">
        <v>1.2</v>
      </c>
      <c r="O145" s="553">
        <v>4.5138888890505768E-2</v>
      </c>
    </row>
    <row r="146" spans="1:15">
      <c r="A146" s="552">
        <v>145</v>
      </c>
      <c r="B146" s="552" t="s">
        <v>96</v>
      </c>
      <c r="C146" s="552">
        <v>4</v>
      </c>
      <c r="D146">
        <v>0.02</v>
      </c>
      <c r="E146">
        <v>0.05</v>
      </c>
      <c r="F146" s="411">
        <v>43280.268055555556</v>
      </c>
      <c r="G146">
        <v>1.1661999999999999</v>
      </c>
      <c r="H146" s="411">
        <v>43280.415972222225</v>
      </c>
      <c r="I146">
        <v>1.1621999999999999</v>
      </c>
      <c r="J146" s="403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53">
        <v>0.17638888888905058</v>
      </c>
    </row>
    <row r="147" spans="1:15">
      <c r="A147" s="552">
        <v>146</v>
      </c>
      <c r="B147" s="552" t="s">
        <v>97</v>
      </c>
      <c r="C147" s="552">
        <v>5</v>
      </c>
      <c r="D147">
        <v>0.03</v>
      </c>
      <c r="E147">
        <v>0.08</v>
      </c>
      <c r="F147" s="411">
        <v>43280.42083333333</v>
      </c>
      <c r="G147">
        <v>1.1625000000000001</v>
      </c>
      <c r="H147" s="411">
        <v>43280.93472222222</v>
      </c>
      <c r="I147">
        <v>1.1684000000000001</v>
      </c>
      <c r="J147" s="403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53">
        <v>0.87152777778101154</v>
      </c>
    </row>
    <row r="148" spans="1:15">
      <c r="A148" s="552">
        <v>147</v>
      </c>
      <c r="B148" s="552" t="s">
        <v>96</v>
      </c>
      <c r="C148" s="552">
        <v>1</v>
      </c>
      <c r="D148">
        <v>0.01</v>
      </c>
      <c r="E148">
        <v>0.01</v>
      </c>
      <c r="F148" s="411">
        <v>43280.494444444441</v>
      </c>
      <c r="G148">
        <v>1.1646000000000001</v>
      </c>
      <c r="H148" s="411">
        <v>43280.494444444441</v>
      </c>
      <c r="I148">
        <v>1.1646000000000001</v>
      </c>
      <c r="J148" s="403">
        <v>43280.511805555558</v>
      </c>
      <c r="K148">
        <v>1.1657999999999999</v>
      </c>
      <c r="L148">
        <v>0</v>
      </c>
      <c r="M148">
        <v>12</v>
      </c>
      <c r="N148">
        <v>1.2</v>
      </c>
      <c r="O148" s="553">
        <v>1.7361111116770189E-2</v>
      </c>
    </row>
    <row r="149" spans="1:15">
      <c r="A149" s="552">
        <v>148</v>
      </c>
      <c r="B149" s="552" t="s">
        <v>96</v>
      </c>
      <c r="C149" s="552">
        <v>2</v>
      </c>
      <c r="D149">
        <v>0.01</v>
      </c>
      <c r="E149">
        <v>0.02</v>
      </c>
      <c r="F149" s="411">
        <v>43280.521527777775</v>
      </c>
      <c r="G149">
        <v>1.1648000000000001</v>
      </c>
      <c r="H149" s="411">
        <v>43280.53125</v>
      </c>
      <c r="I149">
        <v>1.1636</v>
      </c>
      <c r="J149" s="403">
        <v>43280.553472222222</v>
      </c>
      <c r="K149">
        <v>1.1654</v>
      </c>
      <c r="L149">
        <v>12</v>
      </c>
      <c r="M149">
        <v>18</v>
      </c>
      <c r="N149">
        <v>2.4</v>
      </c>
      <c r="O149" s="553">
        <v>3.1944444446708076E-2</v>
      </c>
    </row>
    <row r="150" spans="1:15">
      <c r="A150" s="552">
        <v>149</v>
      </c>
      <c r="B150" s="552" t="s">
        <v>96</v>
      </c>
      <c r="C150" s="552">
        <v>1</v>
      </c>
      <c r="D150">
        <v>0.01</v>
      </c>
      <c r="E150">
        <v>0.01</v>
      </c>
      <c r="F150" s="411">
        <v>43280.583333333336</v>
      </c>
      <c r="G150">
        <v>1.1652</v>
      </c>
      <c r="H150" s="411">
        <v>43280.583333333336</v>
      </c>
      <c r="I150">
        <v>1.1652</v>
      </c>
      <c r="J150" s="403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53">
        <v>2.9166666667151731E-2</v>
      </c>
    </row>
    <row r="151" spans="1:15">
      <c r="A151" s="552">
        <v>150</v>
      </c>
      <c r="B151" s="552" t="s">
        <v>96</v>
      </c>
      <c r="C151" s="552">
        <v>1</v>
      </c>
      <c r="D151">
        <v>0.01</v>
      </c>
      <c r="E151">
        <v>0.01</v>
      </c>
      <c r="F151" s="411">
        <v>43280.634027777778</v>
      </c>
      <c r="G151">
        <v>1.1640999999999999</v>
      </c>
      <c r="H151" s="411">
        <v>43280.634027777778</v>
      </c>
      <c r="I151">
        <v>1.1640999999999999</v>
      </c>
      <c r="J151" s="403">
        <v>43280.684027777781</v>
      </c>
      <c r="K151">
        <v>1.1653</v>
      </c>
      <c r="L151">
        <v>0</v>
      </c>
      <c r="M151">
        <v>12</v>
      </c>
      <c r="N151">
        <v>1.2</v>
      </c>
      <c r="O151" s="553">
        <v>5.0000000002910383E-2</v>
      </c>
    </row>
    <row r="152" spans="1:15">
      <c r="A152" s="552">
        <v>151</v>
      </c>
      <c r="B152" s="552" t="s">
        <v>96</v>
      </c>
      <c r="C152" s="552">
        <v>1</v>
      </c>
      <c r="D152">
        <v>0.01</v>
      </c>
      <c r="E152">
        <v>0.01</v>
      </c>
      <c r="F152" s="411">
        <v>43280.71597222222</v>
      </c>
      <c r="G152">
        <v>1.1668000000000001</v>
      </c>
      <c r="H152" s="411">
        <v>43280.71597222222</v>
      </c>
      <c r="I152">
        <v>1.1668000000000001</v>
      </c>
      <c r="J152" s="403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53">
        <v>2.9861111113859806E-2</v>
      </c>
    </row>
    <row r="153" spans="1:15">
      <c r="A153" s="552">
        <v>152</v>
      </c>
      <c r="B153" s="552" t="s">
        <v>96</v>
      </c>
      <c r="C153" s="552">
        <v>4</v>
      </c>
      <c r="D153">
        <v>0.02</v>
      </c>
      <c r="E153">
        <v>0.05</v>
      </c>
      <c r="F153" s="411">
        <v>43283.294444444444</v>
      </c>
      <c r="G153">
        <v>1.1648000000000001</v>
      </c>
      <c r="H153" s="411">
        <v>43283.631249999999</v>
      </c>
      <c r="I153">
        <v>1.1607000000000001</v>
      </c>
      <c r="J153" s="403">
        <v>43283.925000000003</v>
      </c>
      <c r="K153">
        <v>1.1637999999999999</v>
      </c>
      <c r="L153">
        <v>41</v>
      </c>
      <c r="M153">
        <v>31</v>
      </c>
      <c r="N153">
        <v>7</v>
      </c>
      <c r="O153" s="553">
        <v>0.63055555555911269</v>
      </c>
    </row>
    <row r="154" spans="1:15">
      <c r="A154" s="552">
        <v>153</v>
      </c>
      <c r="B154" s="552" t="s">
        <v>97</v>
      </c>
      <c r="C154" s="552">
        <v>1</v>
      </c>
      <c r="D154">
        <v>0.01</v>
      </c>
      <c r="E154">
        <v>0.01</v>
      </c>
      <c r="F154" s="411">
        <v>43283.336111111108</v>
      </c>
      <c r="G154">
        <v>1.1648000000000001</v>
      </c>
      <c r="H154" s="411">
        <v>43283.336111111108</v>
      </c>
      <c r="I154">
        <v>1.1648000000000001</v>
      </c>
      <c r="J154" s="403">
        <v>43283.381944444445</v>
      </c>
      <c r="K154">
        <v>1.1636</v>
      </c>
      <c r="L154">
        <v>0</v>
      </c>
      <c r="M154">
        <v>12</v>
      </c>
      <c r="N154">
        <v>1.2</v>
      </c>
      <c r="O154" s="553">
        <v>4.5833333337213844E-2</v>
      </c>
    </row>
    <row r="155" spans="1:15">
      <c r="A155" s="552">
        <v>154</v>
      </c>
      <c r="B155" s="552" t="s">
        <v>97</v>
      </c>
      <c r="C155" s="552">
        <v>1</v>
      </c>
      <c r="D155">
        <v>0.01</v>
      </c>
      <c r="E155">
        <v>0.01</v>
      </c>
      <c r="F155" s="411">
        <v>43283.384722222225</v>
      </c>
      <c r="G155">
        <v>1.1636</v>
      </c>
      <c r="H155" s="411">
        <v>43283.384722222225</v>
      </c>
      <c r="I155">
        <v>1.1636</v>
      </c>
      <c r="J155" s="403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53">
        <v>0.23541666666278616</v>
      </c>
    </row>
    <row r="156" spans="1:15">
      <c r="A156" s="552">
        <v>155</v>
      </c>
      <c r="B156" s="552" t="s">
        <v>97</v>
      </c>
      <c r="C156" s="552">
        <v>2</v>
      </c>
      <c r="D156">
        <v>0.01</v>
      </c>
      <c r="E156">
        <v>0.02</v>
      </c>
      <c r="F156" s="411">
        <v>43283.65902777778</v>
      </c>
      <c r="G156">
        <v>1.1603000000000001</v>
      </c>
      <c r="H156" s="411">
        <v>43283.70416666667</v>
      </c>
      <c r="I156">
        <v>1.1616</v>
      </c>
      <c r="J156" s="403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53">
        <v>5.9027777773735579E-2</v>
      </c>
    </row>
    <row r="157" spans="1:15">
      <c r="A157" s="552">
        <v>156</v>
      </c>
      <c r="B157" s="552" t="s">
        <v>97</v>
      </c>
      <c r="C157" s="552">
        <v>5</v>
      </c>
      <c r="D157">
        <v>0.03</v>
      </c>
      <c r="E157">
        <v>0.08</v>
      </c>
      <c r="F157" s="411">
        <v>43283.752083333333</v>
      </c>
      <c r="G157">
        <v>1.1607000000000001</v>
      </c>
      <c r="H157" s="411">
        <v>43285.151388888888</v>
      </c>
      <c r="I157">
        <v>1.1677</v>
      </c>
      <c r="J157" s="403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53">
        <v>1.6729166666700621</v>
      </c>
    </row>
    <row r="158" spans="1:15">
      <c r="A158" s="552">
        <v>157</v>
      </c>
      <c r="B158" s="552" t="s">
        <v>96</v>
      </c>
      <c r="C158" s="552">
        <v>2</v>
      </c>
      <c r="D158">
        <v>0.01</v>
      </c>
      <c r="E158">
        <v>0.02</v>
      </c>
      <c r="F158" s="411">
        <v>43283.928472222222</v>
      </c>
      <c r="G158">
        <v>1.1638999999999999</v>
      </c>
      <c r="H158" s="411">
        <v>43284.151388888888</v>
      </c>
      <c r="I158">
        <v>1.1625000000000001</v>
      </c>
      <c r="J158" s="403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53">
        <v>0.40555555555329192</v>
      </c>
    </row>
    <row r="159" spans="1:15">
      <c r="A159" s="552">
        <v>158</v>
      </c>
      <c r="B159" s="552" t="s">
        <v>96</v>
      </c>
      <c r="C159" s="552">
        <v>1</v>
      </c>
      <c r="D159">
        <v>0.01</v>
      </c>
      <c r="E159">
        <v>0.01</v>
      </c>
      <c r="F159" s="411">
        <v>43284.354861111111</v>
      </c>
      <c r="G159">
        <v>1.1647000000000001</v>
      </c>
      <c r="H159" s="411">
        <v>43284.354861111111</v>
      </c>
      <c r="I159">
        <v>1.1647000000000001</v>
      </c>
      <c r="J159" s="403">
        <v>43284.402777777781</v>
      </c>
      <c r="K159">
        <v>1.1659999999999999</v>
      </c>
      <c r="L159">
        <v>0</v>
      </c>
      <c r="M159">
        <v>13</v>
      </c>
      <c r="N159">
        <v>1.3</v>
      </c>
      <c r="O159" s="553">
        <v>4.7916666670062114E-2</v>
      </c>
    </row>
    <row r="160" spans="1:15">
      <c r="A160" s="552">
        <v>159</v>
      </c>
      <c r="B160" s="552" t="s">
        <v>96</v>
      </c>
      <c r="C160" s="552">
        <v>2</v>
      </c>
      <c r="D160">
        <v>0.01</v>
      </c>
      <c r="E160">
        <v>0.02</v>
      </c>
      <c r="F160" s="411">
        <v>43284.411805555559</v>
      </c>
      <c r="G160">
        <v>1.1660999999999999</v>
      </c>
      <c r="H160" s="411">
        <v>43284.520833333336</v>
      </c>
      <c r="I160">
        <v>1.1648000000000001</v>
      </c>
      <c r="J160" s="403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53">
        <v>0.70416666666278616</v>
      </c>
    </row>
    <row r="161" spans="1:15">
      <c r="A161" s="552">
        <v>160</v>
      </c>
      <c r="B161" s="552" t="s">
        <v>96</v>
      </c>
      <c r="C161" s="552">
        <v>3</v>
      </c>
      <c r="D161">
        <v>0.01</v>
      </c>
      <c r="E161">
        <v>0.03</v>
      </c>
      <c r="F161" s="411">
        <v>43285.386111111111</v>
      </c>
      <c r="G161">
        <v>1.1672</v>
      </c>
      <c r="H161" s="411">
        <v>43285.423611111109</v>
      </c>
      <c r="I161">
        <v>1.1645000000000001</v>
      </c>
      <c r="J161" s="403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53">
        <v>0.40000000000145519</v>
      </c>
    </row>
    <row r="162" spans="1:15">
      <c r="A162" s="552">
        <v>161</v>
      </c>
      <c r="B162" s="552" t="s">
        <v>97</v>
      </c>
      <c r="C162" s="552">
        <v>8</v>
      </c>
      <c r="D162">
        <v>0.09</v>
      </c>
      <c r="E162">
        <v>0.27</v>
      </c>
      <c r="F162" s="411">
        <v>43285.586805555555</v>
      </c>
      <c r="G162">
        <v>1.1637999999999999</v>
      </c>
      <c r="H162" s="411">
        <v>43290.163888888892</v>
      </c>
      <c r="I162">
        <v>1.1766000000000001</v>
      </c>
      <c r="J162" s="403">
        <v>43291.536805555559</v>
      </c>
      <c r="K162">
        <v>1.1712</v>
      </c>
      <c r="L162">
        <v>128</v>
      </c>
      <c r="M162">
        <v>54</v>
      </c>
      <c r="N162">
        <v>48.21</v>
      </c>
      <c r="O162" s="553">
        <v>3.9500000000043656</v>
      </c>
    </row>
    <row r="163" spans="1:15">
      <c r="A163" s="552">
        <v>162</v>
      </c>
      <c r="B163" s="552" t="s">
        <v>96</v>
      </c>
      <c r="C163" s="552">
        <v>1</v>
      </c>
      <c r="D163">
        <v>0.01</v>
      </c>
      <c r="E163">
        <v>0.01</v>
      </c>
      <c r="F163" s="411">
        <v>43286.09097222222</v>
      </c>
      <c r="G163">
        <v>1.1657999999999999</v>
      </c>
      <c r="H163" s="411">
        <v>43286.09097222222</v>
      </c>
      <c r="I163">
        <v>1.1657999999999999</v>
      </c>
      <c r="J163" s="403">
        <v>43286.313888888886</v>
      </c>
      <c r="K163">
        <v>1.167</v>
      </c>
      <c r="L163">
        <v>0</v>
      </c>
      <c r="M163">
        <v>12</v>
      </c>
      <c r="N163">
        <v>1.2</v>
      </c>
      <c r="O163" s="553">
        <v>0.22291666666569654</v>
      </c>
    </row>
    <row r="164" spans="1:15">
      <c r="A164" s="552">
        <v>163</v>
      </c>
      <c r="B164" s="552" t="s">
        <v>96</v>
      </c>
      <c r="C164" s="552">
        <v>2</v>
      </c>
      <c r="D164">
        <v>0.01</v>
      </c>
      <c r="E164">
        <v>0.02</v>
      </c>
      <c r="F164" s="411">
        <v>43286.363888888889</v>
      </c>
      <c r="G164">
        <v>1.1704000000000001</v>
      </c>
      <c r="H164" s="411">
        <v>43286.393750000003</v>
      </c>
      <c r="I164">
        <v>1.1692</v>
      </c>
      <c r="J164" s="403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53">
        <v>0.21944444444670808</v>
      </c>
    </row>
    <row r="165" spans="1:15">
      <c r="A165" s="552">
        <v>164</v>
      </c>
      <c r="B165" s="552" t="s">
        <v>96</v>
      </c>
      <c r="C165" s="552">
        <v>3</v>
      </c>
      <c r="D165">
        <v>0.01</v>
      </c>
      <c r="E165">
        <v>0.03</v>
      </c>
      <c r="F165" s="411">
        <v>43286.612500000003</v>
      </c>
      <c r="G165">
        <v>1.171</v>
      </c>
      <c r="H165" s="411">
        <v>43286.827777777777</v>
      </c>
      <c r="I165">
        <v>1.1684000000000001</v>
      </c>
      <c r="J165" s="403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53">
        <v>0.72430555555183673</v>
      </c>
    </row>
    <row r="166" spans="1:15">
      <c r="A166" s="552">
        <v>165</v>
      </c>
      <c r="B166" s="552" t="s">
        <v>96</v>
      </c>
      <c r="C166" s="552">
        <v>2</v>
      </c>
      <c r="D166">
        <v>0.01</v>
      </c>
      <c r="E166">
        <v>0.02</v>
      </c>
      <c r="F166" s="411">
        <v>43287.375694444447</v>
      </c>
      <c r="G166">
        <v>1.1718999999999999</v>
      </c>
      <c r="H166" s="411">
        <v>43287.395833333336</v>
      </c>
      <c r="I166">
        <v>1.1706000000000001</v>
      </c>
      <c r="J166" s="403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53">
        <v>0.22361111111240461</v>
      </c>
    </row>
    <row r="167" spans="1:15">
      <c r="A167" s="552">
        <v>166</v>
      </c>
      <c r="B167" s="552" t="s">
        <v>96</v>
      </c>
      <c r="C167" s="552">
        <v>1</v>
      </c>
      <c r="D167">
        <v>0.01</v>
      </c>
      <c r="E167">
        <v>0.01</v>
      </c>
      <c r="F167" s="411">
        <v>43287.602083333331</v>
      </c>
      <c r="G167">
        <v>1.1720999999999999</v>
      </c>
      <c r="H167" s="411">
        <v>43287.602083333331</v>
      </c>
      <c r="I167">
        <v>1.1720999999999999</v>
      </c>
      <c r="J167" s="403">
        <v>43287.604166666664</v>
      </c>
      <c r="K167">
        <v>1.1738999999999999</v>
      </c>
      <c r="L167">
        <v>0</v>
      </c>
      <c r="M167">
        <v>18</v>
      </c>
      <c r="N167">
        <v>1.8</v>
      </c>
      <c r="O167" s="553">
        <v>2.0833333328482695E-3</v>
      </c>
    </row>
    <row r="168" spans="1:15">
      <c r="A168" s="552">
        <v>167</v>
      </c>
      <c r="B168" s="552" t="s">
        <v>96</v>
      </c>
      <c r="C168" s="552">
        <v>1</v>
      </c>
      <c r="D168">
        <v>0.01</v>
      </c>
      <c r="E168">
        <v>0.01</v>
      </c>
      <c r="F168" s="411">
        <v>43287.615972222222</v>
      </c>
      <c r="G168">
        <v>1.1745000000000001</v>
      </c>
      <c r="H168" s="411">
        <v>43287.615972222222</v>
      </c>
      <c r="I168">
        <v>1.1745000000000001</v>
      </c>
      <c r="J168" s="403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53">
        <v>1.5972222223354038E-2</v>
      </c>
    </row>
    <row r="169" spans="1:15">
      <c r="A169" s="552">
        <v>168</v>
      </c>
      <c r="B169" s="552" t="s">
        <v>96</v>
      </c>
      <c r="C169" s="552">
        <v>2</v>
      </c>
      <c r="D169">
        <v>0.01</v>
      </c>
      <c r="E169">
        <v>0.02</v>
      </c>
      <c r="F169" s="411">
        <v>43287.637499999997</v>
      </c>
      <c r="G169">
        <v>1.1755</v>
      </c>
      <c r="H169" s="411">
        <v>43287.736805555556</v>
      </c>
      <c r="I169">
        <v>1.1742999999999999</v>
      </c>
      <c r="J169" s="403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53">
        <v>0.51319444444379769</v>
      </c>
    </row>
    <row r="170" spans="1:15">
      <c r="A170" s="552">
        <v>169</v>
      </c>
      <c r="B170" s="552" t="s">
        <v>96</v>
      </c>
      <c r="C170" s="552">
        <v>2</v>
      </c>
      <c r="D170">
        <v>0.01</v>
      </c>
      <c r="E170">
        <v>0.02</v>
      </c>
      <c r="F170" s="411">
        <v>43290.368055555555</v>
      </c>
      <c r="G170">
        <v>1.177</v>
      </c>
      <c r="H170" s="411">
        <v>43290.394444444442</v>
      </c>
      <c r="I170">
        <v>1.1758</v>
      </c>
      <c r="J170" s="403">
        <v>43290.432638888888</v>
      </c>
      <c r="K170">
        <v>1.1776</v>
      </c>
      <c r="L170">
        <v>12</v>
      </c>
      <c r="M170">
        <v>18</v>
      </c>
      <c r="N170">
        <v>2.4</v>
      </c>
      <c r="O170" s="553">
        <v>6.4583333332848269E-2</v>
      </c>
    </row>
    <row r="171" spans="1:15">
      <c r="A171" s="552">
        <v>170</v>
      </c>
      <c r="B171" s="552" t="s">
        <v>96</v>
      </c>
      <c r="C171" s="552">
        <v>2</v>
      </c>
      <c r="D171">
        <v>0.01</v>
      </c>
      <c r="E171">
        <v>0.02</v>
      </c>
      <c r="F171" s="411">
        <v>43290.436111111114</v>
      </c>
      <c r="G171">
        <v>1.1776</v>
      </c>
      <c r="H171" s="411">
        <v>43290.519444444442</v>
      </c>
      <c r="I171">
        <v>1.1763999999999999</v>
      </c>
      <c r="J171" s="403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53">
        <v>0.13055555555183673</v>
      </c>
    </row>
    <row r="172" spans="1:15">
      <c r="A172" s="552">
        <v>171</v>
      </c>
      <c r="B172" s="552" t="s">
        <v>96</v>
      </c>
      <c r="C172" s="552">
        <v>6</v>
      </c>
      <c r="D172">
        <v>0.04</v>
      </c>
      <c r="E172">
        <v>0.12</v>
      </c>
      <c r="F172" s="411">
        <v>43290.576388888891</v>
      </c>
      <c r="G172">
        <v>1.1785000000000001</v>
      </c>
      <c r="H172" s="411">
        <v>43291.601388888892</v>
      </c>
      <c r="I172">
        <v>1.1701999999999999</v>
      </c>
      <c r="J172" s="403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53">
        <v>1.257638888884685</v>
      </c>
    </row>
    <row r="173" spans="1:15">
      <c r="A173" s="552">
        <v>172</v>
      </c>
      <c r="B173" s="552" t="s">
        <v>97</v>
      </c>
      <c r="C173" s="552">
        <v>4</v>
      </c>
      <c r="D173">
        <v>0.02</v>
      </c>
      <c r="E173">
        <v>0.05</v>
      </c>
      <c r="F173" s="411">
        <v>43291.606944444444</v>
      </c>
      <c r="G173">
        <v>1.1704000000000001</v>
      </c>
      <c r="H173" s="411">
        <v>43291.819444444445</v>
      </c>
      <c r="I173">
        <v>1.1744000000000001</v>
      </c>
      <c r="J173" s="403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53">
        <v>0.84097222222044365</v>
      </c>
    </row>
    <row r="174" spans="1:15">
      <c r="A174" s="552">
        <v>173</v>
      </c>
      <c r="B174" s="552" t="s">
        <v>96</v>
      </c>
      <c r="C174" s="552">
        <v>4</v>
      </c>
      <c r="D174">
        <v>0.02</v>
      </c>
      <c r="E174">
        <v>0.05</v>
      </c>
      <c r="F174" s="411">
        <v>43291.842361111114</v>
      </c>
      <c r="G174">
        <v>1.1745000000000001</v>
      </c>
      <c r="H174" s="411">
        <v>43292.463888888888</v>
      </c>
      <c r="I174">
        <v>1.1705000000000001</v>
      </c>
      <c r="J174" s="403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53">
        <v>0.75069444443943212</v>
      </c>
    </row>
    <row r="175" spans="1:15">
      <c r="A175" s="552">
        <v>174</v>
      </c>
      <c r="B175" s="552" t="s">
        <v>97</v>
      </c>
      <c r="C175" s="552">
        <v>4</v>
      </c>
      <c r="D175">
        <v>0.02</v>
      </c>
      <c r="E175">
        <v>0.05</v>
      </c>
      <c r="F175" s="411">
        <v>43292.467361111114</v>
      </c>
      <c r="G175">
        <v>1.1701999999999999</v>
      </c>
      <c r="H175" s="411">
        <v>43292.613194444442</v>
      </c>
      <c r="I175">
        <v>1.1741999999999999</v>
      </c>
      <c r="J175" s="403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53">
        <v>0.257638888884685</v>
      </c>
    </row>
    <row r="176" spans="1:15">
      <c r="A176" s="552">
        <v>175</v>
      </c>
      <c r="B176" s="552" t="s">
        <v>96</v>
      </c>
      <c r="C176" s="552">
        <v>8</v>
      </c>
      <c r="D176">
        <v>0.09</v>
      </c>
      <c r="E176">
        <v>0.27</v>
      </c>
      <c r="F176" s="411">
        <v>43292.628472222219</v>
      </c>
      <c r="G176">
        <v>1.1751</v>
      </c>
      <c r="H176" s="411">
        <v>43294.388888888891</v>
      </c>
      <c r="I176">
        <v>1.163</v>
      </c>
      <c r="J176" s="403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53">
        <v>2.5201388888890506</v>
      </c>
    </row>
    <row r="177" spans="1:15">
      <c r="A177" s="552">
        <v>176</v>
      </c>
      <c r="B177" s="552" t="s">
        <v>97</v>
      </c>
      <c r="C177" s="552">
        <v>1</v>
      </c>
      <c r="D177">
        <v>0.01</v>
      </c>
      <c r="E177">
        <v>0.01</v>
      </c>
      <c r="F177" s="411">
        <v>43292.755555555559</v>
      </c>
      <c r="G177">
        <v>1.1726000000000001</v>
      </c>
      <c r="H177" s="411">
        <v>43292.755555555559</v>
      </c>
      <c r="I177">
        <v>1.1726000000000001</v>
      </c>
      <c r="J177" s="403">
        <v>43292.770138888889</v>
      </c>
      <c r="K177">
        <v>1.1714</v>
      </c>
      <c r="L177">
        <v>0</v>
      </c>
      <c r="M177">
        <v>12</v>
      </c>
      <c r="N177">
        <v>1.2</v>
      </c>
      <c r="O177" s="553">
        <v>1.4583333329937886E-2</v>
      </c>
    </row>
    <row r="178" spans="1:15">
      <c r="A178" s="552">
        <v>177</v>
      </c>
      <c r="B178" s="552" t="s">
        <v>97</v>
      </c>
      <c r="C178" s="552">
        <v>1</v>
      </c>
      <c r="D178">
        <v>0.01</v>
      </c>
      <c r="E178">
        <v>0.01</v>
      </c>
      <c r="F178" s="411">
        <v>43292.800000000003</v>
      </c>
      <c r="G178">
        <v>1.1681999999999999</v>
      </c>
      <c r="H178" s="411">
        <v>43292.800000000003</v>
      </c>
      <c r="I178">
        <v>1.1681999999999999</v>
      </c>
      <c r="J178" s="403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53">
        <v>2.7777777773735579E-2</v>
      </c>
    </row>
    <row r="179" spans="1:15">
      <c r="A179" s="552">
        <v>178</v>
      </c>
      <c r="B179" s="552" t="s">
        <v>97</v>
      </c>
      <c r="C179" s="552">
        <v>2</v>
      </c>
      <c r="D179">
        <v>0.01</v>
      </c>
      <c r="E179">
        <v>0.02</v>
      </c>
      <c r="F179" s="411">
        <v>43292.855555555558</v>
      </c>
      <c r="G179">
        <v>1.1674</v>
      </c>
      <c r="H179" s="411">
        <v>43293.371527777781</v>
      </c>
      <c r="I179">
        <v>1.1686000000000001</v>
      </c>
      <c r="J179" s="403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53">
        <v>0.68402777777373558</v>
      </c>
    </row>
    <row r="180" spans="1:15">
      <c r="A180" s="552">
        <v>179</v>
      </c>
      <c r="B180" s="552" t="s">
        <v>97</v>
      </c>
      <c r="C180" s="552">
        <v>3</v>
      </c>
      <c r="D180">
        <v>0.01</v>
      </c>
      <c r="E180">
        <v>0.03</v>
      </c>
      <c r="F180" s="411">
        <v>43293.546527777777</v>
      </c>
      <c r="G180">
        <v>1.1659999999999999</v>
      </c>
      <c r="H180" s="411">
        <v>43293.711111111108</v>
      </c>
      <c r="I180">
        <v>1.1685000000000001</v>
      </c>
      <c r="J180" s="403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53">
        <v>0.48680555555620231</v>
      </c>
    </row>
    <row r="181" spans="1:15">
      <c r="A181" s="552">
        <v>180</v>
      </c>
      <c r="B181" s="552" t="s">
        <v>97</v>
      </c>
      <c r="C181" s="552">
        <v>2</v>
      </c>
      <c r="D181">
        <v>0.01</v>
      </c>
      <c r="E181">
        <v>0.02</v>
      </c>
      <c r="F181" s="411">
        <v>43294.036805555559</v>
      </c>
      <c r="G181">
        <v>1.1658999999999999</v>
      </c>
      <c r="H181" s="411">
        <v>43294.14166666667</v>
      </c>
      <c r="I181">
        <v>1.1671</v>
      </c>
      <c r="J181" s="403">
        <v>43294.347222222219</v>
      </c>
      <c r="K181">
        <v>1.1653</v>
      </c>
      <c r="L181">
        <v>12</v>
      </c>
      <c r="M181">
        <v>18</v>
      </c>
      <c r="N181">
        <v>2.4</v>
      </c>
      <c r="O181" s="553">
        <v>0.31041666665987577</v>
      </c>
    </row>
    <row r="182" spans="1:15">
      <c r="A182" s="552">
        <v>181</v>
      </c>
      <c r="B182" s="552" t="s">
        <v>97</v>
      </c>
      <c r="C182" s="552">
        <v>1</v>
      </c>
      <c r="D182">
        <v>0.01</v>
      </c>
      <c r="E182">
        <v>0.01</v>
      </c>
      <c r="F182" s="411">
        <v>43294.35</v>
      </c>
      <c r="G182">
        <v>1.1654</v>
      </c>
      <c r="H182" s="411">
        <v>43294.35</v>
      </c>
      <c r="I182">
        <v>1.1654</v>
      </c>
      <c r="J182" s="403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53">
        <v>2.5000000001455192E-2</v>
      </c>
    </row>
    <row r="183" spans="1:15">
      <c r="A183" s="552">
        <v>182</v>
      </c>
      <c r="B183" s="552" t="s">
        <v>97</v>
      </c>
      <c r="C183" s="552">
        <v>1</v>
      </c>
      <c r="D183">
        <v>0.01</v>
      </c>
      <c r="E183">
        <v>0.01</v>
      </c>
      <c r="F183" s="411">
        <v>43294.37777777778</v>
      </c>
      <c r="G183">
        <v>1.1647000000000001</v>
      </c>
      <c r="H183" s="411">
        <v>43294.37777777778</v>
      </c>
      <c r="I183">
        <v>1.1647000000000001</v>
      </c>
      <c r="J183" s="403">
        <v>43294.382638888892</v>
      </c>
      <c r="K183">
        <v>1.1635</v>
      </c>
      <c r="L183">
        <v>0</v>
      </c>
      <c r="M183">
        <v>12</v>
      </c>
      <c r="N183">
        <v>1.2</v>
      </c>
      <c r="O183" s="553">
        <v>4.8611111124046147E-3</v>
      </c>
    </row>
    <row r="184" spans="1:15">
      <c r="A184" s="552">
        <v>183</v>
      </c>
      <c r="B184" s="552" t="s">
        <v>97</v>
      </c>
      <c r="C184" s="552">
        <v>1</v>
      </c>
      <c r="D184">
        <v>0.01</v>
      </c>
      <c r="E184">
        <v>0.01</v>
      </c>
      <c r="F184" s="411">
        <v>43294.392361111109</v>
      </c>
      <c r="G184">
        <v>1.1632</v>
      </c>
      <c r="H184" s="411">
        <v>43294.392361111109</v>
      </c>
      <c r="I184">
        <v>1.1632</v>
      </c>
      <c r="J184" s="403">
        <v>43294.430555555555</v>
      </c>
      <c r="K184">
        <v>1.1618999999999999</v>
      </c>
      <c r="L184">
        <v>0</v>
      </c>
      <c r="M184">
        <v>13</v>
      </c>
      <c r="N184">
        <v>1.3</v>
      </c>
      <c r="O184" s="553">
        <v>3.8194444445252884E-2</v>
      </c>
    </row>
    <row r="185" spans="1:15">
      <c r="A185" s="552">
        <v>184</v>
      </c>
      <c r="B185" s="552" t="s">
        <v>97</v>
      </c>
      <c r="C185" s="552">
        <v>8</v>
      </c>
      <c r="D185">
        <v>0.09</v>
      </c>
      <c r="E185">
        <v>0.27</v>
      </c>
      <c r="F185" s="411">
        <v>43294.449305555558</v>
      </c>
      <c r="G185">
        <v>1.1619999999999999</v>
      </c>
      <c r="H185" s="411">
        <v>43298.37222222222</v>
      </c>
      <c r="I185">
        <v>1.1734</v>
      </c>
      <c r="J185" s="403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53">
        <v>2.257638888884685</v>
      </c>
    </row>
    <row r="186" spans="1:15">
      <c r="A186" s="552">
        <v>185</v>
      </c>
      <c r="B186" s="552" t="s">
        <v>96</v>
      </c>
      <c r="C186" s="552">
        <v>1</v>
      </c>
      <c r="D186">
        <v>0.01</v>
      </c>
      <c r="E186">
        <v>0.01</v>
      </c>
      <c r="F186" s="411">
        <v>43297.190972222219</v>
      </c>
      <c r="G186">
        <v>1.1681999999999999</v>
      </c>
      <c r="H186" s="411">
        <v>43297.190972222219</v>
      </c>
      <c r="I186">
        <v>1.1681999999999999</v>
      </c>
      <c r="J186" s="403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53">
        <v>0.11041666667006211</v>
      </c>
    </row>
    <row r="187" spans="1:15">
      <c r="A187" s="552">
        <v>186</v>
      </c>
      <c r="B187" s="552" t="s">
        <v>96</v>
      </c>
      <c r="C187" s="552">
        <v>1</v>
      </c>
      <c r="D187">
        <v>0.01</v>
      </c>
      <c r="E187">
        <v>0.01</v>
      </c>
      <c r="F187" s="411">
        <v>43297.386805555558</v>
      </c>
      <c r="G187">
        <v>1.1694</v>
      </c>
      <c r="H187" s="411">
        <v>43297.386805555558</v>
      </c>
      <c r="I187">
        <v>1.1694</v>
      </c>
      <c r="J187" s="403">
        <v>43297.479166666664</v>
      </c>
      <c r="K187">
        <v>1.1706000000000001</v>
      </c>
      <c r="L187">
        <v>0</v>
      </c>
      <c r="M187">
        <v>12</v>
      </c>
      <c r="N187">
        <v>1.2</v>
      </c>
      <c r="O187" s="553">
        <v>9.2361111106583849E-2</v>
      </c>
    </row>
    <row r="188" spans="1:15">
      <c r="A188" s="552">
        <v>187</v>
      </c>
      <c r="B188" s="552" t="s">
        <v>96</v>
      </c>
      <c r="C188" s="552">
        <v>3</v>
      </c>
      <c r="D188">
        <v>0.01</v>
      </c>
      <c r="E188">
        <v>0.03</v>
      </c>
      <c r="F188" s="411">
        <v>43297.566666666666</v>
      </c>
      <c r="G188">
        <v>1.1722999999999999</v>
      </c>
      <c r="H188" s="411">
        <v>43297.774305555555</v>
      </c>
      <c r="I188">
        <v>1.1696</v>
      </c>
      <c r="J188" s="403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53">
        <v>0.77777777778101154</v>
      </c>
    </row>
    <row r="189" spans="1:15">
      <c r="A189" s="552">
        <v>188</v>
      </c>
      <c r="B189" s="552" t="s">
        <v>96</v>
      </c>
      <c r="C189" s="552">
        <v>9</v>
      </c>
      <c r="D189">
        <v>0.13</v>
      </c>
      <c r="E189">
        <v>0.4</v>
      </c>
      <c r="F189" s="411">
        <v>43298.461111111108</v>
      </c>
      <c r="G189">
        <v>1.1740999999999999</v>
      </c>
      <c r="H189" s="411">
        <v>43300.482638888891</v>
      </c>
      <c r="I189">
        <v>1.1601999999999999</v>
      </c>
      <c r="J189" s="403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53">
        <v>2.34375</v>
      </c>
    </row>
    <row r="190" spans="1:15">
      <c r="A190" s="552">
        <v>189</v>
      </c>
      <c r="B190" s="552" t="s">
        <v>97</v>
      </c>
      <c r="C190" s="552">
        <v>1</v>
      </c>
      <c r="D190">
        <v>0.01</v>
      </c>
      <c r="E190">
        <v>0.01</v>
      </c>
      <c r="F190" s="411">
        <v>43298.711805555555</v>
      </c>
      <c r="G190">
        <v>1.1685000000000001</v>
      </c>
      <c r="H190" s="411">
        <v>43298.711805555555</v>
      </c>
      <c r="I190">
        <v>1.1685000000000001</v>
      </c>
      <c r="J190" s="403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53">
        <v>3.680555555911269E-2</v>
      </c>
    </row>
    <row r="191" spans="1:15">
      <c r="A191" s="552">
        <v>190</v>
      </c>
      <c r="B191" s="552" t="s">
        <v>97</v>
      </c>
      <c r="C191" s="552">
        <v>1</v>
      </c>
      <c r="D191">
        <v>0.01</v>
      </c>
      <c r="E191">
        <v>0.01</v>
      </c>
      <c r="F191" s="411">
        <v>43298.752083333333</v>
      </c>
      <c r="G191">
        <v>1.1664000000000001</v>
      </c>
      <c r="H191" s="411">
        <v>43298.752083333333</v>
      </c>
      <c r="I191">
        <v>1.1664000000000001</v>
      </c>
      <c r="J191" s="403">
        <v>43298.8</v>
      </c>
      <c r="K191">
        <v>1.1652</v>
      </c>
      <c r="L191">
        <v>0</v>
      </c>
      <c r="M191">
        <v>12.000000000001819</v>
      </c>
      <c r="N191">
        <v>1.2</v>
      </c>
      <c r="O191" s="553">
        <v>4.7916666670062114E-2</v>
      </c>
    </row>
    <row r="192" spans="1:15">
      <c r="A192" s="552">
        <v>191</v>
      </c>
      <c r="B192" s="552" t="s">
        <v>97</v>
      </c>
      <c r="C192" s="552">
        <v>2</v>
      </c>
      <c r="D192">
        <v>0.01</v>
      </c>
      <c r="E192">
        <v>0.02</v>
      </c>
      <c r="F192" s="411">
        <v>43298.81527777778</v>
      </c>
      <c r="G192">
        <v>1.1655</v>
      </c>
      <c r="H192" s="411">
        <v>43298.824305555558</v>
      </c>
      <c r="I192">
        <v>1.1667000000000001</v>
      </c>
      <c r="J192" s="403">
        <v>43299.25</v>
      </c>
      <c r="K192">
        <v>1.1647000000000001</v>
      </c>
      <c r="L192">
        <v>12</v>
      </c>
      <c r="M192">
        <v>20</v>
      </c>
      <c r="N192">
        <v>2.84</v>
      </c>
      <c r="O192" s="553">
        <v>0.43472222222044365</v>
      </c>
    </row>
    <row r="193" spans="1:15">
      <c r="A193" s="552">
        <v>192</v>
      </c>
      <c r="B193" s="552" t="s">
        <v>97</v>
      </c>
      <c r="C193" s="552">
        <v>1</v>
      </c>
      <c r="D193">
        <v>0.01</v>
      </c>
      <c r="E193">
        <v>0.01</v>
      </c>
      <c r="F193" s="411">
        <v>43299.402083333334</v>
      </c>
      <c r="G193">
        <v>1.1626000000000001</v>
      </c>
      <c r="H193" s="411">
        <v>43299.402083333334</v>
      </c>
      <c r="I193">
        <v>1.1626000000000001</v>
      </c>
      <c r="J193" s="403">
        <v>43299.436805555553</v>
      </c>
      <c r="K193">
        <v>1.1614</v>
      </c>
      <c r="L193">
        <v>0</v>
      </c>
      <c r="M193">
        <v>12</v>
      </c>
      <c r="N193">
        <v>1.2</v>
      </c>
      <c r="O193" s="553">
        <v>3.4722222218988463E-2</v>
      </c>
    </row>
    <row r="194" spans="1:15">
      <c r="A194" s="552">
        <v>193</v>
      </c>
      <c r="B194" s="552" t="s">
        <v>97</v>
      </c>
      <c r="C194" s="552">
        <v>1</v>
      </c>
      <c r="D194">
        <v>0.01</v>
      </c>
      <c r="E194">
        <v>0.01</v>
      </c>
      <c r="F194" s="411">
        <v>43299.462500000001</v>
      </c>
      <c r="G194">
        <v>1.1625000000000001</v>
      </c>
      <c r="H194" s="411">
        <v>43299.462500000001</v>
      </c>
      <c r="I194">
        <v>1.1625000000000001</v>
      </c>
      <c r="J194" s="403">
        <v>43299.544444444444</v>
      </c>
      <c r="K194">
        <v>1.1613</v>
      </c>
      <c r="L194">
        <v>0</v>
      </c>
      <c r="M194">
        <v>12</v>
      </c>
      <c r="N194">
        <v>1.2</v>
      </c>
      <c r="O194" s="553">
        <v>8.1944444442342501E-2</v>
      </c>
    </row>
    <row r="195" spans="1:15">
      <c r="A195" s="552">
        <v>194</v>
      </c>
      <c r="B195" s="552" t="s">
        <v>97</v>
      </c>
      <c r="C195" s="552">
        <v>4</v>
      </c>
      <c r="D195">
        <v>0.02</v>
      </c>
      <c r="E195">
        <v>0.05</v>
      </c>
      <c r="F195" s="411">
        <v>43299.606249999997</v>
      </c>
      <c r="G195">
        <v>1.1619999999999999</v>
      </c>
      <c r="H195" s="411">
        <v>43299.767361111109</v>
      </c>
      <c r="I195">
        <v>1.1659999999999999</v>
      </c>
      <c r="J195" s="403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53">
        <v>0.73958333333575865</v>
      </c>
    </row>
    <row r="196" spans="1:15">
      <c r="A196" s="552">
        <v>195</v>
      </c>
      <c r="B196" s="552" t="s">
        <v>97</v>
      </c>
      <c r="C196" s="552">
        <v>1</v>
      </c>
      <c r="D196">
        <v>0.01</v>
      </c>
      <c r="E196">
        <v>0.01</v>
      </c>
      <c r="F196" s="411">
        <v>43300.370138888888</v>
      </c>
      <c r="G196">
        <v>1.1624000000000001</v>
      </c>
      <c r="H196" s="411">
        <v>43300.370138888888</v>
      </c>
      <c r="I196">
        <v>1.1624000000000001</v>
      </c>
      <c r="J196" s="403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53">
        <v>1.1805555557657499E-2</v>
      </c>
    </row>
    <row r="197" spans="1:15">
      <c r="A197" s="552">
        <v>196</v>
      </c>
      <c r="B197" s="552" t="s">
        <v>97</v>
      </c>
      <c r="C197" s="552">
        <v>1</v>
      </c>
      <c r="D197">
        <v>0.01</v>
      </c>
      <c r="E197">
        <v>0.01</v>
      </c>
      <c r="F197" s="411">
        <v>43300.418749999997</v>
      </c>
      <c r="G197">
        <v>1.1614</v>
      </c>
      <c r="H197" s="411">
        <v>43300.418749999997</v>
      </c>
      <c r="I197">
        <v>1.1614</v>
      </c>
      <c r="J197" s="403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53">
        <v>6.1111111113859806E-2</v>
      </c>
    </row>
    <row r="198" spans="1:15">
      <c r="A198" s="552">
        <v>197</v>
      </c>
      <c r="B198" s="552" t="s">
        <v>97</v>
      </c>
      <c r="C198" s="552">
        <v>2</v>
      </c>
      <c r="D198">
        <v>0.01</v>
      </c>
      <c r="E198">
        <v>0.02</v>
      </c>
      <c r="F198" s="411">
        <v>43300.489583333336</v>
      </c>
      <c r="G198">
        <v>1.1599999999999999</v>
      </c>
      <c r="H198" s="411">
        <v>43300.518750000003</v>
      </c>
      <c r="I198">
        <v>1.1612</v>
      </c>
      <c r="J198" s="403">
        <v>43300.544444444444</v>
      </c>
      <c r="K198">
        <v>1.1594</v>
      </c>
      <c r="L198">
        <v>12</v>
      </c>
      <c r="M198">
        <v>18</v>
      </c>
      <c r="N198">
        <v>2.4</v>
      </c>
      <c r="O198" s="553">
        <v>5.486111110803904E-2</v>
      </c>
    </row>
    <row r="199" spans="1:15">
      <c r="A199" s="552">
        <v>198</v>
      </c>
      <c r="B199" s="552" t="s">
        <v>97</v>
      </c>
      <c r="C199" s="552">
        <v>1</v>
      </c>
      <c r="D199">
        <v>0.01</v>
      </c>
      <c r="E199">
        <v>0.01</v>
      </c>
      <c r="F199" s="411">
        <v>43300.563888888886</v>
      </c>
      <c r="G199">
        <v>1.1593</v>
      </c>
      <c r="H199" s="411">
        <v>43300.563888888886</v>
      </c>
      <c r="I199">
        <v>1.1593</v>
      </c>
      <c r="J199" s="403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53">
        <v>4.0277777778101154E-2</v>
      </c>
    </row>
    <row r="200" spans="1:15">
      <c r="A200" s="552">
        <v>199</v>
      </c>
      <c r="B200" s="552" t="s">
        <v>97</v>
      </c>
      <c r="C200" s="552">
        <v>9</v>
      </c>
      <c r="D200">
        <v>0.13</v>
      </c>
      <c r="E200">
        <v>0.39999999999999997</v>
      </c>
      <c r="F200" s="411">
        <v>43300.606944444444</v>
      </c>
      <c r="G200">
        <v>1.1579999999999999</v>
      </c>
      <c r="H200" s="411">
        <v>43304.047222222223</v>
      </c>
      <c r="I200">
        <v>1.1739999999999999</v>
      </c>
      <c r="J200" s="403">
        <v>43305.289583333331</v>
      </c>
      <c r="K200">
        <v>1.1677</v>
      </c>
      <c r="L200">
        <v>160</v>
      </c>
      <c r="M200">
        <v>63</v>
      </c>
      <c r="N200">
        <v>75.97</v>
      </c>
      <c r="O200" s="553">
        <v>2.6826388888875954</v>
      </c>
    </row>
    <row r="201" spans="1:15">
      <c r="A201" s="552">
        <v>200</v>
      </c>
      <c r="B201" s="552" t="s">
        <v>96</v>
      </c>
      <c r="C201" s="552">
        <v>3</v>
      </c>
      <c r="D201">
        <v>0.01</v>
      </c>
      <c r="E201">
        <v>0.03</v>
      </c>
      <c r="F201" s="411">
        <v>43300.839583333334</v>
      </c>
      <c r="G201">
        <v>1.1657999999999999</v>
      </c>
      <c r="H201" s="411">
        <v>43301.15625</v>
      </c>
      <c r="I201">
        <v>1.1632</v>
      </c>
      <c r="J201" s="403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53">
        <v>0.44791666666424135</v>
      </c>
    </row>
    <row r="202" spans="1:15">
      <c r="A202" s="552">
        <v>201</v>
      </c>
      <c r="B202" s="552" t="s">
        <v>96</v>
      </c>
      <c r="C202" s="552">
        <v>3</v>
      </c>
      <c r="D202">
        <v>0.01</v>
      </c>
      <c r="E202">
        <v>0.03</v>
      </c>
      <c r="F202" s="411">
        <v>43301.339583333334</v>
      </c>
      <c r="G202">
        <v>1.1668000000000001</v>
      </c>
      <c r="H202" s="411">
        <v>43301.388888888891</v>
      </c>
      <c r="I202">
        <v>1.1642999999999999</v>
      </c>
      <c r="J202" s="403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53">
        <v>0.25138888888614019</v>
      </c>
    </row>
    <row r="203" spans="1:15">
      <c r="A203" s="552">
        <v>202</v>
      </c>
      <c r="B203" s="552" t="s">
        <v>96</v>
      </c>
      <c r="C203" s="552">
        <v>1</v>
      </c>
      <c r="D203">
        <v>0.01</v>
      </c>
      <c r="E203">
        <v>0.01</v>
      </c>
      <c r="F203" s="411">
        <v>43301.627083333333</v>
      </c>
      <c r="G203">
        <v>1.1705000000000001</v>
      </c>
      <c r="H203" s="411">
        <v>43301.627083333333</v>
      </c>
      <c r="I203">
        <v>1.1705000000000001</v>
      </c>
      <c r="J203" s="403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53">
        <v>1.5277777776645962E-2</v>
      </c>
    </row>
    <row r="204" spans="1:15">
      <c r="A204" s="552">
        <v>203</v>
      </c>
      <c r="B204" s="552" t="s">
        <v>96</v>
      </c>
      <c r="C204" s="552">
        <v>2</v>
      </c>
      <c r="D204">
        <v>0.01</v>
      </c>
      <c r="E204">
        <v>0.02</v>
      </c>
      <c r="F204" s="411">
        <v>43301.645138888889</v>
      </c>
      <c r="G204">
        <v>1.1716</v>
      </c>
      <c r="H204" s="411">
        <v>43301.658333333333</v>
      </c>
      <c r="I204">
        <v>1.1702999999999999</v>
      </c>
      <c r="J204" s="403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53">
        <v>0.16736111111094942</v>
      </c>
    </row>
    <row r="205" spans="1:15">
      <c r="A205" s="552">
        <v>204</v>
      </c>
      <c r="B205" s="552" t="s">
        <v>96</v>
      </c>
      <c r="C205" s="552">
        <v>1</v>
      </c>
      <c r="D205">
        <v>0.01</v>
      </c>
      <c r="E205">
        <v>0.01</v>
      </c>
      <c r="F205" s="411">
        <v>43301.865277777775</v>
      </c>
      <c r="G205">
        <v>1.1724000000000001</v>
      </c>
      <c r="H205" s="411">
        <v>43301.865277777775</v>
      </c>
      <c r="I205">
        <v>1.1724000000000001</v>
      </c>
      <c r="J205" s="403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53">
        <v>0.17916666666860692</v>
      </c>
    </row>
    <row r="206" spans="1:15">
      <c r="A206" s="552">
        <v>205</v>
      </c>
      <c r="B206" s="552" t="s">
        <v>96</v>
      </c>
      <c r="C206" s="552">
        <v>3</v>
      </c>
      <c r="D206">
        <v>0.01</v>
      </c>
      <c r="E206">
        <v>0.03</v>
      </c>
      <c r="F206" s="411">
        <v>43304.15902777778</v>
      </c>
      <c r="G206">
        <v>1.1741999999999999</v>
      </c>
      <c r="H206" s="411">
        <v>43304.381249999999</v>
      </c>
      <c r="I206">
        <v>1.1716</v>
      </c>
      <c r="J206" s="403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53">
        <v>0.24027777777519077</v>
      </c>
    </row>
    <row r="207" spans="1:15">
      <c r="A207" s="552">
        <v>206</v>
      </c>
      <c r="B207" s="552" t="s">
        <v>96</v>
      </c>
      <c r="C207" s="552">
        <v>3</v>
      </c>
      <c r="D207">
        <v>0.01</v>
      </c>
      <c r="E207">
        <v>0.03</v>
      </c>
      <c r="F207" s="411">
        <v>43304.446527777778</v>
      </c>
      <c r="G207">
        <v>1.1722999999999999</v>
      </c>
      <c r="H207" s="411">
        <v>43304.479166666664</v>
      </c>
      <c r="I207">
        <v>1.1697</v>
      </c>
      <c r="J207" s="403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53">
        <v>0.16458333333139308</v>
      </c>
    </row>
    <row r="208" spans="1:15">
      <c r="A208" s="552">
        <v>207</v>
      </c>
      <c r="B208" s="552" t="s">
        <v>96</v>
      </c>
      <c r="C208" s="552">
        <v>4</v>
      </c>
      <c r="D208">
        <v>0.02</v>
      </c>
      <c r="E208">
        <v>0.05</v>
      </c>
      <c r="F208" s="411">
        <v>43304.65347222222</v>
      </c>
      <c r="G208">
        <v>1.1705000000000001</v>
      </c>
      <c r="H208" s="411">
        <v>43305.366666666669</v>
      </c>
      <c r="I208">
        <v>1.1665000000000001</v>
      </c>
      <c r="J208" s="403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53">
        <v>0.742361111115315</v>
      </c>
    </row>
    <row r="209" spans="1:15">
      <c r="A209" s="552">
        <v>208</v>
      </c>
      <c r="B209" s="552" t="s">
        <v>97</v>
      </c>
      <c r="C209" s="552">
        <v>4</v>
      </c>
      <c r="D209">
        <v>0.02</v>
      </c>
      <c r="E209">
        <v>0.05</v>
      </c>
      <c r="F209" s="411">
        <v>43305.378472222219</v>
      </c>
      <c r="G209">
        <v>1.1664000000000001</v>
      </c>
      <c r="H209" s="411">
        <v>43305.697222222225</v>
      </c>
      <c r="I209">
        <v>1.1714</v>
      </c>
      <c r="J209" s="403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53">
        <v>0.37152777778101154</v>
      </c>
    </row>
    <row r="210" spans="1:15">
      <c r="A210" s="552">
        <v>209</v>
      </c>
      <c r="B210" s="552" t="s">
        <v>96</v>
      </c>
      <c r="C210" s="552">
        <v>2</v>
      </c>
      <c r="D210">
        <v>0.01</v>
      </c>
      <c r="E210">
        <v>0.02</v>
      </c>
      <c r="F210" s="411">
        <v>43305.402083333334</v>
      </c>
      <c r="G210">
        <v>1.1696</v>
      </c>
      <c r="H210" s="411">
        <v>43305.434027777781</v>
      </c>
      <c r="I210">
        <v>1.1682999999999999</v>
      </c>
      <c r="J210" s="403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53">
        <v>0.10624999999708962</v>
      </c>
    </row>
    <row r="211" spans="1:15">
      <c r="A211" s="552">
        <v>210</v>
      </c>
      <c r="B211" s="552" t="s">
        <v>96</v>
      </c>
      <c r="C211" s="552">
        <v>2</v>
      </c>
      <c r="D211">
        <v>0.01</v>
      </c>
      <c r="E211">
        <v>0.02</v>
      </c>
      <c r="F211" s="411">
        <v>43305.559027777781</v>
      </c>
      <c r="G211">
        <v>1.1706000000000001</v>
      </c>
      <c r="H211" s="411">
        <v>43305.609722222223</v>
      </c>
      <c r="I211">
        <v>1.1694</v>
      </c>
      <c r="J211" s="403">
        <v>43305.663888888892</v>
      </c>
      <c r="K211">
        <v>1.1712</v>
      </c>
      <c r="L211">
        <v>12</v>
      </c>
      <c r="M211">
        <v>18</v>
      </c>
      <c r="N211">
        <v>2.4</v>
      </c>
      <c r="O211" s="553">
        <v>0.10486111111094942</v>
      </c>
    </row>
    <row r="212" spans="1:15">
      <c r="A212" s="552">
        <v>211</v>
      </c>
      <c r="B212" s="552" t="s">
        <v>96</v>
      </c>
      <c r="C212" s="552">
        <v>3</v>
      </c>
      <c r="D212">
        <v>0.01</v>
      </c>
      <c r="E212">
        <v>0.03</v>
      </c>
      <c r="F212" s="411">
        <v>43305.679861111108</v>
      </c>
      <c r="G212">
        <v>1.1706000000000001</v>
      </c>
      <c r="H212" s="411">
        <v>43305.75</v>
      </c>
      <c r="I212">
        <v>1.1680999999999999</v>
      </c>
      <c r="J212" s="403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53">
        <v>0.95069444445107365</v>
      </c>
    </row>
    <row r="213" spans="1:15">
      <c r="A213" s="552">
        <v>212</v>
      </c>
      <c r="B213" s="552" t="s">
        <v>97</v>
      </c>
      <c r="C213" s="552">
        <v>2</v>
      </c>
      <c r="D213">
        <v>0.01</v>
      </c>
      <c r="E213">
        <v>0.02</v>
      </c>
      <c r="F213" s="411">
        <v>43305.822916666664</v>
      </c>
      <c r="G213">
        <v>1.1685000000000001</v>
      </c>
      <c r="H213" s="411">
        <v>43306.370833333334</v>
      </c>
      <c r="I213">
        <v>1.1698</v>
      </c>
      <c r="J213" s="403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53">
        <v>0.87430555556056788</v>
      </c>
    </row>
    <row r="214" spans="1:15">
      <c r="A214" s="552">
        <v>213</v>
      </c>
      <c r="B214" s="552" t="s">
        <v>96</v>
      </c>
      <c r="C214" s="552">
        <v>3</v>
      </c>
      <c r="D214">
        <v>0.01</v>
      </c>
      <c r="E214">
        <v>0.03</v>
      </c>
      <c r="F214" s="411">
        <v>43306.640972222223</v>
      </c>
      <c r="G214">
        <v>1.1709000000000001</v>
      </c>
      <c r="H214" s="411">
        <v>43306.697222222225</v>
      </c>
      <c r="I214">
        <v>1.1682999999999999</v>
      </c>
      <c r="J214" s="403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53">
        <v>0.19722222221753327</v>
      </c>
    </row>
    <row r="215" spans="1:15">
      <c r="A215" s="552">
        <v>214</v>
      </c>
      <c r="B215" s="552" t="s">
        <v>97</v>
      </c>
      <c r="C215" s="552">
        <v>1</v>
      </c>
      <c r="D215">
        <v>0.01</v>
      </c>
      <c r="E215">
        <v>0.01</v>
      </c>
      <c r="F215" s="411">
        <v>43306.7</v>
      </c>
      <c r="G215">
        <v>1.1684000000000001</v>
      </c>
      <c r="H215" s="411">
        <v>43306.7</v>
      </c>
      <c r="I215">
        <v>1.1684000000000001</v>
      </c>
      <c r="J215" s="403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53">
        <v>8.3333333386690356E-3</v>
      </c>
    </row>
    <row r="216" spans="1:15">
      <c r="A216" s="552">
        <v>215</v>
      </c>
      <c r="B216" s="552" t="s">
        <v>97</v>
      </c>
      <c r="C216" s="552">
        <v>5</v>
      </c>
      <c r="D216">
        <v>0.03</v>
      </c>
      <c r="E216">
        <v>0.08</v>
      </c>
      <c r="F216" s="411">
        <v>43306.758333333331</v>
      </c>
      <c r="G216">
        <v>1.1673</v>
      </c>
      <c r="H216" s="411">
        <v>43306.911111111112</v>
      </c>
      <c r="I216">
        <v>1.1731</v>
      </c>
      <c r="J216" s="403">
        <v>43307.621527777781</v>
      </c>
      <c r="K216">
        <v>1.1694</v>
      </c>
      <c r="L216">
        <v>58</v>
      </c>
      <c r="M216">
        <v>37</v>
      </c>
      <c r="N216">
        <v>13.68</v>
      </c>
      <c r="O216" s="553">
        <v>0.86319444444961846</v>
      </c>
    </row>
    <row r="217" spans="1:15">
      <c r="A217" s="552">
        <v>216</v>
      </c>
      <c r="B217" s="552" t="s">
        <v>96</v>
      </c>
      <c r="C217" s="552">
        <v>1</v>
      </c>
      <c r="D217">
        <v>0.01</v>
      </c>
      <c r="E217">
        <v>0.01</v>
      </c>
      <c r="F217" s="411">
        <v>43306.853472222225</v>
      </c>
      <c r="G217">
        <v>1.1702999999999999</v>
      </c>
      <c r="H217" s="411">
        <v>43306.853472222225</v>
      </c>
      <c r="I217">
        <v>1.1702999999999999</v>
      </c>
      <c r="J217" s="403">
        <v>43306.9</v>
      </c>
      <c r="K217">
        <v>1.1715</v>
      </c>
      <c r="L217">
        <v>0</v>
      </c>
      <c r="M217">
        <v>12.000000000001819</v>
      </c>
      <c r="N217">
        <v>1.2</v>
      </c>
      <c r="O217" s="553">
        <v>4.6527777776645962E-2</v>
      </c>
    </row>
    <row r="218" spans="1:15">
      <c r="A218" s="552">
        <v>217</v>
      </c>
      <c r="B218" s="552" t="s">
        <v>96</v>
      </c>
      <c r="C218" s="552">
        <v>2</v>
      </c>
      <c r="D218">
        <v>0.01</v>
      </c>
      <c r="E218">
        <v>0.02</v>
      </c>
      <c r="F218" s="411">
        <v>43306.915277777778</v>
      </c>
      <c r="G218">
        <v>1.1733</v>
      </c>
      <c r="H218" s="411">
        <v>43306.92291666667</v>
      </c>
      <c r="I218">
        <v>1.1719999999999999</v>
      </c>
      <c r="J218" s="403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53">
        <v>0.22569444444525288</v>
      </c>
    </row>
    <row r="219" spans="1:15">
      <c r="A219" s="552">
        <v>218</v>
      </c>
      <c r="B219" s="552" t="s">
        <v>96</v>
      </c>
      <c r="C219" s="552">
        <v>7</v>
      </c>
      <c r="D219">
        <v>0.06</v>
      </c>
      <c r="E219">
        <v>0.18</v>
      </c>
      <c r="F219" s="411">
        <v>43307.356249999997</v>
      </c>
      <c r="G219">
        <v>1.1736</v>
      </c>
      <c r="H219" s="411">
        <v>43307.859722222223</v>
      </c>
      <c r="I219">
        <v>1.1642999999999999</v>
      </c>
      <c r="J219" s="403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53">
        <v>2.1319444444452529</v>
      </c>
    </row>
    <row r="220" spans="1:15">
      <c r="A220" s="552">
        <v>219</v>
      </c>
      <c r="B220" s="552" t="s">
        <v>97</v>
      </c>
      <c r="C220" s="552">
        <v>1</v>
      </c>
      <c r="D220">
        <v>0.01</v>
      </c>
      <c r="E220">
        <v>0.01</v>
      </c>
      <c r="F220" s="411">
        <v>43307.627083333333</v>
      </c>
      <c r="G220">
        <v>1.1698</v>
      </c>
      <c r="H220" s="411">
        <v>43307.627083333333</v>
      </c>
      <c r="I220">
        <v>1.1698</v>
      </c>
      <c r="J220" s="403">
        <v>43307.644444444442</v>
      </c>
      <c r="K220">
        <v>1.1686000000000001</v>
      </c>
      <c r="L220">
        <v>0</v>
      </c>
      <c r="M220">
        <v>12</v>
      </c>
      <c r="N220">
        <v>1.2</v>
      </c>
      <c r="O220" s="553">
        <v>1.7361111109494232E-2</v>
      </c>
    </row>
    <row r="221" spans="1:15">
      <c r="A221" s="552">
        <v>220</v>
      </c>
      <c r="B221" s="552" t="s">
        <v>97</v>
      </c>
      <c r="C221" s="552">
        <v>1</v>
      </c>
      <c r="D221">
        <v>0.01</v>
      </c>
      <c r="E221">
        <v>0.01</v>
      </c>
      <c r="F221" s="411">
        <v>43307.65</v>
      </c>
      <c r="G221">
        <v>1.1680999999999999</v>
      </c>
      <c r="H221" s="411">
        <v>43307.65</v>
      </c>
      <c r="I221">
        <v>1.1680999999999999</v>
      </c>
      <c r="J221" s="403">
        <v>43307.681250000001</v>
      </c>
      <c r="K221">
        <v>1.1668000000000001</v>
      </c>
      <c r="L221">
        <v>0</v>
      </c>
      <c r="M221">
        <v>13</v>
      </c>
      <c r="N221">
        <v>1.3</v>
      </c>
      <c r="O221" s="553">
        <v>3.125E-2</v>
      </c>
    </row>
    <row r="222" spans="1:15">
      <c r="A222" s="552">
        <v>221</v>
      </c>
      <c r="B222" s="552" t="s">
        <v>97</v>
      </c>
      <c r="C222" s="552">
        <v>1</v>
      </c>
      <c r="D222">
        <v>0.01</v>
      </c>
      <c r="E222">
        <v>0.01</v>
      </c>
      <c r="F222" s="411">
        <v>43307.69027777778</v>
      </c>
      <c r="G222">
        <v>1.1657999999999999</v>
      </c>
      <c r="H222" s="411">
        <v>43307.69027777778</v>
      </c>
      <c r="I222">
        <v>1.1657999999999999</v>
      </c>
      <c r="J222" s="403">
        <v>43307.848611111112</v>
      </c>
      <c r="K222">
        <v>1.1646000000000001</v>
      </c>
      <c r="L222">
        <v>0</v>
      </c>
      <c r="M222">
        <v>12</v>
      </c>
      <c r="N222">
        <v>1.2</v>
      </c>
      <c r="O222" s="553">
        <v>0.15833333333284827</v>
      </c>
    </row>
    <row r="223" spans="1:15">
      <c r="A223" s="552">
        <v>222</v>
      </c>
      <c r="B223" s="552" t="s">
        <v>97</v>
      </c>
      <c r="C223" s="552">
        <v>2</v>
      </c>
      <c r="D223">
        <v>0.01</v>
      </c>
      <c r="E223">
        <v>0.02</v>
      </c>
      <c r="F223" s="411">
        <v>43308.362500000003</v>
      </c>
      <c r="G223">
        <v>1.1642999999999999</v>
      </c>
      <c r="H223" s="411">
        <v>43308.38958333333</v>
      </c>
      <c r="I223">
        <v>1.1655</v>
      </c>
      <c r="J223" s="403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53">
        <v>6.8055555551836733E-2</v>
      </c>
    </row>
    <row r="224" spans="1:15">
      <c r="A224" s="552">
        <v>223</v>
      </c>
      <c r="B224" s="552" t="s">
        <v>97</v>
      </c>
      <c r="C224" s="552">
        <v>8</v>
      </c>
      <c r="D224">
        <v>0.09</v>
      </c>
      <c r="E224">
        <v>0.27</v>
      </c>
      <c r="F224" s="411">
        <v>43308.505555555559</v>
      </c>
      <c r="G224">
        <v>1.1625000000000001</v>
      </c>
      <c r="H224" s="411">
        <v>43312.551388888889</v>
      </c>
      <c r="I224">
        <v>1.1740999999999999</v>
      </c>
      <c r="J224" s="403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53">
        <v>2.4513888888832298</v>
      </c>
    </row>
    <row r="225" spans="1:15">
      <c r="A225" s="552">
        <v>224</v>
      </c>
      <c r="B225" s="552" t="s">
        <v>96</v>
      </c>
      <c r="C225" s="552">
        <v>1</v>
      </c>
      <c r="D225">
        <v>0.01</v>
      </c>
      <c r="E225">
        <v>0.01</v>
      </c>
      <c r="F225" s="411">
        <v>43311.490277777775</v>
      </c>
      <c r="G225">
        <v>1.1689000000000001</v>
      </c>
      <c r="H225" s="411">
        <v>43311.490277777775</v>
      </c>
      <c r="I225">
        <v>1.1689000000000001</v>
      </c>
      <c r="J225" s="403">
        <v>43311.654861111114</v>
      </c>
      <c r="K225">
        <v>1.1700999999999999</v>
      </c>
      <c r="L225">
        <v>0</v>
      </c>
      <c r="M225">
        <v>12</v>
      </c>
      <c r="N225">
        <v>1.2</v>
      </c>
      <c r="O225" s="553">
        <v>0.16458333333866904</v>
      </c>
    </row>
    <row r="226" spans="1:15">
      <c r="A226" s="552">
        <v>225</v>
      </c>
      <c r="B226" s="552" t="s">
        <v>96</v>
      </c>
      <c r="C226" s="552">
        <v>1</v>
      </c>
      <c r="D226">
        <v>0.01</v>
      </c>
      <c r="E226">
        <v>0.01</v>
      </c>
      <c r="F226" s="411">
        <v>43311.669444444444</v>
      </c>
      <c r="G226">
        <v>1.1706000000000001</v>
      </c>
      <c r="H226" s="411">
        <v>43311.669444444444</v>
      </c>
      <c r="I226">
        <v>1.1706000000000001</v>
      </c>
      <c r="J226" s="403">
        <v>43311.742361111108</v>
      </c>
      <c r="K226">
        <v>1.1718</v>
      </c>
      <c r="L226">
        <v>0</v>
      </c>
      <c r="M226">
        <v>12</v>
      </c>
      <c r="N226">
        <v>1.2</v>
      </c>
      <c r="O226" s="553">
        <v>7.2916666664241347E-2</v>
      </c>
    </row>
    <row r="227" spans="1:15">
      <c r="A227" s="552">
        <v>226</v>
      </c>
      <c r="B227" s="552" t="s">
        <v>96</v>
      </c>
      <c r="C227" s="552">
        <v>1</v>
      </c>
      <c r="D227">
        <v>0.01</v>
      </c>
      <c r="E227">
        <v>0.01</v>
      </c>
      <c r="F227" s="411">
        <v>43312.180555555555</v>
      </c>
      <c r="G227">
        <v>1.1705000000000001</v>
      </c>
      <c r="H227" s="411">
        <v>43312.180555555555</v>
      </c>
      <c r="I227">
        <v>1.1705000000000001</v>
      </c>
      <c r="J227" s="403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53">
        <v>0.10277777777810115</v>
      </c>
    </row>
    <row r="228" spans="1:15">
      <c r="A228" s="552">
        <v>227</v>
      </c>
      <c r="B228" s="552" t="s">
        <v>96</v>
      </c>
      <c r="C228" s="552">
        <v>1</v>
      </c>
      <c r="D228">
        <v>0.01</v>
      </c>
      <c r="E228">
        <v>0.01</v>
      </c>
      <c r="F228" s="411">
        <v>43312.37777777778</v>
      </c>
      <c r="G228">
        <v>1.1718999999999999</v>
      </c>
      <c r="H228" s="411">
        <v>43312.37777777778</v>
      </c>
      <c r="I228">
        <v>1.1718999999999999</v>
      </c>
      <c r="J228" s="403">
        <v>43312.456250000003</v>
      </c>
      <c r="K228">
        <v>1.1731</v>
      </c>
      <c r="L228">
        <v>0</v>
      </c>
      <c r="M228">
        <v>12</v>
      </c>
      <c r="N228">
        <v>1.2</v>
      </c>
      <c r="O228" s="553">
        <v>7.8472222223354038E-2</v>
      </c>
    </row>
    <row r="229" spans="1:15">
      <c r="A229" s="552">
        <v>228</v>
      </c>
      <c r="B229" s="552" t="s">
        <v>96</v>
      </c>
      <c r="C229" s="552">
        <v>1</v>
      </c>
      <c r="D229">
        <v>0.01</v>
      </c>
      <c r="E229">
        <v>0.01</v>
      </c>
      <c r="F229" s="411">
        <v>43312.459722222222</v>
      </c>
      <c r="G229">
        <v>1.1722999999999999</v>
      </c>
      <c r="H229" s="411">
        <v>43312.459722222222</v>
      </c>
      <c r="I229">
        <v>1.1722999999999999</v>
      </c>
      <c r="J229" s="403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53">
        <v>6.8749999998544808E-2</v>
      </c>
    </row>
    <row r="230" spans="1:15">
      <c r="A230" s="552">
        <v>229</v>
      </c>
      <c r="B230" s="552" t="s">
        <v>96</v>
      </c>
      <c r="C230" s="552">
        <v>1</v>
      </c>
      <c r="D230">
        <v>0.01</v>
      </c>
      <c r="E230">
        <v>0.01</v>
      </c>
      <c r="F230" s="411">
        <v>43312.531944444447</v>
      </c>
      <c r="G230">
        <v>1.1731</v>
      </c>
      <c r="H230" s="411">
        <v>43312.531944444447</v>
      </c>
      <c r="I230">
        <v>1.1731</v>
      </c>
      <c r="J230" s="403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53">
        <v>1.9444444442342501E-2</v>
      </c>
    </row>
    <row r="231" spans="1:15">
      <c r="A231" s="552">
        <v>230</v>
      </c>
      <c r="B231" s="552" t="s">
        <v>96</v>
      </c>
      <c r="C231" s="552">
        <v>14</v>
      </c>
      <c r="D231">
        <v>1.47</v>
      </c>
      <c r="E231">
        <v>3.7700000000000005</v>
      </c>
      <c r="F231" s="411">
        <v>43312.617361111108</v>
      </c>
      <c r="G231">
        <v>1.1737</v>
      </c>
      <c r="H231" s="411">
        <v>43326.745138888888</v>
      </c>
      <c r="I231">
        <v>1.1349</v>
      </c>
      <c r="J231" s="403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53">
        <v>14.152777777781012</v>
      </c>
    </row>
    <row r="232" spans="1:15">
      <c r="A232" s="552">
        <v>231</v>
      </c>
      <c r="B232" s="552" t="s">
        <v>97</v>
      </c>
      <c r="C232" s="552">
        <v>2</v>
      </c>
      <c r="D232">
        <v>0.01</v>
      </c>
      <c r="E232">
        <v>0.02</v>
      </c>
      <c r="F232" s="411">
        <v>43313.367361111108</v>
      </c>
      <c r="G232">
        <v>1.1679999999999999</v>
      </c>
      <c r="H232" s="411">
        <v>43313.400694444441</v>
      </c>
      <c r="I232">
        <v>1.1692</v>
      </c>
      <c r="J232" s="403">
        <v>43313.702777777777</v>
      </c>
      <c r="K232">
        <v>1.1674</v>
      </c>
      <c r="L232">
        <v>12</v>
      </c>
      <c r="M232">
        <v>18</v>
      </c>
      <c r="N232">
        <v>2.4</v>
      </c>
      <c r="O232" s="553">
        <v>0.33541666666860692</v>
      </c>
    </row>
    <row r="233" spans="1:15">
      <c r="A233" s="552">
        <v>232</v>
      </c>
      <c r="B233" s="552" t="s">
        <v>97</v>
      </c>
      <c r="C233" s="552">
        <v>1</v>
      </c>
      <c r="D233">
        <v>0.01</v>
      </c>
      <c r="E233">
        <v>0.01</v>
      </c>
      <c r="F233" s="411">
        <v>43313.706944444442</v>
      </c>
      <c r="G233">
        <v>1.1672</v>
      </c>
      <c r="H233" s="411">
        <v>43313.706944444442</v>
      </c>
      <c r="I233">
        <v>1.1672</v>
      </c>
      <c r="J233" s="403">
        <v>43313.804861111108</v>
      </c>
      <c r="K233">
        <v>1.1659999999999999</v>
      </c>
      <c r="L233">
        <v>0</v>
      </c>
      <c r="M233">
        <v>12</v>
      </c>
      <c r="N233">
        <v>1.2</v>
      </c>
      <c r="O233" s="553">
        <v>9.7916666665696539E-2</v>
      </c>
    </row>
    <row r="234" spans="1:15">
      <c r="A234" s="552">
        <v>233</v>
      </c>
      <c r="B234" s="552" t="s">
        <v>97</v>
      </c>
      <c r="C234" s="552">
        <v>1</v>
      </c>
      <c r="D234">
        <v>0.01</v>
      </c>
      <c r="E234">
        <v>0.01</v>
      </c>
      <c r="F234" s="411">
        <v>43314.145833333336</v>
      </c>
      <c r="G234">
        <v>1.1666000000000001</v>
      </c>
      <c r="H234" s="411">
        <v>43314.145833333336</v>
      </c>
      <c r="I234">
        <v>1.1666000000000001</v>
      </c>
      <c r="J234" s="403">
        <v>43314.230555555558</v>
      </c>
      <c r="K234">
        <v>1.1654</v>
      </c>
      <c r="L234">
        <v>0</v>
      </c>
      <c r="M234">
        <v>12</v>
      </c>
      <c r="N234">
        <v>1.2</v>
      </c>
      <c r="O234" s="553">
        <v>8.4722222221898846E-2</v>
      </c>
    </row>
    <row r="235" spans="1:15">
      <c r="A235" s="552">
        <v>234</v>
      </c>
      <c r="B235" s="552" t="s">
        <v>97</v>
      </c>
      <c r="C235" s="552">
        <v>1</v>
      </c>
      <c r="D235">
        <v>0.01</v>
      </c>
      <c r="E235">
        <v>0.01</v>
      </c>
      <c r="F235" s="411">
        <v>43314.394444444442</v>
      </c>
      <c r="G235">
        <v>1.163</v>
      </c>
      <c r="H235" s="411">
        <v>43314.394444444442</v>
      </c>
      <c r="I235">
        <v>1.163</v>
      </c>
      <c r="J235" s="403">
        <v>43314.474305555559</v>
      </c>
      <c r="K235">
        <v>1.1617999999999999</v>
      </c>
      <c r="L235">
        <v>0</v>
      </c>
      <c r="M235">
        <v>12</v>
      </c>
      <c r="N235">
        <v>1.2</v>
      </c>
      <c r="O235" s="553">
        <v>7.9861111116770189E-2</v>
      </c>
    </row>
    <row r="236" spans="1:15">
      <c r="A236" s="552">
        <v>235</v>
      </c>
      <c r="B236" s="552" t="s">
        <v>97</v>
      </c>
      <c r="C236" s="552">
        <v>1</v>
      </c>
      <c r="D236">
        <v>0.01</v>
      </c>
      <c r="E236">
        <v>0.01</v>
      </c>
      <c r="F236" s="411">
        <v>43314.527777777781</v>
      </c>
      <c r="G236">
        <v>1.1621999999999999</v>
      </c>
      <c r="H236" s="411">
        <v>43314.527777777781</v>
      </c>
      <c r="I236">
        <v>1.1621999999999999</v>
      </c>
      <c r="J236" s="403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53">
        <v>4.6527777776645962E-2</v>
      </c>
    </row>
    <row r="237" spans="1:15">
      <c r="A237" s="552">
        <v>236</v>
      </c>
      <c r="B237" s="552" t="s">
        <v>97</v>
      </c>
      <c r="C237" s="552">
        <v>2</v>
      </c>
      <c r="D237">
        <v>0.01</v>
      </c>
      <c r="E237">
        <v>0.02</v>
      </c>
      <c r="F237" s="411">
        <v>43314.581250000003</v>
      </c>
      <c r="G237">
        <v>1.1612</v>
      </c>
      <c r="H237" s="411">
        <v>43314.62222222222</v>
      </c>
      <c r="I237">
        <v>1.1624000000000001</v>
      </c>
      <c r="J237" s="403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53">
        <v>0.21249999999417923</v>
      </c>
    </row>
    <row r="238" spans="1:15">
      <c r="A238" s="552">
        <v>237</v>
      </c>
      <c r="B238" s="552" t="s">
        <v>97</v>
      </c>
      <c r="C238" s="552">
        <v>1</v>
      </c>
      <c r="D238">
        <v>0.01</v>
      </c>
      <c r="E238">
        <v>0.01</v>
      </c>
      <c r="F238" s="411">
        <v>43315.356944444444</v>
      </c>
      <c r="G238">
        <v>1.1581999999999999</v>
      </c>
      <c r="H238" s="411">
        <v>43315.356944444444</v>
      </c>
      <c r="I238">
        <v>1.1581999999999999</v>
      </c>
      <c r="J238" s="403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53">
        <v>5.6250000001455192E-2</v>
      </c>
    </row>
    <row r="239" spans="1:15">
      <c r="A239" s="552">
        <v>238</v>
      </c>
      <c r="B239" s="552" t="s">
        <v>97</v>
      </c>
      <c r="C239" s="552">
        <v>3</v>
      </c>
      <c r="D239">
        <v>0.01</v>
      </c>
      <c r="E239">
        <v>0.03</v>
      </c>
      <c r="F239" s="411">
        <v>43315.443055555559</v>
      </c>
      <c r="G239">
        <v>1.1577</v>
      </c>
      <c r="H239" s="411">
        <v>43315.563194444447</v>
      </c>
      <c r="I239">
        <v>1.1603000000000001</v>
      </c>
      <c r="J239" s="403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53">
        <v>0.19930555555038154</v>
      </c>
    </row>
    <row r="240" spans="1:15">
      <c r="A240" s="552">
        <v>239</v>
      </c>
      <c r="B240" s="552" t="s">
        <v>97</v>
      </c>
      <c r="C240" s="552">
        <v>1</v>
      </c>
      <c r="D240">
        <v>0.01</v>
      </c>
      <c r="E240">
        <v>0.01</v>
      </c>
      <c r="F240" s="411">
        <v>43315.668749999997</v>
      </c>
      <c r="G240">
        <v>1.1581999999999999</v>
      </c>
      <c r="H240" s="411">
        <v>43315.668749999997</v>
      </c>
      <c r="I240">
        <v>1.1581999999999999</v>
      </c>
      <c r="J240" s="403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53">
        <v>2.7083333334303461E-2</v>
      </c>
    </row>
    <row r="241" spans="1:15">
      <c r="A241" s="552">
        <v>240</v>
      </c>
      <c r="B241" s="552" t="s">
        <v>97</v>
      </c>
      <c r="C241" s="552">
        <v>1</v>
      </c>
      <c r="D241">
        <v>0.01</v>
      </c>
      <c r="E241">
        <v>0.01</v>
      </c>
      <c r="F241" s="411">
        <v>43318.09375</v>
      </c>
      <c r="G241">
        <v>1.1560999999999999</v>
      </c>
      <c r="H241" s="411">
        <v>43318.09375</v>
      </c>
      <c r="I241">
        <v>1.1560999999999999</v>
      </c>
      <c r="J241" s="403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53">
        <v>0.41597222222480923</v>
      </c>
    </row>
    <row r="242" spans="1:15">
      <c r="A242" s="552">
        <v>241</v>
      </c>
      <c r="B242" s="552" t="s">
        <v>97</v>
      </c>
      <c r="C242" s="552">
        <v>6</v>
      </c>
      <c r="D242">
        <v>0.04</v>
      </c>
      <c r="E242">
        <v>0.12</v>
      </c>
      <c r="F242" s="411">
        <v>43318.667361111111</v>
      </c>
      <c r="G242">
        <v>1.1545000000000001</v>
      </c>
      <c r="H242" s="411">
        <v>43320.212500000001</v>
      </c>
      <c r="I242">
        <v>1.1617999999999999</v>
      </c>
      <c r="J242" s="403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53">
        <v>1.9416666666656965</v>
      </c>
    </row>
    <row r="243" spans="1:15">
      <c r="A243" s="552">
        <v>242</v>
      </c>
      <c r="B243" s="552" t="s">
        <v>97</v>
      </c>
      <c r="C243" s="552">
        <v>3</v>
      </c>
      <c r="D243">
        <v>0.01</v>
      </c>
      <c r="E243">
        <v>0.03</v>
      </c>
      <c r="F243" s="411">
        <v>43320.636805555558</v>
      </c>
      <c r="G243">
        <v>1.1589</v>
      </c>
      <c r="H243" s="411">
        <v>43320.841666666667</v>
      </c>
      <c r="I243">
        <v>1.1615</v>
      </c>
      <c r="J243" s="403">
        <v>43321.383333333331</v>
      </c>
      <c r="K243">
        <v>1.159</v>
      </c>
      <c r="L243">
        <v>26</v>
      </c>
      <c r="M243">
        <v>25</v>
      </c>
      <c r="N243">
        <v>3.75</v>
      </c>
      <c r="O243" s="553">
        <v>0.74652777777373558</v>
      </c>
    </row>
    <row r="244" spans="1:15">
      <c r="A244" s="552">
        <v>243</v>
      </c>
      <c r="B244" s="552" t="s">
        <v>97</v>
      </c>
      <c r="C244" s="552">
        <v>2</v>
      </c>
      <c r="D244">
        <v>0.01</v>
      </c>
      <c r="E244">
        <v>0.02</v>
      </c>
      <c r="F244" s="411">
        <v>43321.40347222222</v>
      </c>
      <c r="G244">
        <v>1.1584000000000001</v>
      </c>
      <c r="H244" s="411">
        <v>43321.479861111111</v>
      </c>
      <c r="I244">
        <v>1.1597</v>
      </c>
      <c r="J244" s="403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53">
        <v>0.29444444444379769</v>
      </c>
    </row>
    <row r="245" spans="1:15">
      <c r="A245" s="552">
        <v>244</v>
      </c>
      <c r="B245" s="552" t="s">
        <v>97</v>
      </c>
      <c r="C245" s="552">
        <v>1</v>
      </c>
      <c r="D245">
        <v>0.01</v>
      </c>
      <c r="E245">
        <v>0.01</v>
      </c>
      <c r="F245" s="411">
        <v>43321.709722222222</v>
      </c>
      <c r="G245">
        <v>1.1573</v>
      </c>
      <c r="H245" s="411">
        <v>43321.709722222222</v>
      </c>
      <c r="I245">
        <v>1.1573</v>
      </c>
      <c r="J245" s="403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53">
        <v>4.1666666664241347E-2</v>
      </c>
    </row>
    <row r="246" spans="1:15">
      <c r="A246" s="552">
        <v>245</v>
      </c>
      <c r="B246" s="552" t="s">
        <v>97</v>
      </c>
      <c r="C246" s="552">
        <v>1</v>
      </c>
      <c r="D246">
        <v>0.01</v>
      </c>
      <c r="E246">
        <v>0.01</v>
      </c>
      <c r="F246" s="411">
        <v>43322.053472222222</v>
      </c>
      <c r="G246">
        <v>1.1523000000000001</v>
      </c>
      <c r="H246" s="411">
        <v>43322.053472222222</v>
      </c>
      <c r="I246">
        <v>1.1523000000000001</v>
      </c>
      <c r="J246" s="403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53">
        <v>0.24444444444816327</v>
      </c>
    </row>
    <row r="247" spans="1:15">
      <c r="A247" s="552">
        <v>246</v>
      </c>
      <c r="B247" s="552" t="s">
        <v>97</v>
      </c>
      <c r="C247" s="552">
        <v>1</v>
      </c>
      <c r="D247">
        <v>0.01</v>
      </c>
      <c r="E247">
        <v>0.01</v>
      </c>
      <c r="F247" s="411">
        <v>43322.306250000001</v>
      </c>
      <c r="G247">
        <v>1.1460999999999999</v>
      </c>
      <c r="H247" s="411">
        <v>43322.306250000001</v>
      </c>
      <c r="I247">
        <v>1.1460999999999999</v>
      </c>
      <c r="J247" s="403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53">
        <v>2.7777777795563452E-3</v>
      </c>
    </row>
    <row r="248" spans="1:15">
      <c r="A248" s="552">
        <v>247</v>
      </c>
      <c r="B248" s="552" t="s">
        <v>97</v>
      </c>
      <c r="C248" s="552">
        <v>1</v>
      </c>
      <c r="D248">
        <v>0.01</v>
      </c>
      <c r="E248">
        <v>0.01</v>
      </c>
      <c r="F248" s="411">
        <v>43322.317361111112</v>
      </c>
      <c r="G248">
        <v>1.1458999999999999</v>
      </c>
      <c r="H248" s="411">
        <v>43322.317361111112</v>
      </c>
      <c r="I248">
        <v>1.1458999999999999</v>
      </c>
      <c r="J248" s="403">
        <v>43322.34097222222</v>
      </c>
      <c r="K248">
        <v>1.1447000000000001</v>
      </c>
      <c r="L248">
        <v>0</v>
      </c>
      <c r="M248">
        <v>12</v>
      </c>
      <c r="N248">
        <v>1.2</v>
      </c>
      <c r="O248" s="553">
        <v>2.361111110803904E-2</v>
      </c>
    </row>
    <row r="249" spans="1:15">
      <c r="A249" s="552">
        <v>248</v>
      </c>
      <c r="B249" s="552" t="s">
        <v>97</v>
      </c>
      <c r="C249" s="552">
        <v>3</v>
      </c>
      <c r="D249">
        <v>0.01</v>
      </c>
      <c r="E249">
        <v>0.03</v>
      </c>
      <c r="F249" s="411">
        <v>43322.348611111112</v>
      </c>
      <c r="G249">
        <v>1.1446000000000001</v>
      </c>
      <c r="H249" s="411">
        <v>43322.372916666667</v>
      </c>
      <c r="I249">
        <v>1.1473</v>
      </c>
      <c r="J249" s="403">
        <v>43322.436111111114</v>
      </c>
      <c r="K249">
        <v>1.1446000000000001</v>
      </c>
      <c r="L249">
        <v>27</v>
      </c>
      <c r="M249">
        <v>27</v>
      </c>
      <c r="N249">
        <v>4</v>
      </c>
      <c r="O249" s="553">
        <v>8.7500000001455192E-2</v>
      </c>
    </row>
    <row r="250" spans="1:15">
      <c r="A250" s="552">
        <v>249</v>
      </c>
      <c r="B250" s="552" t="s">
        <v>97</v>
      </c>
      <c r="C250" s="552">
        <v>3</v>
      </c>
      <c r="D250">
        <v>0.01</v>
      </c>
      <c r="E250">
        <v>0.03</v>
      </c>
      <c r="F250" s="411">
        <v>43322.438888888886</v>
      </c>
      <c r="G250">
        <v>1.1451</v>
      </c>
      <c r="H250" s="411">
        <v>43322.527083333334</v>
      </c>
      <c r="I250">
        <v>1.1476999999999999</v>
      </c>
      <c r="J250" s="403">
        <v>43322.586111111108</v>
      </c>
      <c r="K250">
        <v>1.1451</v>
      </c>
      <c r="L250">
        <v>26</v>
      </c>
      <c r="M250">
        <v>26</v>
      </c>
      <c r="N250">
        <v>3.8</v>
      </c>
      <c r="O250" s="553">
        <v>0.14722222222189885</v>
      </c>
    </row>
    <row r="251" spans="1:15">
      <c r="A251" s="552">
        <v>250</v>
      </c>
      <c r="B251" s="552" t="s">
        <v>97</v>
      </c>
      <c r="C251" s="552">
        <v>1</v>
      </c>
      <c r="D251">
        <v>0.01</v>
      </c>
      <c r="E251">
        <v>0.01</v>
      </c>
      <c r="F251" s="411">
        <v>43322.61041666667</v>
      </c>
      <c r="G251">
        <v>1.1451</v>
      </c>
      <c r="H251" s="411">
        <v>43322.61041666667</v>
      </c>
      <c r="I251">
        <v>1.1451</v>
      </c>
      <c r="J251" s="403">
        <v>43322.631944444445</v>
      </c>
      <c r="K251">
        <v>1.1438999999999999</v>
      </c>
      <c r="L251">
        <v>0</v>
      </c>
      <c r="M251">
        <v>12</v>
      </c>
      <c r="N251">
        <v>1.2</v>
      </c>
      <c r="O251" s="553">
        <v>2.1527777775190771E-2</v>
      </c>
    </row>
    <row r="252" spans="1:15">
      <c r="A252" s="552">
        <v>251</v>
      </c>
      <c r="B252" s="552" t="s">
        <v>97</v>
      </c>
      <c r="C252" s="552">
        <v>2</v>
      </c>
      <c r="D252">
        <v>0.01</v>
      </c>
      <c r="E252">
        <v>0.02</v>
      </c>
      <c r="F252" s="411">
        <v>43322.662499999999</v>
      </c>
      <c r="G252">
        <v>1.1425000000000001</v>
      </c>
      <c r="H252" s="411">
        <v>43322.673611111109</v>
      </c>
      <c r="I252">
        <v>1.1437999999999999</v>
      </c>
      <c r="J252" s="403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53">
        <v>5.2777777782466728E-2</v>
      </c>
    </row>
    <row r="253" spans="1:15">
      <c r="A253" s="552">
        <v>252</v>
      </c>
      <c r="B253" s="552" t="s">
        <v>97</v>
      </c>
      <c r="C253" s="552">
        <v>1</v>
      </c>
      <c r="D253">
        <v>0.01</v>
      </c>
      <c r="E253">
        <v>0.01</v>
      </c>
      <c r="F253" s="411">
        <v>43322.722222222219</v>
      </c>
      <c r="G253">
        <v>1.1419999999999999</v>
      </c>
      <c r="H253" s="411">
        <v>43322.722222222219</v>
      </c>
      <c r="I253">
        <v>1.1419999999999999</v>
      </c>
      <c r="J253" s="403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53">
        <v>2.1527777782466728E-2</v>
      </c>
    </row>
    <row r="254" spans="1:15">
      <c r="A254" s="552">
        <v>253</v>
      </c>
      <c r="B254" s="552" t="s">
        <v>97</v>
      </c>
      <c r="C254" s="552">
        <v>1</v>
      </c>
      <c r="D254">
        <v>0.01</v>
      </c>
      <c r="E254">
        <v>0.01</v>
      </c>
      <c r="F254" s="411">
        <v>43322.754166666666</v>
      </c>
      <c r="G254">
        <v>1.1400999999999999</v>
      </c>
      <c r="H254" s="411">
        <v>43322.754166666666</v>
      </c>
      <c r="I254">
        <v>1.1400999999999999</v>
      </c>
      <c r="J254" s="403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53">
        <v>5.4166666668606922E-2</v>
      </c>
    </row>
    <row r="255" spans="1:15">
      <c r="A255" s="552">
        <v>254</v>
      </c>
      <c r="B255" s="552" t="s">
        <v>97</v>
      </c>
      <c r="C255" s="552">
        <v>3</v>
      </c>
      <c r="D255">
        <v>0.01</v>
      </c>
      <c r="E255">
        <v>0.03</v>
      </c>
      <c r="F255" s="411">
        <v>43322.816666666666</v>
      </c>
      <c r="G255">
        <v>1.1392</v>
      </c>
      <c r="H255" s="411">
        <v>43322.890972222223</v>
      </c>
      <c r="I255">
        <v>1.1417999999999999</v>
      </c>
      <c r="J255" s="403">
        <v>43325</v>
      </c>
      <c r="K255">
        <v>1.1386000000000001</v>
      </c>
      <c r="L255">
        <v>26</v>
      </c>
      <c r="M255">
        <v>32</v>
      </c>
      <c r="N255">
        <v>5.66</v>
      </c>
      <c r="O255" s="553">
        <v>0.18333333333430346</v>
      </c>
    </row>
    <row r="256" spans="1:15">
      <c r="A256" s="552">
        <v>255</v>
      </c>
      <c r="B256" s="552" t="s">
        <v>97</v>
      </c>
      <c r="C256" s="552">
        <v>1</v>
      </c>
      <c r="D256">
        <v>0.01</v>
      </c>
      <c r="E256">
        <v>0.01</v>
      </c>
      <c r="F256" s="411">
        <v>43325.045138888891</v>
      </c>
      <c r="G256">
        <v>1.1402000000000001</v>
      </c>
      <c r="H256" s="411">
        <v>43325.045138888891</v>
      </c>
      <c r="I256">
        <v>1.1402000000000001</v>
      </c>
      <c r="J256" s="403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53">
        <v>5.9027777773735579E-2</v>
      </c>
    </row>
    <row r="257" spans="1:15">
      <c r="A257" s="552">
        <v>256</v>
      </c>
      <c r="B257" s="552" t="s">
        <v>97</v>
      </c>
      <c r="C257" s="552">
        <v>1</v>
      </c>
      <c r="D257">
        <v>0.01</v>
      </c>
      <c r="E257">
        <v>0.01</v>
      </c>
      <c r="F257" s="411">
        <v>43325.134027777778</v>
      </c>
      <c r="G257">
        <v>1.1382000000000001</v>
      </c>
      <c r="H257" s="411">
        <v>43325.134027777778</v>
      </c>
      <c r="I257">
        <v>1.1382000000000001</v>
      </c>
      <c r="J257" s="403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53">
        <v>2.361111110803904E-2</v>
      </c>
    </row>
    <row r="258" spans="1:15">
      <c r="A258" s="552">
        <v>257</v>
      </c>
      <c r="B258" s="552" t="s">
        <v>97</v>
      </c>
      <c r="C258" s="552">
        <v>1</v>
      </c>
      <c r="D258">
        <v>0.01</v>
      </c>
      <c r="E258">
        <v>0.01</v>
      </c>
      <c r="F258" s="411">
        <v>43325.190972222219</v>
      </c>
      <c r="G258">
        <v>1.1382000000000001</v>
      </c>
      <c r="H258" s="411">
        <v>43325.190972222219</v>
      </c>
      <c r="I258">
        <v>1.1382000000000001</v>
      </c>
      <c r="J258" s="403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53">
        <v>9.6527777779556345E-2</v>
      </c>
    </row>
    <row r="259" spans="1:15">
      <c r="A259" s="552">
        <v>258</v>
      </c>
      <c r="B259" s="552" t="s">
        <v>97</v>
      </c>
      <c r="C259" s="552">
        <v>3</v>
      </c>
      <c r="D259">
        <v>0.01</v>
      </c>
      <c r="E259">
        <v>0.03</v>
      </c>
      <c r="F259" s="411">
        <v>43325.292361111111</v>
      </c>
      <c r="G259">
        <v>1.1368</v>
      </c>
      <c r="H259" s="411">
        <v>43325.306250000001</v>
      </c>
      <c r="I259">
        <v>1.1394</v>
      </c>
      <c r="J259" s="403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53">
        <v>0.13194444444525288</v>
      </c>
    </row>
    <row r="260" spans="1:15">
      <c r="A260" s="552">
        <v>259</v>
      </c>
      <c r="B260" s="552" t="s">
        <v>97</v>
      </c>
      <c r="C260" s="552">
        <v>5</v>
      </c>
      <c r="D260">
        <v>0.03</v>
      </c>
      <c r="E260">
        <v>0.08</v>
      </c>
      <c r="F260" s="411">
        <v>43325.427083333336</v>
      </c>
      <c r="G260">
        <v>1.1372</v>
      </c>
      <c r="H260" s="411">
        <v>43325.645138888889</v>
      </c>
      <c r="I260">
        <v>1.1429</v>
      </c>
      <c r="J260" s="403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53">
        <v>0.32708333332993789</v>
      </c>
    </row>
    <row r="261" spans="1:15">
      <c r="A261" s="552">
        <v>260</v>
      </c>
      <c r="B261" s="552" t="s">
        <v>97</v>
      </c>
      <c r="C261" s="552">
        <v>3</v>
      </c>
      <c r="D261">
        <v>0.01</v>
      </c>
      <c r="E261">
        <v>0.03</v>
      </c>
      <c r="F261" s="411">
        <v>43325.777777777781</v>
      </c>
      <c r="G261">
        <v>1.1392</v>
      </c>
      <c r="H261" s="411">
        <v>43326.348611111112</v>
      </c>
      <c r="I261">
        <v>1.1420999999999999</v>
      </c>
      <c r="J261" s="403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53">
        <v>0.67083333332993789</v>
      </c>
    </row>
    <row r="262" spans="1:15">
      <c r="A262" s="552">
        <v>261</v>
      </c>
      <c r="B262" s="552" t="s">
        <v>97</v>
      </c>
      <c r="C262" s="552">
        <v>2</v>
      </c>
      <c r="D262">
        <v>0.01</v>
      </c>
      <c r="E262">
        <v>0.02</v>
      </c>
      <c r="F262" s="411">
        <v>43326.463888888888</v>
      </c>
      <c r="G262">
        <v>1.1391</v>
      </c>
      <c r="H262" s="411">
        <v>43326.490277777775</v>
      </c>
      <c r="I262">
        <v>1.1403000000000001</v>
      </c>
      <c r="J262" s="403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53">
        <v>0.16666666667151731</v>
      </c>
    </row>
    <row r="263" spans="1:15">
      <c r="A263" s="552">
        <v>262</v>
      </c>
      <c r="B263" s="552" t="s">
        <v>97</v>
      </c>
      <c r="C263" s="552">
        <v>1</v>
      </c>
      <c r="D263">
        <v>0.01</v>
      </c>
      <c r="E263">
        <v>0.01</v>
      </c>
      <c r="F263" s="411">
        <v>43326.668749999997</v>
      </c>
      <c r="G263">
        <v>1.1384000000000001</v>
      </c>
      <c r="H263" s="411">
        <v>43326.668749999997</v>
      </c>
      <c r="I263">
        <v>1.1384000000000001</v>
      </c>
      <c r="J263" s="403">
        <v>43326.707638888889</v>
      </c>
      <c r="K263">
        <v>1.1372</v>
      </c>
      <c r="L263">
        <v>0</v>
      </c>
      <c r="M263">
        <v>12</v>
      </c>
      <c r="N263">
        <v>1.2</v>
      </c>
      <c r="O263" s="553">
        <v>3.888888889196096E-2</v>
      </c>
    </row>
    <row r="264" spans="1:15">
      <c r="A264" s="552">
        <v>263</v>
      </c>
      <c r="B264" s="552" t="s">
        <v>97</v>
      </c>
      <c r="C264" s="552">
        <v>1</v>
      </c>
      <c r="D264">
        <v>0.01</v>
      </c>
      <c r="E264">
        <v>0.01</v>
      </c>
      <c r="F264" s="411">
        <v>43326.724305555559</v>
      </c>
      <c r="G264">
        <v>1.1357999999999999</v>
      </c>
      <c r="H264" s="411">
        <v>43326.724305555559</v>
      </c>
      <c r="I264">
        <v>1.1357999999999999</v>
      </c>
      <c r="J264" s="403">
        <v>43326.747916666667</v>
      </c>
      <c r="K264">
        <v>1.1346000000000001</v>
      </c>
      <c r="L264">
        <v>0</v>
      </c>
      <c r="M264">
        <v>12</v>
      </c>
      <c r="N264">
        <v>1.2</v>
      </c>
      <c r="O264" s="553">
        <v>2.361111110803904E-2</v>
      </c>
    </row>
    <row r="265" spans="1:15">
      <c r="A265" s="552">
        <v>264</v>
      </c>
      <c r="B265" s="552" t="s">
        <v>97</v>
      </c>
      <c r="C265" s="552">
        <v>1</v>
      </c>
      <c r="D265">
        <v>0.01</v>
      </c>
      <c r="E265">
        <v>0.01</v>
      </c>
      <c r="F265" s="411">
        <v>43326.75</v>
      </c>
      <c r="G265">
        <v>1.1349</v>
      </c>
      <c r="H265" s="411">
        <v>43326.75</v>
      </c>
      <c r="I265">
        <v>1.1349</v>
      </c>
      <c r="J265" s="403">
        <v>43326.796527777777</v>
      </c>
      <c r="K265">
        <v>1.1336999999999999</v>
      </c>
      <c r="L265">
        <v>0</v>
      </c>
      <c r="M265">
        <v>12</v>
      </c>
      <c r="N265">
        <v>1.2</v>
      </c>
      <c r="O265" s="553">
        <v>4.6527777776645962E-2</v>
      </c>
    </row>
    <row r="266" spans="1:15">
      <c r="A266" s="552">
        <v>265</v>
      </c>
      <c r="B266" s="552" t="s">
        <v>97</v>
      </c>
      <c r="C266" s="552">
        <v>1</v>
      </c>
      <c r="D266">
        <v>0.01</v>
      </c>
      <c r="E266">
        <v>0.01</v>
      </c>
      <c r="F266" s="411">
        <v>43326.801388888889</v>
      </c>
      <c r="G266">
        <v>1.1339999999999999</v>
      </c>
      <c r="H266" s="411">
        <v>43326.801388888889</v>
      </c>
      <c r="I266">
        <v>1.1339999999999999</v>
      </c>
      <c r="J266" s="403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53">
        <v>0.39722222222189885</v>
      </c>
    </row>
    <row r="267" spans="1:15">
      <c r="A267" s="552">
        <v>266</v>
      </c>
      <c r="B267" s="552" t="s">
        <v>97</v>
      </c>
      <c r="C267" s="552">
        <v>2</v>
      </c>
      <c r="D267">
        <v>0.01</v>
      </c>
      <c r="E267">
        <v>0.02</v>
      </c>
      <c r="F267" s="411">
        <v>43327.227083333331</v>
      </c>
      <c r="G267">
        <v>1.1325000000000001</v>
      </c>
      <c r="H267" s="411">
        <v>43327.352777777778</v>
      </c>
      <c r="I267">
        <v>1.1337999999999999</v>
      </c>
      <c r="J267" s="403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53">
        <v>0.19652777777810115</v>
      </c>
    </row>
    <row r="268" spans="1:15">
      <c r="A268" s="552">
        <v>267</v>
      </c>
      <c r="B268" s="552" t="s">
        <v>97</v>
      </c>
      <c r="C268" s="552">
        <v>2</v>
      </c>
      <c r="D268">
        <v>0.01</v>
      </c>
      <c r="E268">
        <v>0.02</v>
      </c>
      <c r="F268" s="411">
        <v>43327.426388888889</v>
      </c>
      <c r="G268">
        <v>1.1323000000000001</v>
      </c>
      <c r="H268" s="411">
        <v>43327.43472222222</v>
      </c>
      <c r="I268">
        <v>1.1335999999999999</v>
      </c>
      <c r="J268" s="403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53">
        <v>9.5833333332848269E-2</v>
      </c>
    </row>
    <row r="269" spans="1:15">
      <c r="A269" s="552">
        <v>268</v>
      </c>
      <c r="B269" s="552" t="s">
        <v>97</v>
      </c>
      <c r="C269" s="552">
        <v>2</v>
      </c>
      <c r="D269">
        <v>0.01</v>
      </c>
      <c r="E269">
        <v>0.02</v>
      </c>
      <c r="F269" s="411">
        <v>43327.541666666664</v>
      </c>
      <c r="G269">
        <v>1.1316999999999999</v>
      </c>
      <c r="H269" s="411">
        <v>43327.617361111108</v>
      </c>
      <c r="I269">
        <v>1.1329</v>
      </c>
      <c r="J269" s="403">
        <v>43327.627083333333</v>
      </c>
      <c r="K269">
        <v>1.1311</v>
      </c>
      <c r="L269">
        <v>12</v>
      </c>
      <c r="M269">
        <v>18</v>
      </c>
      <c r="N269">
        <v>2.4</v>
      </c>
      <c r="O269" s="553">
        <v>8.5416666668606922E-2</v>
      </c>
    </row>
    <row r="270" spans="1:15">
      <c r="A270" s="552">
        <v>269</v>
      </c>
      <c r="B270" s="552" t="s">
        <v>97</v>
      </c>
      <c r="C270" s="552">
        <v>1</v>
      </c>
      <c r="D270">
        <v>0.01</v>
      </c>
      <c r="E270">
        <v>0.01</v>
      </c>
      <c r="F270" s="411">
        <v>43327.679166666669</v>
      </c>
      <c r="G270">
        <v>1.1317999999999999</v>
      </c>
      <c r="H270" s="411">
        <v>43327.679166666669</v>
      </c>
      <c r="I270">
        <v>1.1317999999999999</v>
      </c>
      <c r="J270" s="403">
        <v>43327.705555555556</v>
      </c>
      <c r="K270">
        <v>1.1306</v>
      </c>
      <c r="L270">
        <v>0</v>
      </c>
      <c r="M270">
        <v>12</v>
      </c>
      <c r="N270">
        <v>1.2</v>
      </c>
      <c r="O270" s="553">
        <v>2.6388888887595385E-2</v>
      </c>
    </row>
    <row r="271" spans="1:15">
      <c r="A271" s="552">
        <v>270</v>
      </c>
      <c r="B271" s="552" t="s">
        <v>97</v>
      </c>
      <c r="C271" s="552">
        <v>5</v>
      </c>
      <c r="D271">
        <v>0.03</v>
      </c>
      <c r="E271">
        <v>0.08</v>
      </c>
      <c r="F271" s="411">
        <v>43327.759027777778</v>
      </c>
      <c r="G271">
        <v>1.1335</v>
      </c>
      <c r="H271" s="411">
        <v>43328.664583333331</v>
      </c>
      <c r="I271">
        <v>1.1403000000000001</v>
      </c>
      <c r="J271" s="403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53">
        <v>1.0215277777751908</v>
      </c>
    </row>
    <row r="272" spans="1:15">
      <c r="A272" s="552">
        <v>271</v>
      </c>
      <c r="B272" s="552" t="s">
        <v>97</v>
      </c>
      <c r="C272" s="552">
        <v>5</v>
      </c>
      <c r="D272">
        <v>0.03</v>
      </c>
      <c r="E272">
        <v>0.08</v>
      </c>
      <c r="F272" s="411">
        <v>43328.787499999999</v>
      </c>
      <c r="G272">
        <v>1.1359999999999999</v>
      </c>
      <c r="H272" s="411">
        <v>43329.429861111108</v>
      </c>
      <c r="I272">
        <v>1.1415</v>
      </c>
      <c r="J272" s="403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53">
        <v>0.71319444444816327</v>
      </c>
    </row>
    <row r="273" spans="1:15">
      <c r="A273" s="552">
        <v>272</v>
      </c>
      <c r="B273" s="552" t="s">
        <v>97</v>
      </c>
      <c r="C273" s="552">
        <v>5</v>
      </c>
      <c r="D273">
        <v>0.03</v>
      </c>
      <c r="E273">
        <v>0.08</v>
      </c>
      <c r="F273" s="411">
        <v>43329.531944444447</v>
      </c>
      <c r="G273">
        <v>1.1383000000000001</v>
      </c>
      <c r="H273" s="411">
        <v>43329.87222222222</v>
      </c>
      <c r="I273">
        <v>1.1438999999999999</v>
      </c>
      <c r="J273" s="403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53">
        <v>0.93819444443943212</v>
      </c>
    </row>
    <row r="274" spans="1:15">
      <c r="A274" s="552">
        <v>273</v>
      </c>
      <c r="B274" s="552" t="s">
        <v>97</v>
      </c>
      <c r="C274" s="552">
        <v>8</v>
      </c>
      <c r="D274">
        <v>0.09</v>
      </c>
      <c r="E274">
        <v>0.27</v>
      </c>
      <c r="F274" s="411">
        <v>43332.861111111109</v>
      </c>
      <c r="G274">
        <v>1.1468</v>
      </c>
      <c r="H274" s="411">
        <v>43333.843055555553</v>
      </c>
      <c r="I274">
        <v>1.1597999999999999</v>
      </c>
      <c r="J274" s="403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53">
        <v>2.9333333333343035</v>
      </c>
    </row>
    <row r="275" spans="1:15">
      <c r="A275" s="552">
        <v>274</v>
      </c>
      <c r="B275" s="552" t="s">
        <v>96</v>
      </c>
      <c r="C275" s="552">
        <v>1</v>
      </c>
      <c r="D275">
        <v>0.01</v>
      </c>
      <c r="E275">
        <v>0.01</v>
      </c>
      <c r="F275" s="411">
        <v>43332.865277777775</v>
      </c>
      <c r="G275">
        <v>1.1468</v>
      </c>
      <c r="H275" s="411">
        <v>43332.865277777775</v>
      </c>
      <c r="I275">
        <v>1.1468</v>
      </c>
      <c r="J275" s="403">
        <v>43332.922222222223</v>
      </c>
      <c r="K275">
        <v>1.1479999999999999</v>
      </c>
      <c r="L275">
        <v>0</v>
      </c>
      <c r="M275">
        <v>12</v>
      </c>
      <c r="N275">
        <v>1.2</v>
      </c>
      <c r="O275" s="553">
        <v>5.6944444448163267E-2</v>
      </c>
    </row>
    <row r="276" spans="1:15">
      <c r="A276" s="552">
        <v>275</v>
      </c>
      <c r="B276" s="552" t="s">
        <v>96</v>
      </c>
      <c r="C276" s="552">
        <v>1</v>
      </c>
      <c r="D276">
        <v>0.01</v>
      </c>
      <c r="E276">
        <v>0.01</v>
      </c>
      <c r="F276" s="411">
        <v>43332.940972222219</v>
      </c>
      <c r="G276">
        <v>1.1482000000000001</v>
      </c>
      <c r="H276" s="411">
        <v>43332.940972222219</v>
      </c>
      <c r="I276">
        <v>1.1482000000000001</v>
      </c>
      <c r="J276" s="403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53">
        <v>0.15208333333430346</v>
      </c>
    </row>
    <row r="277" spans="1:15">
      <c r="A277" s="552">
        <v>276</v>
      </c>
      <c r="B277" s="552" t="s">
        <v>96</v>
      </c>
      <c r="C277" s="552">
        <v>1</v>
      </c>
      <c r="D277">
        <v>0.01</v>
      </c>
      <c r="E277">
        <v>0.01</v>
      </c>
      <c r="F277" s="411">
        <v>43333.116666666669</v>
      </c>
      <c r="G277">
        <v>1.1524000000000001</v>
      </c>
      <c r="H277" s="411">
        <v>43333.116666666669</v>
      </c>
      <c r="I277">
        <v>1.1524000000000001</v>
      </c>
      <c r="J277" s="403">
        <v>43333.30972222222</v>
      </c>
      <c r="K277">
        <v>1.1536</v>
      </c>
      <c r="L277">
        <v>0</v>
      </c>
      <c r="M277">
        <v>12</v>
      </c>
      <c r="N277">
        <v>1.2</v>
      </c>
      <c r="O277" s="553">
        <v>0.19305555555183673</v>
      </c>
    </row>
    <row r="278" spans="1:15">
      <c r="A278" s="552">
        <v>277</v>
      </c>
      <c r="B278" s="552" t="s">
        <v>96</v>
      </c>
      <c r="C278" s="552">
        <v>2</v>
      </c>
      <c r="D278">
        <v>0.01</v>
      </c>
      <c r="E278">
        <v>0.02</v>
      </c>
      <c r="F278" s="411">
        <v>43333.325694444444</v>
      </c>
      <c r="G278">
        <v>1.1528</v>
      </c>
      <c r="H278" s="411">
        <v>43333.372916666667</v>
      </c>
      <c r="I278">
        <v>1.1516</v>
      </c>
      <c r="J278" s="403">
        <v>43333.451388888891</v>
      </c>
      <c r="K278">
        <v>1.1534</v>
      </c>
      <c r="L278">
        <v>12</v>
      </c>
      <c r="M278">
        <v>18</v>
      </c>
      <c r="N278">
        <v>2.4</v>
      </c>
      <c r="O278" s="553">
        <v>0.12569444444670808</v>
      </c>
    </row>
    <row r="279" spans="1:15">
      <c r="A279" s="552">
        <v>278</v>
      </c>
      <c r="B279" s="552" t="s">
        <v>96</v>
      </c>
      <c r="C279" s="552">
        <v>2</v>
      </c>
      <c r="D279">
        <v>0.01</v>
      </c>
      <c r="E279">
        <v>0.02</v>
      </c>
      <c r="F279" s="411">
        <v>43333.55</v>
      </c>
      <c r="G279">
        <v>1.1516999999999999</v>
      </c>
      <c r="H279" s="411">
        <v>43333.591666666667</v>
      </c>
      <c r="I279">
        <v>1.1503000000000001</v>
      </c>
      <c r="J279" s="403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53">
        <v>0.11041666666278616</v>
      </c>
    </row>
    <row r="280" spans="1:15">
      <c r="A280" s="552">
        <v>279</v>
      </c>
      <c r="B280" s="552" t="s">
        <v>96</v>
      </c>
      <c r="C280" s="552">
        <v>1</v>
      </c>
      <c r="D280">
        <v>0.01</v>
      </c>
      <c r="E280">
        <v>0.01</v>
      </c>
      <c r="F280" s="411">
        <v>43333.700694444444</v>
      </c>
      <c r="G280">
        <v>1.1525000000000001</v>
      </c>
      <c r="H280" s="411">
        <v>43333.700694444444</v>
      </c>
      <c r="I280">
        <v>1.1525000000000001</v>
      </c>
      <c r="J280" s="403">
        <v>43333.742361111108</v>
      </c>
      <c r="K280">
        <v>1.1537999999999999</v>
      </c>
      <c r="L280">
        <v>0</v>
      </c>
      <c r="M280">
        <v>13</v>
      </c>
      <c r="N280">
        <v>1.3</v>
      </c>
      <c r="O280" s="553">
        <v>4.1666666664241347E-2</v>
      </c>
    </row>
    <row r="281" spans="1:15">
      <c r="A281" s="552">
        <v>280</v>
      </c>
      <c r="B281" s="552" t="s">
        <v>96</v>
      </c>
      <c r="C281" s="552">
        <v>1</v>
      </c>
      <c r="D281">
        <v>0.01</v>
      </c>
      <c r="E281">
        <v>0.01</v>
      </c>
      <c r="F281" s="411">
        <v>43333.790972222225</v>
      </c>
      <c r="G281">
        <v>1.1563000000000001</v>
      </c>
      <c r="H281" s="411">
        <v>43333.790972222225</v>
      </c>
      <c r="I281">
        <v>1.1563000000000001</v>
      </c>
      <c r="J281" s="403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53">
        <v>2.7083333334303461E-2</v>
      </c>
    </row>
    <row r="282" spans="1:15">
      <c r="A282" s="552">
        <v>281</v>
      </c>
      <c r="B282" s="552" t="s">
        <v>96</v>
      </c>
      <c r="C282" s="552">
        <v>3</v>
      </c>
      <c r="D282">
        <v>0.01</v>
      </c>
      <c r="E282">
        <v>0.03</v>
      </c>
      <c r="F282" s="411">
        <v>43333.82916666667</v>
      </c>
      <c r="G282">
        <v>1.1594</v>
      </c>
      <c r="H282" s="411">
        <v>43334.34652777778</v>
      </c>
      <c r="I282">
        <v>1.1568000000000001</v>
      </c>
      <c r="J282" s="403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53">
        <v>0.66736111111094942</v>
      </c>
    </row>
    <row r="283" spans="1:15">
      <c r="A283" s="552">
        <v>282</v>
      </c>
      <c r="B283" s="552" t="s">
        <v>96</v>
      </c>
      <c r="C283" s="552">
        <v>1</v>
      </c>
      <c r="D283">
        <v>0.01</v>
      </c>
      <c r="E283">
        <v>0.01</v>
      </c>
      <c r="F283" s="411">
        <v>43334.511111111111</v>
      </c>
      <c r="G283">
        <v>1.1592</v>
      </c>
      <c r="H283" s="411">
        <v>43334.511111111111</v>
      </c>
      <c r="I283">
        <v>1.1592</v>
      </c>
      <c r="J283" s="403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53">
        <v>3.7499999998544808E-2</v>
      </c>
    </row>
    <row r="284" spans="1:15">
      <c r="A284" s="552">
        <v>283</v>
      </c>
      <c r="B284" s="552" t="s">
        <v>96</v>
      </c>
      <c r="C284" s="552">
        <v>1</v>
      </c>
      <c r="D284">
        <v>0.01</v>
      </c>
      <c r="E284">
        <v>0.01</v>
      </c>
      <c r="F284" s="411">
        <v>43334.561111111114</v>
      </c>
      <c r="G284">
        <v>1.1609</v>
      </c>
      <c r="H284" s="411">
        <v>43334.561111111114</v>
      </c>
      <c r="I284">
        <v>1.1609</v>
      </c>
      <c r="J284" s="403">
        <v>43334.625694444447</v>
      </c>
      <c r="K284">
        <v>1.1620999999999999</v>
      </c>
      <c r="L284">
        <v>0</v>
      </c>
      <c r="M284">
        <v>12</v>
      </c>
      <c r="N284">
        <v>1.2</v>
      </c>
      <c r="O284" s="553">
        <v>6.4583333332848269E-2</v>
      </c>
    </row>
    <row r="285" spans="1:15">
      <c r="A285" s="552">
        <v>284</v>
      </c>
      <c r="B285" s="552" t="s">
        <v>96</v>
      </c>
      <c r="C285" s="552">
        <v>2</v>
      </c>
      <c r="D285">
        <v>0.01</v>
      </c>
      <c r="E285">
        <v>0.02</v>
      </c>
      <c r="F285" s="411">
        <v>43334.638888888891</v>
      </c>
      <c r="G285">
        <v>1.1609</v>
      </c>
      <c r="H285" s="411">
        <v>43334.65902777778</v>
      </c>
      <c r="I285">
        <v>1.1597</v>
      </c>
      <c r="J285" s="403">
        <v>43334.836111111108</v>
      </c>
      <c r="K285">
        <v>1.1617999999999999</v>
      </c>
      <c r="L285">
        <v>12</v>
      </c>
      <c r="M285">
        <v>21</v>
      </c>
      <c r="N285">
        <v>3</v>
      </c>
      <c r="O285" s="553">
        <v>0.19722222221753327</v>
      </c>
    </row>
    <row r="286" spans="1:15">
      <c r="A286" s="552">
        <v>285</v>
      </c>
      <c r="B286" s="552" t="s">
        <v>96</v>
      </c>
      <c r="C286" s="552">
        <v>6</v>
      </c>
      <c r="D286">
        <v>0.04</v>
      </c>
      <c r="E286">
        <v>0.12</v>
      </c>
      <c r="F286" s="411">
        <v>43334.840277777781</v>
      </c>
      <c r="G286">
        <v>1.1611</v>
      </c>
      <c r="H286" s="411">
        <v>43335.79583333333</v>
      </c>
      <c r="I286">
        <v>1.1539999999999999</v>
      </c>
      <c r="J286" s="403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53">
        <v>1.6923611111051287</v>
      </c>
    </row>
    <row r="287" spans="1:15">
      <c r="A287" s="552">
        <v>286</v>
      </c>
      <c r="B287" s="552" t="s">
        <v>97</v>
      </c>
      <c r="C287" s="552">
        <v>8</v>
      </c>
      <c r="D287">
        <v>0.09</v>
      </c>
      <c r="E287">
        <v>0.26999999999999996</v>
      </c>
      <c r="F287" s="411">
        <v>43335.805555555555</v>
      </c>
      <c r="G287">
        <v>1.1538999999999999</v>
      </c>
      <c r="H287" s="411">
        <v>43342.146527777775</v>
      </c>
      <c r="I287">
        <v>1.17</v>
      </c>
      <c r="J287" s="403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53">
        <v>5.8138888888861402</v>
      </c>
    </row>
    <row r="288" spans="1:15">
      <c r="A288" s="552">
        <v>287</v>
      </c>
      <c r="B288" s="552" t="s">
        <v>96</v>
      </c>
      <c r="C288" s="552">
        <v>1</v>
      </c>
      <c r="D288">
        <v>0.01</v>
      </c>
      <c r="E288">
        <v>0.01</v>
      </c>
      <c r="F288" s="411">
        <v>43336.546527777777</v>
      </c>
      <c r="G288">
        <v>1.1580999999999999</v>
      </c>
      <c r="H288" s="411">
        <v>43336.546527777777</v>
      </c>
      <c r="I288">
        <v>1.1580999999999999</v>
      </c>
      <c r="J288" s="403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53">
        <v>2.2916666668606922E-2</v>
      </c>
    </row>
    <row r="289" spans="1:15">
      <c r="A289" s="552">
        <v>288</v>
      </c>
      <c r="B289" s="552" t="s">
        <v>96</v>
      </c>
      <c r="C289" s="552">
        <v>1</v>
      </c>
      <c r="D289">
        <v>0.01</v>
      </c>
      <c r="E289">
        <v>0.01</v>
      </c>
      <c r="F289" s="411">
        <v>43336.584027777775</v>
      </c>
      <c r="G289">
        <v>1.1594</v>
      </c>
      <c r="H289" s="411">
        <v>43336.584027777775</v>
      </c>
      <c r="I289">
        <v>1.1594</v>
      </c>
      <c r="J289" s="403">
        <v>43336.667361111111</v>
      </c>
      <c r="K289">
        <v>1.1606000000000001</v>
      </c>
      <c r="L289">
        <v>0</v>
      </c>
      <c r="M289">
        <v>12</v>
      </c>
      <c r="N289">
        <v>1.2</v>
      </c>
      <c r="O289" s="553">
        <v>8.3333333335758653E-2</v>
      </c>
    </row>
    <row r="290" spans="1:15">
      <c r="A290" s="552">
        <v>289</v>
      </c>
      <c r="B290" s="552" t="s">
        <v>96</v>
      </c>
      <c r="C290" s="552">
        <v>5</v>
      </c>
      <c r="D290">
        <v>0.03</v>
      </c>
      <c r="E290">
        <v>0.08</v>
      </c>
      <c r="F290" s="411">
        <v>43342.396527777775</v>
      </c>
      <c r="G290">
        <v>1.1709000000000001</v>
      </c>
      <c r="H290" s="411">
        <v>43342.648611111108</v>
      </c>
      <c r="I290">
        <v>1.1645000000000001</v>
      </c>
      <c r="J290" s="403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53">
        <v>0.89722222222189885</v>
      </c>
    </row>
    <row r="291" spans="1:15">
      <c r="A291" s="552">
        <v>290</v>
      </c>
      <c r="B291" s="552" t="s">
        <v>96</v>
      </c>
      <c r="C291" s="552">
        <v>9</v>
      </c>
      <c r="D291">
        <v>0.13</v>
      </c>
      <c r="E291">
        <v>0.4</v>
      </c>
      <c r="F291" s="411">
        <v>43343.387499999997</v>
      </c>
      <c r="G291">
        <v>1.1681999999999999</v>
      </c>
      <c r="H291" s="411">
        <v>43347.668749999997</v>
      </c>
      <c r="I291">
        <v>1.1534</v>
      </c>
      <c r="J291" s="403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53">
        <v>2.758333333338669</v>
      </c>
    </row>
    <row r="292" spans="1:15">
      <c r="A292" s="552">
        <v>291</v>
      </c>
      <c r="B292" s="552" t="s">
        <v>97</v>
      </c>
      <c r="C292" s="552">
        <v>2</v>
      </c>
      <c r="D292">
        <v>0.01</v>
      </c>
      <c r="E292">
        <v>0.02</v>
      </c>
      <c r="F292" s="411">
        <v>43343.663888888892</v>
      </c>
      <c r="G292">
        <v>1.1636</v>
      </c>
      <c r="H292" s="411">
        <v>43343.695833333331</v>
      </c>
      <c r="I292">
        <v>1.1648000000000001</v>
      </c>
      <c r="J292" s="403">
        <v>43343.711111111108</v>
      </c>
      <c r="K292">
        <v>1.163</v>
      </c>
      <c r="L292">
        <v>12</v>
      </c>
      <c r="M292">
        <v>18</v>
      </c>
      <c r="N292">
        <v>2.4</v>
      </c>
      <c r="O292" s="553">
        <v>4.722222221607808E-2</v>
      </c>
    </row>
    <row r="293" spans="1:15">
      <c r="A293" s="552">
        <v>292</v>
      </c>
      <c r="B293" s="552" t="s">
        <v>97</v>
      </c>
      <c r="C293" s="552">
        <v>2</v>
      </c>
      <c r="D293">
        <v>0.01</v>
      </c>
      <c r="E293">
        <v>0.02</v>
      </c>
      <c r="F293" s="411">
        <v>43343.751388888886</v>
      </c>
      <c r="G293">
        <v>1.1597</v>
      </c>
      <c r="H293" s="411">
        <v>43343.909722222219</v>
      </c>
      <c r="I293">
        <v>1.1609</v>
      </c>
      <c r="J293" s="403">
        <v>43346.145833333336</v>
      </c>
      <c r="K293">
        <v>1.1591</v>
      </c>
      <c r="L293">
        <v>12</v>
      </c>
      <c r="M293">
        <v>18</v>
      </c>
      <c r="N293">
        <v>2.44</v>
      </c>
      <c r="O293" s="553">
        <v>0.39444444444961846</v>
      </c>
    </row>
    <row r="294" spans="1:15">
      <c r="A294" s="552">
        <v>293</v>
      </c>
      <c r="B294" s="552" t="s">
        <v>97</v>
      </c>
      <c r="C294" s="552">
        <v>1</v>
      </c>
      <c r="D294">
        <v>0.01</v>
      </c>
      <c r="E294">
        <v>0.01</v>
      </c>
      <c r="F294" s="411">
        <v>43346.299305555556</v>
      </c>
      <c r="G294">
        <v>1.1608000000000001</v>
      </c>
      <c r="H294" s="411">
        <v>43346.299305555556</v>
      </c>
      <c r="I294">
        <v>1.1608000000000001</v>
      </c>
      <c r="J294" s="403">
        <v>43346.379166666666</v>
      </c>
      <c r="K294">
        <v>1.1596</v>
      </c>
      <c r="L294">
        <v>0</v>
      </c>
      <c r="M294">
        <v>12</v>
      </c>
      <c r="N294">
        <v>1.2</v>
      </c>
      <c r="O294" s="553">
        <v>7.9861111109494232E-2</v>
      </c>
    </row>
    <row r="295" spans="1:15">
      <c r="A295" s="552">
        <v>294</v>
      </c>
      <c r="B295" s="552" t="s">
        <v>97</v>
      </c>
      <c r="C295" s="552">
        <v>1</v>
      </c>
      <c r="D295">
        <v>0.01</v>
      </c>
      <c r="E295">
        <v>0.01</v>
      </c>
      <c r="F295" s="411">
        <v>43346.404166666667</v>
      </c>
      <c r="G295">
        <v>1.1623000000000001</v>
      </c>
      <c r="H295" s="411">
        <v>43346.404166666667</v>
      </c>
      <c r="I295">
        <v>1.1623000000000001</v>
      </c>
      <c r="J295" s="403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53">
        <v>9.7222222248092294E-3</v>
      </c>
    </row>
    <row r="296" spans="1:15">
      <c r="A296" s="552">
        <v>295</v>
      </c>
      <c r="B296" s="552" t="s">
        <v>97</v>
      </c>
      <c r="C296" s="552">
        <v>1</v>
      </c>
      <c r="D296">
        <v>0.01</v>
      </c>
      <c r="E296">
        <v>0.01</v>
      </c>
      <c r="F296" s="411">
        <v>43346.423611111109</v>
      </c>
      <c r="G296">
        <v>1.1617</v>
      </c>
      <c r="H296" s="411">
        <v>43346.423611111109</v>
      </c>
      <c r="I296">
        <v>1.1617</v>
      </c>
      <c r="J296" s="403">
        <v>43346.478472222225</v>
      </c>
      <c r="K296">
        <v>1.1605000000000001</v>
      </c>
      <c r="L296">
        <v>0</v>
      </c>
      <c r="M296">
        <v>12</v>
      </c>
      <c r="N296">
        <v>1.2</v>
      </c>
      <c r="O296" s="553">
        <v>5.4861111115314998E-2</v>
      </c>
    </row>
    <row r="297" spans="1:15">
      <c r="A297" s="552">
        <v>296</v>
      </c>
      <c r="B297" s="552" t="s">
        <v>97</v>
      </c>
      <c r="C297" s="552">
        <v>2</v>
      </c>
      <c r="D297">
        <v>0.01</v>
      </c>
      <c r="E297">
        <v>0.02</v>
      </c>
      <c r="F297" s="411">
        <v>43346.504861111112</v>
      </c>
      <c r="G297">
        <v>1.1601999999999999</v>
      </c>
      <c r="H297" s="411">
        <v>43346.522916666669</v>
      </c>
      <c r="I297">
        <v>1.1614</v>
      </c>
      <c r="J297" s="403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53">
        <v>0.84861111111240461</v>
      </c>
    </row>
    <row r="298" spans="1:15">
      <c r="A298" s="552">
        <v>297</v>
      </c>
      <c r="B298" s="552" t="s">
        <v>97</v>
      </c>
      <c r="C298" s="552">
        <v>1</v>
      </c>
      <c r="D298">
        <v>0.01</v>
      </c>
      <c r="E298">
        <v>0.01</v>
      </c>
      <c r="F298" s="411">
        <v>43347.36041666667</v>
      </c>
      <c r="G298">
        <v>1.1580999999999999</v>
      </c>
      <c r="H298" s="411">
        <v>43347.36041666667</v>
      </c>
      <c r="I298">
        <v>1.1580999999999999</v>
      </c>
      <c r="J298" s="403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53">
        <v>5.486111110803904E-2</v>
      </c>
    </row>
    <row r="299" spans="1:15">
      <c r="A299" s="552">
        <v>298</v>
      </c>
      <c r="B299" s="552" t="s">
        <v>97</v>
      </c>
      <c r="C299" s="552">
        <v>1</v>
      </c>
      <c r="D299">
        <v>0.01</v>
      </c>
      <c r="E299">
        <v>0.01</v>
      </c>
      <c r="F299" s="411">
        <v>43347.436111111114</v>
      </c>
      <c r="G299">
        <v>1.1563000000000001</v>
      </c>
      <c r="H299" s="411">
        <v>43347.436111111114</v>
      </c>
      <c r="I299">
        <v>1.1563000000000001</v>
      </c>
      <c r="J299" s="403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53">
        <v>9.375E-2</v>
      </c>
    </row>
    <row r="300" spans="1:15">
      <c r="A300" s="552">
        <v>299</v>
      </c>
      <c r="B300" s="552" t="s">
        <v>97</v>
      </c>
      <c r="C300" s="552">
        <v>1</v>
      </c>
      <c r="D300">
        <v>0.01</v>
      </c>
      <c r="E300">
        <v>0.01</v>
      </c>
      <c r="F300" s="411">
        <v>43347.556944444441</v>
      </c>
      <c r="G300">
        <v>1.1557999999999999</v>
      </c>
      <c r="H300" s="411">
        <v>43347.556944444441</v>
      </c>
      <c r="I300">
        <v>1.1557999999999999</v>
      </c>
      <c r="J300" s="403">
        <v>43347.659722222219</v>
      </c>
      <c r="K300">
        <v>1.1546000000000001</v>
      </c>
      <c r="L300">
        <v>0</v>
      </c>
      <c r="M300">
        <v>12</v>
      </c>
      <c r="N300">
        <v>1.2</v>
      </c>
      <c r="O300" s="553">
        <v>0.10277777777810115</v>
      </c>
    </row>
    <row r="301" spans="1:15">
      <c r="A301" s="552">
        <v>300</v>
      </c>
      <c r="B301" s="552" t="s">
        <v>97</v>
      </c>
      <c r="C301" s="552">
        <v>6</v>
      </c>
      <c r="D301">
        <v>0.04</v>
      </c>
      <c r="E301">
        <v>0.12</v>
      </c>
      <c r="F301" s="411">
        <v>43347.671527777777</v>
      </c>
      <c r="G301">
        <v>1.1534</v>
      </c>
      <c r="H301" s="411">
        <v>43348.20208333333</v>
      </c>
      <c r="I301">
        <v>1.1607000000000001</v>
      </c>
      <c r="J301" s="403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53">
        <v>0.69722222222480923</v>
      </c>
    </row>
    <row r="302" spans="1:15">
      <c r="A302" s="552">
        <v>301</v>
      </c>
      <c r="B302" s="552" t="s">
        <v>96</v>
      </c>
      <c r="C302" s="552">
        <v>4</v>
      </c>
      <c r="D302">
        <v>0.02</v>
      </c>
      <c r="E302">
        <v>0.05</v>
      </c>
      <c r="F302" s="411">
        <v>43348.149305555555</v>
      </c>
      <c r="G302">
        <v>1.1597</v>
      </c>
      <c r="H302" s="411">
        <v>43348.38958333333</v>
      </c>
      <c r="I302">
        <v>1.1555</v>
      </c>
      <c r="J302" s="403">
        <v>43348.47152777778</v>
      </c>
      <c r="K302">
        <v>1.1588000000000001</v>
      </c>
      <c r="L302">
        <v>42</v>
      </c>
      <c r="M302">
        <v>33</v>
      </c>
      <c r="N302">
        <v>7.8</v>
      </c>
      <c r="O302" s="553">
        <v>0.32222222222480923</v>
      </c>
    </row>
    <row r="303" spans="1:15">
      <c r="A303" s="552">
        <v>302</v>
      </c>
      <c r="B303" s="552" t="s">
        <v>97</v>
      </c>
      <c r="C303" s="552">
        <v>1</v>
      </c>
      <c r="D303">
        <v>0.01</v>
      </c>
      <c r="E303">
        <v>0.01</v>
      </c>
      <c r="F303" s="411">
        <v>43348.377083333333</v>
      </c>
      <c r="G303">
        <v>1.1566000000000001</v>
      </c>
      <c r="H303" s="411">
        <v>43348.377083333333</v>
      </c>
      <c r="I303">
        <v>1.1566000000000001</v>
      </c>
      <c r="J303" s="403">
        <v>43348.38958333333</v>
      </c>
      <c r="K303">
        <v>1.1554</v>
      </c>
      <c r="L303">
        <v>0</v>
      </c>
      <c r="M303">
        <v>12</v>
      </c>
      <c r="N303">
        <v>1.2</v>
      </c>
      <c r="O303" s="553">
        <v>1.2499999997089617E-2</v>
      </c>
    </row>
    <row r="304" spans="1:15">
      <c r="A304" s="552">
        <v>303</v>
      </c>
      <c r="B304" s="552" t="s">
        <v>97</v>
      </c>
      <c r="C304" s="552">
        <v>7</v>
      </c>
      <c r="D304">
        <v>0.06</v>
      </c>
      <c r="E304">
        <v>0.18</v>
      </c>
      <c r="F304" s="411">
        <v>43348.415277777778</v>
      </c>
      <c r="G304">
        <v>1.1554</v>
      </c>
      <c r="H304" s="411">
        <v>43349.084722222222</v>
      </c>
      <c r="I304">
        <v>1.1645000000000001</v>
      </c>
      <c r="J304" s="403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53">
        <v>2.1888888888861402</v>
      </c>
    </row>
    <row r="305" spans="1:15">
      <c r="A305" s="552">
        <v>304</v>
      </c>
      <c r="B305" s="552" t="s">
        <v>96</v>
      </c>
      <c r="C305" s="552">
        <v>2</v>
      </c>
      <c r="D305">
        <v>0.01</v>
      </c>
      <c r="E305">
        <v>0.02</v>
      </c>
      <c r="F305" s="411">
        <v>43348.476388888892</v>
      </c>
      <c r="G305">
        <v>1.1584000000000001</v>
      </c>
      <c r="H305" s="411">
        <v>43348.509027777778</v>
      </c>
      <c r="I305">
        <v>1.1571</v>
      </c>
      <c r="J305" s="403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53">
        <v>5.694444444088731E-2</v>
      </c>
    </row>
    <row r="306" spans="1:15">
      <c r="A306" s="552">
        <v>305</v>
      </c>
      <c r="B306" s="552" t="s">
        <v>96</v>
      </c>
      <c r="C306" s="552">
        <v>1</v>
      </c>
      <c r="D306">
        <v>0.01</v>
      </c>
      <c r="E306">
        <v>0.01</v>
      </c>
      <c r="F306" s="411">
        <v>43348.582638888889</v>
      </c>
      <c r="G306">
        <v>1.1581999999999999</v>
      </c>
      <c r="H306" s="411">
        <v>43348.582638888889</v>
      </c>
      <c r="I306">
        <v>1.1581999999999999</v>
      </c>
      <c r="J306" s="403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53">
        <v>4.5833333329937886E-2</v>
      </c>
    </row>
    <row r="307" spans="1:15">
      <c r="A307" s="552">
        <v>306</v>
      </c>
      <c r="B307" s="552" t="s">
        <v>96</v>
      </c>
      <c r="C307" s="552">
        <v>1</v>
      </c>
      <c r="D307">
        <v>0.01</v>
      </c>
      <c r="E307">
        <v>0.01</v>
      </c>
      <c r="F307" s="411">
        <v>43348.633333333331</v>
      </c>
      <c r="G307">
        <v>1.161</v>
      </c>
      <c r="H307" s="411">
        <v>43348.633333333331</v>
      </c>
      <c r="I307">
        <v>1.161</v>
      </c>
      <c r="J307" s="403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53">
        <v>2.7777777795563452E-3</v>
      </c>
    </row>
    <row r="308" spans="1:15">
      <c r="A308" s="552">
        <v>307</v>
      </c>
      <c r="B308" s="552" t="s">
        <v>96</v>
      </c>
      <c r="C308" s="552">
        <v>2</v>
      </c>
      <c r="D308">
        <v>0.01</v>
      </c>
      <c r="E308">
        <v>0.02</v>
      </c>
      <c r="F308" s="411">
        <v>43348.643055555556</v>
      </c>
      <c r="G308">
        <v>1.1624000000000001</v>
      </c>
      <c r="H308" s="411">
        <v>43348.681250000001</v>
      </c>
      <c r="I308">
        <v>1.1612</v>
      </c>
      <c r="J308" s="403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53">
        <v>0.16041666666569654</v>
      </c>
    </row>
    <row r="309" spans="1:15">
      <c r="A309" s="552">
        <v>308</v>
      </c>
      <c r="B309" s="552" t="s">
        <v>96</v>
      </c>
      <c r="C309" s="552">
        <v>1</v>
      </c>
      <c r="D309">
        <v>0.01</v>
      </c>
      <c r="E309">
        <v>0.01</v>
      </c>
      <c r="F309" s="411">
        <v>43348.806944444441</v>
      </c>
      <c r="G309">
        <v>1.1629</v>
      </c>
      <c r="H309" s="411">
        <v>43348.806944444441</v>
      </c>
      <c r="I309">
        <v>1.1629</v>
      </c>
      <c r="J309" s="403">
        <v>43349.084027777775</v>
      </c>
      <c r="K309">
        <v>1.1645000000000001</v>
      </c>
      <c r="L309">
        <v>0</v>
      </c>
      <c r="M309">
        <v>16</v>
      </c>
      <c r="N309">
        <v>1.23</v>
      </c>
      <c r="O309" s="553">
        <v>0.27708333333430346</v>
      </c>
    </row>
    <row r="310" spans="1:15">
      <c r="A310" s="552">
        <v>309</v>
      </c>
      <c r="B310" s="552" t="s">
        <v>96</v>
      </c>
      <c r="C310" s="552">
        <v>1</v>
      </c>
      <c r="D310">
        <v>0.01</v>
      </c>
      <c r="E310">
        <v>0.01</v>
      </c>
      <c r="F310" s="411">
        <v>43349.090277777781</v>
      </c>
      <c r="G310">
        <v>1.1644000000000001</v>
      </c>
      <c r="H310" s="411">
        <v>43349.090277777781</v>
      </c>
      <c r="I310">
        <v>1.1644000000000001</v>
      </c>
      <c r="J310" s="403">
        <v>43349.09375</v>
      </c>
      <c r="K310">
        <v>1.1656</v>
      </c>
      <c r="L310">
        <v>0</v>
      </c>
      <c r="M310">
        <v>11.999999999998181</v>
      </c>
      <c r="N310">
        <v>1.2</v>
      </c>
      <c r="O310" s="553">
        <v>3.4722222189884633E-3</v>
      </c>
    </row>
    <row r="311" spans="1:15">
      <c r="A311" s="552">
        <v>310</v>
      </c>
      <c r="B311" s="552" t="s">
        <v>96</v>
      </c>
      <c r="C311" s="552">
        <v>1</v>
      </c>
      <c r="D311">
        <v>0.01</v>
      </c>
      <c r="E311">
        <v>0.01</v>
      </c>
      <c r="F311" s="411">
        <v>43349.334722222222</v>
      </c>
      <c r="G311">
        <v>1.1617999999999999</v>
      </c>
      <c r="H311" s="411">
        <v>43349.334722222222</v>
      </c>
      <c r="I311">
        <v>1.1617999999999999</v>
      </c>
      <c r="J311" s="403">
        <v>43349.354166666664</v>
      </c>
      <c r="K311">
        <v>1.163</v>
      </c>
      <c r="L311">
        <v>0</v>
      </c>
      <c r="M311">
        <v>12</v>
      </c>
      <c r="N311">
        <v>1.2</v>
      </c>
      <c r="O311" s="553">
        <v>1.9444444442342501E-2</v>
      </c>
    </row>
    <row r="312" spans="1:15">
      <c r="A312" s="552">
        <v>311</v>
      </c>
      <c r="B312" s="552" t="s">
        <v>96</v>
      </c>
      <c r="C312" s="552">
        <v>1</v>
      </c>
      <c r="D312">
        <v>0.01</v>
      </c>
      <c r="E312">
        <v>0.01</v>
      </c>
      <c r="F312" s="411">
        <v>43349.374305555553</v>
      </c>
      <c r="G312">
        <v>1.1619999999999999</v>
      </c>
      <c r="H312" s="411">
        <v>43349.374305555553</v>
      </c>
      <c r="I312">
        <v>1.1619999999999999</v>
      </c>
      <c r="J312" s="403">
        <v>43349.390972222223</v>
      </c>
      <c r="K312">
        <v>1.1632</v>
      </c>
      <c r="L312">
        <v>0</v>
      </c>
      <c r="M312">
        <v>12</v>
      </c>
      <c r="N312">
        <v>1.2</v>
      </c>
      <c r="O312" s="553">
        <v>1.6666666670062114E-2</v>
      </c>
    </row>
    <row r="313" spans="1:15">
      <c r="A313" s="552">
        <v>312</v>
      </c>
      <c r="B313" s="552" t="s">
        <v>96</v>
      </c>
      <c r="C313" s="552">
        <v>2</v>
      </c>
      <c r="D313">
        <v>0.01</v>
      </c>
      <c r="E313">
        <v>0.02</v>
      </c>
      <c r="F313" s="411">
        <v>43349.404861111114</v>
      </c>
      <c r="G313">
        <v>1.1632</v>
      </c>
      <c r="H313" s="411">
        <v>43349.487500000003</v>
      </c>
      <c r="I313">
        <v>1.1619999999999999</v>
      </c>
      <c r="J313" s="403">
        <v>43349.59375</v>
      </c>
      <c r="K313">
        <v>1.1637999999999999</v>
      </c>
      <c r="L313">
        <v>12</v>
      </c>
      <c r="M313">
        <v>18</v>
      </c>
      <c r="N313">
        <v>2.4</v>
      </c>
      <c r="O313" s="553">
        <v>0.18888888888614019</v>
      </c>
    </row>
    <row r="314" spans="1:15">
      <c r="A314" s="552">
        <v>313</v>
      </c>
      <c r="B314" s="552" t="s">
        <v>96</v>
      </c>
      <c r="C314" s="552">
        <v>3</v>
      </c>
      <c r="D314">
        <v>0.01</v>
      </c>
      <c r="E314">
        <v>0.03</v>
      </c>
      <c r="F314" s="411">
        <v>43349.629166666666</v>
      </c>
      <c r="G314">
        <v>1.1641999999999999</v>
      </c>
      <c r="H314" s="411">
        <v>43349.712500000001</v>
      </c>
      <c r="I314">
        <v>1.1616</v>
      </c>
      <c r="J314" s="403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53">
        <v>0.73888888888905058</v>
      </c>
    </row>
    <row r="315" spans="1:15">
      <c r="A315" s="552">
        <v>314</v>
      </c>
      <c r="B315" s="552" t="s">
        <v>96</v>
      </c>
      <c r="C315" s="552">
        <v>7</v>
      </c>
      <c r="D315">
        <v>0.06</v>
      </c>
      <c r="E315">
        <v>0.18</v>
      </c>
      <c r="F315" s="411">
        <v>43350.37777777778</v>
      </c>
      <c r="G315">
        <v>1.1641999999999999</v>
      </c>
      <c r="H315" s="411">
        <v>43353.259722222225</v>
      </c>
      <c r="I315">
        <v>1.1541999999999999</v>
      </c>
      <c r="J315" s="403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53">
        <v>1.242361111108039</v>
      </c>
    </row>
    <row r="316" spans="1:15">
      <c r="A316" s="552">
        <v>315</v>
      </c>
      <c r="B316" s="552" t="s">
        <v>97</v>
      </c>
      <c r="C316" s="552">
        <v>1</v>
      </c>
      <c r="D316">
        <v>0.01</v>
      </c>
      <c r="E316">
        <v>0.01</v>
      </c>
      <c r="F316" s="411">
        <v>43350.619444444441</v>
      </c>
      <c r="G316">
        <v>1.1578999999999999</v>
      </c>
      <c r="H316" s="411">
        <v>43350.619444444441</v>
      </c>
      <c r="I316">
        <v>1.1578999999999999</v>
      </c>
      <c r="J316" s="403">
        <v>43350.625</v>
      </c>
      <c r="K316">
        <v>1.1567000000000001</v>
      </c>
      <c r="L316">
        <v>0</v>
      </c>
      <c r="M316">
        <v>12</v>
      </c>
      <c r="N316">
        <v>1.2</v>
      </c>
      <c r="O316" s="553">
        <v>5.5555555591126904E-3</v>
      </c>
    </row>
    <row r="317" spans="1:15">
      <c r="A317" s="552">
        <v>316</v>
      </c>
      <c r="B317" s="552" t="s">
        <v>97</v>
      </c>
      <c r="C317" s="552">
        <v>2</v>
      </c>
      <c r="D317">
        <v>0.01</v>
      </c>
      <c r="E317">
        <v>0.02</v>
      </c>
      <c r="F317" s="411">
        <v>43350.632638888892</v>
      </c>
      <c r="G317">
        <v>1.1573</v>
      </c>
      <c r="H317" s="411">
        <v>43350.654166666667</v>
      </c>
      <c r="I317">
        <v>1.1585000000000001</v>
      </c>
      <c r="J317" s="403">
        <v>43350.750694444447</v>
      </c>
      <c r="K317">
        <v>1.1567000000000001</v>
      </c>
      <c r="L317">
        <v>12</v>
      </c>
      <c r="M317">
        <v>18</v>
      </c>
      <c r="N317">
        <v>2.4</v>
      </c>
      <c r="O317" s="553">
        <v>0.11805555555474712</v>
      </c>
    </row>
    <row r="318" spans="1:15">
      <c r="A318" s="552">
        <v>317</v>
      </c>
      <c r="B318" s="552" t="s">
        <v>97</v>
      </c>
      <c r="C318" s="552">
        <v>1</v>
      </c>
      <c r="D318">
        <v>0.01</v>
      </c>
      <c r="E318">
        <v>0.01</v>
      </c>
      <c r="F318" s="411">
        <v>43350.765972222223</v>
      </c>
      <c r="G318">
        <v>1.1564000000000001</v>
      </c>
      <c r="H318" s="411">
        <v>43350.765972222223</v>
      </c>
      <c r="I318">
        <v>1.1564000000000001</v>
      </c>
      <c r="J318" s="403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53">
        <v>3.6111111112404615E-2</v>
      </c>
    </row>
    <row r="319" spans="1:15">
      <c r="A319" s="552">
        <v>318</v>
      </c>
      <c r="B319" s="552" t="s">
        <v>97</v>
      </c>
      <c r="C319" s="552">
        <v>7</v>
      </c>
      <c r="D319">
        <v>0.06</v>
      </c>
      <c r="E319">
        <v>0.18</v>
      </c>
      <c r="F319" s="411">
        <v>43353.381249999999</v>
      </c>
      <c r="G319">
        <v>1.1539999999999999</v>
      </c>
      <c r="H319" s="411">
        <v>43354.383333333331</v>
      </c>
      <c r="I319">
        <v>1.1632</v>
      </c>
      <c r="J319" s="403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53">
        <v>1.140277777776646</v>
      </c>
    </row>
    <row r="320" spans="1:15">
      <c r="A320" s="552">
        <v>319</v>
      </c>
      <c r="B320" s="552" t="s">
        <v>96</v>
      </c>
      <c r="C320" s="552">
        <v>3</v>
      </c>
      <c r="D320">
        <v>0.01</v>
      </c>
      <c r="E320">
        <v>0.03</v>
      </c>
      <c r="F320" s="411">
        <v>43353.635416666664</v>
      </c>
      <c r="G320">
        <v>1.1608000000000001</v>
      </c>
      <c r="H320" s="411">
        <v>43354.140277777777</v>
      </c>
      <c r="I320">
        <v>1.1581999999999999</v>
      </c>
      <c r="J320" s="403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53">
        <v>0.68472222222771961</v>
      </c>
    </row>
    <row r="321" spans="1:15">
      <c r="A321" s="552">
        <v>320</v>
      </c>
      <c r="B321" s="552" t="s">
        <v>96</v>
      </c>
      <c r="C321" s="552">
        <v>5</v>
      </c>
      <c r="D321">
        <v>0.03</v>
      </c>
      <c r="E321">
        <v>0.08</v>
      </c>
      <c r="F321" s="411">
        <v>43354.441666666666</v>
      </c>
      <c r="G321">
        <v>1.1625000000000001</v>
      </c>
      <c r="H321" s="411">
        <v>43354.587500000001</v>
      </c>
      <c r="I321">
        <v>1.1569</v>
      </c>
      <c r="J321" s="403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53">
        <v>0.50208333333284827</v>
      </c>
    </row>
    <row r="322" spans="1:15">
      <c r="A322" s="552">
        <v>321</v>
      </c>
      <c r="B322" s="552" t="s">
        <v>97</v>
      </c>
      <c r="C322" s="552">
        <v>3</v>
      </c>
      <c r="D322">
        <v>0.01</v>
      </c>
      <c r="E322">
        <v>0.03</v>
      </c>
      <c r="F322" s="411">
        <v>43354.591666666667</v>
      </c>
      <c r="G322">
        <v>1.1571</v>
      </c>
      <c r="H322" s="411">
        <v>43354.683333333334</v>
      </c>
      <c r="I322">
        <v>1.1597999999999999</v>
      </c>
      <c r="J322" s="403">
        <v>43355.371527777781</v>
      </c>
      <c r="K322">
        <v>1.1572</v>
      </c>
      <c r="L322">
        <v>27</v>
      </c>
      <c r="M322">
        <v>26</v>
      </c>
      <c r="N322">
        <v>3.76</v>
      </c>
      <c r="O322" s="553">
        <v>0.77986111111385981</v>
      </c>
    </row>
    <row r="323" spans="1:15">
      <c r="A323" s="552">
        <v>322</v>
      </c>
      <c r="B323" s="552" t="s">
        <v>96</v>
      </c>
      <c r="C323" s="552">
        <v>3</v>
      </c>
      <c r="D323">
        <v>0.01</v>
      </c>
      <c r="E323">
        <v>0.03</v>
      </c>
      <c r="F323" s="411">
        <v>43354.95</v>
      </c>
      <c r="G323">
        <v>1.1606000000000001</v>
      </c>
      <c r="H323" s="411">
        <v>43355.318749999999</v>
      </c>
      <c r="I323">
        <v>1.1580999999999999</v>
      </c>
      <c r="J323" s="403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53">
        <v>0.71736111111385981</v>
      </c>
    </row>
    <row r="324" spans="1:15">
      <c r="A324" s="552">
        <v>323</v>
      </c>
      <c r="B324" s="552" t="s">
        <v>97</v>
      </c>
      <c r="C324" s="552">
        <v>2</v>
      </c>
      <c r="D324">
        <v>0.01</v>
      </c>
      <c r="E324">
        <v>0.02</v>
      </c>
      <c r="F324" s="411">
        <v>43355.384027777778</v>
      </c>
      <c r="G324">
        <v>1.1581999999999999</v>
      </c>
      <c r="H324" s="411">
        <v>43355.402777777781</v>
      </c>
      <c r="I324">
        <v>1.1594</v>
      </c>
      <c r="J324" s="403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53">
        <v>0.16666666666424135</v>
      </c>
    </row>
    <row r="325" spans="1:15">
      <c r="A325" s="552">
        <v>324</v>
      </c>
      <c r="B325" s="552" t="s">
        <v>97</v>
      </c>
      <c r="C325" s="552">
        <v>5</v>
      </c>
      <c r="D325">
        <v>0.03</v>
      </c>
      <c r="E325">
        <v>0.08</v>
      </c>
      <c r="F325" s="411">
        <v>43355.606249999997</v>
      </c>
      <c r="G325">
        <v>1.1592</v>
      </c>
      <c r="H325" s="411">
        <v>43355.720833333333</v>
      </c>
      <c r="I325">
        <v>1.1647000000000001</v>
      </c>
      <c r="J325" s="403">
        <v>43356.458333333336</v>
      </c>
      <c r="K325">
        <v>1.1613</v>
      </c>
      <c r="L325">
        <v>55</v>
      </c>
      <c r="M325">
        <v>34</v>
      </c>
      <c r="N325">
        <v>11.88</v>
      </c>
      <c r="O325" s="553">
        <v>0.85208333333866904</v>
      </c>
    </row>
    <row r="326" spans="1:15">
      <c r="A326" s="552">
        <v>325</v>
      </c>
      <c r="B326" s="552" t="s">
        <v>96</v>
      </c>
      <c r="C326" s="552">
        <v>1</v>
      </c>
      <c r="D326">
        <v>0.01</v>
      </c>
      <c r="E326">
        <v>0.01</v>
      </c>
      <c r="F326" s="411">
        <v>43355.715277777781</v>
      </c>
      <c r="G326">
        <v>1.1624000000000001</v>
      </c>
      <c r="H326" s="411">
        <v>43355.715277777781</v>
      </c>
      <c r="I326">
        <v>1.1624000000000001</v>
      </c>
      <c r="J326" s="403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53">
        <v>2.7777777722803876E-3</v>
      </c>
    </row>
    <row r="327" spans="1:15">
      <c r="A327" s="552">
        <v>326</v>
      </c>
      <c r="B327" s="552" t="s">
        <v>96</v>
      </c>
      <c r="C327" s="552">
        <v>3</v>
      </c>
      <c r="D327">
        <v>0.01</v>
      </c>
      <c r="E327">
        <v>0.03</v>
      </c>
      <c r="F327" s="411">
        <v>43355.729166666664</v>
      </c>
      <c r="G327">
        <v>1.1639999999999999</v>
      </c>
      <c r="H327" s="411">
        <v>43356.458333333336</v>
      </c>
      <c r="I327">
        <v>1.1614</v>
      </c>
      <c r="J327" s="403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53">
        <v>0.87569444444670808</v>
      </c>
    </row>
    <row r="328" spans="1:15">
      <c r="A328" s="552">
        <v>327</v>
      </c>
      <c r="B328" s="552" t="s">
        <v>97</v>
      </c>
      <c r="C328" s="552">
        <v>7</v>
      </c>
      <c r="D328">
        <v>0.06</v>
      </c>
      <c r="E328">
        <v>0.18</v>
      </c>
      <c r="F328" s="411">
        <v>43356.463194444441</v>
      </c>
      <c r="G328">
        <v>1.1616</v>
      </c>
      <c r="H328" s="411">
        <v>43357.397222222222</v>
      </c>
      <c r="I328">
        <v>1.171</v>
      </c>
      <c r="J328" s="403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53">
        <v>1.1652777777781012</v>
      </c>
    </row>
    <row r="329" spans="1:15">
      <c r="A329" s="552">
        <v>328</v>
      </c>
      <c r="B329" s="552" t="s">
        <v>96</v>
      </c>
      <c r="C329" s="552">
        <v>1</v>
      </c>
      <c r="D329">
        <v>0.01</v>
      </c>
      <c r="E329">
        <v>0.01</v>
      </c>
      <c r="F329" s="411">
        <v>43356.629166666666</v>
      </c>
      <c r="G329">
        <v>1.1676</v>
      </c>
      <c r="H329" s="411">
        <v>43356.629166666666</v>
      </c>
      <c r="I329">
        <v>1.1676</v>
      </c>
      <c r="J329" s="403">
        <v>43356.63958333333</v>
      </c>
      <c r="K329">
        <v>1.1688000000000001</v>
      </c>
      <c r="L329">
        <v>0</v>
      </c>
      <c r="M329">
        <v>12</v>
      </c>
      <c r="N329">
        <v>1.2</v>
      </c>
      <c r="O329" s="553">
        <v>1.0416666664241347E-2</v>
      </c>
    </row>
    <row r="330" spans="1:15">
      <c r="A330" s="552">
        <v>329</v>
      </c>
      <c r="B330" s="552" t="s">
        <v>96</v>
      </c>
      <c r="C330" s="552">
        <v>2</v>
      </c>
      <c r="D330">
        <v>0.01</v>
      </c>
      <c r="E330">
        <v>0.02</v>
      </c>
      <c r="F330" s="411">
        <v>43356.658333333333</v>
      </c>
      <c r="G330">
        <v>1.1694</v>
      </c>
      <c r="H330" s="411">
        <v>43356.691666666666</v>
      </c>
      <c r="I330">
        <v>1.1681999999999999</v>
      </c>
      <c r="J330" s="403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53">
        <v>0.69305555555911269</v>
      </c>
    </row>
    <row r="331" spans="1:15">
      <c r="A331" s="552">
        <v>330</v>
      </c>
      <c r="B331" s="552" t="s">
        <v>96</v>
      </c>
      <c r="C331" s="552">
        <v>6</v>
      </c>
      <c r="D331">
        <v>0.04</v>
      </c>
      <c r="E331">
        <v>0.12</v>
      </c>
      <c r="F331" s="411">
        <v>43357.468055555553</v>
      </c>
      <c r="G331">
        <v>1.1700999999999999</v>
      </c>
      <c r="H331" s="411">
        <v>43357.836111111108</v>
      </c>
      <c r="I331">
        <v>1.1629</v>
      </c>
      <c r="J331" s="403">
        <v>43360.584722222222</v>
      </c>
      <c r="K331">
        <v>1.167</v>
      </c>
      <c r="L331">
        <v>72</v>
      </c>
      <c r="M331">
        <v>41</v>
      </c>
      <c r="N331">
        <v>18.82</v>
      </c>
      <c r="O331" s="553">
        <v>1.1166666666686069</v>
      </c>
    </row>
    <row r="332" spans="1:15">
      <c r="A332" s="552">
        <v>331</v>
      </c>
      <c r="B332" s="552" t="s">
        <v>97</v>
      </c>
      <c r="C332" s="552">
        <v>1</v>
      </c>
      <c r="D332">
        <v>0.01</v>
      </c>
      <c r="E332">
        <v>0.01</v>
      </c>
      <c r="F332" s="411">
        <v>43357.634722222225</v>
      </c>
      <c r="G332">
        <v>1.1665000000000001</v>
      </c>
      <c r="H332" s="411">
        <v>43357.634722222225</v>
      </c>
      <c r="I332">
        <v>1.1665000000000001</v>
      </c>
      <c r="J332" s="403">
        <v>43357.75</v>
      </c>
      <c r="K332">
        <v>1.1652</v>
      </c>
      <c r="L332">
        <v>0</v>
      </c>
      <c r="M332">
        <v>13.000000000001819</v>
      </c>
      <c r="N332">
        <v>1.3</v>
      </c>
      <c r="O332" s="553">
        <v>0.11527777777519077</v>
      </c>
    </row>
    <row r="333" spans="1:15">
      <c r="A333" s="552">
        <v>332</v>
      </c>
      <c r="B333" s="552" t="s">
        <v>97</v>
      </c>
      <c r="C333" s="552">
        <v>6</v>
      </c>
      <c r="D333">
        <v>0.04</v>
      </c>
      <c r="E333">
        <v>0.12</v>
      </c>
      <c r="F333" s="411">
        <v>43360.385416666664</v>
      </c>
      <c r="G333">
        <v>1.1632</v>
      </c>
      <c r="H333" s="411">
        <v>43361.338888888888</v>
      </c>
      <c r="I333">
        <v>1.1704000000000001</v>
      </c>
      <c r="J333" s="403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53">
        <v>1.3944444444496185</v>
      </c>
    </row>
    <row r="334" spans="1:15">
      <c r="A334" s="552">
        <v>333</v>
      </c>
      <c r="B334" s="552" t="s">
        <v>96</v>
      </c>
      <c r="C334" s="552">
        <v>2</v>
      </c>
      <c r="D334">
        <v>0.01</v>
      </c>
      <c r="E334">
        <v>0.02</v>
      </c>
      <c r="F334" s="411">
        <v>43360.699305555558</v>
      </c>
      <c r="G334">
        <v>1.169</v>
      </c>
      <c r="H334" s="411">
        <v>43361.034722222219</v>
      </c>
      <c r="I334">
        <v>1.1677999999999999</v>
      </c>
      <c r="J334" s="403">
        <v>43361.218055555553</v>
      </c>
      <c r="K334">
        <v>1.1697</v>
      </c>
      <c r="L334">
        <v>12</v>
      </c>
      <c r="M334">
        <v>19</v>
      </c>
      <c r="N334">
        <v>2.48</v>
      </c>
      <c r="O334" s="553">
        <v>0.51874999999563443</v>
      </c>
    </row>
    <row r="335" spans="1:15">
      <c r="A335" s="552">
        <v>334</v>
      </c>
      <c r="B335" s="552" t="s">
        <v>96</v>
      </c>
      <c r="C335" s="552">
        <v>1</v>
      </c>
      <c r="D335">
        <v>0.01</v>
      </c>
      <c r="E335">
        <v>0.01</v>
      </c>
      <c r="F335" s="411">
        <v>43361.240277777775</v>
      </c>
      <c r="G335">
        <v>1.1697</v>
      </c>
      <c r="H335" s="411">
        <v>43361.240277777775</v>
      </c>
      <c r="I335">
        <v>1.1697</v>
      </c>
      <c r="J335" s="403">
        <v>43361.340277777781</v>
      </c>
      <c r="K335">
        <v>1.1709000000000001</v>
      </c>
      <c r="L335">
        <v>0</v>
      </c>
      <c r="M335">
        <v>12</v>
      </c>
      <c r="N335">
        <v>1.2</v>
      </c>
      <c r="O335" s="553">
        <v>0.10000000000582077</v>
      </c>
    </row>
    <row r="336" spans="1:15">
      <c r="A336" s="552">
        <v>335</v>
      </c>
      <c r="B336" s="552" t="s">
        <v>96</v>
      </c>
      <c r="C336" s="552">
        <v>3</v>
      </c>
      <c r="D336">
        <v>0.01</v>
      </c>
      <c r="E336">
        <v>0.03</v>
      </c>
      <c r="F336" s="411">
        <v>43361.357638888891</v>
      </c>
      <c r="G336">
        <v>1.1705000000000001</v>
      </c>
      <c r="H336" s="411">
        <v>43361.382638888892</v>
      </c>
      <c r="I336">
        <v>1.1678999999999999</v>
      </c>
      <c r="J336" s="403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53">
        <v>0.22013888888614019</v>
      </c>
    </row>
    <row r="337" spans="1:15">
      <c r="A337" s="552">
        <v>336</v>
      </c>
      <c r="B337" s="552" t="s">
        <v>96</v>
      </c>
      <c r="C337" s="552">
        <v>1</v>
      </c>
      <c r="D337">
        <v>0.01</v>
      </c>
      <c r="E337">
        <v>0.01</v>
      </c>
      <c r="F337" s="411">
        <v>43361.594444444447</v>
      </c>
      <c r="G337">
        <v>1.1696</v>
      </c>
      <c r="H337" s="411">
        <v>43361.594444444447</v>
      </c>
      <c r="I337">
        <v>1.1696</v>
      </c>
      <c r="J337" s="403">
        <v>43361.615277777775</v>
      </c>
      <c r="K337">
        <v>1.1708000000000001</v>
      </c>
      <c r="L337">
        <v>0</v>
      </c>
      <c r="M337">
        <v>12</v>
      </c>
      <c r="N337">
        <v>1.2</v>
      </c>
      <c r="O337" s="553">
        <v>2.0833333328482695E-2</v>
      </c>
    </row>
    <row r="338" spans="1:15">
      <c r="A338" s="552">
        <v>337</v>
      </c>
      <c r="B338" s="552" t="s">
        <v>96</v>
      </c>
      <c r="C338" s="552">
        <v>1</v>
      </c>
      <c r="D338">
        <v>0.01</v>
      </c>
      <c r="E338">
        <v>0.01</v>
      </c>
      <c r="F338" s="411">
        <v>43361.620138888888</v>
      </c>
      <c r="G338">
        <v>1.1707000000000001</v>
      </c>
      <c r="H338" s="411">
        <v>43361.620138888888</v>
      </c>
      <c r="I338">
        <v>1.1707000000000001</v>
      </c>
      <c r="J338" s="403">
        <v>43361.626388888886</v>
      </c>
      <c r="K338">
        <v>1.1718999999999999</v>
      </c>
      <c r="L338">
        <v>0</v>
      </c>
      <c r="M338">
        <v>12</v>
      </c>
      <c r="N338">
        <v>1.2</v>
      </c>
      <c r="O338" s="553">
        <v>6.2499999985448085E-3</v>
      </c>
    </row>
    <row r="339" spans="1:15">
      <c r="A339" s="552">
        <v>338</v>
      </c>
      <c r="B339" s="552" t="s">
        <v>96</v>
      </c>
      <c r="C339" s="552">
        <v>4</v>
      </c>
      <c r="D339">
        <v>0.02</v>
      </c>
      <c r="E339">
        <v>0.05</v>
      </c>
      <c r="F339" s="411">
        <v>43361.633333333331</v>
      </c>
      <c r="G339">
        <v>1.1712</v>
      </c>
      <c r="H339" s="411">
        <v>43361.779166666667</v>
      </c>
      <c r="I339">
        <v>1.1668000000000001</v>
      </c>
      <c r="J339" s="403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53">
        <v>0.76666666667006211</v>
      </c>
    </row>
    <row r="340" spans="1:15">
      <c r="A340" s="552">
        <v>339</v>
      </c>
      <c r="B340" s="552" t="s">
        <v>97</v>
      </c>
      <c r="C340" s="552">
        <v>4</v>
      </c>
      <c r="D340">
        <v>0.02</v>
      </c>
      <c r="E340">
        <v>0.05</v>
      </c>
      <c r="F340" s="411">
        <v>43361.788888888892</v>
      </c>
      <c r="G340">
        <v>1.1660999999999999</v>
      </c>
      <c r="H340" s="411">
        <v>43362.400000000001</v>
      </c>
      <c r="I340">
        <v>1.1700999999999999</v>
      </c>
      <c r="J340" s="403">
        <v>43362.589583333334</v>
      </c>
      <c r="K340">
        <v>1.167</v>
      </c>
      <c r="L340">
        <v>40</v>
      </c>
      <c r="M340">
        <v>31</v>
      </c>
      <c r="N340">
        <v>7.24</v>
      </c>
      <c r="O340" s="553">
        <v>0.8006944444423425</v>
      </c>
    </row>
    <row r="341" spans="1:15">
      <c r="A341" s="552">
        <v>340</v>
      </c>
      <c r="B341" s="552" t="s">
        <v>96</v>
      </c>
      <c r="C341" s="552">
        <v>4</v>
      </c>
      <c r="D341">
        <v>0.02</v>
      </c>
      <c r="E341">
        <v>0.05</v>
      </c>
      <c r="F341" s="411">
        <v>43362.443055555559</v>
      </c>
      <c r="G341">
        <v>1.171</v>
      </c>
      <c r="H341" s="411">
        <v>43362.590277777781</v>
      </c>
      <c r="I341">
        <v>1.1664000000000001</v>
      </c>
      <c r="J341" s="403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53">
        <v>0.9569444444423425</v>
      </c>
    </row>
    <row r="342" spans="1:15">
      <c r="A342" s="552">
        <v>341</v>
      </c>
      <c r="B342" s="552" t="s">
        <v>97</v>
      </c>
      <c r="C342" s="552">
        <v>2</v>
      </c>
      <c r="D342">
        <v>0.01</v>
      </c>
      <c r="E342">
        <v>0.02</v>
      </c>
      <c r="F342" s="411">
        <v>43362.6</v>
      </c>
      <c r="G342">
        <v>1.1664000000000001</v>
      </c>
      <c r="H342" s="411">
        <v>43362.619444444441</v>
      </c>
      <c r="I342">
        <v>1.1677</v>
      </c>
      <c r="J342" s="403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53">
        <v>6.3888888893416151E-2</v>
      </c>
    </row>
    <row r="343" spans="1:15">
      <c r="A343" s="552">
        <v>342</v>
      </c>
      <c r="B343" s="552" t="s">
        <v>97</v>
      </c>
      <c r="C343" s="552">
        <v>1</v>
      </c>
      <c r="D343">
        <v>0.01</v>
      </c>
      <c r="E343">
        <v>0.01</v>
      </c>
      <c r="F343" s="411">
        <v>43362.668055555558</v>
      </c>
      <c r="G343">
        <v>1.1664000000000001</v>
      </c>
      <c r="H343" s="411">
        <v>43362.668055555558</v>
      </c>
      <c r="I343">
        <v>1.1664000000000001</v>
      </c>
      <c r="J343" s="403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53">
        <v>4.166666665696539E-3</v>
      </c>
    </row>
    <row r="344" spans="1:15">
      <c r="A344" s="552">
        <v>343</v>
      </c>
      <c r="B344" s="552" t="s">
        <v>97</v>
      </c>
      <c r="C344" s="552">
        <v>8</v>
      </c>
      <c r="D344">
        <v>0.09</v>
      </c>
      <c r="E344">
        <v>0.27</v>
      </c>
      <c r="F344" s="411">
        <v>43362.675000000003</v>
      </c>
      <c r="G344">
        <v>1.1655</v>
      </c>
      <c r="H344" s="411">
        <v>43363.887499999997</v>
      </c>
      <c r="I344">
        <v>1.1778999999999999</v>
      </c>
      <c r="J344" s="403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53">
        <v>2.6812499999941792</v>
      </c>
    </row>
    <row r="345" spans="1:15">
      <c r="A345" s="552">
        <v>344</v>
      </c>
      <c r="B345" s="552" t="s">
        <v>96</v>
      </c>
      <c r="C345" s="552">
        <v>1</v>
      </c>
      <c r="D345">
        <v>0.01</v>
      </c>
      <c r="E345">
        <v>0.01</v>
      </c>
      <c r="F345" s="411">
        <v>43363.414583333331</v>
      </c>
      <c r="G345">
        <v>1.1698</v>
      </c>
      <c r="H345" s="411">
        <v>43363.414583333331</v>
      </c>
      <c r="I345">
        <v>1.1698</v>
      </c>
      <c r="J345" s="403">
        <v>43363.511805555558</v>
      </c>
      <c r="K345">
        <v>1.171</v>
      </c>
      <c r="L345">
        <v>0</v>
      </c>
      <c r="M345">
        <v>12</v>
      </c>
      <c r="N345">
        <v>1.2</v>
      </c>
      <c r="O345" s="553">
        <v>9.7222222226264421E-2</v>
      </c>
    </row>
    <row r="346" spans="1:15">
      <c r="A346" s="552">
        <v>345</v>
      </c>
      <c r="B346" s="552" t="s">
        <v>96</v>
      </c>
      <c r="C346" s="552">
        <v>3</v>
      </c>
      <c r="D346">
        <v>0.01</v>
      </c>
      <c r="E346">
        <v>0.03</v>
      </c>
      <c r="F346" s="411">
        <v>43363.597222222219</v>
      </c>
      <c r="G346">
        <v>1.1767000000000001</v>
      </c>
      <c r="H346" s="411">
        <v>43363.748611111114</v>
      </c>
      <c r="I346">
        <v>1.1741999999999999</v>
      </c>
      <c r="J346" s="403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53">
        <v>0.19444444444525288</v>
      </c>
    </row>
    <row r="347" spans="1:15">
      <c r="A347" s="552">
        <v>346</v>
      </c>
      <c r="B347" s="552" t="s">
        <v>96</v>
      </c>
      <c r="C347" s="552">
        <v>1</v>
      </c>
      <c r="D347">
        <v>0.01</v>
      </c>
      <c r="E347">
        <v>0.01</v>
      </c>
      <c r="F347" s="411">
        <v>43363.794444444444</v>
      </c>
      <c r="G347">
        <v>1.1762999999999999</v>
      </c>
      <c r="H347" s="411">
        <v>43363.794444444444</v>
      </c>
      <c r="I347">
        <v>1.1762999999999999</v>
      </c>
      <c r="J347" s="403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53">
        <v>7.9166666670062114E-2</v>
      </c>
    </row>
    <row r="348" spans="1:15">
      <c r="A348" s="552">
        <v>347</v>
      </c>
      <c r="B348" s="552" t="s">
        <v>96</v>
      </c>
      <c r="C348" s="552">
        <v>1</v>
      </c>
      <c r="D348">
        <v>0.01</v>
      </c>
      <c r="E348">
        <v>0.01</v>
      </c>
      <c r="F348" s="411">
        <v>43364.402083333334</v>
      </c>
      <c r="G348">
        <v>1.1775</v>
      </c>
      <c r="H348" s="411">
        <v>43364.402083333334</v>
      </c>
      <c r="I348">
        <v>1.1775</v>
      </c>
      <c r="J348" s="403">
        <v>43364.43472222222</v>
      </c>
      <c r="K348">
        <v>1.1787000000000001</v>
      </c>
      <c r="L348">
        <v>0</v>
      </c>
      <c r="M348">
        <v>12</v>
      </c>
      <c r="N348">
        <v>1.2</v>
      </c>
      <c r="O348" s="553">
        <v>3.2638888886140194E-2</v>
      </c>
    </row>
    <row r="349" spans="1:15">
      <c r="A349" s="552">
        <v>348</v>
      </c>
      <c r="B349" s="552" t="s">
        <v>96</v>
      </c>
      <c r="C349" s="552">
        <v>5</v>
      </c>
      <c r="D349">
        <v>0.03</v>
      </c>
      <c r="E349">
        <v>0.08</v>
      </c>
      <c r="F349" s="411">
        <v>43364.44027777778</v>
      </c>
      <c r="G349">
        <v>1.179</v>
      </c>
      <c r="H349" s="411">
        <v>43367.347222222219</v>
      </c>
      <c r="I349">
        <v>1.173</v>
      </c>
      <c r="J349" s="403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53">
        <v>1.0208333333284827</v>
      </c>
    </row>
    <row r="350" spans="1:15">
      <c r="A350" s="552">
        <v>349</v>
      </c>
      <c r="B350" s="552" t="s">
        <v>97</v>
      </c>
      <c r="C350" s="552">
        <v>6</v>
      </c>
      <c r="D350">
        <v>0.04</v>
      </c>
      <c r="E350">
        <v>0.12</v>
      </c>
      <c r="F350" s="411">
        <v>43367.373611111114</v>
      </c>
      <c r="G350">
        <v>1.1733</v>
      </c>
      <c r="H350" s="411">
        <v>43367.640277777777</v>
      </c>
      <c r="I350">
        <v>1.1811</v>
      </c>
      <c r="J350" s="403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53">
        <v>0.36041666666278616</v>
      </c>
    </row>
    <row r="351" spans="1:15">
      <c r="A351" s="552">
        <v>350</v>
      </c>
      <c r="B351" s="552" t="s">
        <v>96</v>
      </c>
      <c r="C351" s="552">
        <v>2</v>
      </c>
      <c r="D351">
        <v>0.01</v>
      </c>
      <c r="E351">
        <v>0.02</v>
      </c>
      <c r="F351" s="411">
        <v>43367.540972222225</v>
      </c>
      <c r="G351">
        <v>1.1763999999999999</v>
      </c>
      <c r="H351" s="411">
        <v>43367.625</v>
      </c>
      <c r="I351">
        <v>1.1751</v>
      </c>
      <c r="J351" s="403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53">
        <v>8.611111110803904E-2</v>
      </c>
    </row>
    <row r="352" spans="1:15">
      <c r="A352" s="552">
        <v>351</v>
      </c>
      <c r="B352" s="552" t="s">
        <v>96</v>
      </c>
      <c r="C352" s="552">
        <v>1</v>
      </c>
      <c r="D352">
        <v>0.01</v>
      </c>
      <c r="E352">
        <v>0.01</v>
      </c>
      <c r="F352" s="411">
        <v>43367.634027777778</v>
      </c>
      <c r="G352">
        <v>1.1796</v>
      </c>
      <c r="H352" s="411">
        <v>43367.634027777778</v>
      </c>
      <c r="I352">
        <v>1.1796</v>
      </c>
      <c r="J352" s="403">
        <v>43367.63958333333</v>
      </c>
      <c r="K352">
        <v>1.1808000000000001</v>
      </c>
      <c r="L352">
        <v>0</v>
      </c>
      <c r="M352">
        <v>12</v>
      </c>
      <c r="N352">
        <v>1.2</v>
      </c>
      <c r="O352" s="553">
        <v>5.5555555518367328E-3</v>
      </c>
    </row>
    <row r="353" spans="1:15">
      <c r="A353" s="552">
        <v>352</v>
      </c>
      <c r="B353" s="552" t="s">
        <v>96</v>
      </c>
      <c r="C353" s="552">
        <v>6</v>
      </c>
      <c r="D353">
        <v>0.04</v>
      </c>
      <c r="E353">
        <v>0.12</v>
      </c>
      <c r="F353" s="411">
        <v>43367.644444444442</v>
      </c>
      <c r="G353">
        <v>1.1807000000000001</v>
      </c>
      <c r="H353" s="411">
        <v>43368.180555555555</v>
      </c>
      <c r="I353">
        <v>1.1732</v>
      </c>
      <c r="J353" s="403">
        <v>43368.556944444441</v>
      </c>
      <c r="K353">
        <v>1.1774</v>
      </c>
      <c r="L353">
        <v>75</v>
      </c>
      <c r="M353">
        <v>42</v>
      </c>
      <c r="N353">
        <v>19.22</v>
      </c>
      <c r="O353" s="553">
        <v>0.91249999999854481</v>
      </c>
    </row>
    <row r="354" spans="1:15">
      <c r="A354" s="552">
        <v>353</v>
      </c>
      <c r="B354" s="552" t="s">
        <v>97</v>
      </c>
      <c r="C354" s="552">
        <v>3</v>
      </c>
      <c r="D354">
        <v>0.01</v>
      </c>
      <c r="E354">
        <v>0.03</v>
      </c>
      <c r="F354" s="411">
        <v>43368.322222222225</v>
      </c>
      <c r="G354">
        <v>1.1742999999999999</v>
      </c>
      <c r="H354" s="411">
        <v>43368.402777777781</v>
      </c>
      <c r="I354">
        <v>1.1769000000000001</v>
      </c>
      <c r="J354" s="403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53">
        <v>0.10555555555038154</v>
      </c>
    </row>
    <row r="355" spans="1:15">
      <c r="A355" s="552">
        <v>354</v>
      </c>
      <c r="B355" s="552" t="s">
        <v>97</v>
      </c>
      <c r="C355" s="552">
        <v>4</v>
      </c>
      <c r="D355">
        <v>0.02</v>
      </c>
      <c r="E355">
        <v>0.05</v>
      </c>
      <c r="F355" s="411">
        <v>43368.431250000001</v>
      </c>
      <c r="G355">
        <v>1.1742999999999999</v>
      </c>
      <c r="H355" s="411">
        <v>43368.570138888892</v>
      </c>
      <c r="I355">
        <v>1.1785000000000001</v>
      </c>
      <c r="J355" s="403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53">
        <v>1.0923611111065838</v>
      </c>
    </row>
    <row r="356" spans="1:15">
      <c r="A356" s="552">
        <v>355</v>
      </c>
      <c r="B356" s="552" t="s">
        <v>96</v>
      </c>
      <c r="C356" s="552">
        <v>1</v>
      </c>
      <c r="D356">
        <v>0.01</v>
      </c>
      <c r="E356">
        <v>0.01</v>
      </c>
      <c r="F356" s="411">
        <v>43368.634722222225</v>
      </c>
      <c r="G356">
        <v>1.1778999999999999</v>
      </c>
      <c r="H356" s="411">
        <v>43368.634722222225</v>
      </c>
      <c r="I356">
        <v>1.1778999999999999</v>
      </c>
      <c r="J356" s="403">
        <v>43368.671527777777</v>
      </c>
      <c r="K356">
        <v>1.1791</v>
      </c>
      <c r="L356">
        <v>0</v>
      </c>
      <c r="M356">
        <v>12</v>
      </c>
      <c r="N356">
        <v>1.2</v>
      </c>
      <c r="O356" s="553">
        <v>3.6805555551836733E-2</v>
      </c>
    </row>
    <row r="357" spans="1:15">
      <c r="A357" s="552">
        <v>356</v>
      </c>
      <c r="B357" s="552" t="s">
        <v>96</v>
      </c>
      <c r="C357" s="552">
        <v>5</v>
      </c>
      <c r="D357">
        <v>0.03</v>
      </c>
      <c r="E357">
        <v>0.08</v>
      </c>
      <c r="F357" s="411">
        <v>43368.674305555556</v>
      </c>
      <c r="G357">
        <v>1.1789000000000001</v>
      </c>
      <c r="H357" s="411">
        <v>43369.59652777778</v>
      </c>
      <c r="I357">
        <v>1.1734</v>
      </c>
      <c r="J357" s="403">
        <v>43369.833333333336</v>
      </c>
      <c r="K357">
        <v>1.1773</v>
      </c>
      <c r="L357">
        <v>55</v>
      </c>
      <c r="M357">
        <v>39</v>
      </c>
      <c r="N357">
        <v>15.04</v>
      </c>
      <c r="O357" s="553">
        <v>1.1590277777795563</v>
      </c>
    </row>
    <row r="358" spans="1:15">
      <c r="A358" s="552">
        <v>357</v>
      </c>
      <c r="B358" s="552" t="s">
        <v>97</v>
      </c>
      <c r="C358" s="552">
        <v>1</v>
      </c>
      <c r="D358">
        <v>0.01</v>
      </c>
      <c r="E358">
        <v>0.01</v>
      </c>
      <c r="F358" s="411">
        <v>43369.564583333333</v>
      </c>
      <c r="G358">
        <v>1.1744000000000001</v>
      </c>
      <c r="H358" s="411">
        <v>43369.564583333333</v>
      </c>
      <c r="I358">
        <v>1.1744000000000001</v>
      </c>
      <c r="J358" s="403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53">
        <v>3.2638888886140194E-2</v>
      </c>
    </row>
    <row r="359" spans="1:15">
      <c r="A359" s="552">
        <v>358</v>
      </c>
      <c r="B359" s="552" t="s">
        <v>97</v>
      </c>
      <c r="C359" s="552">
        <v>4</v>
      </c>
      <c r="D359">
        <v>0.02</v>
      </c>
      <c r="E359">
        <v>0.05</v>
      </c>
      <c r="F359" s="411">
        <v>43369.697222222225</v>
      </c>
      <c r="G359">
        <v>1.1745000000000001</v>
      </c>
      <c r="H359" s="411">
        <v>43369.837500000001</v>
      </c>
      <c r="I359">
        <v>1.1795</v>
      </c>
      <c r="J359" s="403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53">
        <v>0.15555555555329192</v>
      </c>
    </row>
    <row r="360" spans="1:15">
      <c r="A360" s="552">
        <v>359</v>
      </c>
      <c r="B360" s="552" t="s">
        <v>96</v>
      </c>
      <c r="C360" s="552">
        <v>3</v>
      </c>
      <c r="D360">
        <v>0.01</v>
      </c>
      <c r="E360">
        <v>0.03</v>
      </c>
      <c r="F360" s="411">
        <v>43369.85</v>
      </c>
      <c r="G360">
        <v>1.1769000000000001</v>
      </c>
      <c r="H360" s="411">
        <v>43369.861805555556</v>
      </c>
      <c r="I360">
        <v>1.1742999999999999</v>
      </c>
      <c r="J360" s="403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53">
        <v>3.125E-2</v>
      </c>
    </row>
    <row r="361" spans="1:15">
      <c r="A361" s="552">
        <v>360</v>
      </c>
      <c r="B361" s="552" t="s">
        <v>97</v>
      </c>
      <c r="C361" s="552">
        <v>1</v>
      </c>
      <c r="D361">
        <v>0.01</v>
      </c>
      <c r="E361">
        <v>0.01</v>
      </c>
      <c r="F361" s="411">
        <v>43369.855555555558</v>
      </c>
      <c r="G361">
        <v>1.1758999999999999</v>
      </c>
      <c r="H361" s="411">
        <v>43369.855555555558</v>
      </c>
      <c r="I361">
        <v>1.1758999999999999</v>
      </c>
      <c r="J361" s="403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53">
        <v>2.7777777722803876E-3</v>
      </c>
    </row>
    <row r="362" spans="1:15">
      <c r="A362" s="552">
        <v>361</v>
      </c>
      <c r="B362" s="552" t="s">
        <v>97</v>
      </c>
      <c r="C362" s="552">
        <v>2</v>
      </c>
      <c r="D362">
        <v>0.01</v>
      </c>
      <c r="E362">
        <v>0.02</v>
      </c>
      <c r="F362" s="411">
        <v>43369.872916666667</v>
      </c>
      <c r="G362">
        <v>1.1753</v>
      </c>
      <c r="H362" s="411">
        <v>43369.875694444447</v>
      </c>
      <c r="I362">
        <v>1.1765000000000001</v>
      </c>
      <c r="J362" s="403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53">
        <v>3.888888889196096E-2</v>
      </c>
    </row>
    <row r="363" spans="1:15">
      <c r="A363" s="552">
        <v>362</v>
      </c>
      <c r="B363" s="552" t="s">
        <v>96</v>
      </c>
      <c r="C363" s="552">
        <v>13</v>
      </c>
      <c r="D363">
        <v>0.86</v>
      </c>
      <c r="E363">
        <v>2.3000000000000003</v>
      </c>
      <c r="F363" s="411">
        <v>43369.884027777778</v>
      </c>
      <c r="G363">
        <v>1.1761999999999999</v>
      </c>
      <c r="H363" s="411">
        <v>43382.555555555555</v>
      </c>
      <c r="I363">
        <v>1.1440999999999999</v>
      </c>
      <c r="J363" s="403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53">
        <v>9.8583333333299379</v>
      </c>
    </row>
    <row r="364" spans="1:15">
      <c r="A364" s="552">
        <v>363</v>
      </c>
      <c r="B364" s="552" t="s">
        <v>97</v>
      </c>
      <c r="C364" s="552">
        <v>2</v>
      </c>
      <c r="D364">
        <v>0.01</v>
      </c>
      <c r="E364">
        <v>0.02</v>
      </c>
      <c r="F364" s="411">
        <v>43369.962500000001</v>
      </c>
      <c r="G364">
        <v>1.1741999999999999</v>
      </c>
      <c r="H364" s="411">
        <v>43370.090277777781</v>
      </c>
      <c r="I364">
        <v>1.1754</v>
      </c>
      <c r="J364" s="403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53">
        <v>0.33472222222189885</v>
      </c>
    </row>
    <row r="365" spans="1:15">
      <c r="A365" s="552">
        <v>364</v>
      </c>
      <c r="B365" s="552" t="s">
        <v>97</v>
      </c>
      <c r="C365" s="552">
        <v>1</v>
      </c>
      <c r="D365">
        <v>0.01</v>
      </c>
      <c r="E365">
        <v>0.01</v>
      </c>
      <c r="F365" s="411">
        <v>43370.334027777775</v>
      </c>
      <c r="G365">
        <v>1.1705000000000001</v>
      </c>
      <c r="H365" s="411">
        <v>43370.334027777775</v>
      </c>
      <c r="I365">
        <v>1.1705000000000001</v>
      </c>
      <c r="J365" s="403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53">
        <v>2.0138888889050577E-2</v>
      </c>
    </row>
    <row r="366" spans="1:15">
      <c r="A366" s="552">
        <v>365</v>
      </c>
      <c r="B366" s="552" t="s">
        <v>97</v>
      </c>
      <c r="C366" s="552">
        <v>1</v>
      </c>
      <c r="D366">
        <v>0.01</v>
      </c>
      <c r="E366">
        <v>0.01</v>
      </c>
      <c r="F366" s="411">
        <v>43370.357638888891</v>
      </c>
      <c r="G366">
        <v>1.1704000000000001</v>
      </c>
      <c r="H366" s="411">
        <v>43370.357638888891</v>
      </c>
      <c r="I366">
        <v>1.1704000000000001</v>
      </c>
      <c r="J366" s="403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53">
        <v>2.8472222220443655E-2</v>
      </c>
    </row>
    <row r="367" spans="1:15">
      <c r="A367" s="552">
        <v>366</v>
      </c>
      <c r="B367" s="552" t="s">
        <v>97</v>
      </c>
      <c r="C367" s="552">
        <v>3</v>
      </c>
      <c r="D367">
        <v>0.01</v>
      </c>
      <c r="E367">
        <v>0.03</v>
      </c>
      <c r="F367" s="411">
        <v>43370.392361111109</v>
      </c>
      <c r="G367">
        <v>1.1688000000000001</v>
      </c>
      <c r="H367" s="411">
        <v>43370.442361111112</v>
      </c>
      <c r="I367">
        <v>1.1716</v>
      </c>
      <c r="J367" s="403">
        <v>43370.604166666664</v>
      </c>
      <c r="K367">
        <v>1.1689000000000001</v>
      </c>
      <c r="L367">
        <v>28</v>
      </c>
      <c r="M367">
        <v>27</v>
      </c>
      <c r="N367">
        <v>4</v>
      </c>
      <c r="O367" s="553">
        <v>0.21180555555474712</v>
      </c>
    </row>
    <row r="368" spans="1:15">
      <c r="A368" s="552">
        <v>367</v>
      </c>
      <c r="B368" s="552" t="s">
        <v>97</v>
      </c>
      <c r="C368" s="552">
        <v>1</v>
      </c>
      <c r="D368">
        <v>0.01</v>
      </c>
      <c r="E368">
        <v>0.01</v>
      </c>
      <c r="F368" s="411">
        <v>43370.606944444444</v>
      </c>
      <c r="G368">
        <v>1.1687000000000001</v>
      </c>
      <c r="H368" s="411">
        <v>43370.606944444444</v>
      </c>
      <c r="I368">
        <v>1.1687000000000001</v>
      </c>
      <c r="J368" s="403">
        <v>43370.623611111114</v>
      </c>
      <c r="K368">
        <v>1.1675</v>
      </c>
      <c r="L368">
        <v>0</v>
      </c>
      <c r="M368">
        <v>12</v>
      </c>
      <c r="N368">
        <v>1.2</v>
      </c>
      <c r="O368" s="553">
        <v>1.6666666670062114E-2</v>
      </c>
    </row>
    <row r="369" spans="1:15">
      <c r="A369" s="552">
        <v>368</v>
      </c>
      <c r="B369" s="552" t="s">
        <v>97</v>
      </c>
      <c r="C369" s="552">
        <v>2</v>
      </c>
      <c r="D369">
        <v>0.01</v>
      </c>
      <c r="E369">
        <v>0.02</v>
      </c>
      <c r="F369" s="411">
        <v>43370.628472222219</v>
      </c>
      <c r="G369">
        <v>1.1675</v>
      </c>
      <c r="H369" s="411">
        <v>43370.669444444444</v>
      </c>
      <c r="I369">
        <v>1.1692</v>
      </c>
      <c r="J369" s="403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53">
        <v>8.3333333335758653E-2</v>
      </c>
    </row>
    <row r="370" spans="1:15">
      <c r="A370" s="552">
        <v>369</v>
      </c>
      <c r="B370" s="552" t="s">
        <v>97</v>
      </c>
      <c r="C370" s="552">
        <v>1</v>
      </c>
      <c r="D370">
        <v>0.01</v>
      </c>
      <c r="E370">
        <v>0.01</v>
      </c>
      <c r="F370" s="411">
        <v>43370.849305555559</v>
      </c>
      <c r="G370">
        <v>1.1657999999999999</v>
      </c>
      <c r="H370" s="411">
        <v>43370.849305555559</v>
      </c>
      <c r="I370">
        <v>1.1657999999999999</v>
      </c>
      <c r="J370" s="403">
        <v>43370.884027777778</v>
      </c>
      <c r="K370">
        <v>1.1646000000000001</v>
      </c>
      <c r="L370">
        <v>0</v>
      </c>
      <c r="M370">
        <v>12</v>
      </c>
      <c r="N370">
        <v>1.2</v>
      </c>
      <c r="O370" s="553">
        <v>3.4722222218988463E-2</v>
      </c>
    </row>
    <row r="371" spans="1:15">
      <c r="A371" s="552">
        <v>370</v>
      </c>
      <c r="B371" s="552" t="s">
        <v>97</v>
      </c>
      <c r="C371" s="552">
        <v>1</v>
      </c>
      <c r="D371">
        <v>0.01</v>
      </c>
      <c r="E371">
        <v>0.01</v>
      </c>
      <c r="F371" s="411">
        <v>43370.888194444444</v>
      </c>
      <c r="G371">
        <v>1.165</v>
      </c>
      <c r="H371" s="411">
        <v>43370.888194444444</v>
      </c>
      <c r="I371">
        <v>1.165</v>
      </c>
      <c r="J371" s="403">
        <v>43371.004166666666</v>
      </c>
      <c r="K371">
        <v>1.1637999999999999</v>
      </c>
      <c r="L371">
        <v>0</v>
      </c>
      <c r="M371">
        <v>12</v>
      </c>
      <c r="N371">
        <v>1.22</v>
      </c>
      <c r="O371" s="553">
        <v>0.11597222222189885</v>
      </c>
    </row>
    <row r="372" spans="1:15">
      <c r="A372" s="552">
        <v>371</v>
      </c>
      <c r="B372" s="552" t="s">
        <v>97</v>
      </c>
      <c r="C372" s="552">
        <v>1</v>
      </c>
      <c r="D372">
        <v>0.01</v>
      </c>
      <c r="E372">
        <v>0.01</v>
      </c>
      <c r="F372" s="411">
        <v>43371.424305555556</v>
      </c>
      <c r="G372">
        <v>1.1619999999999999</v>
      </c>
      <c r="H372" s="411">
        <v>43371.424305555556</v>
      </c>
      <c r="I372">
        <v>1.1619999999999999</v>
      </c>
      <c r="J372" s="403">
        <v>43371.461111111108</v>
      </c>
      <c r="K372">
        <v>1.1608000000000001</v>
      </c>
      <c r="L372">
        <v>0</v>
      </c>
      <c r="M372">
        <v>12</v>
      </c>
      <c r="N372">
        <v>1.2</v>
      </c>
      <c r="O372" s="553">
        <v>3.6805555551836733E-2</v>
      </c>
    </row>
    <row r="373" spans="1:15">
      <c r="A373" s="552">
        <v>372</v>
      </c>
      <c r="B373" s="552" t="s">
        <v>97</v>
      </c>
      <c r="C373" s="552">
        <v>2</v>
      </c>
      <c r="D373">
        <v>0.01</v>
      </c>
      <c r="E373">
        <v>0.02</v>
      </c>
      <c r="F373" s="411">
        <v>43371.613194444442</v>
      </c>
      <c r="G373">
        <v>1.1579999999999999</v>
      </c>
      <c r="H373" s="411">
        <v>43371.62777777778</v>
      </c>
      <c r="I373">
        <v>1.1592</v>
      </c>
      <c r="J373" s="403">
        <v>43371.647916666669</v>
      </c>
      <c r="K373">
        <v>1.1574</v>
      </c>
      <c r="L373">
        <v>12</v>
      </c>
      <c r="M373">
        <v>18</v>
      </c>
      <c r="N373">
        <v>2.4</v>
      </c>
      <c r="O373" s="553">
        <v>3.4722222226264421E-2</v>
      </c>
    </row>
    <row r="374" spans="1:15">
      <c r="A374" s="552">
        <v>373</v>
      </c>
      <c r="B374" s="552" t="s">
        <v>97</v>
      </c>
      <c r="C374" s="552">
        <v>4</v>
      </c>
      <c r="D374">
        <v>0.02</v>
      </c>
      <c r="E374">
        <v>0.05</v>
      </c>
      <c r="F374" s="411">
        <v>43371.650694444441</v>
      </c>
      <c r="G374">
        <v>1.1578999999999999</v>
      </c>
      <c r="H374" s="411">
        <v>43371.716666666667</v>
      </c>
      <c r="I374">
        <v>1.1623000000000001</v>
      </c>
      <c r="J374" s="403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53">
        <v>0.67500000000291038</v>
      </c>
    </row>
    <row r="375" spans="1:15">
      <c r="A375" s="552">
        <v>374</v>
      </c>
      <c r="B375" s="552" t="s">
        <v>97</v>
      </c>
      <c r="C375" s="552">
        <v>4</v>
      </c>
      <c r="D375">
        <v>0.02</v>
      </c>
      <c r="E375">
        <v>0.05</v>
      </c>
      <c r="F375" s="411">
        <v>43374.376388888886</v>
      </c>
      <c r="G375">
        <v>1.1580999999999999</v>
      </c>
      <c r="H375" s="411">
        <v>43374.618055555555</v>
      </c>
      <c r="I375">
        <v>1.1620999999999999</v>
      </c>
      <c r="J375" s="403">
        <v>43374.6875</v>
      </c>
      <c r="K375">
        <v>1.159</v>
      </c>
      <c r="L375">
        <v>40.000000000001819</v>
      </c>
      <c r="M375">
        <v>31</v>
      </c>
      <c r="N375">
        <v>7.2</v>
      </c>
      <c r="O375" s="553">
        <v>0.31111111111385981</v>
      </c>
    </row>
    <row r="376" spans="1:15">
      <c r="A376" s="552">
        <v>375</v>
      </c>
      <c r="B376" s="552" t="s">
        <v>97</v>
      </c>
      <c r="C376" s="552">
        <v>1</v>
      </c>
      <c r="D376">
        <v>0.01</v>
      </c>
      <c r="E376">
        <v>0.01</v>
      </c>
      <c r="F376" s="411">
        <v>43374.707638888889</v>
      </c>
      <c r="G376">
        <v>1.1583000000000001</v>
      </c>
      <c r="H376" s="411">
        <v>43374.707638888889</v>
      </c>
      <c r="I376">
        <v>1.1583000000000001</v>
      </c>
      <c r="J376" s="403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53">
        <v>2.1527777775190771E-2</v>
      </c>
    </row>
    <row r="377" spans="1:15">
      <c r="A377" s="552">
        <v>376</v>
      </c>
      <c r="B377" s="552" t="s">
        <v>97</v>
      </c>
      <c r="C377" s="552">
        <v>1</v>
      </c>
      <c r="D377">
        <v>0.01</v>
      </c>
      <c r="E377">
        <v>0.01</v>
      </c>
      <c r="F377" s="411">
        <v>43375.365277777775</v>
      </c>
      <c r="G377">
        <v>1.1546000000000001</v>
      </c>
      <c r="H377" s="411">
        <v>43375.365277777775</v>
      </c>
      <c r="I377">
        <v>1.1546000000000001</v>
      </c>
      <c r="J377" s="403">
        <v>43375.377083333333</v>
      </c>
      <c r="K377">
        <v>1.1534</v>
      </c>
      <c r="L377">
        <v>0</v>
      </c>
      <c r="M377">
        <v>12</v>
      </c>
      <c r="N377">
        <v>1.2</v>
      </c>
      <c r="O377" s="553">
        <v>1.1805555557657499E-2</v>
      </c>
    </row>
    <row r="378" spans="1:15">
      <c r="A378" s="552">
        <v>377</v>
      </c>
      <c r="B378" s="552" t="s">
        <v>97</v>
      </c>
      <c r="C378" s="552">
        <v>1</v>
      </c>
      <c r="D378">
        <v>0.01</v>
      </c>
      <c r="E378">
        <v>0.01</v>
      </c>
      <c r="F378" s="411">
        <v>43375.386805555558</v>
      </c>
      <c r="G378">
        <v>1.1532</v>
      </c>
      <c r="H378" s="411">
        <v>43375.386805555558</v>
      </c>
      <c r="I378">
        <v>1.1532</v>
      </c>
      <c r="J378" s="403">
        <v>43375.448611111111</v>
      </c>
      <c r="K378">
        <v>1.1519999999999999</v>
      </c>
      <c r="L378">
        <v>0</v>
      </c>
      <c r="M378">
        <v>12</v>
      </c>
      <c r="N378">
        <v>1.2</v>
      </c>
      <c r="O378" s="553">
        <v>6.1805555553291924E-2</v>
      </c>
    </row>
    <row r="379" spans="1:15">
      <c r="A379" s="552">
        <v>378</v>
      </c>
      <c r="B379" s="552" t="s">
        <v>97</v>
      </c>
      <c r="C379" s="552">
        <v>5</v>
      </c>
      <c r="D379">
        <v>0.03</v>
      </c>
      <c r="E379">
        <v>0.08</v>
      </c>
      <c r="F379" s="411">
        <v>43375.506944444445</v>
      </c>
      <c r="G379">
        <v>1.1516999999999999</v>
      </c>
      <c r="H379" s="411">
        <v>43376.169444444444</v>
      </c>
      <c r="I379">
        <v>1.1577999999999999</v>
      </c>
      <c r="J379" s="403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53">
        <v>1.0902777777737356</v>
      </c>
    </row>
    <row r="380" spans="1:15">
      <c r="A380" s="552">
        <v>379</v>
      </c>
      <c r="B380" s="552" t="s">
        <v>97</v>
      </c>
      <c r="C380" s="552">
        <v>1</v>
      </c>
      <c r="D380">
        <v>0.01</v>
      </c>
      <c r="E380">
        <v>0.01</v>
      </c>
      <c r="F380" s="411">
        <v>43376.67083333333</v>
      </c>
      <c r="G380">
        <v>1.1535</v>
      </c>
      <c r="H380" s="411">
        <v>43376.67083333333</v>
      </c>
      <c r="I380">
        <v>1.1535</v>
      </c>
      <c r="J380" s="403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53">
        <v>2.3611111115314998E-2</v>
      </c>
    </row>
    <row r="381" spans="1:15">
      <c r="A381" s="552">
        <v>380</v>
      </c>
      <c r="B381" s="552" t="s">
        <v>97</v>
      </c>
      <c r="C381" s="552">
        <v>1</v>
      </c>
      <c r="D381">
        <v>0.01</v>
      </c>
      <c r="E381">
        <v>0.01</v>
      </c>
      <c r="F381" s="411">
        <v>43376.699305555558</v>
      </c>
      <c r="G381">
        <v>1.153</v>
      </c>
      <c r="H381" s="411">
        <v>43376.699305555558</v>
      </c>
      <c r="I381">
        <v>1.153</v>
      </c>
      <c r="J381" s="403">
        <v>43376.73333333333</v>
      </c>
      <c r="K381">
        <v>1.1517999999999999</v>
      </c>
      <c r="L381">
        <v>0</v>
      </c>
      <c r="M381">
        <v>12</v>
      </c>
      <c r="N381">
        <v>1.2</v>
      </c>
      <c r="O381" s="553">
        <v>3.4027777772280388E-2</v>
      </c>
    </row>
    <row r="382" spans="1:15">
      <c r="A382" s="552">
        <v>381</v>
      </c>
      <c r="B382" s="552" t="s">
        <v>97</v>
      </c>
      <c r="C382" s="552">
        <v>1</v>
      </c>
      <c r="D382">
        <v>0.01</v>
      </c>
      <c r="E382">
        <v>0.01</v>
      </c>
      <c r="F382" s="411">
        <v>43376.753472222219</v>
      </c>
      <c r="G382">
        <v>1.1525000000000001</v>
      </c>
      <c r="H382" s="411">
        <v>43376.753472222219</v>
      </c>
      <c r="I382">
        <v>1.1525000000000001</v>
      </c>
      <c r="J382" s="403">
        <v>43376.792361111111</v>
      </c>
      <c r="K382">
        <v>1.1513</v>
      </c>
      <c r="L382">
        <v>0</v>
      </c>
      <c r="M382">
        <v>12</v>
      </c>
      <c r="N382">
        <v>1.2</v>
      </c>
      <c r="O382" s="553">
        <v>3.888888889196096E-2</v>
      </c>
    </row>
    <row r="383" spans="1:15">
      <c r="A383" s="552">
        <v>382</v>
      </c>
      <c r="B383" s="552" t="s">
        <v>97</v>
      </c>
      <c r="C383" s="552">
        <v>1</v>
      </c>
      <c r="D383">
        <v>0.01</v>
      </c>
      <c r="E383">
        <v>0.01</v>
      </c>
      <c r="F383" s="411">
        <v>43376.816666666666</v>
      </c>
      <c r="G383">
        <v>1.1523000000000001</v>
      </c>
      <c r="H383" s="411">
        <v>43376.816666666666</v>
      </c>
      <c r="I383">
        <v>1.1523000000000001</v>
      </c>
      <c r="J383" s="403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53">
        <v>6.3194444446708076E-2</v>
      </c>
    </row>
    <row r="384" spans="1:15">
      <c r="A384" s="552">
        <v>383</v>
      </c>
      <c r="B384" s="552" t="s">
        <v>97</v>
      </c>
      <c r="C384" s="552">
        <v>1</v>
      </c>
      <c r="D384">
        <v>0.01</v>
      </c>
      <c r="E384">
        <v>0.01</v>
      </c>
      <c r="F384" s="411">
        <v>43376.991666666669</v>
      </c>
      <c r="G384">
        <v>1.1480999999999999</v>
      </c>
      <c r="H384" s="411">
        <v>43376.991666666669</v>
      </c>
      <c r="I384">
        <v>1.1480999999999999</v>
      </c>
      <c r="J384" s="403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53">
        <v>0.15208333333430346</v>
      </c>
    </row>
    <row r="385" spans="1:15">
      <c r="A385" s="552">
        <v>384</v>
      </c>
      <c r="B385" s="552" t="s">
        <v>97</v>
      </c>
      <c r="C385" s="552">
        <v>5</v>
      </c>
      <c r="D385">
        <v>0.03</v>
      </c>
      <c r="E385">
        <v>0.08</v>
      </c>
      <c r="F385" s="411">
        <v>43377.354861111111</v>
      </c>
      <c r="G385">
        <v>1.1478999999999999</v>
      </c>
      <c r="H385" s="411">
        <v>43377.683333333334</v>
      </c>
      <c r="I385">
        <v>1.1534</v>
      </c>
      <c r="J385" s="403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53">
        <v>0.43958333333284827</v>
      </c>
    </row>
    <row r="386" spans="1:15">
      <c r="A386" s="552">
        <v>385</v>
      </c>
      <c r="B386" s="552" t="s">
        <v>97</v>
      </c>
      <c r="C386" s="552">
        <v>2</v>
      </c>
      <c r="D386">
        <v>0.01</v>
      </c>
      <c r="E386">
        <v>0.02</v>
      </c>
      <c r="F386" s="411">
        <v>43377.85</v>
      </c>
      <c r="G386">
        <v>1.1504000000000001</v>
      </c>
      <c r="H386" s="411">
        <v>43377.910416666666</v>
      </c>
      <c r="I386">
        <v>1.1518999999999999</v>
      </c>
      <c r="J386" s="403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53">
        <v>0.47847222222480923</v>
      </c>
    </row>
    <row r="387" spans="1:15">
      <c r="A387" s="552">
        <v>386</v>
      </c>
      <c r="B387" s="552" t="s">
        <v>97</v>
      </c>
      <c r="C387" s="552">
        <v>2</v>
      </c>
      <c r="D387">
        <v>0.01</v>
      </c>
      <c r="E387">
        <v>0.02</v>
      </c>
      <c r="F387" s="411">
        <v>43378.345833333333</v>
      </c>
      <c r="G387">
        <v>1.1501999999999999</v>
      </c>
      <c r="H387" s="411">
        <v>43378.363194444442</v>
      </c>
      <c r="I387">
        <v>1.1514</v>
      </c>
      <c r="J387" s="403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53">
        <v>8.6805555554747116E-2</v>
      </c>
    </row>
    <row r="388" spans="1:15">
      <c r="A388" s="552">
        <v>387</v>
      </c>
      <c r="B388" s="552" t="s">
        <v>97</v>
      </c>
      <c r="C388" s="552">
        <v>2</v>
      </c>
      <c r="D388">
        <v>0.01</v>
      </c>
      <c r="E388">
        <v>0.02</v>
      </c>
      <c r="F388" s="411">
        <v>43378.498611111114</v>
      </c>
      <c r="G388">
        <v>1.1496</v>
      </c>
      <c r="H388" s="411">
        <v>43378.569444444445</v>
      </c>
      <c r="I388">
        <v>1.1508</v>
      </c>
      <c r="J388" s="403">
        <v>43378.61041666667</v>
      </c>
      <c r="K388">
        <v>1.149</v>
      </c>
      <c r="L388">
        <v>12</v>
      </c>
      <c r="M388">
        <v>18</v>
      </c>
      <c r="N388">
        <v>2.4</v>
      </c>
      <c r="O388" s="553">
        <v>0.11180555555620231</v>
      </c>
    </row>
    <row r="389" spans="1:15">
      <c r="A389" s="552">
        <v>388</v>
      </c>
      <c r="B389" s="552" t="s">
        <v>97</v>
      </c>
      <c r="C389" s="552">
        <v>3</v>
      </c>
      <c r="D389">
        <v>0.01</v>
      </c>
      <c r="E389">
        <v>0.03</v>
      </c>
      <c r="F389" s="411">
        <v>43378.613194444442</v>
      </c>
      <c r="G389">
        <v>1.1496</v>
      </c>
      <c r="H389" s="411">
        <v>43378.621527777781</v>
      </c>
      <c r="I389">
        <v>1.1524000000000001</v>
      </c>
      <c r="J389" s="403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53">
        <v>0.77500000000145519</v>
      </c>
    </row>
    <row r="390" spans="1:15">
      <c r="A390" s="552">
        <v>389</v>
      </c>
      <c r="B390" s="552" t="s">
        <v>97</v>
      </c>
      <c r="C390" s="552">
        <v>1</v>
      </c>
      <c r="D390">
        <v>0.01</v>
      </c>
      <c r="E390">
        <v>0.01</v>
      </c>
      <c r="F390" s="411">
        <v>43381.461111111108</v>
      </c>
      <c r="G390">
        <v>1.1477999999999999</v>
      </c>
      <c r="H390" s="411">
        <v>43381.461111111108</v>
      </c>
      <c r="I390">
        <v>1.1477999999999999</v>
      </c>
      <c r="J390" s="403">
        <v>43381.545138888891</v>
      </c>
      <c r="K390">
        <v>1.1466000000000001</v>
      </c>
      <c r="L390">
        <v>0</v>
      </c>
      <c r="M390">
        <v>12</v>
      </c>
      <c r="N390">
        <v>1.2</v>
      </c>
      <c r="O390" s="553">
        <v>8.4027777782466728E-2</v>
      </c>
    </row>
    <row r="391" spans="1:15">
      <c r="A391" s="552">
        <v>390</v>
      </c>
      <c r="B391" s="552" t="s">
        <v>97</v>
      </c>
      <c r="C391" s="552">
        <v>3</v>
      </c>
      <c r="D391">
        <v>0.01</v>
      </c>
      <c r="E391">
        <v>0.03</v>
      </c>
      <c r="F391" s="411">
        <v>43381.626388888886</v>
      </c>
      <c r="G391">
        <v>1.1464000000000001</v>
      </c>
      <c r="H391" s="411">
        <v>43381.905555555553</v>
      </c>
      <c r="I391">
        <v>1.1496999999999999</v>
      </c>
      <c r="J391" s="403">
        <v>43382.354166666664</v>
      </c>
      <c r="K391">
        <v>1.1469</v>
      </c>
      <c r="L391">
        <v>33</v>
      </c>
      <c r="M391">
        <v>28</v>
      </c>
      <c r="N391">
        <v>3.76</v>
      </c>
      <c r="O391" s="553">
        <v>0.72777777777810115</v>
      </c>
    </row>
    <row r="392" spans="1:15">
      <c r="A392" s="552">
        <v>391</v>
      </c>
      <c r="B392" s="552" t="s">
        <v>97</v>
      </c>
      <c r="C392" s="552">
        <v>1</v>
      </c>
      <c r="D392">
        <v>0.01</v>
      </c>
      <c r="E392">
        <v>0.01</v>
      </c>
      <c r="F392" s="411">
        <v>43382.37777777778</v>
      </c>
      <c r="G392">
        <v>1.1482000000000001</v>
      </c>
      <c r="H392" s="411">
        <v>43382.37777777778</v>
      </c>
      <c r="I392">
        <v>1.1482000000000001</v>
      </c>
      <c r="J392" s="403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53">
        <v>1.5972222223354038E-2</v>
      </c>
    </row>
    <row r="393" spans="1:15">
      <c r="A393" s="552">
        <v>392</v>
      </c>
      <c r="B393" s="552" t="s">
        <v>97</v>
      </c>
      <c r="C393" s="552">
        <v>1</v>
      </c>
      <c r="D393">
        <v>0.01</v>
      </c>
      <c r="E393">
        <v>0.01</v>
      </c>
      <c r="F393" s="411">
        <v>43382.505555555559</v>
      </c>
      <c r="G393">
        <v>1.1449</v>
      </c>
      <c r="H393" s="411">
        <v>43382.505555555559</v>
      </c>
      <c r="I393">
        <v>1.1449</v>
      </c>
      <c r="J393" s="403">
        <v>43382.555555555555</v>
      </c>
      <c r="K393">
        <v>1.1436999999999999</v>
      </c>
      <c r="L393">
        <v>0</v>
      </c>
      <c r="M393">
        <v>12</v>
      </c>
      <c r="N393">
        <v>1.2</v>
      </c>
      <c r="O393" s="553">
        <v>4.9999999995634425E-2</v>
      </c>
    </row>
    <row r="394" spans="1:15">
      <c r="A394" s="552">
        <v>393</v>
      </c>
      <c r="B394" s="552" t="s">
        <v>97</v>
      </c>
      <c r="C394" s="552">
        <v>9</v>
      </c>
      <c r="D394">
        <v>0.13</v>
      </c>
      <c r="E394">
        <v>0.4</v>
      </c>
      <c r="F394" s="411">
        <v>43382.588194444441</v>
      </c>
      <c r="G394">
        <v>1.1435999999999999</v>
      </c>
      <c r="H394" s="411">
        <v>43384.60833333333</v>
      </c>
      <c r="I394">
        <v>1.1592</v>
      </c>
      <c r="J394" s="403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53">
        <v>5.9916666666686069</v>
      </c>
    </row>
    <row r="395" spans="1:15">
      <c r="A395" s="552">
        <v>394</v>
      </c>
      <c r="B395" s="552" t="s">
        <v>96</v>
      </c>
      <c r="C395" s="552">
        <v>2</v>
      </c>
      <c r="D395">
        <v>0.01</v>
      </c>
      <c r="E395">
        <v>0.02</v>
      </c>
      <c r="F395" s="411">
        <v>43383.849305555559</v>
      </c>
      <c r="G395">
        <v>1.1537999999999999</v>
      </c>
      <c r="H395" s="411">
        <v>43383.877083333333</v>
      </c>
      <c r="I395">
        <v>1.1525000000000001</v>
      </c>
      <c r="J395" s="403">
        <v>43384.160416666666</v>
      </c>
      <c r="K395">
        <v>1.1549</v>
      </c>
      <c r="L395">
        <v>13</v>
      </c>
      <c r="M395">
        <v>24</v>
      </c>
      <c r="N395">
        <v>2.76</v>
      </c>
      <c r="O395" s="553">
        <v>0.31111111110658385</v>
      </c>
    </row>
    <row r="396" spans="1:15">
      <c r="A396" s="552">
        <v>395</v>
      </c>
      <c r="B396" s="552" t="s">
        <v>96</v>
      </c>
      <c r="C396" s="552">
        <v>2</v>
      </c>
      <c r="D396">
        <v>0.01</v>
      </c>
      <c r="E396">
        <v>0.02</v>
      </c>
      <c r="F396" s="411">
        <v>43384.169444444444</v>
      </c>
      <c r="G396">
        <v>1.1560999999999999</v>
      </c>
      <c r="H396" s="411">
        <v>43384.350694444445</v>
      </c>
      <c r="I396">
        <v>1.1548</v>
      </c>
      <c r="J396" s="403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53">
        <v>0.34097222222044365</v>
      </c>
    </row>
    <row r="397" spans="1:15">
      <c r="A397" s="552">
        <v>396</v>
      </c>
      <c r="B397" s="552" t="s">
        <v>96</v>
      </c>
      <c r="C397" s="552">
        <v>1</v>
      </c>
      <c r="D397">
        <v>0.01</v>
      </c>
      <c r="E397">
        <v>0.01</v>
      </c>
      <c r="F397" s="411">
        <v>43384.600694444445</v>
      </c>
      <c r="G397">
        <v>1.1572</v>
      </c>
      <c r="H397" s="411">
        <v>43384.600694444445</v>
      </c>
      <c r="I397">
        <v>1.1572</v>
      </c>
      <c r="J397" s="403">
        <v>43384.604166666664</v>
      </c>
      <c r="K397">
        <v>1.1589</v>
      </c>
      <c r="L397">
        <v>0</v>
      </c>
      <c r="M397">
        <v>17</v>
      </c>
      <c r="N397">
        <v>1.7</v>
      </c>
      <c r="O397" s="553">
        <v>3.4722222189884633E-3</v>
      </c>
    </row>
    <row r="398" spans="1:15">
      <c r="A398" s="552">
        <v>397</v>
      </c>
      <c r="B398" s="552" t="s">
        <v>96</v>
      </c>
      <c r="C398" s="552">
        <v>3</v>
      </c>
      <c r="D398">
        <v>0.01</v>
      </c>
      <c r="E398">
        <v>0.03</v>
      </c>
      <c r="F398" s="411">
        <v>43384.61041666667</v>
      </c>
      <c r="G398">
        <v>1.1587000000000001</v>
      </c>
      <c r="H398" s="411">
        <v>43384.640972222223</v>
      </c>
      <c r="I398">
        <v>1.1561999999999999</v>
      </c>
      <c r="J398" s="403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53">
        <v>0.23541666666278616</v>
      </c>
    </row>
    <row r="399" spans="1:15">
      <c r="A399" s="552">
        <v>398</v>
      </c>
      <c r="B399" s="552" t="s">
        <v>96</v>
      </c>
      <c r="C399" s="552">
        <v>1</v>
      </c>
      <c r="D399">
        <v>0.01</v>
      </c>
      <c r="E399">
        <v>0.01</v>
      </c>
      <c r="F399" s="411">
        <v>43384.856249999997</v>
      </c>
      <c r="G399">
        <v>1.1588000000000001</v>
      </c>
      <c r="H399" s="411">
        <v>43384.856249999997</v>
      </c>
      <c r="I399">
        <v>1.1588000000000001</v>
      </c>
      <c r="J399" s="403">
        <v>43385.120833333334</v>
      </c>
      <c r="K399">
        <v>1.1600999999999999</v>
      </c>
      <c r="L399">
        <v>0</v>
      </c>
      <c r="M399">
        <v>13</v>
      </c>
      <c r="N399">
        <v>1.18</v>
      </c>
      <c r="O399" s="553">
        <v>0.26458333333721384</v>
      </c>
    </row>
    <row r="400" spans="1:15">
      <c r="A400" s="552">
        <v>399</v>
      </c>
      <c r="B400" s="552" t="s">
        <v>96</v>
      </c>
      <c r="C400" s="552">
        <v>5</v>
      </c>
      <c r="D400">
        <v>0.03</v>
      </c>
      <c r="E400">
        <v>0.08</v>
      </c>
      <c r="F400" s="411">
        <v>43385.136805555558</v>
      </c>
      <c r="G400">
        <v>1.1597999999999999</v>
      </c>
      <c r="H400" s="411">
        <v>43385.671527777777</v>
      </c>
      <c r="I400">
        <v>1.1537999999999999</v>
      </c>
      <c r="J400" s="403">
        <v>43388.463888888888</v>
      </c>
      <c r="K400">
        <v>1.1576</v>
      </c>
      <c r="L400">
        <v>60</v>
      </c>
      <c r="M400">
        <v>38</v>
      </c>
      <c r="N400">
        <v>12.12</v>
      </c>
      <c r="O400" s="553">
        <v>1.3270833333299379</v>
      </c>
    </row>
    <row r="401" spans="1:15">
      <c r="A401" s="552">
        <v>400</v>
      </c>
      <c r="B401" s="552" t="s">
        <v>96</v>
      </c>
      <c r="C401" s="552">
        <v>1</v>
      </c>
      <c r="D401">
        <v>0.01</v>
      </c>
      <c r="E401">
        <v>0.01</v>
      </c>
      <c r="F401" s="411">
        <v>43388.500694444447</v>
      </c>
      <c r="G401">
        <v>1.1588000000000001</v>
      </c>
      <c r="H401" s="411">
        <v>43388.500694444447</v>
      </c>
      <c r="I401">
        <v>1.1588000000000001</v>
      </c>
      <c r="J401" s="403">
        <v>43388.606944444444</v>
      </c>
      <c r="K401">
        <v>1.1599999999999999</v>
      </c>
      <c r="L401">
        <v>0</v>
      </c>
      <c r="M401">
        <v>12</v>
      </c>
      <c r="N401">
        <v>1.2</v>
      </c>
      <c r="O401" s="553">
        <v>0.10624999999708962</v>
      </c>
    </row>
    <row r="402" spans="1:15">
      <c r="A402" s="552">
        <v>401</v>
      </c>
      <c r="B402" s="552" t="s">
        <v>96</v>
      </c>
      <c r="C402" s="552">
        <v>3</v>
      </c>
      <c r="D402">
        <v>0.01</v>
      </c>
      <c r="E402">
        <v>0.03</v>
      </c>
      <c r="F402" s="411">
        <v>43388.628472222219</v>
      </c>
      <c r="G402">
        <v>1.1601999999999999</v>
      </c>
      <c r="H402" s="411">
        <v>43388.822222222225</v>
      </c>
      <c r="I402">
        <v>1.1576</v>
      </c>
      <c r="J402" s="403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53">
        <v>1</v>
      </c>
    </row>
    <row r="403" spans="1:15">
      <c r="A403" s="552">
        <v>402</v>
      </c>
      <c r="B403" s="552" t="s">
        <v>96</v>
      </c>
      <c r="C403" s="552">
        <v>9</v>
      </c>
      <c r="D403">
        <v>0.13</v>
      </c>
      <c r="E403">
        <v>0.4</v>
      </c>
      <c r="F403" s="411">
        <v>43389.656944444447</v>
      </c>
      <c r="G403">
        <v>1.1599999999999999</v>
      </c>
      <c r="H403" s="411">
        <v>43391.818749999999</v>
      </c>
      <c r="I403">
        <v>1.1459999999999999</v>
      </c>
      <c r="J403" s="403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53">
        <v>3.125</v>
      </c>
    </row>
    <row r="404" spans="1:15">
      <c r="A404" s="552">
        <v>403</v>
      </c>
      <c r="B404" s="552" t="s">
        <v>97</v>
      </c>
      <c r="C404" s="552">
        <v>2</v>
      </c>
      <c r="D404">
        <v>0.01</v>
      </c>
      <c r="E404">
        <v>0.02</v>
      </c>
      <c r="F404" s="411">
        <v>43390.597222222219</v>
      </c>
      <c r="G404">
        <v>1.1529</v>
      </c>
      <c r="H404" s="411">
        <v>43390.679166666669</v>
      </c>
      <c r="I404">
        <v>1.1543000000000001</v>
      </c>
      <c r="J404" s="403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53">
        <v>0.19583333333866904</v>
      </c>
    </row>
    <row r="405" spans="1:15">
      <c r="A405" s="552">
        <v>404</v>
      </c>
      <c r="B405" s="552" t="s">
        <v>97</v>
      </c>
      <c r="C405" s="552">
        <v>1</v>
      </c>
      <c r="D405">
        <v>0.01</v>
      </c>
      <c r="E405">
        <v>0.01</v>
      </c>
      <c r="F405" s="411">
        <v>43390.837500000001</v>
      </c>
      <c r="G405">
        <v>1.1516999999999999</v>
      </c>
      <c r="H405" s="411">
        <v>43390.837500000001</v>
      </c>
      <c r="I405">
        <v>1.1516999999999999</v>
      </c>
      <c r="J405" s="403">
        <v>43390.880555555559</v>
      </c>
      <c r="K405">
        <v>1.1505000000000001</v>
      </c>
      <c r="L405">
        <v>0</v>
      </c>
      <c r="M405">
        <v>12</v>
      </c>
      <c r="N405">
        <v>1.2</v>
      </c>
      <c r="O405" s="553">
        <v>4.3055555557657499E-2</v>
      </c>
    </row>
    <row r="406" spans="1:15">
      <c r="A406" s="552">
        <v>405</v>
      </c>
      <c r="B406" s="552" t="s">
        <v>97</v>
      </c>
      <c r="C406" s="552">
        <v>1</v>
      </c>
      <c r="D406">
        <v>0.01</v>
      </c>
      <c r="E406">
        <v>0.01</v>
      </c>
      <c r="F406" s="411">
        <v>43390.899305555555</v>
      </c>
      <c r="G406">
        <v>1.1505000000000001</v>
      </c>
      <c r="H406" s="411">
        <v>43390.899305555555</v>
      </c>
      <c r="I406">
        <v>1.1505000000000001</v>
      </c>
      <c r="J406" s="403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53">
        <v>0.40625</v>
      </c>
    </row>
    <row r="407" spans="1:15">
      <c r="A407" s="552">
        <v>406</v>
      </c>
      <c r="B407" s="552" t="s">
        <v>97</v>
      </c>
      <c r="C407" s="552">
        <v>3</v>
      </c>
      <c r="D407">
        <v>0.01</v>
      </c>
      <c r="E407">
        <v>0.03</v>
      </c>
      <c r="F407" s="411">
        <v>43391.375694444447</v>
      </c>
      <c r="G407">
        <v>1.1491</v>
      </c>
      <c r="H407" s="411">
        <v>43391.45</v>
      </c>
      <c r="I407">
        <v>1.1516999999999999</v>
      </c>
      <c r="J407" s="403">
        <v>43391.631249999999</v>
      </c>
      <c r="K407">
        <v>1.1491</v>
      </c>
      <c r="L407">
        <v>26</v>
      </c>
      <c r="M407">
        <v>26</v>
      </c>
      <c r="N407">
        <v>3.8</v>
      </c>
      <c r="O407" s="553">
        <v>0.25555555555183673</v>
      </c>
    </row>
    <row r="408" spans="1:15">
      <c r="A408" s="552">
        <v>407</v>
      </c>
      <c r="B408" s="552" t="s">
        <v>97</v>
      </c>
      <c r="C408" s="552">
        <v>2</v>
      </c>
      <c r="D408">
        <v>0.01</v>
      </c>
      <c r="E408">
        <v>0.02</v>
      </c>
      <c r="F408" s="411">
        <v>43391.686805555553</v>
      </c>
      <c r="G408">
        <v>1.1493</v>
      </c>
      <c r="H408" s="411">
        <v>43391.729166666664</v>
      </c>
      <c r="I408">
        <v>1.1505000000000001</v>
      </c>
      <c r="J408" s="403">
        <v>43391.755555555559</v>
      </c>
      <c r="K408">
        <v>1.1487000000000001</v>
      </c>
      <c r="L408">
        <v>12</v>
      </c>
      <c r="M408">
        <v>18</v>
      </c>
      <c r="N408">
        <v>2.4</v>
      </c>
      <c r="O408" s="553">
        <v>6.8750000005820766E-2</v>
      </c>
    </row>
    <row r="409" spans="1:15">
      <c r="A409" s="552">
        <v>408</v>
      </c>
      <c r="B409" s="552" t="s">
        <v>97</v>
      </c>
      <c r="C409" s="552">
        <v>1</v>
      </c>
      <c r="D409">
        <v>0.01</v>
      </c>
      <c r="E409">
        <v>0.01</v>
      </c>
      <c r="F409" s="411">
        <v>43391.855555555558</v>
      </c>
      <c r="G409">
        <v>1.1462000000000001</v>
      </c>
      <c r="H409" s="411">
        <v>43391.855555555558</v>
      </c>
      <c r="I409">
        <v>1.1462000000000001</v>
      </c>
      <c r="J409" s="403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53">
        <v>4.7916666662786156E-2</v>
      </c>
    </row>
    <row r="410" spans="1:15">
      <c r="A410" s="552">
        <v>409</v>
      </c>
      <c r="B410" s="552" t="s">
        <v>97</v>
      </c>
      <c r="C410" s="552">
        <v>1</v>
      </c>
      <c r="D410">
        <v>0.01</v>
      </c>
      <c r="E410">
        <v>0.01</v>
      </c>
      <c r="F410" s="411">
        <v>43391.90902777778</v>
      </c>
      <c r="G410">
        <v>1.1456</v>
      </c>
      <c r="H410" s="411">
        <v>43391.90902777778</v>
      </c>
      <c r="I410">
        <v>1.1456</v>
      </c>
      <c r="J410" s="403">
        <v>43392.381944444445</v>
      </c>
      <c r="K410">
        <v>1.1444000000000001</v>
      </c>
      <c r="L410">
        <v>0</v>
      </c>
      <c r="M410">
        <v>12</v>
      </c>
      <c r="N410">
        <v>1.22</v>
      </c>
      <c r="O410" s="553">
        <v>0.47291666666569654</v>
      </c>
    </row>
    <row r="411" spans="1:15">
      <c r="A411" s="552">
        <v>410</v>
      </c>
      <c r="B411" s="552" t="s">
        <v>97</v>
      </c>
      <c r="C411" s="552">
        <v>7</v>
      </c>
      <c r="D411">
        <v>0.06</v>
      </c>
      <c r="E411">
        <v>0.18</v>
      </c>
      <c r="F411" s="411">
        <v>43392.395833333336</v>
      </c>
      <c r="G411">
        <v>1.1438999999999999</v>
      </c>
      <c r="H411" s="411">
        <v>43392.782638888886</v>
      </c>
      <c r="I411">
        <v>1.1531</v>
      </c>
      <c r="J411" s="403">
        <v>43395.625</v>
      </c>
      <c r="K411">
        <v>1.1484000000000001</v>
      </c>
      <c r="L411">
        <v>92</v>
      </c>
      <c r="M411">
        <v>47</v>
      </c>
      <c r="N411">
        <v>31.09</v>
      </c>
      <c r="O411" s="553">
        <v>1.2291666666642413</v>
      </c>
    </row>
    <row r="412" spans="1:15">
      <c r="A412" s="552">
        <v>411</v>
      </c>
      <c r="B412" s="552" t="s">
        <v>96</v>
      </c>
      <c r="C412" s="552">
        <v>2</v>
      </c>
      <c r="D412">
        <v>0.01</v>
      </c>
      <c r="E412">
        <v>0.02</v>
      </c>
      <c r="F412" s="411">
        <v>43392.792361111111</v>
      </c>
      <c r="G412">
        <v>1.1519999999999999</v>
      </c>
      <c r="H412" s="411">
        <v>43392.884722222225</v>
      </c>
      <c r="I412">
        <v>1.1507000000000001</v>
      </c>
      <c r="J412" s="403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53">
        <v>0.54652777777664596</v>
      </c>
    </row>
    <row r="413" spans="1:15">
      <c r="A413" s="552">
        <v>412</v>
      </c>
      <c r="B413" s="552" t="s">
        <v>96</v>
      </c>
      <c r="C413" s="552">
        <v>7</v>
      </c>
      <c r="D413">
        <v>0.06</v>
      </c>
      <c r="E413">
        <v>0.18</v>
      </c>
      <c r="F413" s="411">
        <v>43395.376388888886</v>
      </c>
      <c r="G413">
        <v>1.1540999999999999</v>
      </c>
      <c r="H413" s="411">
        <v>43396.339583333334</v>
      </c>
      <c r="I413">
        <v>1.1440999999999999</v>
      </c>
      <c r="J413" s="403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53">
        <v>1.3430555555605679</v>
      </c>
    </row>
    <row r="414" spans="1:15">
      <c r="A414" s="552">
        <v>413</v>
      </c>
      <c r="B414" s="552" t="s">
        <v>97</v>
      </c>
      <c r="C414" s="552">
        <v>1</v>
      </c>
      <c r="D414">
        <v>0.01</v>
      </c>
      <c r="E414">
        <v>0.01</v>
      </c>
      <c r="F414" s="411">
        <v>43395.633333333331</v>
      </c>
      <c r="G414">
        <v>1.1480999999999999</v>
      </c>
      <c r="H414" s="411">
        <v>43395.633333333331</v>
      </c>
      <c r="I414">
        <v>1.1480999999999999</v>
      </c>
      <c r="J414" s="403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53">
        <v>7.2916666671517305E-2</v>
      </c>
    </row>
    <row r="415" spans="1:15">
      <c r="A415" s="552">
        <v>414</v>
      </c>
      <c r="B415" s="552" t="s">
        <v>97</v>
      </c>
      <c r="C415" s="552">
        <v>1</v>
      </c>
      <c r="D415">
        <v>0.01</v>
      </c>
      <c r="E415">
        <v>0.01</v>
      </c>
      <c r="F415" s="411">
        <v>43395.770833333336</v>
      </c>
      <c r="G415">
        <v>1.1465000000000001</v>
      </c>
      <c r="H415" s="411">
        <v>43395.770833333336</v>
      </c>
      <c r="I415">
        <v>1.1465000000000001</v>
      </c>
      <c r="J415" s="403">
        <v>43396.255555555559</v>
      </c>
      <c r="K415">
        <v>1.1453</v>
      </c>
      <c r="L415">
        <v>0</v>
      </c>
      <c r="M415">
        <v>12</v>
      </c>
      <c r="N415">
        <v>1.22</v>
      </c>
      <c r="O415" s="553">
        <v>0.48472222222335404</v>
      </c>
    </row>
    <row r="416" spans="1:15">
      <c r="A416" s="552">
        <v>415</v>
      </c>
      <c r="B416" s="552" t="s">
        <v>97</v>
      </c>
      <c r="C416" s="552">
        <v>3</v>
      </c>
      <c r="D416">
        <v>0.01</v>
      </c>
      <c r="E416">
        <v>0.03</v>
      </c>
      <c r="F416" s="411">
        <v>43396.359027777777</v>
      </c>
      <c r="G416">
        <v>1.1458999999999999</v>
      </c>
      <c r="H416" s="411">
        <v>43396.50277777778</v>
      </c>
      <c r="I416">
        <v>1.1484000000000001</v>
      </c>
      <c r="J416" s="403">
        <v>43396.554861111108</v>
      </c>
      <c r="K416">
        <v>1.1457999999999999</v>
      </c>
      <c r="L416">
        <v>25</v>
      </c>
      <c r="M416">
        <v>26</v>
      </c>
      <c r="N416">
        <v>4</v>
      </c>
      <c r="O416" s="553">
        <v>0.19583333333139308</v>
      </c>
    </row>
    <row r="417" spans="1:15">
      <c r="A417" s="552">
        <v>416</v>
      </c>
      <c r="B417" s="552" t="s">
        <v>97</v>
      </c>
      <c r="C417" s="552">
        <v>2</v>
      </c>
      <c r="D417">
        <v>0.01</v>
      </c>
      <c r="E417">
        <v>0.02</v>
      </c>
      <c r="F417" s="411">
        <v>43396.56527777778</v>
      </c>
      <c r="G417">
        <v>1.1462000000000001</v>
      </c>
      <c r="H417" s="411">
        <v>43396.57708333333</v>
      </c>
      <c r="I417">
        <v>1.1475</v>
      </c>
      <c r="J417" s="403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53">
        <v>6.7361111112404615E-2</v>
      </c>
    </row>
    <row r="418" spans="1:15">
      <c r="A418" s="552">
        <v>417</v>
      </c>
      <c r="B418" s="552" t="s">
        <v>97</v>
      </c>
      <c r="C418" s="552">
        <v>2</v>
      </c>
      <c r="D418">
        <v>0.01</v>
      </c>
      <c r="E418">
        <v>0.02</v>
      </c>
      <c r="F418" s="411">
        <v>43396.635416666664</v>
      </c>
      <c r="G418">
        <v>1.1459999999999999</v>
      </c>
      <c r="H418" s="411">
        <v>43396.648611111108</v>
      </c>
      <c r="I418">
        <v>1.1472</v>
      </c>
      <c r="J418" s="403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53">
        <v>4.2361111110949423E-2</v>
      </c>
    </row>
    <row r="419" spans="1:15">
      <c r="A419" s="552">
        <v>418</v>
      </c>
      <c r="B419" s="552" t="s">
        <v>97</v>
      </c>
      <c r="C419" s="552">
        <v>3</v>
      </c>
      <c r="D419">
        <v>0.01</v>
      </c>
      <c r="E419">
        <v>0.03</v>
      </c>
      <c r="F419" s="411">
        <v>43396.693055555559</v>
      </c>
      <c r="G419">
        <v>1.1458999999999999</v>
      </c>
      <c r="H419" s="411">
        <v>43396.719444444447</v>
      </c>
      <c r="I419">
        <v>1.1486000000000001</v>
      </c>
      <c r="J419" s="403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53">
        <v>0.64652777777519077</v>
      </c>
    </row>
    <row r="420" spans="1:15">
      <c r="A420" s="552">
        <v>419</v>
      </c>
      <c r="B420" s="552" t="s">
        <v>96</v>
      </c>
      <c r="C420" s="552">
        <v>9</v>
      </c>
      <c r="D420">
        <v>0.13</v>
      </c>
      <c r="E420">
        <v>0.4</v>
      </c>
      <c r="F420" s="411">
        <v>43396.795138888891</v>
      </c>
      <c r="G420">
        <v>1.1483000000000001</v>
      </c>
      <c r="H420" s="411">
        <v>43399.543055555558</v>
      </c>
      <c r="I420">
        <v>1.1342000000000001</v>
      </c>
      <c r="J420" s="403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53">
        <v>2.9631944444408873</v>
      </c>
    </row>
    <row r="421" spans="1:15">
      <c r="A421" s="552">
        <v>420</v>
      </c>
      <c r="B421" s="552" t="s">
        <v>97</v>
      </c>
      <c r="C421" s="552">
        <v>1</v>
      </c>
      <c r="D421">
        <v>0.01</v>
      </c>
      <c r="E421">
        <v>0.01</v>
      </c>
      <c r="F421" s="411">
        <v>43397.378472222219</v>
      </c>
      <c r="G421">
        <v>1.1472</v>
      </c>
      <c r="H421" s="411">
        <v>43397.378472222219</v>
      </c>
      <c r="I421">
        <v>1.1472</v>
      </c>
      <c r="J421" s="403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53">
        <v>6.2500000058207661E-3</v>
      </c>
    </row>
    <row r="422" spans="1:15">
      <c r="A422" s="552">
        <v>421</v>
      </c>
      <c r="B422" s="552" t="s">
        <v>97</v>
      </c>
      <c r="C422" s="552">
        <v>1</v>
      </c>
      <c r="D422">
        <v>0.01</v>
      </c>
      <c r="E422">
        <v>0.01</v>
      </c>
      <c r="F422" s="411">
        <v>43397.405555555553</v>
      </c>
      <c r="G422">
        <v>1.143</v>
      </c>
      <c r="H422" s="411">
        <v>43397.405555555553</v>
      </c>
      <c r="I422">
        <v>1.143</v>
      </c>
      <c r="J422" s="403">
        <v>43397.429861111108</v>
      </c>
      <c r="K422">
        <v>1.1417999999999999</v>
      </c>
      <c r="L422">
        <v>0</v>
      </c>
      <c r="M422">
        <v>12</v>
      </c>
      <c r="N422">
        <v>1.2</v>
      </c>
      <c r="O422" s="553">
        <v>2.4305555554747116E-2</v>
      </c>
    </row>
    <row r="423" spans="1:15">
      <c r="A423" s="552">
        <v>422</v>
      </c>
      <c r="B423" s="552" t="s">
        <v>97</v>
      </c>
      <c r="C423" s="552">
        <v>1</v>
      </c>
      <c r="D423">
        <v>0.01</v>
      </c>
      <c r="E423">
        <v>0.01</v>
      </c>
      <c r="F423" s="411">
        <v>43397.433333333334</v>
      </c>
      <c r="G423">
        <v>1.1422000000000001</v>
      </c>
      <c r="H423" s="411">
        <v>43397.433333333334</v>
      </c>
      <c r="I423">
        <v>1.1422000000000001</v>
      </c>
      <c r="J423" s="403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53">
        <v>1.5277777776645962E-2</v>
      </c>
    </row>
    <row r="424" spans="1:15">
      <c r="A424" s="552">
        <v>423</v>
      </c>
      <c r="B424" s="552" t="s">
        <v>97</v>
      </c>
      <c r="C424" s="552">
        <v>1</v>
      </c>
      <c r="D424">
        <v>0.01</v>
      </c>
      <c r="E424">
        <v>0.01</v>
      </c>
      <c r="F424" s="411">
        <v>43397.464583333334</v>
      </c>
      <c r="G424">
        <v>1.1422000000000001</v>
      </c>
      <c r="H424" s="411">
        <v>43397.464583333334</v>
      </c>
      <c r="I424">
        <v>1.1422000000000001</v>
      </c>
      <c r="J424" s="403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53">
        <v>4.5833333329937886E-2</v>
      </c>
    </row>
    <row r="425" spans="1:15">
      <c r="A425" s="552">
        <v>424</v>
      </c>
      <c r="B425" s="552" t="s">
        <v>97</v>
      </c>
      <c r="C425" s="552">
        <v>2</v>
      </c>
      <c r="D425">
        <v>0.01</v>
      </c>
      <c r="E425">
        <v>0.02</v>
      </c>
      <c r="F425" s="411">
        <v>43397.52847222222</v>
      </c>
      <c r="G425">
        <v>1.1400999999999999</v>
      </c>
      <c r="H425" s="411">
        <v>43397.541666666664</v>
      </c>
      <c r="I425">
        <v>1.1413</v>
      </c>
      <c r="J425" s="403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53">
        <v>2.7777777781011537E-2</v>
      </c>
    </row>
    <row r="426" spans="1:15">
      <c r="A426" s="552">
        <v>425</v>
      </c>
      <c r="B426" s="552" t="s">
        <v>97</v>
      </c>
      <c r="C426" s="552">
        <v>2</v>
      </c>
      <c r="D426">
        <v>0.01</v>
      </c>
      <c r="E426">
        <v>0.02</v>
      </c>
      <c r="F426" s="411">
        <v>43397.590277777781</v>
      </c>
      <c r="G426">
        <v>1.1387</v>
      </c>
      <c r="H426" s="411">
        <v>43397.609722222223</v>
      </c>
      <c r="I426">
        <v>1.1399999999999999</v>
      </c>
      <c r="J426" s="403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53">
        <v>0.22291666666569654</v>
      </c>
    </row>
    <row r="427" spans="1:15">
      <c r="A427" s="552">
        <v>426</v>
      </c>
      <c r="B427" s="552" t="s">
        <v>97</v>
      </c>
      <c r="C427" s="552">
        <v>4</v>
      </c>
      <c r="D427">
        <v>0.02</v>
      </c>
      <c r="E427">
        <v>0.05</v>
      </c>
      <c r="F427" s="411">
        <v>43397.814583333333</v>
      </c>
      <c r="G427">
        <v>1.1384000000000001</v>
      </c>
      <c r="H427" s="411">
        <v>43398.61041666667</v>
      </c>
      <c r="I427">
        <v>1.1425000000000001</v>
      </c>
      <c r="J427" s="403">
        <v>43398.642361111109</v>
      </c>
      <c r="K427">
        <v>1.1394</v>
      </c>
      <c r="L427">
        <v>41</v>
      </c>
      <c r="M427">
        <v>31</v>
      </c>
      <c r="N427">
        <v>7.2</v>
      </c>
      <c r="O427" s="553">
        <v>0.82777777777664596</v>
      </c>
    </row>
    <row r="428" spans="1:15">
      <c r="A428" s="552">
        <v>427</v>
      </c>
      <c r="B428" s="552" t="s">
        <v>97</v>
      </c>
      <c r="C428" s="552">
        <v>1</v>
      </c>
      <c r="D428">
        <v>0.01</v>
      </c>
      <c r="E428">
        <v>0.01</v>
      </c>
      <c r="F428" s="411">
        <v>43398.655555555553</v>
      </c>
      <c r="G428">
        <v>1.1377999999999999</v>
      </c>
      <c r="H428" s="411">
        <v>43398.655555555553</v>
      </c>
      <c r="I428">
        <v>1.1377999999999999</v>
      </c>
      <c r="J428" s="403">
        <v>43398.720833333333</v>
      </c>
      <c r="K428">
        <v>1.1366000000000001</v>
      </c>
      <c r="L428">
        <v>0</v>
      </c>
      <c r="M428">
        <v>12</v>
      </c>
      <c r="N428">
        <v>1.2</v>
      </c>
      <c r="O428" s="553">
        <v>6.5277777779556345E-2</v>
      </c>
    </row>
    <row r="429" spans="1:15">
      <c r="A429" s="552">
        <v>428</v>
      </c>
      <c r="B429" s="552" t="s">
        <v>97</v>
      </c>
      <c r="C429" s="552">
        <v>1</v>
      </c>
      <c r="D429">
        <v>0.01</v>
      </c>
      <c r="E429">
        <v>0.01</v>
      </c>
      <c r="F429" s="411">
        <v>43398.723611111112</v>
      </c>
      <c r="G429">
        <v>1.1369</v>
      </c>
      <c r="H429" s="411">
        <v>43398.723611111112</v>
      </c>
      <c r="I429">
        <v>1.1369</v>
      </c>
      <c r="J429" s="403">
        <v>43398.840277777781</v>
      </c>
      <c r="K429">
        <v>1.1356999999999999</v>
      </c>
      <c r="L429">
        <v>0</v>
      </c>
      <c r="M429">
        <v>12</v>
      </c>
      <c r="N429">
        <v>1.2</v>
      </c>
      <c r="O429" s="553">
        <v>0.11666666666860692</v>
      </c>
    </row>
    <row r="430" spans="1:15">
      <c r="A430" s="552">
        <v>429</v>
      </c>
      <c r="B430" s="552" t="s">
        <v>97</v>
      </c>
      <c r="C430" s="552">
        <v>2</v>
      </c>
      <c r="D430">
        <v>0.01</v>
      </c>
      <c r="E430">
        <v>0.02</v>
      </c>
      <c r="F430" s="411">
        <v>43398.87777777778</v>
      </c>
      <c r="G430">
        <v>1.1362000000000001</v>
      </c>
      <c r="H430" s="411">
        <v>43398.97152777778</v>
      </c>
      <c r="I430">
        <v>1.1375</v>
      </c>
      <c r="J430" s="403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53">
        <v>0.61180555555620231</v>
      </c>
    </row>
    <row r="431" spans="1:15">
      <c r="A431" s="552">
        <v>430</v>
      </c>
      <c r="B431" s="552" t="s">
        <v>97</v>
      </c>
      <c r="C431" s="552">
        <v>1</v>
      </c>
      <c r="D431">
        <v>0.01</v>
      </c>
      <c r="E431">
        <v>0.01</v>
      </c>
      <c r="F431" s="411">
        <v>43399.497916666667</v>
      </c>
      <c r="G431">
        <v>1.1355</v>
      </c>
      <c r="H431" s="411">
        <v>43399.497916666667</v>
      </c>
      <c r="I431">
        <v>1.1355</v>
      </c>
      <c r="J431" s="403">
        <v>43399.542361111111</v>
      </c>
      <c r="K431">
        <v>1.1343000000000001</v>
      </c>
      <c r="L431">
        <v>0</v>
      </c>
      <c r="M431">
        <v>12</v>
      </c>
      <c r="N431">
        <v>1.2</v>
      </c>
      <c r="O431" s="553">
        <v>4.4444444443797693E-2</v>
      </c>
    </row>
    <row r="432" spans="1:15">
      <c r="A432" s="552">
        <v>431</v>
      </c>
      <c r="B432" s="552" t="s">
        <v>97</v>
      </c>
      <c r="C432" s="552">
        <v>6</v>
      </c>
      <c r="D432">
        <v>0.04</v>
      </c>
      <c r="E432">
        <v>0.12</v>
      </c>
      <c r="F432" s="411">
        <v>43399.545138888891</v>
      </c>
      <c r="G432">
        <v>1.1346000000000001</v>
      </c>
      <c r="H432" s="411">
        <v>43399.918749999997</v>
      </c>
      <c r="I432">
        <v>1.1418999999999999</v>
      </c>
      <c r="J432" s="403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53">
        <v>0.87222222222044365</v>
      </c>
    </row>
    <row r="433" spans="1:15">
      <c r="A433" s="552">
        <v>432</v>
      </c>
      <c r="B433" s="552" t="s">
        <v>96</v>
      </c>
      <c r="C433" s="552">
        <v>1</v>
      </c>
      <c r="D433">
        <v>0.01</v>
      </c>
      <c r="E433">
        <v>0.01</v>
      </c>
      <c r="F433" s="411">
        <v>43399.779861111114</v>
      </c>
      <c r="G433">
        <v>1.1404000000000001</v>
      </c>
      <c r="H433" s="411">
        <v>43399.779861111114</v>
      </c>
      <c r="I433">
        <v>1.1404000000000001</v>
      </c>
      <c r="J433" s="403">
        <v>43399.918749999997</v>
      </c>
      <c r="K433">
        <v>1.1416999999999999</v>
      </c>
      <c r="L433">
        <v>0</v>
      </c>
      <c r="M433">
        <v>13</v>
      </c>
      <c r="N433">
        <v>1.3</v>
      </c>
      <c r="O433" s="553">
        <v>0.13888888888322981</v>
      </c>
    </row>
    <row r="434" spans="1:15">
      <c r="A434" s="552">
        <v>433</v>
      </c>
      <c r="B434" s="552" t="s">
        <v>96</v>
      </c>
      <c r="C434" s="552">
        <v>4</v>
      </c>
      <c r="D434">
        <v>0.02</v>
      </c>
      <c r="E434">
        <v>0.05</v>
      </c>
      <c r="F434" s="411">
        <v>43399.922222222223</v>
      </c>
      <c r="G434">
        <v>1.1417999999999999</v>
      </c>
      <c r="H434" s="411">
        <v>43402.427777777775</v>
      </c>
      <c r="I434">
        <v>1.1372</v>
      </c>
      <c r="J434" s="403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53">
        <v>0.54722222222335404</v>
      </c>
    </row>
    <row r="435" spans="1:15">
      <c r="A435" s="552">
        <v>434</v>
      </c>
      <c r="B435" s="552" t="s">
        <v>97</v>
      </c>
      <c r="C435" s="552">
        <v>4</v>
      </c>
      <c r="D435">
        <v>0.02</v>
      </c>
      <c r="E435">
        <v>0.05</v>
      </c>
      <c r="F435" s="411">
        <v>43402.434027777781</v>
      </c>
      <c r="G435">
        <v>1.1367</v>
      </c>
      <c r="H435" s="411">
        <v>43402.472222222219</v>
      </c>
      <c r="I435">
        <v>1.1407</v>
      </c>
      <c r="J435" s="403">
        <v>43402.555555555555</v>
      </c>
      <c r="K435">
        <v>1.1376999999999999</v>
      </c>
      <c r="L435">
        <v>40</v>
      </c>
      <c r="M435">
        <v>30</v>
      </c>
      <c r="N435">
        <v>6.9</v>
      </c>
      <c r="O435" s="553">
        <v>0.12152777777373558</v>
      </c>
    </row>
    <row r="436" spans="1:15">
      <c r="A436" s="552">
        <v>435</v>
      </c>
      <c r="B436" s="552" t="s">
        <v>96</v>
      </c>
      <c r="C436" s="552">
        <v>7</v>
      </c>
      <c r="D436">
        <v>0.06</v>
      </c>
      <c r="E436">
        <v>0.18</v>
      </c>
      <c r="F436" s="411">
        <v>43402.48541666667</v>
      </c>
      <c r="G436">
        <v>1.1411</v>
      </c>
      <c r="H436" s="411">
        <v>43404.586111111108</v>
      </c>
      <c r="I436">
        <v>1.1319999999999999</v>
      </c>
      <c r="J436" s="403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53">
        <v>2.9034722222204437</v>
      </c>
    </row>
    <row r="437" spans="1:15">
      <c r="A437" s="552">
        <v>436</v>
      </c>
      <c r="B437" s="552" t="s">
        <v>97</v>
      </c>
      <c r="C437" s="552">
        <v>1</v>
      </c>
      <c r="D437">
        <v>0.01</v>
      </c>
      <c r="E437">
        <v>0.01</v>
      </c>
      <c r="F437" s="411">
        <v>43402.559027777781</v>
      </c>
      <c r="G437">
        <v>1.1384000000000001</v>
      </c>
      <c r="H437" s="411">
        <v>43402.559027777781</v>
      </c>
      <c r="I437">
        <v>1.1384000000000001</v>
      </c>
      <c r="J437" s="403">
        <v>43402.586111111108</v>
      </c>
      <c r="K437">
        <v>1.1372</v>
      </c>
      <c r="L437">
        <v>0</v>
      </c>
      <c r="M437">
        <v>12</v>
      </c>
      <c r="N437">
        <v>1.2</v>
      </c>
      <c r="O437" s="553">
        <v>2.7083333327027503E-2</v>
      </c>
    </row>
    <row r="438" spans="1:15">
      <c r="A438" s="552">
        <v>437</v>
      </c>
      <c r="B438" s="552" t="s">
        <v>97</v>
      </c>
      <c r="C438" s="552">
        <v>2</v>
      </c>
      <c r="D438">
        <v>0.01</v>
      </c>
      <c r="E438">
        <v>0.02</v>
      </c>
      <c r="F438" s="411">
        <v>43402.590277777781</v>
      </c>
      <c r="G438">
        <v>1.1376999999999999</v>
      </c>
      <c r="H438" s="411">
        <v>43402.686111111114</v>
      </c>
      <c r="I438">
        <v>1.1389</v>
      </c>
      <c r="J438" s="403">
        <v>43403.327777777777</v>
      </c>
      <c r="K438">
        <v>1.1371</v>
      </c>
      <c r="L438">
        <v>12</v>
      </c>
      <c r="M438">
        <v>18</v>
      </c>
      <c r="N438">
        <v>2.44</v>
      </c>
      <c r="O438" s="553">
        <v>0.73749999999563443</v>
      </c>
    </row>
    <row r="439" spans="1:15">
      <c r="A439" s="552">
        <v>438</v>
      </c>
      <c r="B439" s="552" t="s">
        <v>97</v>
      </c>
      <c r="C439" s="552">
        <v>1</v>
      </c>
      <c r="D439">
        <v>0.01</v>
      </c>
      <c r="E439">
        <v>0.01</v>
      </c>
      <c r="F439" s="411">
        <v>43403.336111111108</v>
      </c>
      <c r="G439">
        <v>1.1383000000000001</v>
      </c>
      <c r="H439" s="411">
        <v>43403.336111111108</v>
      </c>
      <c r="I439">
        <v>1.1383000000000001</v>
      </c>
      <c r="J439" s="403">
        <v>43403.34652777778</v>
      </c>
      <c r="K439">
        <v>1.1371</v>
      </c>
      <c r="L439">
        <v>0</v>
      </c>
      <c r="M439">
        <v>12</v>
      </c>
      <c r="N439">
        <v>1.2</v>
      </c>
      <c r="O439" s="553">
        <v>1.0416666671517305E-2</v>
      </c>
    </row>
    <row r="440" spans="1:15">
      <c r="A440" s="552">
        <v>439</v>
      </c>
      <c r="B440" s="552" t="s">
        <v>97</v>
      </c>
      <c r="C440" s="552">
        <v>2</v>
      </c>
      <c r="D440">
        <v>0.01</v>
      </c>
      <c r="E440">
        <v>0.02</v>
      </c>
      <c r="F440" s="411">
        <v>43403.472222222219</v>
      </c>
      <c r="G440">
        <v>1.1355999999999999</v>
      </c>
      <c r="H440" s="411">
        <v>43403.581944444442</v>
      </c>
      <c r="I440">
        <v>1.1368</v>
      </c>
      <c r="J440" s="403">
        <v>43403.758333333331</v>
      </c>
      <c r="K440">
        <v>1.135</v>
      </c>
      <c r="L440">
        <v>12</v>
      </c>
      <c r="M440">
        <v>18</v>
      </c>
      <c r="N440">
        <v>2.4</v>
      </c>
      <c r="O440" s="553">
        <v>0.28611111111240461</v>
      </c>
    </row>
    <row r="441" spans="1:15">
      <c r="A441" s="552">
        <v>440</v>
      </c>
      <c r="B441" s="552" t="s">
        <v>97</v>
      </c>
      <c r="C441" s="552">
        <v>2</v>
      </c>
      <c r="D441">
        <v>0.01</v>
      </c>
      <c r="E441">
        <v>0.02</v>
      </c>
      <c r="F441" s="411">
        <v>43404.097222222219</v>
      </c>
      <c r="G441">
        <v>1.1344000000000001</v>
      </c>
      <c r="H441" s="411">
        <v>43404.402083333334</v>
      </c>
      <c r="I441">
        <v>1.1356999999999999</v>
      </c>
      <c r="J441" s="403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53">
        <v>0.34513888889341615</v>
      </c>
    </row>
    <row r="442" spans="1:15">
      <c r="A442" s="552">
        <v>441</v>
      </c>
      <c r="B442" s="552" t="s">
        <v>97</v>
      </c>
      <c r="C442" s="552">
        <v>1</v>
      </c>
      <c r="D442">
        <v>0.01</v>
      </c>
      <c r="E442">
        <v>0.01</v>
      </c>
      <c r="F442" s="411">
        <v>43404.51666666667</v>
      </c>
      <c r="G442">
        <v>1.1341000000000001</v>
      </c>
      <c r="H442" s="411">
        <v>43404.51666666667</v>
      </c>
      <c r="I442">
        <v>1.1341000000000001</v>
      </c>
      <c r="J442" s="403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53">
        <v>5.9722222220443655E-2</v>
      </c>
    </row>
    <row r="443" spans="1:15">
      <c r="A443" s="552">
        <v>442</v>
      </c>
      <c r="B443" s="552" t="s">
        <v>97</v>
      </c>
      <c r="C443" s="552">
        <v>2</v>
      </c>
      <c r="D443">
        <v>0.01</v>
      </c>
      <c r="E443">
        <v>0.02</v>
      </c>
      <c r="F443" s="411">
        <v>43404.59097222222</v>
      </c>
      <c r="G443">
        <v>1.1319999999999999</v>
      </c>
      <c r="H443" s="411">
        <v>43404.686111111114</v>
      </c>
      <c r="I443">
        <v>1.1333</v>
      </c>
      <c r="J443" s="403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53">
        <v>0.12916666666569654</v>
      </c>
    </row>
    <row r="444" spans="1:15">
      <c r="A444" s="552">
        <v>443</v>
      </c>
      <c r="B444" s="552" t="s">
        <v>97</v>
      </c>
      <c r="C444" s="552">
        <v>1</v>
      </c>
      <c r="D444">
        <v>0.01</v>
      </c>
      <c r="E444">
        <v>0.01</v>
      </c>
      <c r="F444" s="411">
        <v>43404.723611111112</v>
      </c>
      <c r="G444">
        <v>1.1315999999999999</v>
      </c>
      <c r="H444" s="411">
        <v>43404.723611111112</v>
      </c>
      <c r="I444">
        <v>1.1315999999999999</v>
      </c>
      <c r="J444" s="403">
        <v>43404.786805555559</v>
      </c>
      <c r="K444">
        <v>1.1304000000000001</v>
      </c>
      <c r="L444">
        <v>0</v>
      </c>
      <c r="M444">
        <v>12</v>
      </c>
      <c r="N444">
        <v>1.2</v>
      </c>
      <c r="O444" s="553">
        <v>6.3194444446708076E-2</v>
      </c>
    </row>
    <row r="445" spans="1:15">
      <c r="A445" s="552">
        <v>444</v>
      </c>
      <c r="B445" s="552" t="s">
        <v>97</v>
      </c>
      <c r="C445" s="552">
        <v>1</v>
      </c>
      <c r="D445">
        <v>0.01</v>
      </c>
      <c r="E445">
        <v>0.01</v>
      </c>
      <c r="F445" s="411">
        <v>43404.836805555555</v>
      </c>
      <c r="G445">
        <v>1.1323000000000001</v>
      </c>
      <c r="H445" s="411">
        <v>43404.836805555555</v>
      </c>
      <c r="I445">
        <v>1.1323000000000001</v>
      </c>
      <c r="J445" s="403">
        <v>43404.915972222225</v>
      </c>
      <c r="K445">
        <v>1.1311</v>
      </c>
      <c r="L445">
        <v>0</v>
      </c>
      <c r="M445">
        <v>12</v>
      </c>
      <c r="N445">
        <v>1.2</v>
      </c>
      <c r="O445" s="553">
        <v>7.9166666670062114E-2</v>
      </c>
    </row>
    <row r="446" spans="1:15">
      <c r="A446" s="552">
        <v>445</v>
      </c>
      <c r="B446" s="552" t="s">
        <v>97</v>
      </c>
      <c r="C446" s="552">
        <v>8</v>
      </c>
      <c r="D446">
        <v>0.09</v>
      </c>
      <c r="E446">
        <v>0.27</v>
      </c>
      <c r="F446" s="411">
        <v>43405.071527777778</v>
      </c>
      <c r="G446">
        <v>1.1328</v>
      </c>
      <c r="H446" s="411">
        <v>43406.449305555558</v>
      </c>
      <c r="I446">
        <v>1.1443000000000001</v>
      </c>
      <c r="J446" s="403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53">
        <v>1.6263888888861402</v>
      </c>
    </row>
    <row r="447" spans="1:15">
      <c r="A447" s="552">
        <v>446</v>
      </c>
      <c r="B447" s="552" t="s">
        <v>96</v>
      </c>
      <c r="C447" s="552">
        <v>1</v>
      </c>
      <c r="D447">
        <v>0.01</v>
      </c>
      <c r="E447">
        <v>0.01</v>
      </c>
      <c r="F447" s="411">
        <v>43405.427083333336</v>
      </c>
      <c r="G447">
        <v>1.1379999999999999</v>
      </c>
      <c r="H447" s="411">
        <v>43405.427083333336</v>
      </c>
      <c r="I447">
        <v>1.1379999999999999</v>
      </c>
      <c r="J447" s="403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53">
        <v>9.6527777772280388E-2</v>
      </c>
    </row>
    <row r="448" spans="1:15">
      <c r="A448" s="552">
        <v>447</v>
      </c>
      <c r="B448" s="552" t="s">
        <v>96</v>
      </c>
      <c r="C448" s="552">
        <v>2</v>
      </c>
      <c r="D448">
        <v>0.01</v>
      </c>
      <c r="E448">
        <v>0.02</v>
      </c>
      <c r="F448" s="411">
        <v>43405.540277777778</v>
      </c>
      <c r="G448">
        <v>1.1398999999999999</v>
      </c>
      <c r="H448" s="411">
        <v>43405.61041666667</v>
      </c>
      <c r="I448">
        <v>1.1386000000000001</v>
      </c>
      <c r="J448" s="403">
        <v>43405.625694444447</v>
      </c>
      <c r="K448">
        <v>1.1405000000000001</v>
      </c>
      <c r="L448">
        <v>13</v>
      </c>
      <c r="M448">
        <v>19</v>
      </c>
      <c r="N448">
        <v>2.5</v>
      </c>
      <c r="O448" s="553">
        <v>8.5416666668606922E-2</v>
      </c>
    </row>
    <row r="449" spans="1:15">
      <c r="A449" s="552">
        <v>448</v>
      </c>
      <c r="B449" s="552" t="s">
        <v>96</v>
      </c>
      <c r="C449" s="552">
        <v>1</v>
      </c>
      <c r="D449">
        <v>0.01</v>
      </c>
      <c r="E449">
        <v>0.01</v>
      </c>
      <c r="F449" s="411">
        <v>43405.629166666666</v>
      </c>
      <c r="G449">
        <v>1.1397999999999999</v>
      </c>
      <c r="H449" s="411">
        <v>43405.629166666666</v>
      </c>
      <c r="I449">
        <v>1.1397999999999999</v>
      </c>
      <c r="J449" s="403">
        <v>43405.638194444444</v>
      </c>
      <c r="K449">
        <v>1.141</v>
      </c>
      <c r="L449">
        <v>0</v>
      </c>
      <c r="M449">
        <v>12</v>
      </c>
      <c r="N449">
        <v>1.2</v>
      </c>
      <c r="O449" s="553">
        <v>9.0277777781011537E-3</v>
      </c>
    </row>
    <row r="450" spans="1:15">
      <c r="A450" s="552">
        <v>449</v>
      </c>
      <c r="B450" s="552" t="s">
        <v>96</v>
      </c>
      <c r="C450" s="552">
        <v>2</v>
      </c>
      <c r="D450">
        <v>0.01</v>
      </c>
      <c r="E450">
        <v>0.02</v>
      </c>
      <c r="F450" s="411">
        <v>43405.651388888888</v>
      </c>
      <c r="G450">
        <v>1.1403000000000001</v>
      </c>
      <c r="H450" s="411">
        <v>43405.729861111111</v>
      </c>
      <c r="I450">
        <v>1.1391</v>
      </c>
      <c r="J450" s="403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53">
        <v>9.7916666665696539E-2</v>
      </c>
    </row>
    <row r="451" spans="1:15">
      <c r="A451" s="552">
        <v>450</v>
      </c>
      <c r="B451" s="552" t="s">
        <v>96</v>
      </c>
      <c r="C451" s="552">
        <v>2</v>
      </c>
      <c r="D451">
        <v>0.01</v>
      </c>
      <c r="E451">
        <v>0.02</v>
      </c>
      <c r="F451" s="411">
        <v>43405.821527777778</v>
      </c>
      <c r="G451">
        <v>1.1409</v>
      </c>
      <c r="H451" s="411">
        <v>43406.089583333334</v>
      </c>
      <c r="I451">
        <v>1.1396999999999999</v>
      </c>
      <c r="J451" s="403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53">
        <v>0.42013888889050577</v>
      </c>
    </row>
    <row r="452" spans="1:15">
      <c r="A452" s="552">
        <v>451</v>
      </c>
      <c r="B452" s="552" t="s">
        <v>96</v>
      </c>
      <c r="C452" s="552">
        <v>1</v>
      </c>
      <c r="D452">
        <v>0.01</v>
      </c>
      <c r="E452">
        <v>0.01</v>
      </c>
      <c r="F452" s="411">
        <v>43406.281944444447</v>
      </c>
      <c r="G452">
        <v>1.1422000000000001</v>
      </c>
      <c r="H452" s="411">
        <v>43406.281944444447</v>
      </c>
      <c r="I452">
        <v>1.1422000000000001</v>
      </c>
      <c r="J452" s="403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53">
        <v>5.7638888887595385E-2</v>
      </c>
    </row>
    <row r="453" spans="1:15">
      <c r="A453" s="552">
        <v>452</v>
      </c>
      <c r="B453" s="552" t="s">
        <v>96</v>
      </c>
      <c r="C453" s="552">
        <v>1</v>
      </c>
      <c r="D453">
        <v>0.01</v>
      </c>
      <c r="E453">
        <v>0.01</v>
      </c>
      <c r="F453" s="411">
        <v>43406.381249999999</v>
      </c>
      <c r="G453">
        <v>1.1432</v>
      </c>
      <c r="H453" s="411">
        <v>43406.381249999999</v>
      </c>
      <c r="I453">
        <v>1.1432</v>
      </c>
      <c r="J453" s="403">
        <v>43406.45</v>
      </c>
      <c r="K453">
        <v>1.1444000000000001</v>
      </c>
      <c r="L453">
        <v>0</v>
      </c>
      <c r="M453">
        <v>12</v>
      </c>
      <c r="N453">
        <v>1.2</v>
      </c>
      <c r="O453" s="553">
        <v>6.8749999998544808E-2</v>
      </c>
    </row>
    <row r="454" spans="1:15">
      <c r="A454" s="552">
        <v>453</v>
      </c>
      <c r="B454" s="552" t="s">
        <v>96</v>
      </c>
      <c r="C454" s="552">
        <v>1</v>
      </c>
      <c r="D454">
        <v>0.01</v>
      </c>
      <c r="E454">
        <v>0.01</v>
      </c>
      <c r="F454" s="411">
        <v>43406.453472222223</v>
      </c>
      <c r="G454">
        <v>1.1442000000000001</v>
      </c>
      <c r="H454" s="411">
        <v>43406.453472222223</v>
      </c>
      <c r="I454">
        <v>1.1442000000000001</v>
      </c>
      <c r="J454" s="403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53">
        <v>4.8611111109494232E-2</v>
      </c>
    </row>
    <row r="455" spans="1:15">
      <c r="A455" s="552">
        <v>454</v>
      </c>
      <c r="B455" s="552" t="s">
        <v>96</v>
      </c>
      <c r="C455" s="552">
        <v>5</v>
      </c>
      <c r="D455">
        <v>0.03</v>
      </c>
      <c r="E455">
        <v>0.08</v>
      </c>
      <c r="F455" s="411">
        <v>43406.549305555556</v>
      </c>
      <c r="G455">
        <v>1.1443000000000001</v>
      </c>
      <c r="H455" s="411">
        <v>43406.705555555556</v>
      </c>
      <c r="I455">
        <v>1.1377999999999999</v>
      </c>
      <c r="J455" s="403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53">
        <v>1.2763888888875954</v>
      </c>
    </row>
    <row r="456" spans="1:15">
      <c r="A456" s="552">
        <v>455</v>
      </c>
      <c r="B456" s="552" t="s">
        <v>97</v>
      </c>
      <c r="C456" s="552">
        <v>2</v>
      </c>
      <c r="D456">
        <v>0.01</v>
      </c>
      <c r="E456">
        <v>0.02</v>
      </c>
      <c r="F456" s="411">
        <v>43406.728472222225</v>
      </c>
      <c r="G456">
        <v>1.1383000000000001</v>
      </c>
      <c r="H456" s="411">
        <v>43406.879166666666</v>
      </c>
      <c r="I456">
        <v>1.1395999999999999</v>
      </c>
      <c r="J456" s="403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53">
        <v>0.70833333332848269</v>
      </c>
    </row>
    <row r="457" spans="1:15">
      <c r="A457" s="552">
        <v>456</v>
      </c>
      <c r="B457" s="552" t="s">
        <v>96</v>
      </c>
      <c r="C457" s="552">
        <v>1</v>
      </c>
      <c r="D457">
        <v>0.01</v>
      </c>
      <c r="E457">
        <v>0.01</v>
      </c>
      <c r="F457" s="411">
        <v>43410.366666666669</v>
      </c>
      <c r="G457">
        <v>1.1406000000000001</v>
      </c>
      <c r="H457" s="411">
        <v>43410.366666666669</v>
      </c>
      <c r="I457">
        <v>1.1406000000000001</v>
      </c>
      <c r="J457" s="403">
        <v>43410.375694444447</v>
      </c>
      <c r="K457">
        <v>1.1417999999999999</v>
      </c>
      <c r="L457">
        <v>0</v>
      </c>
      <c r="M457">
        <v>12</v>
      </c>
      <c r="N457">
        <v>1.2</v>
      </c>
      <c r="O457" s="553">
        <v>9.0277777781011537E-3</v>
      </c>
    </row>
    <row r="458" spans="1:15">
      <c r="A458" s="552">
        <v>457</v>
      </c>
      <c r="B458" s="552" t="s">
        <v>97</v>
      </c>
      <c r="C458" s="552">
        <v>2</v>
      </c>
      <c r="D458">
        <v>0.01</v>
      </c>
      <c r="E458">
        <v>0.02</v>
      </c>
      <c r="F458" s="411">
        <v>43410.372916666667</v>
      </c>
      <c r="G458">
        <v>1.1408</v>
      </c>
      <c r="H458" s="411">
        <v>43410.377083333333</v>
      </c>
      <c r="I458">
        <v>1.1420999999999999</v>
      </c>
      <c r="J458" s="403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53">
        <v>9.3055555553291924E-2</v>
      </c>
    </row>
    <row r="459" spans="1:15">
      <c r="A459" s="552">
        <v>458</v>
      </c>
      <c r="B459" s="552" t="s">
        <v>96</v>
      </c>
      <c r="C459" s="552">
        <v>3</v>
      </c>
      <c r="D459">
        <v>0.01</v>
      </c>
      <c r="E459">
        <v>0.03</v>
      </c>
      <c r="F459" s="411">
        <v>43410.420138888891</v>
      </c>
      <c r="G459">
        <v>1.1422000000000001</v>
      </c>
      <c r="H459" s="411">
        <v>43410.467361111114</v>
      </c>
      <c r="I459">
        <v>1.1396999999999999</v>
      </c>
      <c r="J459" s="403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53">
        <v>0.16527777777810115</v>
      </c>
    </row>
    <row r="460" spans="1:15">
      <c r="A460" s="552">
        <v>459</v>
      </c>
      <c r="B460" s="552" t="s">
        <v>97</v>
      </c>
      <c r="C460" s="552">
        <v>6</v>
      </c>
      <c r="D460">
        <v>0.04</v>
      </c>
      <c r="E460">
        <v>0.12</v>
      </c>
      <c r="F460" s="411">
        <v>43410.530555555553</v>
      </c>
      <c r="G460">
        <v>1.1400999999999999</v>
      </c>
      <c r="H460" s="411">
        <v>43411.083333333336</v>
      </c>
      <c r="I460">
        <v>1.1472</v>
      </c>
      <c r="J460" s="403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53">
        <v>0.56597222222626442</v>
      </c>
    </row>
    <row r="461" spans="1:15">
      <c r="A461" s="552">
        <v>460</v>
      </c>
      <c r="B461" s="552" t="s">
        <v>96</v>
      </c>
      <c r="C461" s="552">
        <v>3</v>
      </c>
      <c r="D461">
        <v>0.01</v>
      </c>
      <c r="E461">
        <v>0.03</v>
      </c>
      <c r="F461" s="411">
        <v>43410.617361111108</v>
      </c>
      <c r="G461">
        <v>1.1433</v>
      </c>
      <c r="H461" s="411">
        <v>43410.81527777778</v>
      </c>
      <c r="I461">
        <v>1.1407</v>
      </c>
      <c r="J461" s="403">
        <v>43411.035416666666</v>
      </c>
      <c r="K461">
        <v>1.1435</v>
      </c>
      <c r="L461">
        <v>26</v>
      </c>
      <c r="M461">
        <v>28</v>
      </c>
      <c r="N461">
        <v>4.04</v>
      </c>
      <c r="O461" s="553">
        <v>0.4180555555576575</v>
      </c>
    </row>
    <row r="462" spans="1:15">
      <c r="A462" s="552">
        <v>461</v>
      </c>
      <c r="B462" s="552" t="s">
        <v>96</v>
      </c>
      <c r="C462" s="552">
        <v>1</v>
      </c>
      <c r="D462">
        <v>0.01</v>
      </c>
      <c r="E462">
        <v>0.01</v>
      </c>
      <c r="F462" s="411">
        <v>43411.076388888891</v>
      </c>
      <c r="G462">
        <v>1.1458999999999999</v>
      </c>
      <c r="H462" s="411">
        <v>43411.076388888891</v>
      </c>
      <c r="I462">
        <v>1.1458999999999999</v>
      </c>
      <c r="J462" s="403">
        <v>43411.083333333336</v>
      </c>
      <c r="K462">
        <v>1.1471</v>
      </c>
      <c r="L462">
        <v>0</v>
      </c>
      <c r="M462">
        <v>12</v>
      </c>
      <c r="N462">
        <v>1.2</v>
      </c>
      <c r="O462" s="553">
        <v>6.9444444452528842E-3</v>
      </c>
    </row>
    <row r="463" spans="1:15">
      <c r="A463" s="552">
        <v>462</v>
      </c>
      <c r="B463" s="552" t="s">
        <v>96</v>
      </c>
      <c r="C463" s="552">
        <v>4</v>
      </c>
      <c r="D463">
        <v>0.02</v>
      </c>
      <c r="E463">
        <v>0.05</v>
      </c>
      <c r="F463" s="411">
        <v>43411.09097222222</v>
      </c>
      <c r="G463">
        <v>1.1451</v>
      </c>
      <c r="H463" s="411">
        <v>43411.1</v>
      </c>
      <c r="I463">
        <v>1.1411</v>
      </c>
      <c r="J463" s="403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53">
        <v>5.7638888887595385E-2</v>
      </c>
    </row>
    <row r="464" spans="1:15">
      <c r="A464" s="552">
        <v>463</v>
      </c>
      <c r="B464" s="552" t="s">
        <v>97</v>
      </c>
      <c r="C464" s="552">
        <v>1</v>
      </c>
      <c r="D464">
        <v>0.01</v>
      </c>
      <c r="E464">
        <v>0.01</v>
      </c>
      <c r="F464" s="411">
        <v>43411.111111111109</v>
      </c>
      <c r="G464">
        <v>1.1427</v>
      </c>
      <c r="H464" s="411">
        <v>43411.111111111109</v>
      </c>
      <c r="I464">
        <v>1.1427</v>
      </c>
      <c r="J464" s="403">
        <v>43411.125694444447</v>
      </c>
      <c r="K464">
        <v>1.1415</v>
      </c>
      <c r="L464">
        <v>0</v>
      </c>
      <c r="M464">
        <v>12</v>
      </c>
      <c r="N464">
        <v>1.2</v>
      </c>
      <c r="O464" s="553">
        <v>1.4583333337213844E-2</v>
      </c>
    </row>
    <row r="465" spans="1:15">
      <c r="A465" s="552">
        <v>464</v>
      </c>
      <c r="B465" s="552" t="s">
        <v>97</v>
      </c>
      <c r="C465" s="552">
        <v>6</v>
      </c>
      <c r="D465">
        <v>0.04</v>
      </c>
      <c r="E465">
        <v>0.12</v>
      </c>
      <c r="F465" s="411">
        <v>43411.145833333336</v>
      </c>
      <c r="G465">
        <v>1.1413</v>
      </c>
      <c r="H465" s="411">
        <v>43411.442361111112</v>
      </c>
      <c r="I465">
        <v>1.1487000000000001</v>
      </c>
      <c r="J465" s="403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53">
        <v>0.65347222222044365</v>
      </c>
    </row>
    <row r="466" spans="1:15">
      <c r="A466" s="552">
        <v>465</v>
      </c>
      <c r="B466" s="552" t="s">
        <v>96</v>
      </c>
      <c r="C466" s="552">
        <v>1</v>
      </c>
      <c r="D466">
        <v>0.01</v>
      </c>
      <c r="E466">
        <v>0.01</v>
      </c>
      <c r="F466" s="411">
        <v>43411.151388888888</v>
      </c>
      <c r="G466">
        <v>1.1419999999999999</v>
      </c>
      <c r="H466" s="411">
        <v>43411.151388888888</v>
      </c>
      <c r="I466">
        <v>1.1419999999999999</v>
      </c>
      <c r="J466" s="403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53">
        <v>6.2499999985448085E-3</v>
      </c>
    </row>
    <row r="467" spans="1:15">
      <c r="A467" s="552">
        <v>466</v>
      </c>
      <c r="B467" s="552" t="s">
        <v>96</v>
      </c>
      <c r="C467" s="552">
        <v>1</v>
      </c>
      <c r="D467">
        <v>0.01</v>
      </c>
      <c r="E467">
        <v>0.01</v>
      </c>
      <c r="F467" s="411">
        <v>43411.178472222222</v>
      </c>
      <c r="G467">
        <v>1.1440999999999999</v>
      </c>
      <c r="H467" s="411">
        <v>43411.178472222222</v>
      </c>
      <c r="I467">
        <v>1.1440999999999999</v>
      </c>
      <c r="J467" s="403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53">
        <v>2.5694444448163267E-2</v>
      </c>
    </row>
    <row r="468" spans="1:15">
      <c r="A468" s="552">
        <v>467</v>
      </c>
      <c r="B468" s="552" t="s">
        <v>96</v>
      </c>
      <c r="C468" s="552">
        <v>3</v>
      </c>
      <c r="D468">
        <v>0.01</v>
      </c>
      <c r="E468">
        <v>0.03</v>
      </c>
      <c r="F468" s="411">
        <v>43411.230555555558</v>
      </c>
      <c r="G468">
        <v>1.1465000000000001</v>
      </c>
      <c r="H468" s="411">
        <v>43411.324305555558</v>
      </c>
      <c r="I468">
        <v>1.1439999999999999</v>
      </c>
      <c r="J468" s="403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53">
        <v>0.12569444443943212</v>
      </c>
    </row>
    <row r="469" spans="1:15">
      <c r="A469" s="552">
        <v>468</v>
      </c>
      <c r="B469" s="552" t="s">
        <v>96</v>
      </c>
      <c r="C469" s="552">
        <v>1</v>
      </c>
      <c r="D469">
        <v>0.01</v>
      </c>
      <c r="E469">
        <v>0.01</v>
      </c>
      <c r="F469" s="411">
        <v>43411.36041666667</v>
      </c>
      <c r="G469">
        <v>1.1457999999999999</v>
      </c>
      <c r="H469" s="411">
        <v>43411.36041666667</v>
      </c>
      <c r="I469">
        <v>1.1457999999999999</v>
      </c>
      <c r="J469" s="403">
        <v>43411.386805555558</v>
      </c>
      <c r="K469">
        <v>1.147</v>
      </c>
      <c r="L469">
        <v>0</v>
      </c>
      <c r="M469">
        <v>12</v>
      </c>
      <c r="N469">
        <v>1.2</v>
      </c>
      <c r="O469" s="553">
        <v>2.6388888887595385E-2</v>
      </c>
    </row>
    <row r="470" spans="1:15">
      <c r="A470" s="552">
        <v>469</v>
      </c>
      <c r="B470" s="552" t="s">
        <v>96</v>
      </c>
      <c r="C470" s="552">
        <v>1</v>
      </c>
      <c r="D470">
        <v>0.01</v>
      </c>
      <c r="E470">
        <v>0.01</v>
      </c>
      <c r="F470" s="411">
        <v>43411.411111111112</v>
      </c>
      <c r="G470">
        <v>1.1467000000000001</v>
      </c>
      <c r="H470" s="411">
        <v>43411.411111111112</v>
      </c>
      <c r="I470">
        <v>1.1467000000000001</v>
      </c>
      <c r="J470" s="403">
        <v>43411.422222222223</v>
      </c>
      <c r="K470">
        <v>1.1478999999999999</v>
      </c>
      <c r="L470">
        <v>0</v>
      </c>
      <c r="M470">
        <v>12</v>
      </c>
      <c r="N470">
        <v>1.2</v>
      </c>
      <c r="O470" s="553">
        <v>1.1111111110949423E-2</v>
      </c>
    </row>
    <row r="471" spans="1:15">
      <c r="A471" s="552">
        <v>470</v>
      </c>
      <c r="B471" s="552" t="s">
        <v>96</v>
      </c>
      <c r="C471" s="552">
        <v>12</v>
      </c>
      <c r="D471">
        <v>0.52</v>
      </c>
      <c r="E471">
        <v>1.4400000000000002</v>
      </c>
      <c r="F471" s="411">
        <v>43411.507638888892</v>
      </c>
      <c r="G471">
        <v>1.1492</v>
      </c>
      <c r="H471" s="411">
        <v>43416.924305555556</v>
      </c>
      <c r="I471">
        <v>1.1228</v>
      </c>
      <c r="J471" s="403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53">
        <v>5.1541666666671517</v>
      </c>
    </row>
    <row r="472" spans="1:15">
      <c r="A472" s="552">
        <v>471</v>
      </c>
      <c r="B472" s="552" t="s">
        <v>97</v>
      </c>
      <c r="C472" s="552">
        <v>1</v>
      </c>
      <c r="D472">
        <v>0.01</v>
      </c>
      <c r="E472">
        <v>0.01</v>
      </c>
      <c r="F472" s="411">
        <v>43411.962500000001</v>
      </c>
      <c r="G472">
        <v>1.1432</v>
      </c>
      <c r="H472" s="411">
        <v>43411.962500000001</v>
      </c>
      <c r="I472">
        <v>1.1432</v>
      </c>
      <c r="J472" s="403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53">
        <v>0.37569444443943212</v>
      </c>
    </row>
    <row r="473" spans="1:15">
      <c r="A473" s="552">
        <v>472</v>
      </c>
      <c r="B473" s="552" t="s">
        <v>97</v>
      </c>
      <c r="C473" s="552">
        <v>2</v>
      </c>
      <c r="D473">
        <v>0.01</v>
      </c>
      <c r="E473">
        <v>0.02</v>
      </c>
      <c r="F473" s="411">
        <v>43412.357638888891</v>
      </c>
      <c r="G473">
        <v>1.1425000000000001</v>
      </c>
      <c r="H473" s="411">
        <v>43412.377083333333</v>
      </c>
      <c r="I473">
        <v>1.1437999999999999</v>
      </c>
      <c r="J473" s="403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53">
        <v>6.9444444445252884E-2</v>
      </c>
    </row>
    <row r="474" spans="1:15">
      <c r="A474" s="552">
        <v>473</v>
      </c>
      <c r="B474" s="552" t="s">
        <v>97</v>
      </c>
      <c r="C474" s="552">
        <v>1</v>
      </c>
      <c r="D474">
        <v>0.01</v>
      </c>
      <c r="E474">
        <v>0.01</v>
      </c>
      <c r="F474" s="411">
        <v>43412.435416666667</v>
      </c>
      <c r="G474">
        <v>1.1422000000000001</v>
      </c>
      <c r="H474" s="411">
        <v>43412.435416666667</v>
      </c>
      <c r="I474">
        <v>1.1422000000000001</v>
      </c>
      <c r="J474" s="403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53">
        <v>8.7500000001455192E-2</v>
      </c>
    </row>
    <row r="475" spans="1:15">
      <c r="A475" s="552">
        <v>474</v>
      </c>
      <c r="B475" s="552" t="s">
        <v>97</v>
      </c>
      <c r="C475" s="552">
        <v>3</v>
      </c>
      <c r="D475">
        <v>0.01</v>
      </c>
      <c r="E475">
        <v>0.03</v>
      </c>
      <c r="F475" s="411">
        <v>43412.546527777777</v>
      </c>
      <c r="G475">
        <v>1.1415999999999999</v>
      </c>
      <c r="H475" s="411">
        <v>43412.681250000001</v>
      </c>
      <c r="I475">
        <v>1.1442000000000001</v>
      </c>
      <c r="J475" s="403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53">
        <v>0.16875000000436557</v>
      </c>
    </row>
    <row r="476" spans="1:15">
      <c r="A476" s="552">
        <v>475</v>
      </c>
      <c r="B476" s="552" t="s">
        <v>97</v>
      </c>
      <c r="C476" s="552">
        <v>1</v>
      </c>
      <c r="D476">
        <v>0.01</v>
      </c>
      <c r="E476">
        <v>0.01</v>
      </c>
      <c r="F476" s="411">
        <v>43412.835416666669</v>
      </c>
      <c r="G476">
        <v>1.1408</v>
      </c>
      <c r="H476" s="411">
        <v>43412.835416666669</v>
      </c>
      <c r="I476">
        <v>1.1408</v>
      </c>
      <c r="J476" s="403">
        <v>43412.836111111108</v>
      </c>
      <c r="K476">
        <v>1.1395999999999999</v>
      </c>
      <c r="L476">
        <v>0</v>
      </c>
      <c r="M476">
        <v>12</v>
      </c>
      <c r="N476">
        <v>1.2</v>
      </c>
      <c r="O476" s="553">
        <v>6.9444443943211809E-4</v>
      </c>
    </row>
    <row r="477" spans="1:15">
      <c r="A477" s="552">
        <v>476</v>
      </c>
      <c r="B477" s="552" t="s">
        <v>97</v>
      </c>
      <c r="C477" s="552">
        <v>1</v>
      </c>
      <c r="D477">
        <v>0.01</v>
      </c>
      <c r="E477">
        <v>0.01</v>
      </c>
      <c r="F477" s="411">
        <v>43412.840277777781</v>
      </c>
      <c r="G477">
        <v>1.1384000000000001</v>
      </c>
      <c r="H477" s="411">
        <v>43412.840277777781</v>
      </c>
      <c r="I477">
        <v>1.1384000000000001</v>
      </c>
      <c r="J477" s="403">
        <v>43412.843055555553</v>
      </c>
      <c r="K477">
        <v>1.1372</v>
      </c>
      <c r="L477">
        <v>0</v>
      </c>
      <c r="M477">
        <v>12</v>
      </c>
      <c r="N477">
        <v>1.2</v>
      </c>
      <c r="O477" s="553">
        <v>2.7777777722803876E-3</v>
      </c>
    </row>
    <row r="478" spans="1:15">
      <c r="A478" s="552">
        <v>477</v>
      </c>
      <c r="B478" s="552" t="s">
        <v>97</v>
      </c>
      <c r="C478" s="552">
        <v>1</v>
      </c>
      <c r="D478">
        <v>0.01</v>
      </c>
      <c r="E478">
        <v>0.01</v>
      </c>
      <c r="F478" s="411">
        <v>43412.845138888886</v>
      </c>
      <c r="G478">
        <v>1.1377999999999999</v>
      </c>
      <c r="H478" s="411">
        <v>43412.845138888886</v>
      </c>
      <c r="I478">
        <v>1.1377999999999999</v>
      </c>
      <c r="J478" s="403">
        <v>43412.862500000003</v>
      </c>
      <c r="K478">
        <v>1.1366000000000001</v>
      </c>
      <c r="L478">
        <v>0</v>
      </c>
      <c r="M478">
        <v>12</v>
      </c>
      <c r="N478">
        <v>1.2</v>
      </c>
      <c r="O478" s="553">
        <v>1.7361111116770189E-2</v>
      </c>
    </row>
    <row r="479" spans="1:15">
      <c r="A479" s="552">
        <v>478</v>
      </c>
      <c r="B479" s="552" t="s">
        <v>97</v>
      </c>
      <c r="C479" s="552">
        <v>1</v>
      </c>
      <c r="D479">
        <v>0.01</v>
      </c>
      <c r="E479">
        <v>0.01</v>
      </c>
      <c r="F479" s="411">
        <v>43412.881944444445</v>
      </c>
      <c r="G479">
        <v>1.1364000000000001</v>
      </c>
      <c r="H479" s="411">
        <v>43412.881944444445</v>
      </c>
      <c r="I479">
        <v>1.1364000000000001</v>
      </c>
      <c r="J479" s="403">
        <v>43413.194444444445</v>
      </c>
      <c r="K479">
        <v>1.1352</v>
      </c>
      <c r="L479">
        <v>0</v>
      </c>
      <c r="M479">
        <v>12</v>
      </c>
      <c r="N479">
        <v>1.22</v>
      </c>
      <c r="O479" s="553">
        <v>0.3125</v>
      </c>
    </row>
    <row r="480" spans="1:15">
      <c r="A480" s="552">
        <v>479</v>
      </c>
      <c r="B480" s="552" t="s">
        <v>97</v>
      </c>
      <c r="C480" s="552">
        <v>1</v>
      </c>
      <c r="D480">
        <v>0.01</v>
      </c>
      <c r="E480">
        <v>0.01</v>
      </c>
      <c r="F480" s="411">
        <v>43413.352777777778</v>
      </c>
      <c r="G480">
        <v>1.1345000000000001</v>
      </c>
      <c r="H480" s="411">
        <v>43413.352777777778</v>
      </c>
      <c r="I480">
        <v>1.1345000000000001</v>
      </c>
      <c r="J480" s="403">
        <v>43413.37777777778</v>
      </c>
      <c r="K480">
        <v>1.1333</v>
      </c>
      <c r="L480">
        <v>0</v>
      </c>
      <c r="M480">
        <v>12</v>
      </c>
      <c r="N480">
        <v>1.2</v>
      </c>
      <c r="O480" s="553">
        <v>2.5000000001455192E-2</v>
      </c>
    </row>
    <row r="481" spans="1:15">
      <c r="A481" s="552">
        <v>480</v>
      </c>
      <c r="B481" s="552" t="s">
        <v>97</v>
      </c>
      <c r="C481" s="552">
        <v>2</v>
      </c>
      <c r="D481">
        <v>0.01</v>
      </c>
      <c r="E481">
        <v>0.02</v>
      </c>
      <c r="F481" s="411">
        <v>43413.380555555559</v>
      </c>
      <c r="G481">
        <v>1.1338999999999999</v>
      </c>
      <c r="H481" s="411">
        <v>43413.525000000001</v>
      </c>
      <c r="I481">
        <v>1.1351</v>
      </c>
      <c r="J481" s="403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53">
        <v>0.22499999999854481</v>
      </c>
    </row>
    <row r="482" spans="1:15">
      <c r="A482" s="552">
        <v>481</v>
      </c>
      <c r="B482" s="552" t="s">
        <v>97</v>
      </c>
      <c r="C482" s="552">
        <v>2</v>
      </c>
      <c r="D482">
        <v>0.01</v>
      </c>
      <c r="E482">
        <v>0.02</v>
      </c>
      <c r="F482" s="411">
        <v>43413.613194444442</v>
      </c>
      <c r="G482">
        <v>1.1337999999999999</v>
      </c>
      <c r="H482" s="411">
        <v>43413.625694444447</v>
      </c>
      <c r="I482">
        <v>1.135</v>
      </c>
      <c r="J482" s="403">
        <v>43413.73541666667</v>
      </c>
      <c r="K482">
        <v>1.1332</v>
      </c>
      <c r="L482">
        <v>12</v>
      </c>
      <c r="M482">
        <v>18</v>
      </c>
      <c r="N482">
        <v>2.4</v>
      </c>
      <c r="O482" s="553">
        <v>0.12222222222771961</v>
      </c>
    </row>
    <row r="483" spans="1:15">
      <c r="A483" s="552">
        <v>482</v>
      </c>
      <c r="B483" s="552" t="s">
        <v>97</v>
      </c>
      <c r="C483" s="552">
        <v>2</v>
      </c>
      <c r="D483">
        <v>0.01</v>
      </c>
      <c r="E483">
        <v>0.02</v>
      </c>
      <c r="F483" s="411">
        <v>43413.756249999999</v>
      </c>
      <c r="G483">
        <v>1.1319999999999999</v>
      </c>
      <c r="H483" s="411">
        <v>43413.782638888886</v>
      </c>
      <c r="I483">
        <v>1.1332</v>
      </c>
      <c r="J483" s="403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53">
        <v>0.50416666666569654</v>
      </c>
    </row>
    <row r="484" spans="1:15">
      <c r="A484" s="552">
        <v>483</v>
      </c>
      <c r="B484" s="552" t="s">
        <v>97</v>
      </c>
      <c r="C484" s="552">
        <v>1</v>
      </c>
      <c r="D484">
        <v>0.01</v>
      </c>
      <c r="E484">
        <v>0.01</v>
      </c>
      <c r="F484" s="411">
        <v>43416.324305555558</v>
      </c>
      <c r="G484">
        <v>1.1278999999999999</v>
      </c>
      <c r="H484" s="411">
        <v>43416.324305555558</v>
      </c>
      <c r="I484">
        <v>1.1278999999999999</v>
      </c>
      <c r="J484" s="403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53">
        <v>4.3749999997089617E-2</v>
      </c>
    </row>
    <row r="485" spans="1:15">
      <c r="A485" s="552">
        <v>484</v>
      </c>
      <c r="B485" s="552" t="s">
        <v>97</v>
      </c>
      <c r="C485" s="552">
        <v>3</v>
      </c>
      <c r="D485">
        <v>0.01</v>
      </c>
      <c r="E485">
        <v>0.03</v>
      </c>
      <c r="F485" s="411">
        <v>43416.399305555555</v>
      </c>
      <c r="G485">
        <v>1.1249</v>
      </c>
      <c r="H485" s="411">
        <v>43416.62222222222</v>
      </c>
      <c r="I485">
        <v>1.1274999999999999</v>
      </c>
      <c r="J485" s="403">
        <v>43416.716666666667</v>
      </c>
      <c r="K485">
        <v>1.1249</v>
      </c>
      <c r="L485">
        <v>26</v>
      </c>
      <c r="M485">
        <v>26</v>
      </c>
      <c r="N485">
        <v>3.8</v>
      </c>
      <c r="O485" s="553">
        <v>0.31736111111240461</v>
      </c>
    </row>
    <row r="486" spans="1:15">
      <c r="A486" s="552">
        <v>485</v>
      </c>
      <c r="B486" s="552" t="s">
        <v>97</v>
      </c>
      <c r="C486" s="552">
        <v>1</v>
      </c>
      <c r="D486">
        <v>0.01</v>
      </c>
      <c r="E486">
        <v>0.01</v>
      </c>
      <c r="F486" s="411">
        <v>43416.728472222225</v>
      </c>
      <c r="G486">
        <v>1.1246</v>
      </c>
      <c r="H486" s="411">
        <v>43416.728472222225</v>
      </c>
      <c r="I486">
        <v>1.1246</v>
      </c>
      <c r="J486" s="403">
        <v>43416.916666666664</v>
      </c>
      <c r="K486">
        <v>1.1234</v>
      </c>
      <c r="L486">
        <v>0</v>
      </c>
      <c r="M486">
        <v>12</v>
      </c>
      <c r="N486">
        <v>1.2</v>
      </c>
      <c r="O486" s="553">
        <v>0.18819444443943212</v>
      </c>
    </row>
    <row r="487" spans="1:15">
      <c r="A487" s="552">
        <v>486</v>
      </c>
      <c r="B487" s="552" t="s">
        <v>97</v>
      </c>
      <c r="C487" s="552">
        <v>3</v>
      </c>
      <c r="D487">
        <v>0.01</v>
      </c>
      <c r="E487">
        <v>0.03</v>
      </c>
      <c r="F487" s="411">
        <v>43417.081944444442</v>
      </c>
      <c r="G487">
        <v>1.1227</v>
      </c>
      <c r="H487" s="411">
        <v>43417.338888888888</v>
      </c>
      <c r="I487">
        <v>1.1254999999999999</v>
      </c>
      <c r="J487" s="403">
        <v>43417.379166666666</v>
      </c>
      <c r="K487">
        <v>1.1228</v>
      </c>
      <c r="L487">
        <v>28</v>
      </c>
      <c r="M487">
        <v>27</v>
      </c>
      <c r="N487">
        <v>3.8</v>
      </c>
      <c r="O487" s="553">
        <v>0.29722222222335404</v>
      </c>
    </row>
    <row r="488" spans="1:15">
      <c r="A488" s="552">
        <v>487</v>
      </c>
      <c r="B488" s="552" t="s">
        <v>97</v>
      </c>
      <c r="C488" s="552">
        <v>2</v>
      </c>
      <c r="D488">
        <v>0.01</v>
      </c>
      <c r="E488">
        <v>0.02</v>
      </c>
      <c r="F488" s="411">
        <v>43417.390277777777</v>
      </c>
      <c r="G488">
        <v>1.1231</v>
      </c>
      <c r="H488" s="411">
        <v>43417.400694444441</v>
      </c>
      <c r="I488">
        <v>1.1246</v>
      </c>
      <c r="J488" s="403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53">
        <v>7.0833333331393078E-2</v>
      </c>
    </row>
    <row r="489" spans="1:15">
      <c r="A489" s="552">
        <v>488</v>
      </c>
      <c r="B489" s="552" t="s">
        <v>97</v>
      </c>
      <c r="C489" s="552">
        <v>8</v>
      </c>
      <c r="D489">
        <v>0.09</v>
      </c>
      <c r="E489">
        <v>0.27</v>
      </c>
      <c r="F489" s="411">
        <v>43417.463888888888</v>
      </c>
      <c r="G489">
        <v>1.1229</v>
      </c>
      <c r="H489" s="411">
        <v>43419.381944444445</v>
      </c>
      <c r="I489">
        <v>1.1347</v>
      </c>
      <c r="J489" s="403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53">
        <v>1.9868055555562023</v>
      </c>
    </row>
    <row r="490" spans="1:15">
      <c r="A490" s="552">
        <v>489</v>
      </c>
      <c r="B490" s="552" t="s">
        <v>96</v>
      </c>
      <c r="C490" s="552">
        <v>4</v>
      </c>
      <c r="D490">
        <v>0.02</v>
      </c>
      <c r="E490">
        <v>0.05</v>
      </c>
      <c r="F490" s="411">
        <v>43418.665277777778</v>
      </c>
      <c r="G490">
        <v>1.1335</v>
      </c>
      <c r="H490" s="411">
        <v>43418.779166666667</v>
      </c>
      <c r="I490">
        <v>1.1289</v>
      </c>
      <c r="J490" s="403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53">
        <v>0.17777777777519077</v>
      </c>
    </row>
    <row r="491" spans="1:15">
      <c r="A491" s="552">
        <v>490</v>
      </c>
      <c r="B491" s="552" t="s">
        <v>96</v>
      </c>
      <c r="C491" s="552">
        <v>2</v>
      </c>
      <c r="D491">
        <v>0.01</v>
      </c>
      <c r="E491">
        <v>0.02</v>
      </c>
      <c r="F491" s="411">
        <v>43418.845833333333</v>
      </c>
      <c r="G491">
        <v>1.1322000000000001</v>
      </c>
      <c r="H491" s="411">
        <v>43418.849305555559</v>
      </c>
      <c r="I491">
        <v>1.1309</v>
      </c>
      <c r="J491" s="403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53">
        <v>1.4583333337213844E-2</v>
      </c>
    </row>
    <row r="492" spans="1:15">
      <c r="A492" s="552">
        <v>491</v>
      </c>
      <c r="B492" s="552" t="s">
        <v>96</v>
      </c>
      <c r="C492" s="552">
        <v>3</v>
      </c>
      <c r="D492">
        <v>0.01</v>
      </c>
      <c r="E492">
        <v>0.03</v>
      </c>
      <c r="F492" s="411">
        <v>43418.872916666667</v>
      </c>
      <c r="G492">
        <v>1.1334</v>
      </c>
      <c r="H492" s="411">
        <v>43418.947916666664</v>
      </c>
      <c r="I492">
        <v>1.1308</v>
      </c>
      <c r="J492" s="403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53">
        <v>0.36388888888905058</v>
      </c>
    </row>
    <row r="493" spans="1:15">
      <c r="A493" s="552">
        <v>492</v>
      </c>
      <c r="B493" s="552" t="s">
        <v>96</v>
      </c>
      <c r="C493" s="552">
        <v>1</v>
      </c>
      <c r="D493">
        <v>0.01</v>
      </c>
      <c r="E493">
        <v>0.01</v>
      </c>
      <c r="F493" s="411">
        <v>43419.335416666669</v>
      </c>
      <c r="G493">
        <v>1.1335999999999999</v>
      </c>
      <c r="H493" s="411">
        <v>43419.335416666669</v>
      </c>
      <c r="I493">
        <v>1.1335999999999999</v>
      </c>
      <c r="J493" s="403">
        <v>43419.381944444445</v>
      </c>
      <c r="K493">
        <v>1.135</v>
      </c>
      <c r="L493">
        <v>0</v>
      </c>
      <c r="M493">
        <v>14</v>
      </c>
      <c r="N493">
        <v>1.4</v>
      </c>
      <c r="O493" s="553">
        <v>4.6527777776645962E-2</v>
      </c>
    </row>
    <row r="494" spans="1:15">
      <c r="A494" s="552">
        <v>493</v>
      </c>
      <c r="B494" s="552" t="s">
        <v>96</v>
      </c>
      <c r="C494" s="552">
        <v>5</v>
      </c>
      <c r="D494">
        <v>0.03</v>
      </c>
      <c r="E494">
        <v>0.08</v>
      </c>
      <c r="F494" s="411">
        <v>43419.384722222225</v>
      </c>
      <c r="G494">
        <v>1.1345000000000001</v>
      </c>
      <c r="H494" s="411">
        <v>43419.45416666667</v>
      </c>
      <c r="I494">
        <v>1.1288</v>
      </c>
      <c r="J494" s="403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53">
        <v>0.35208333333139308</v>
      </c>
    </row>
    <row r="495" spans="1:15">
      <c r="A495" s="552">
        <v>494</v>
      </c>
      <c r="B495" s="552" t="s">
        <v>97</v>
      </c>
      <c r="C495" s="552">
        <v>10</v>
      </c>
      <c r="D495">
        <v>0.2</v>
      </c>
      <c r="E495">
        <v>0.60000000000000009</v>
      </c>
      <c r="F495" s="411">
        <v>43419.474305555559</v>
      </c>
      <c r="G495">
        <v>1.1284000000000001</v>
      </c>
      <c r="H495" s="411">
        <v>43423.6875</v>
      </c>
      <c r="I495">
        <v>1.1460999999999999</v>
      </c>
      <c r="J495" s="403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53">
        <v>3.1937499999985448</v>
      </c>
    </row>
    <row r="496" spans="1:15">
      <c r="A496" s="552">
        <v>495</v>
      </c>
      <c r="B496" s="552" t="s">
        <v>96</v>
      </c>
      <c r="C496" s="552">
        <v>1</v>
      </c>
      <c r="D496">
        <v>0.01</v>
      </c>
      <c r="E496">
        <v>0.01</v>
      </c>
      <c r="F496" s="411">
        <v>43419.785416666666</v>
      </c>
      <c r="G496">
        <v>1.1323000000000001</v>
      </c>
      <c r="H496" s="411">
        <v>43419.785416666666</v>
      </c>
      <c r="I496">
        <v>1.1323000000000001</v>
      </c>
      <c r="J496" s="403">
        <v>43419.813194444447</v>
      </c>
      <c r="K496">
        <v>1.1335</v>
      </c>
      <c r="L496">
        <v>0</v>
      </c>
      <c r="M496">
        <v>12</v>
      </c>
      <c r="N496">
        <v>1.2</v>
      </c>
      <c r="O496" s="553">
        <v>2.7777777781011537E-2</v>
      </c>
    </row>
    <row r="497" spans="1:15">
      <c r="A497" s="552">
        <v>496</v>
      </c>
      <c r="B497" s="552" t="s">
        <v>96</v>
      </c>
      <c r="C497" s="552">
        <v>2</v>
      </c>
      <c r="D497">
        <v>0.01</v>
      </c>
      <c r="E497">
        <v>0.02</v>
      </c>
      <c r="F497" s="411">
        <v>43419.82708333333</v>
      </c>
      <c r="G497">
        <v>1.1331</v>
      </c>
      <c r="H497" s="411">
        <v>43419.833333333336</v>
      </c>
      <c r="I497">
        <v>1.1318999999999999</v>
      </c>
      <c r="J497" s="403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53">
        <v>2.0138888889050577E-2</v>
      </c>
    </row>
    <row r="498" spans="1:15">
      <c r="A498" s="552">
        <v>497</v>
      </c>
      <c r="B498" s="552" t="s">
        <v>96</v>
      </c>
      <c r="C498" s="552">
        <v>3</v>
      </c>
      <c r="D498">
        <v>0.01</v>
      </c>
      <c r="E498">
        <v>0.03</v>
      </c>
      <c r="F498" s="411">
        <v>43419.85833333333</v>
      </c>
      <c r="G498">
        <v>1.1355999999999999</v>
      </c>
      <c r="H498" s="411">
        <v>43419.944444444445</v>
      </c>
      <c r="I498">
        <v>1.1326000000000001</v>
      </c>
      <c r="J498" s="403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53">
        <v>0.5</v>
      </c>
    </row>
    <row r="499" spans="1:15">
      <c r="A499" s="552">
        <v>498</v>
      </c>
      <c r="B499" s="552" t="s">
        <v>96</v>
      </c>
      <c r="C499" s="552">
        <v>2</v>
      </c>
      <c r="D499">
        <v>0.01</v>
      </c>
      <c r="E499">
        <v>0.02</v>
      </c>
      <c r="F499" s="411">
        <v>43420.361805555556</v>
      </c>
      <c r="G499">
        <v>1.1351</v>
      </c>
      <c r="H499" s="411">
        <v>43420.372916666667</v>
      </c>
      <c r="I499">
        <v>1.1338999999999999</v>
      </c>
      <c r="J499" s="403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53">
        <v>2.2222222221898846E-2</v>
      </c>
    </row>
    <row r="500" spans="1:15">
      <c r="A500" s="552">
        <v>499</v>
      </c>
      <c r="B500" s="552" t="s">
        <v>96</v>
      </c>
      <c r="C500" s="552">
        <v>3</v>
      </c>
      <c r="D500">
        <v>0.01</v>
      </c>
      <c r="E500">
        <v>0.03</v>
      </c>
      <c r="F500" s="411">
        <v>43420.402777777781</v>
      </c>
      <c r="G500">
        <v>1.1355999999999999</v>
      </c>
      <c r="H500" s="411">
        <v>43420.479861111111</v>
      </c>
      <c r="I500">
        <v>1.133</v>
      </c>
      <c r="J500" s="403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53">
        <v>0.20624999999563443</v>
      </c>
    </row>
    <row r="501" spans="1:15">
      <c r="A501" s="552">
        <v>500</v>
      </c>
      <c r="B501" s="552" t="s">
        <v>96</v>
      </c>
      <c r="C501" s="552">
        <v>1</v>
      </c>
      <c r="D501">
        <v>0.01</v>
      </c>
      <c r="E501">
        <v>0.01</v>
      </c>
      <c r="F501" s="411">
        <v>43420.634722222225</v>
      </c>
      <c r="G501">
        <v>1.1395999999999999</v>
      </c>
      <c r="H501" s="411">
        <v>43420.634722222225</v>
      </c>
      <c r="I501">
        <v>1.1395999999999999</v>
      </c>
      <c r="J501" s="403">
        <v>43420.642361111109</v>
      </c>
      <c r="K501">
        <v>1.1408</v>
      </c>
      <c r="L501">
        <v>0</v>
      </c>
      <c r="M501">
        <v>12</v>
      </c>
      <c r="N501">
        <v>1.2</v>
      </c>
      <c r="O501" s="553">
        <v>7.6388888846850023E-3</v>
      </c>
    </row>
    <row r="502" spans="1:15">
      <c r="A502" s="552">
        <v>501</v>
      </c>
      <c r="B502" s="552" t="s">
        <v>96</v>
      </c>
      <c r="C502" s="552">
        <v>2</v>
      </c>
      <c r="D502">
        <v>0.01</v>
      </c>
      <c r="E502">
        <v>0.02</v>
      </c>
      <c r="F502" s="411">
        <v>43420.65</v>
      </c>
      <c r="G502">
        <v>1.1407</v>
      </c>
      <c r="H502" s="411">
        <v>43420.695138888892</v>
      </c>
      <c r="I502">
        <v>1.1395</v>
      </c>
      <c r="J502" s="403">
        <v>43420.765277777777</v>
      </c>
      <c r="K502">
        <v>1.1413</v>
      </c>
      <c r="L502">
        <v>12</v>
      </c>
      <c r="M502">
        <v>18</v>
      </c>
      <c r="N502">
        <v>2.4</v>
      </c>
      <c r="O502" s="553">
        <v>0.11527777777519077</v>
      </c>
    </row>
    <row r="503" spans="1:15">
      <c r="A503" s="552">
        <v>502</v>
      </c>
      <c r="B503" s="552" t="s">
        <v>96</v>
      </c>
      <c r="C503" s="552">
        <v>2</v>
      </c>
      <c r="D503">
        <v>0.01</v>
      </c>
      <c r="E503">
        <v>0.02</v>
      </c>
      <c r="F503" s="411">
        <v>43420.77847222222</v>
      </c>
      <c r="G503">
        <v>1.1414</v>
      </c>
      <c r="H503" s="411">
        <v>43423.226388888892</v>
      </c>
      <c r="I503">
        <v>1.1400999999999999</v>
      </c>
      <c r="J503" s="403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53">
        <v>0.6055555555576575</v>
      </c>
    </row>
    <row r="504" spans="1:15">
      <c r="A504" s="552">
        <v>503</v>
      </c>
      <c r="B504" s="552" t="s">
        <v>96</v>
      </c>
      <c r="C504" s="552">
        <v>1</v>
      </c>
      <c r="D504">
        <v>0.01</v>
      </c>
      <c r="E504">
        <v>0.01</v>
      </c>
      <c r="F504" s="411">
        <v>43423.488194444442</v>
      </c>
      <c r="G504">
        <v>1.1420999999999999</v>
      </c>
      <c r="H504" s="411">
        <v>43423.488194444442</v>
      </c>
      <c r="I504">
        <v>1.1420999999999999</v>
      </c>
      <c r="J504" s="403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53">
        <v>4.9305555556202307E-2</v>
      </c>
    </row>
    <row r="505" spans="1:15">
      <c r="A505" s="552">
        <v>504</v>
      </c>
      <c r="B505" s="552" t="s">
        <v>96</v>
      </c>
      <c r="C505" s="552">
        <v>1</v>
      </c>
      <c r="D505">
        <v>0.01</v>
      </c>
      <c r="E505">
        <v>0.01</v>
      </c>
      <c r="F505" s="411">
        <v>43423.654861111114</v>
      </c>
      <c r="G505">
        <v>1.1431</v>
      </c>
      <c r="H505" s="411">
        <v>43423.654861111114</v>
      </c>
      <c r="I505">
        <v>1.1431</v>
      </c>
      <c r="J505" s="403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53">
        <v>2.0833333328482695E-2</v>
      </c>
    </row>
    <row r="506" spans="1:15">
      <c r="A506" s="552">
        <v>505</v>
      </c>
      <c r="B506" s="552" t="s">
        <v>96</v>
      </c>
      <c r="C506" s="552">
        <v>1</v>
      </c>
      <c r="D506">
        <v>0.01</v>
      </c>
      <c r="E506">
        <v>0.01</v>
      </c>
      <c r="F506" s="411">
        <v>43423.747916666667</v>
      </c>
      <c r="G506">
        <v>1.1447000000000001</v>
      </c>
      <c r="H506" s="411">
        <v>43423.747916666667</v>
      </c>
      <c r="I506">
        <v>1.1447000000000001</v>
      </c>
      <c r="J506" s="403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53">
        <v>0.60763888889050577</v>
      </c>
    </row>
    <row r="507" spans="1:15">
      <c r="A507" s="552">
        <v>506</v>
      </c>
      <c r="B507" s="552" t="s">
        <v>96</v>
      </c>
      <c r="C507" s="552">
        <v>7</v>
      </c>
      <c r="D507">
        <v>0.06</v>
      </c>
      <c r="E507">
        <v>0.18</v>
      </c>
      <c r="F507" s="411">
        <v>43424.402777777781</v>
      </c>
      <c r="G507">
        <v>1.1454</v>
      </c>
      <c r="H507" s="411">
        <v>43424.81527777778</v>
      </c>
      <c r="I507">
        <v>1.1361000000000001</v>
      </c>
      <c r="J507" s="403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53">
        <v>1.0062499999985448</v>
      </c>
    </row>
    <row r="508" spans="1:15">
      <c r="A508" s="552">
        <v>507</v>
      </c>
      <c r="B508" s="552" t="s">
        <v>97</v>
      </c>
      <c r="C508" s="552">
        <v>2</v>
      </c>
      <c r="D508">
        <v>0.01</v>
      </c>
      <c r="E508">
        <v>0.02</v>
      </c>
      <c r="F508" s="411">
        <v>43424.672222222223</v>
      </c>
      <c r="G508">
        <v>1.1393</v>
      </c>
      <c r="H508" s="411">
        <v>43424.70416666667</v>
      </c>
      <c r="I508">
        <v>1.1406000000000001</v>
      </c>
      <c r="J508" s="403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53">
        <v>8.4027777775190771E-2</v>
      </c>
    </row>
    <row r="509" spans="1:15">
      <c r="A509" s="552">
        <v>508</v>
      </c>
      <c r="B509" s="552" t="s">
        <v>97</v>
      </c>
      <c r="C509" s="552">
        <v>4</v>
      </c>
      <c r="D509">
        <v>0.02</v>
      </c>
      <c r="E509">
        <v>0.05</v>
      </c>
      <c r="F509" s="411">
        <v>43424.832638888889</v>
      </c>
      <c r="G509">
        <v>1.1364000000000001</v>
      </c>
      <c r="H509" s="411">
        <v>43425.402083333334</v>
      </c>
      <c r="I509">
        <v>1.1404000000000001</v>
      </c>
      <c r="J509" s="403">
        <v>43425.493750000001</v>
      </c>
      <c r="K509">
        <v>1.1371</v>
      </c>
      <c r="L509">
        <v>40</v>
      </c>
      <c r="M509">
        <v>33</v>
      </c>
      <c r="N509">
        <v>8.42</v>
      </c>
      <c r="O509" s="553">
        <v>0.66111111111240461</v>
      </c>
    </row>
    <row r="510" spans="1:15">
      <c r="A510" s="552">
        <v>509</v>
      </c>
      <c r="B510" s="552" t="s">
        <v>96</v>
      </c>
      <c r="C510" s="552">
        <v>3</v>
      </c>
      <c r="D510">
        <v>0.01</v>
      </c>
      <c r="E510">
        <v>0.03</v>
      </c>
      <c r="F510" s="411">
        <v>43425.413888888892</v>
      </c>
      <c r="G510">
        <v>1.1405000000000001</v>
      </c>
      <c r="H510" s="411">
        <v>43425.44027777778</v>
      </c>
      <c r="I510">
        <v>1.1379999999999999</v>
      </c>
      <c r="J510" s="403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53">
        <v>4.7916666662786156E-2</v>
      </c>
    </row>
    <row r="511" spans="1:15">
      <c r="A511" s="552">
        <v>510</v>
      </c>
      <c r="B511" s="552" t="s">
        <v>97</v>
      </c>
      <c r="C511" s="552">
        <v>4</v>
      </c>
      <c r="D511">
        <v>0.02</v>
      </c>
      <c r="E511">
        <v>0.05</v>
      </c>
      <c r="F511" s="411">
        <v>43425.502083333333</v>
      </c>
      <c r="G511">
        <v>1.1378999999999999</v>
      </c>
      <c r="H511" s="411">
        <v>43425.606944444444</v>
      </c>
      <c r="I511">
        <v>1.1418999999999999</v>
      </c>
      <c r="J511" s="403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53">
        <v>0.16874999999708962</v>
      </c>
    </row>
    <row r="512" spans="1:15">
      <c r="A512" s="552">
        <v>511</v>
      </c>
      <c r="B512" s="552" t="s">
        <v>96</v>
      </c>
      <c r="C512" s="552">
        <v>2</v>
      </c>
      <c r="D512">
        <v>0.01</v>
      </c>
      <c r="E512">
        <v>0.02</v>
      </c>
      <c r="F512" s="411">
        <v>43425.527777777781</v>
      </c>
      <c r="G512">
        <v>1.141</v>
      </c>
      <c r="H512" s="411">
        <v>43425.545138888891</v>
      </c>
      <c r="I512">
        <v>1.1397999999999999</v>
      </c>
      <c r="J512" s="403">
        <v>43425.606249999997</v>
      </c>
      <c r="K512">
        <v>1.1415999999999999</v>
      </c>
      <c r="L512">
        <v>12</v>
      </c>
      <c r="M512">
        <v>18</v>
      </c>
      <c r="N512">
        <v>2.4</v>
      </c>
      <c r="O512" s="553">
        <v>7.847222221607808E-2</v>
      </c>
    </row>
    <row r="513" spans="1:15">
      <c r="A513" s="552">
        <v>512</v>
      </c>
      <c r="B513" s="552" t="s">
        <v>96</v>
      </c>
      <c r="C513" s="552">
        <v>3</v>
      </c>
      <c r="D513">
        <v>0.01</v>
      </c>
      <c r="E513">
        <v>0.03</v>
      </c>
      <c r="F513" s="411">
        <v>43425.611111111109</v>
      </c>
      <c r="G513">
        <v>1.1418999999999999</v>
      </c>
      <c r="H513" s="411">
        <v>43425.664583333331</v>
      </c>
      <c r="I513">
        <v>1.1393</v>
      </c>
      <c r="J513" s="403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53">
        <v>0.86180555555620231</v>
      </c>
    </row>
    <row r="514" spans="1:15">
      <c r="A514" s="552">
        <v>513</v>
      </c>
      <c r="B514" s="552" t="s">
        <v>97</v>
      </c>
      <c r="C514" s="552">
        <v>1</v>
      </c>
      <c r="D514">
        <v>0.01</v>
      </c>
      <c r="E514">
        <v>0.01</v>
      </c>
      <c r="F514" s="411">
        <v>43425.732638888891</v>
      </c>
      <c r="G514">
        <v>1.1404000000000001</v>
      </c>
      <c r="H514" s="411">
        <v>43425.732638888891</v>
      </c>
      <c r="I514">
        <v>1.1404000000000001</v>
      </c>
      <c r="J514" s="403">
        <v>43425.75</v>
      </c>
      <c r="K514">
        <v>1.1392</v>
      </c>
      <c r="L514">
        <v>0</v>
      </c>
      <c r="M514">
        <v>12</v>
      </c>
      <c r="N514">
        <v>1.2</v>
      </c>
      <c r="O514" s="553">
        <v>1.7361111109494232E-2</v>
      </c>
    </row>
    <row r="515" spans="1:15">
      <c r="A515" s="552">
        <v>514</v>
      </c>
      <c r="B515" s="552" t="s">
        <v>97</v>
      </c>
      <c r="C515" s="552">
        <v>3</v>
      </c>
      <c r="D515">
        <v>0.01</v>
      </c>
      <c r="E515">
        <v>0.03</v>
      </c>
      <c r="F515" s="411">
        <v>43426.309027777781</v>
      </c>
      <c r="G515">
        <v>1.1405000000000001</v>
      </c>
      <c r="H515" s="411">
        <v>43426.480555555558</v>
      </c>
      <c r="I515">
        <v>1.1431</v>
      </c>
      <c r="J515" s="403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53">
        <v>0.20833333332848269</v>
      </c>
    </row>
    <row r="516" spans="1:15">
      <c r="A516" s="552">
        <v>515</v>
      </c>
      <c r="B516" s="552" t="s">
        <v>97</v>
      </c>
      <c r="C516" s="552">
        <v>1</v>
      </c>
      <c r="D516">
        <v>0.01</v>
      </c>
      <c r="E516">
        <v>0.01</v>
      </c>
      <c r="F516" s="411">
        <v>43426.522222222222</v>
      </c>
      <c r="G516">
        <v>1.1409</v>
      </c>
      <c r="H516" s="411">
        <v>43426.522222222222</v>
      </c>
      <c r="I516">
        <v>1.1409</v>
      </c>
      <c r="J516" s="403">
        <v>43426.668749999997</v>
      </c>
      <c r="K516">
        <v>1.1396999999999999</v>
      </c>
      <c r="L516">
        <v>0</v>
      </c>
      <c r="M516">
        <v>12</v>
      </c>
      <c r="N516">
        <v>1.2</v>
      </c>
      <c r="O516" s="553">
        <v>0.14652777777519077</v>
      </c>
    </row>
    <row r="517" spans="1:15">
      <c r="A517" s="552">
        <v>516</v>
      </c>
      <c r="B517" s="552" t="s">
        <v>96</v>
      </c>
      <c r="C517" s="552">
        <v>2</v>
      </c>
      <c r="D517">
        <v>0.01</v>
      </c>
      <c r="E517">
        <v>0.02</v>
      </c>
      <c r="F517" s="411">
        <v>43426.583333333336</v>
      </c>
      <c r="G517">
        <v>1.1408</v>
      </c>
      <c r="H517" s="411">
        <v>43426.668749999997</v>
      </c>
      <c r="I517">
        <v>1.1395999999999999</v>
      </c>
      <c r="J517" s="403">
        <v>43427.206250000003</v>
      </c>
      <c r="K517">
        <v>1.1415</v>
      </c>
      <c r="L517">
        <v>12</v>
      </c>
      <c r="M517">
        <v>19</v>
      </c>
      <c r="N517">
        <v>2.36</v>
      </c>
      <c r="O517" s="553">
        <v>0.62291666666715173</v>
      </c>
    </row>
    <row r="518" spans="1:15">
      <c r="A518" s="552">
        <v>517</v>
      </c>
      <c r="B518" s="552" t="s">
        <v>97</v>
      </c>
      <c r="C518" s="552">
        <v>2</v>
      </c>
      <c r="D518">
        <v>0.01</v>
      </c>
      <c r="E518">
        <v>0.02</v>
      </c>
      <c r="F518" s="411">
        <v>43426.671527777777</v>
      </c>
      <c r="G518">
        <v>1.1399999999999999</v>
      </c>
      <c r="H518" s="411">
        <v>43427.192361111112</v>
      </c>
      <c r="I518">
        <v>1.1412</v>
      </c>
      <c r="J518" s="403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53">
        <v>0.72430555555911269</v>
      </c>
    </row>
    <row r="519" spans="1:15">
      <c r="A519" s="552">
        <v>518</v>
      </c>
      <c r="B519" s="552" t="s">
        <v>96</v>
      </c>
      <c r="C519" s="552">
        <v>4</v>
      </c>
      <c r="D519">
        <v>0.02</v>
      </c>
      <c r="E519">
        <v>0.05</v>
      </c>
      <c r="F519" s="411">
        <v>43427.398611111108</v>
      </c>
      <c r="G519">
        <v>1.1384000000000001</v>
      </c>
      <c r="H519" s="411">
        <v>43427.513888888891</v>
      </c>
      <c r="I519">
        <v>1.1343000000000001</v>
      </c>
      <c r="J519" s="403">
        <v>43430.392361111109</v>
      </c>
      <c r="K519">
        <v>1.1375</v>
      </c>
      <c r="L519">
        <v>41</v>
      </c>
      <c r="M519">
        <v>32</v>
      </c>
      <c r="N519">
        <v>6.99</v>
      </c>
      <c r="O519" s="553">
        <v>0.99375000000145519</v>
      </c>
    </row>
    <row r="520" spans="1:15">
      <c r="A520" s="552">
        <v>519</v>
      </c>
      <c r="B520" s="552" t="s">
        <v>97</v>
      </c>
      <c r="C520" s="552">
        <v>1</v>
      </c>
      <c r="D520">
        <v>0.01</v>
      </c>
      <c r="E520">
        <v>0.01</v>
      </c>
      <c r="F520" s="411">
        <v>43427.414583333331</v>
      </c>
      <c r="G520">
        <v>1.1371</v>
      </c>
      <c r="H520" s="411">
        <v>43427.414583333331</v>
      </c>
      <c r="I520">
        <v>1.1371</v>
      </c>
      <c r="J520" s="403">
        <v>43427.48333333333</v>
      </c>
      <c r="K520">
        <v>1.1358999999999999</v>
      </c>
      <c r="L520">
        <v>0</v>
      </c>
      <c r="M520">
        <v>12</v>
      </c>
      <c r="N520">
        <v>1.2</v>
      </c>
      <c r="O520" s="553">
        <v>6.8749999998544808E-2</v>
      </c>
    </row>
    <row r="521" spans="1:15">
      <c r="A521" s="552">
        <v>520</v>
      </c>
      <c r="B521" s="552" t="s">
        <v>97</v>
      </c>
      <c r="C521" s="552">
        <v>2</v>
      </c>
      <c r="D521">
        <v>0.01</v>
      </c>
      <c r="E521">
        <v>0.02</v>
      </c>
      <c r="F521" s="411">
        <v>43427.518750000003</v>
      </c>
      <c r="G521">
        <v>1.1343000000000001</v>
      </c>
      <c r="H521" s="411">
        <v>43427.556944444441</v>
      </c>
      <c r="I521">
        <v>1.1355999999999999</v>
      </c>
      <c r="J521" s="403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53">
        <v>0.195138888884685</v>
      </c>
    </row>
    <row r="522" spans="1:15">
      <c r="A522" s="552">
        <v>521</v>
      </c>
      <c r="B522" s="552" t="s">
        <v>97</v>
      </c>
      <c r="C522" s="552">
        <v>1</v>
      </c>
      <c r="D522">
        <v>0.01</v>
      </c>
      <c r="E522">
        <v>0.01</v>
      </c>
      <c r="F522" s="411">
        <v>43427.719444444447</v>
      </c>
      <c r="G522">
        <v>1.1338999999999999</v>
      </c>
      <c r="H522" s="411">
        <v>43427.719444444447</v>
      </c>
      <c r="I522">
        <v>1.1338999999999999</v>
      </c>
      <c r="J522" s="403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53">
        <v>0.39305555555620231</v>
      </c>
    </row>
    <row r="523" spans="1:15">
      <c r="A523" s="552">
        <v>522</v>
      </c>
      <c r="B523" s="552" t="s">
        <v>97</v>
      </c>
      <c r="C523" s="552">
        <v>1</v>
      </c>
      <c r="D523">
        <v>0.01</v>
      </c>
      <c r="E523">
        <v>0.01</v>
      </c>
      <c r="F523" s="411">
        <v>43430.355555555558</v>
      </c>
      <c r="G523">
        <v>1.1369</v>
      </c>
      <c r="H523" s="411">
        <v>43430.355555555558</v>
      </c>
      <c r="I523">
        <v>1.1369</v>
      </c>
      <c r="J523" s="403">
        <v>43430.372916666667</v>
      </c>
      <c r="K523">
        <v>1.1356999999999999</v>
      </c>
      <c r="L523">
        <v>0</v>
      </c>
      <c r="M523">
        <v>12</v>
      </c>
      <c r="N523">
        <v>1.2</v>
      </c>
      <c r="O523" s="553">
        <v>1.7361111109494232E-2</v>
      </c>
    </row>
    <row r="524" spans="1:15">
      <c r="A524" s="552">
        <v>523</v>
      </c>
      <c r="B524" s="552" t="s">
        <v>97</v>
      </c>
      <c r="C524" s="552">
        <v>1</v>
      </c>
      <c r="D524">
        <v>0.01</v>
      </c>
      <c r="E524">
        <v>0.01</v>
      </c>
      <c r="F524" s="411">
        <v>43430.37777777778</v>
      </c>
      <c r="G524">
        <v>1.137</v>
      </c>
      <c r="H524" s="411">
        <v>43430.37777777778</v>
      </c>
      <c r="I524">
        <v>1.137</v>
      </c>
      <c r="J524" s="403">
        <v>43430.581250000003</v>
      </c>
      <c r="K524">
        <v>1.1357999999999999</v>
      </c>
      <c r="L524">
        <v>0</v>
      </c>
      <c r="M524">
        <v>12</v>
      </c>
      <c r="N524">
        <v>1.2</v>
      </c>
      <c r="O524" s="553">
        <v>0.20347222222335404</v>
      </c>
    </row>
    <row r="525" spans="1:15">
      <c r="A525" s="552">
        <v>524</v>
      </c>
      <c r="B525" s="552" t="s">
        <v>96</v>
      </c>
      <c r="C525" s="552">
        <v>1</v>
      </c>
      <c r="D525">
        <v>0.01</v>
      </c>
      <c r="E525">
        <v>0.01</v>
      </c>
      <c r="F525" s="411">
        <v>43430.408333333333</v>
      </c>
      <c r="G525">
        <v>1.137</v>
      </c>
      <c r="H525" s="411">
        <v>43430.408333333333</v>
      </c>
      <c r="I525">
        <v>1.137</v>
      </c>
      <c r="J525" s="403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53">
        <v>3.0555555553291924E-2</v>
      </c>
    </row>
    <row r="526" spans="1:15">
      <c r="A526" s="552">
        <v>525</v>
      </c>
      <c r="B526" s="552" t="s">
        <v>96</v>
      </c>
      <c r="C526" s="552">
        <v>7</v>
      </c>
      <c r="D526">
        <v>0.06</v>
      </c>
      <c r="E526">
        <v>0.18</v>
      </c>
      <c r="F526" s="411">
        <v>43430.441666666666</v>
      </c>
      <c r="G526">
        <v>1.1378999999999999</v>
      </c>
      <c r="H526" s="411">
        <v>43431.763888888891</v>
      </c>
      <c r="I526">
        <v>1.1278999999999999</v>
      </c>
      <c r="J526" s="403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53">
        <v>2.3097222222204437</v>
      </c>
    </row>
    <row r="527" spans="1:15">
      <c r="A527" s="552">
        <v>526</v>
      </c>
      <c r="B527" s="552" t="s">
        <v>97</v>
      </c>
      <c r="C527" s="552">
        <v>1</v>
      </c>
      <c r="D527">
        <v>0.01</v>
      </c>
      <c r="E527">
        <v>0.01</v>
      </c>
      <c r="F527" s="411">
        <v>43430.602083333331</v>
      </c>
      <c r="G527">
        <v>1.1369</v>
      </c>
      <c r="H527" s="411">
        <v>43430.602083333331</v>
      </c>
      <c r="I527">
        <v>1.1369</v>
      </c>
      <c r="J527" s="403">
        <v>43430.626388888886</v>
      </c>
      <c r="K527">
        <v>1.1356999999999999</v>
      </c>
      <c r="L527">
        <v>0</v>
      </c>
      <c r="M527">
        <v>12</v>
      </c>
      <c r="N527">
        <v>1.2</v>
      </c>
      <c r="O527" s="553">
        <v>2.4305555554747116E-2</v>
      </c>
    </row>
    <row r="528" spans="1:15">
      <c r="A528" s="552">
        <v>527</v>
      </c>
      <c r="B528" s="552" t="s">
        <v>97</v>
      </c>
      <c r="C528" s="552">
        <v>1</v>
      </c>
      <c r="D528">
        <v>0.01</v>
      </c>
      <c r="E528">
        <v>0.01</v>
      </c>
      <c r="F528" s="411">
        <v>43430.675000000003</v>
      </c>
      <c r="G528">
        <v>1.1355999999999999</v>
      </c>
      <c r="H528" s="411">
        <v>43430.675000000003</v>
      </c>
      <c r="I528">
        <v>1.1355999999999999</v>
      </c>
      <c r="J528" s="403">
        <v>43430.681944444441</v>
      </c>
      <c r="K528">
        <v>1.1344000000000001</v>
      </c>
      <c r="L528">
        <v>0</v>
      </c>
      <c r="M528">
        <v>12</v>
      </c>
      <c r="N528">
        <v>1.2</v>
      </c>
      <c r="O528" s="553">
        <v>6.9444444379769266E-3</v>
      </c>
    </row>
    <row r="529" spans="1:15">
      <c r="A529" s="552">
        <v>528</v>
      </c>
      <c r="B529" s="552" t="s">
        <v>97</v>
      </c>
      <c r="C529" s="552">
        <v>1</v>
      </c>
      <c r="D529">
        <v>0.01</v>
      </c>
      <c r="E529">
        <v>0.01</v>
      </c>
      <c r="F529" s="411">
        <v>43430.712500000001</v>
      </c>
      <c r="G529">
        <v>1.1341000000000001</v>
      </c>
      <c r="H529" s="411">
        <v>43430.712500000001</v>
      </c>
      <c r="I529">
        <v>1.1341000000000001</v>
      </c>
      <c r="J529" s="403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53">
        <v>9.2361111106583849E-2</v>
      </c>
    </row>
    <row r="530" spans="1:15">
      <c r="A530" s="552">
        <v>529</v>
      </c>
      <c r="B530" s="552" t="s">
        <v>97</v>
      </c>
      <c r="C530" s="552">
        <v>1</v>
      </c>
      <c r="D530">
        <v>0.01</v>
      </c>
      <c r="E530">
        <v>0.01</v>
      </c>
      <c r="F530" s="411">
        <v>43431.337500000001</v>
      </c>
      <c r="G530">
        <v>1.1332</v>
      </c>
      <c r="H530" s="411">
        <v>43431.337500000001</v>
      </c>
      <c r="I530">
        <v>1.1332</v>
      </c>
      <c r="J530" s="403">
        <v>43431.351388888892</v>
      </c>
      <c r="K530">
        <v>1.1317999999999999</v>
      </c>
      <c r="L530">
        <v>0</v>
      </c>
      <c r="M530">
        <v>14</v>
      </c>
      <c r="N530">
        <v>1.4</v>
      </c>
      <c r="O530" s="553">
        <v>1.3888888890505768E-2</v>
      </c>
    </row>
    <row r="531" spans="1:15">
      <c r="A531" s="552">
        <v>530</v>
      </c>
      <c r="B531" s="552" t="s">
        <v>97</v>
      </c>
      <c r="C531" s="552">
        <v>2</v>
      </c>
      <c r="D531">
        <v>0.01</v>
      </c>
      <c r="E531">
        <v>0.02</v>
      </c>
      <c r="F531" s="411">
        <v>43431.405555555553</v>
      </c>
      <c r="G531">
        <v>1.1315</v>
      </c>
      <c r="H531" s="411">
        <v>43431.472222222219</v>
      </c>
      <c r="I531">
        <v>1.133</v>
      </c>
      <c r="J531" s="403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53">
        <v>8.7500000001455192E-2</v>
      </c>
    </row>
    <row r="532" spans="1:15">
      <c r="A532" s="552">
        <v>531</v>
      </c>
      <c r="B532" s="552" t="s">
        <v>97</v>
      </c>
      <c r="C532" s="552">
        <v>2</v>
      </c>
      <c r="D532">
        <v>0.01</v>
      </c>
      <c r="E532">
        <v>0.02</v>
      </c>
      <c r="F532" s="411">
        <v>43431.5</v>
      </c>
      <c r="G532">
        <v>1.1317999999999999</v>
      </c>
      <c r="H532" s="411">
        <v>43431.586805555555</v>
      </c>
      <c r="I532">
        <v>1.133</v>
      </c>
      <c r="J532" s="403">
        <v>43431.65347222222</v>
      </c>
      <c r="K532">
        <v>1.1312</v>
      </c>
      <c r="L532">
        <v>12</v>
      </c>
      <c r="M532">
        <v>18</v>
      </c>
      <c r="N532">
        <v>2.4</v>
      </c>
      <c r="O532" s="553">
        <v>0.15347222222044365</v>
      </c>
    </row>
    <row r="533" spans="1:15">
      <c r="A533" s="552">
        <v>532</v>
      </c>
      <c r="B533" s="552" t="s">
        <v>97</v>
      </c>
      <c r="C533" s="552">
        <v>2</v>
      </c>
      <c r="D533">
        <v>0.01</v>
      </c>
      <c r="E533">
        <v>0.02</v>
      </c>
      <c r="F533" s="411">
        <v>43431.763194444444</v>
      </c>
      <c r="G533">
        <v>1.1279999999999999</v>
      </c>
      <c r="H533" s="411">
        <v>43431.801388888889</v>
      </c>
      <c r="I533">
        <v>1.1292</v>
      </c>
      <c r="J533" s="403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53">
        <v>0.62013888888759539</v>
      </c>
    </row>
    <row r="534" spans="1:15">
      <c r="A534" s="552">
        <v>533</v>
      </c>
      <c r="B534" s="552" t="s">
        <v>97</v>
      </c>
      <c r="C534" s="552">
        <v>2</v>
      </c>
      <c r="D534">
        <v>0.01</v>
      </c>
      <c r="E534">
        <v>0.02</v>
      </c>
      <c r="F534" s="411">
        <v>43432.414583333331</v>
      </c>
      <c r="G534">
        <v>1.1279999999999999</v>
      </c>
      <c r="H534" s="411">
        <v>43432.50277777778</v>
      </c>
      <c r="I534">
        <v>1.1292</v>
      </c>
      <c r="J534" s="403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53">
        <v>0.24722222222771961</v>
      </c>
    </row>
    <row r="535" spans="1:15">
      <c r="A535" s="552">
        <v>534</v>
      </c>
      <c r="B535" s="552" t="s">
        <v>97</v>
      </c>
      <c r="C535" s="552">
        <v>6</v>
      </c>
      <c r="D535">
        <v>0.09</v>
      </c>
      <c r="E535">
        <v>0.24</v>
      </c>
      <c r="F535" s="411">
        <v>43432.665972222225</v>
      </c>
      <c r="G535">
        <v>1.1273</v>
      </c>
      <c r="H535" s="411">
        <v>43433.363194444442</v>
      </c>
      <c r="I535">
        <v>1.1394</v>
      </c>
      <c r="J535" s="403">
        <v>43434.649305555555</v>
      </c>
      <c r="K535">
        <v>1.1347</v>
      </c>
      <c r="L535">
        <v>121</v>
      </c>
      <c r="M535">
        <v>47</v>
      </c>
      <c r="N535">
        <v>42.89</v>
      </c>
      <c r="O535" s="553">
        <v>1.9833333333299379</v>
      </c>
    </row>
    <row r="536" spans="1:15">
      <c r="A536" s="552">
        <v>535</v>
      </c>
      <c r="B536" s="552" t="s">
        <v>96</v>
      </c>
      <c r="C536" s="552">
        <v>2</v>
      </c>
      <c r="D536">
        <v>0.01</v>
      </c>
      <c r="E536">
        <v>0.02</v>
      </c>
      <c r="F536" s="411">
        <v>43432.76666666667</v>
      </c>
      <c r="G536">
        <v>1.1349</v>
      </c>
      <c r="H536" s="411">
        <v>43432.772916666669</v>
      </c>
      <c r="I536">
        <v>1.1335999999999999</v>
      </c>
      <c r="J536" s="403">
        <v>43432.796527777777</v>
      </c>
      <c r="K536">
        <v>1.1355</v>
      </c>
      <c r="L536">
        <v>13</v>
      </c>
      <c r="M536">
        <v>19</v>
      </c>
      <c r="N536">
        <v>2.5</v>
      </c>
      <c r="O536" s="553">
        <v>2.9861111106583849E-2</v>
      </c>
    </row>
    <row r="537" spans="1:15">
      <c r="A537" s="552">
        <v>536</v>
      </c>
      <c r="B537" s="552" t="s">
        <v>96</v>
      </c>
      <c r="C537" s="552">
        <v>1</v>
      </c>
      <c r="D537">
        <v>0.01</v>
      </c>
      <c r="E537">
        <v>0.01</v>
      </c>
      <c r="F537" s="411">
        <v>43432.802777777775</v>
      </c>
      <c r="G537">
        <v>1.1374</v>
      </c>
      <c r="H537" s="411">
        <v>43432.802777777775</v>
      </c>
      <c r="I537">
        <v>1.1374</v>
      </c>
      <c r="J537" s="403">
        <v>43432.804166666669</v>
      </c>
      <c r="K537">
        <v>1.1386000000000001</v>
      </c>
      <c r="L537">
        <v>0</v>
      </c>
      <c r="M537">
        <v>12</v>
      </c>
      <c r="N537">
        <v>1.2</v>
      </c>
      <c r="O537" s="553">
        <v>1.3888888934161514E-3</v>
      </c>
    </row>
    <row r="538" spans="1:15">
      <c r="A538" s="552">
        <v>537</v>
      </c>
      <c r="B538" s="552" t="s">
        <v>96</v>
      </c>
      <c r="C538" s="552">
        <v>1</v>
      </c>
      <c r="D538">
        <v>0.01</v>
      </c>
      <c r="E538">
        <v>0.01</v>
      </c>
      <c r="F538" s="411">
        <v>43432.834027777775</v>
      </c>
      <c r="G538">
        <v>1.1375999999999999</v>
      </c>
      <c r="H538" s="411">
        <v>43432.834027777775</v>
      </c>
      <c r="I538">
        <v>1.1375999999999999</v>
      </c>
      <c r="J538" s="403">
        <v>43433.356944444444</v>
      </c>
      <c r="K538">
        <v>1.1392</v>
      </c>
      <c r="L538">
        <v>0</v>
      </c>
      <c r="M538">
        <v>16</v>
      </c>
      <c r="N538">
        <v>1.23</v>
      </c>
      <c r="O538" s="553">
        <v>0.52291666666860692</v>
      </c>
    </row>
    <row r="539" spans="1:15">
      <c r="A539" s="552">
        <v>538</v>
      </c>
      <c r="B539" s="552" t="s">
        <v>96</v>
      </c>
      <c r="C539" s="552">
        <v>3</v>
      </c>
      <c r="D539">
        <v>0.01</v>
      </c>
      <c r="E539">
        <v>0.03</v>
      </c>
      <c r="F539" s="411">
        <v>43433.375694444447</v>
      </c>
      <c r="G539">
        <v>1.1389</v>
      </c>
      <c r="H539" s="411">
        <v>43433.488194444442</v>
      </c>
      <c r="I539">
        <v>1.1363000000000001</v>
      </c>
      <c r="J539" s="403">
        <v>43433.575694444444</v>
      </c>
      <c r="K539">
        <v>1.1389</v>
      </c>
      <c r="L539">
        <v>26</v>
      </c>
      <c r="M539">
        <v>26</v>
      </c>
      <c r="N539">
        <v>3.8</v>
      </c>
      <c r="O539" s="553">
        <v>0.19999999999708962</v>
      </c>
    </row>
    <row r="540" spans="1:15">
      <c r="A540" s="552">
        <v>539</v>
      </c>
      <c r="B540" s="552" t="s">
        <v>96</v>
      </c>
      <c r="C540" s="552">
        <v>2</v>
      </c>
      <c r="D540">
        <v>0.01</v>
      </c>
      <c r="E540">
        <v>0.02</v>
      </c>
      <c r="F540" s="411">
        <v>43433.590277777781</v>
      </c>
      <c r="G540">
        <v>1.139</v>
      </c>
      <c r="H540" s="411">
        <v>43433.625694444447</v>
      </c>
      <c r="I540">
        <v>1.1369</v>
      </c>
      <c r="J540" s="403">
        <v>43433.714583333334</v>
      </c>
      <c r="K540">
        <v>1.1392</v>
      </c>
      <c r="L540">
        <v>21</v>
      </c>
      <c r="M540">
        <v>23</v>
      </c>
      <c r="N540">
        <v>2.5</v>
      </c>
      <c r="O540" s="553">
        <v>0.12430555555329192</v>
      </c>
    </row>
    <row r="541" spans="1:15">
      <c r="A541" s="552">
        <v>540</v>
      </c>
      <c r="B541" s="552" t="s">
        <v>96</v>
      </c>
      <c r="C541" s="552">
        <v>2</v>
      </c>
      <c r="D541">
        <v>0.01</v>
      </c>
      <c r="E541">
        <v>0.02</v>
      </c>
      <c r="F541" s="411">
        <v>43433.727083333331</v>
      </c>
      <c r="G541">
        <v>1.1385000000000001</v>
      </c>
      <c r="H541" s="411">
        <v>43433.774305555555</v>
      </c>
      <c r="I541">
        <v>1.1373</v>
      </c>
      <c r="J541" s="403">
        <v>43433.9</v>
      </c>
      <c r="K541">
        <v>1.1391</v>
      </c>
      <c r="L541">
        <v>12</v>
      </c>
      <c r="M541">
        <v>18</v>
      </c>
      <c r="N541">
        <v>2.4</v>
      </c>
      <c r="O541" s="553">
        <v>0.17291666667006211</v>
      </c>
    </row>
    <row r="542" spans="1:15">
      <c r="A542" s="552">
        <v>541</v>
      </c>
      <c r="B542" s="552" t="s">
        <v>96</v>
      </c>
      <c r="C542" s="552">
        <v>6</v>
      </c>
      <c r="D542">
        <v>0.04</v>
      </c>
      <c r="E542">
        <v>0.12</v>
      </c>
      <c r="F542" s="411">
        <v>43434.326388888891</v>
      </c>
      <c r="G542">
        <v>1.1391</v>
      </c>
      <c r="H542" s="411">
        <v>43434.71875</v>
      </c>
      <c r="I542">
        <v>1.1312</v>
      </c>
      <c r="J542" s="403">
        <v>43437.158333333333</v>
      </c>
      <c r="K542">
        <v>1.1355</v>
      </c>
      <c r="L542">
        <v>79</v>
      </c>
      <c r="M542">
        <v>43</v>
      </c>
      <c r="N542">
        <v>18.72</v>
      </c>
      <c r="O542" s="553">
        <v>0.8319444444423425</v>
      </c>
    </row>
    <row r="543" spans="1:15">
      <c r="A543" s="552">
        <v>542</v>
      </c>
      <c r="B543" s="552" t="s">
        <v>97</v>
      </c>
      <c r="C543" s="552">
        <v>1</v>
      </c>
      <c r="D543">
        <v>0.01</v>
      </c>
      <c r="E543">
        <v>0.01</v>
      </c>
      <c r="F543" s="411">
        <v>43434.731944444444</v>
      </c>
      <c r="G543">
        <v>1.1322000000000001</v>
      </c>
      <c r="H543" s="411">
        <v>43434.731944444444</v>
      </c>
      <c r="I543">
        <v>1.1322000000000001</v>
      </c>
      <c r="J543" s="403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53">
        <v>6.3194444446708076E-2</v>
      </c>
    </row>
    <row r="544" spans="1:15">
      <c r="A544" s="552">
        <v>543</v>
      </c>
      <c r="B544" s="552" t="s">
        <v>97</v>
      </c>
      <c r="C544" s="552">
        <v>4</v>
      </c>
      <c r="D544">
        <v>0.02</v>
      </c>
      <c r="E544">
        <v>0.05</v>
      </c>
      <c r="F544" s="411">
        <v>43434.915277777778</v>
      </c>
      <c r="G544">
        <v>1.1317999999999999</v>
      </c>
      <c r="H544" s="411">
        <v>43437.290972222225</v>
      </c>
      <c r="I544">
        <v>1.1366000000000001</v>
      </c>
      <c r="J544" s="403">
        <v>43437.500694444447</v>
      </c>
      <c r="K544">
        <v>1.1332</v>
      </c>
      <c r="L544">
        <v>48</v>
      </c>
      <c r="M544">
        <v>34</v>
      </c>
      <c r="N544">
        <v>7.12</v>
      </c>
      <c r="O544" s="553">
        <v>0.58541666666860692</v>
      </c>
    </row>
    <row r="545" spans="1:15">
      <c r="A545" s="552">
        <v>544</v>
      </c>
      <c r="B545" s="552" t="s">
        <v>96</v>
      </c>
      <c r="C545" s="552">
        <v>1</v>
      </c>
      <c r="D545">
        <v>0.01</v>
      </c>
      <c r="E545">
        <v>0.01</v>
      </c>
      <c r="F545" s="411">
        <v>43437.327777777777</v>
      </c>
      <c r="G545">
        <v>1.1359999999999999</v>
      </c>
      <c r="H545" s="411">
        <v>43437.327777777777</v>
      </c>
      <c r="I545">
        <v>1.1359999999999999</v>
      </c>
      <c r="J545" s="403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53">
        <v>9.0277777781011537E-3</v>
      </c>
    </row>
    <row r="546" spans="1:15">
      <c r="A546" s="552">
        <v>545</v>
      </c>
      <c r="B546" s="552" t="s">
        <v>96</v>
      </c>
      <c r="C546" s="552">
        <v>4</v>
      </c>
      <c r="D546">
        <v>0.02</v>
      </c>
      <c r="E546">
        <v>0.05</v>
      </c>
      <c r="F546" s="411">
        <v>43437.372916666667</v>
      </c>
      <c r="G546">
        <v>1.1372</v>
      </c>
      <c r="H546" s="411">
        <v>43437.500694444447</v>
      </c>
      <c r="I546">
        <v>1.1332</v>
      </c>
      <c r="J546" s="403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53">
        <v>0.38124999999854481</v>
      </c>
    </row>
    <row r="547" spans="1:15">
      <c r="A547" s="552">
        <v>546</v>
      </c>
      <c r="B547" s="552" t="s">
        <v>97</v>
      </c>
      <c r="C547" s="552">
        <v>6</v>
      </c>
      <c r="D547">
        <v>0.04</v>
      </c>
      <c r="E547">
        <v>0.12</v>
      </c>
      <c r="F547" s="411">
        <v>43437.602777777778</v>
      </c>
      <c r="G547">
        <v>1.1332</v>
      </c>
      <c r="H547" s="411">
        <v>43438.444444444445</v>
      </c>
      <c r="I547">
        <v>1.1408</v>
      </c>
      <c r="J547" s="403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53">
        <v>1.0895833333343035</v>
      </c>
    </row>
    <row r="548" spans="1:15">
      <c r="A548" s="552">
        <v>547</v>
      </c>
      <c r="B548" s="552" t="s">
        <v>96</v>
      </c>
      <c r="C548" s="552">
        <v>2</v>
      </c>
      <c r="D548">
        <v>0.01</v>
      </c>
      <c r="E548">
        <v>0.02</v>
      </c>
      <c r="F548" s="411">
        <v>43437.761111111111</v>
      </c>
      <c r="G548">
        <v>1.1358999999999999</v>
      </c>
      <c r="H548" s="411">
        <v>43437.839583333334</v>
      </c>
      <c r="I548">
        <v>1.1346000000000001</v>
      </c>
      <c r="J548" s="403">
        <v>43438.125</v>
      </c>
      <c r="K548">
        <v>1.1366000000000001</v>
      </c>
      <c r="L548">
        <v>13</v>
      </c>
      <c r="M548">
        <v>20</v>
      </c>
      <c r="N548">
        <v>2.46</v>
      </c>
      <c r="O548" s="553">
        <v>0.36388888888905058</v>
      </c>
    </row>
    <row r="549" spans="1:15">
      <c r="A549" s="552">
        <v>548</v>
      </c>
      <c r="B549" s="552" t="s">
        <v>96</v>
      </c>
      <c r="C549" s="552">
        <v>1</v>
      </c>
      <c r="D549">
        <v>0.01</v>
      </c>
      <c r="E549">
        <v>0.01</v>
      </c>
      <c r="F549" s="411">
        <v>43438.313888888886</v>
      </c>
      <c r="G549">
        <v>1.1383000000000001</v>
      </c>
      <c r="H549" s="411">
        <v>43438.313888888886</v>
      </c>
      <c r="I549">
        <v>1.1383000000000001</v>
      </c>
      <c r="J549" s="403">
        <v>43438.388194444444</v>
      </c>
      <c r="K549">
        <v>1.1395</v>
      </c>
      <c r="L549">
        <v>0</v>
      </c>
      <c r="M549">
        <v>12</v>
      </c>
      <c r="N549">
        <v>1.2</v>
      </c>
      <c r="O549" s="553">
        <v>7.4305555557657499E-2</v>
      </c>
    </row>
    <row r="550" spans="1:15">
      <c r="A550" s="552">
        <v>549</v>
      </c>
      <c r="B550" s="552" t="s">
        <v>96</v>
      </c>
      <c r="C550" s="552">
        <v>1</v>
      </c>
      <c r="D550">
        <v>0.01</v>
      </c>
      <c r="E550">
        <v>0.01</v>
      </c>
      <c r="F550" s="411">
        <v>43438.395138888889</v>
      </c>
      <c r="G550">
        <v>1.1385000000000001</v>
      </c>
      <c r="H550" s="411">
        <v>43438.395138888889</v>
      </c>
      <c r="I550">
        <v>1.1385000000000001</v>
      </c>
      <c r="J550" s="403">
        <v>43438.438888888886</v>
      </c>
      <c r="K550">
        <v>1.1396999999999999</v>
      </c>
      <c r="L550">
        <v>0</v>
      </c>
      <c r="M550">
        <v>12</v>
      </c>
      <c r="N550">
        <v>1.2</v>
      </c>
      <c r="O550" s="553">
        <v>4.3749999997089617E-2</v>
      </c>
    </row>
    <row r="551" spans="1:15">
      <c r="A551" s="552">
        <v>550</v>
      </c>
      <c r="B551" s="552" t="s">
        <v>96</v>
      </c>
      <c r="C551" s="552">
        <v>6</v>
      </c>
      <c r="D551">
        <v>0.04</v>
      </c>
      <c r="E551">
        <v>0.12</v>
      </c>
      <c r="F551" s="411">
        <v>43438.447916666664</v>
      </c>
      <c r="G551">
        <v>1.1414</v>
      </c>
      <c r="H551" s="411">
        <v>43438.753472222219</v>
      </c>
      <c r="I551">
        <v>1.1332</v>
      </c>
      <c r="J551" s="403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53">
        <v>2.1861111111138598</v>
      </c>
    </row>
    <row r="552" spans="1:15">
      <c r="A552" s="552">
        <v>551</v>
      </c>
      <c r="B552" s="552" t="s">
        <v>97</v>
      </c>
      <c r="C552" s="552">
        <v>1</v>
      </c>
      <c r="D552">
        <v>0.01</v>
      </c>
      <c r="E552">
        <v>0.01</v>
      </c>
      <c r="F552" s="411">
        <v>43438.711805555555</v>
      </c>
      <c r="G552">
        <v>1.1354</v>
      </c>
      <c r="H552" s="411">
        <v>43438.711805555555</v>
      </c>
      <c r="I552">
        <v>1.1354</v>
      </c>
      <c r="J552" s="403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53">
        <v>3.9583333331393078E-2</v>
      </c>
    </row>
    <row r="553" spans="1:15">
      <c r="A553" s="552">
        <v>552</v>
      </c>
      <c r="B553" s="552" t="s">
        <v>97</v>
      </c>
      <c r="C553" s="552">
        <v>2</v>
      </c>
      <c r="D553">
        <v>0.01</v>
      </c>
      <c r="E553">
        <v>0.02</v>
      </c>
      <c r="F553" s="411">
        <v>43438.763194444444</v>
      </c>
      <c r="G553">
        <v>1.1331</v>
      </c>
      <c r="H553" s="411">
        <v>43438.78402777778</v>
      </c>
      <c r="I553">
        <v>1.1343000000000001</v>
      </c>
      <c r="J553" s="403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53">
        <v>0.41041666666569654</v>
      </c>
    </row>
    <row r="554" spans="1:15">
      <c r="A554" s="552">
        <v>553</v>
      </c>
      <c r="B554" s="552" t="s">
        <v>97</v>
      </c>
      <c r="C554" s="552">
        <v>3</v>
      </c>
      <c r="D554">
        <v>0.01</v>
      </c>
      <c r="E554">
        <v>0.03</v>
      </c>
      <c r="F554" s="411">
        <v>43439.295138888891</v>
      </c>
      <c r="G554">
        <v>1.1319999999999999</v>
      </c>
      <c r="H554" s="411">
        <v>43439.501388888886</v>
      </c>
      <c r="I554">
        <v>1.1346000000000001</v>
      </c>
      <c r="J554" s="403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53">
        <v>0.37152777777373558</v>
      </c>
    </row>
    <row r="555" spans="1:15">
      <c r="A555" s="552">
        <v>554</v>
      </c>
      <c r="B555" s="552" t="s">
        <v>97</v>
      </c>
      <c r="C555" s="552">
        <v>3</v>
      </c>
      <c r="D555">
        <v>0.01</v>
      </c>
      <c r="E555">
        <v>0.03</v>
      </c>
      <c r="F555" s="411">
        <v>43439.669444444444</v>
      </c>
      <c r="G555">
        <v>1.1325000000000001</v>
      </c>
      <c r="H555" s="411">
        <v>43439.743055555555</v>
      </c>
      <c r="I555">
        <v>1.1351</v>
      </c>
      <c r="J555" s="403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53">
        <v>0.67291666667006211</v>
      </c>
    </row>
    <row r="556" spans="1:15">
      <c r="A556" s="552">
        <v>555</v>
      </c>
      <c r="B556" s="552" t="s">
        <v>97</v>
      </c>
      <c r="C556" s="552">
        <v>6</v>
      </c>
      <c r="D556">
        <v>0.04</v>
      </c>
      <c r="E556">
        <v>0.12</v>
      </c>
      <c r="F556" s="411">
        <v>43440.398611111108</v>
      </c>
      <c r="G556">
        <v>1.1327</v>
      </c>
      <c r="H556" s="411">
        <v>43440.680555555555</v>
      </c>
      <c r="I556">
        <v>1.1402000000000001</v>
      </c>
      <c r="J556" s="403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53">
        <v>0.33402777778246673</v>
      </c>
    </row>
    <row r="557" spans="1:15">
      <c r="A557" s="552">
        <v>556</v>
      </c>
      <c r="B557" s="552" t="s">
        <v>96</v>
      </c>
      <c r="C557" s="552">
        <v>3</v>
      </c>
      <c r="D557">
        <v>0.01</v>
      </c>
      <c r="E557">
        <v>0.03</v>
      </c>
      <c r="F557" s="411">
        <v>43440.694444444445</v>
      </c>
      <c r="G557">
        <v>1.1398999999999999</v>
      </c>
      <c r="H557" s="411">
        <v>43440.72152777778</v>
      </c>
      <c r="I557">
        <v>1.1373</v>
      </c>
      <c r="J557" s="403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53">
        <v>0.90972222221898846</v>
      </c>
    </row>
    <row r="558" spans="1:15">
      <c r="A558" s="552">
        <v>557</v>
      </c>
      <c r="B558" s="552" t="s">
        <v>97</v>
      </c>
      <c r="C558" s="552">
        <v>2</v>
      </c>
      <c r="D558">
        <v>0.01</v>
      </c>
      <c r="E558">
        <v>0.02</v>
      </c>
      <c r="F558" s="411">
        <v>43440.786111111112</v>
      </c>
      <c r="G558">
        <v>1.1379999999999999</v>
      </c>
      <c r="H558" s="411">
        <v>43440.806250000001</v>
      </c>
      <c r="I558">
        <v>1.1392</v>
      </c>
      <c r="J558" s="403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53">
        <v>8.4722222221898846E-2</v>
      </c>
    </row>
    <row r="559" spans="1:15">
      <c r="A559" s="552">
        <v>558</v>
      </c>
      <c r="B559" s="552" t="s">
        <v>97</v>
      </c>
      <c r="C559" s="552">
        <v>1</v>
      </c>
      <c r="D559">
        <v>0.01</v>
      </c>
      <c r="E559">
        <v>0.01</v>
      </c>
      <c r="F559" s="411">
        <v>43440.895833333336</v>
      </c>
      <c r="G559">
        <v>1.1375999999999999</v>
      </c>
      <c r="H559" s="411">
        <v>43440.895833333336</v>
      </c>
      <c r="I559">
        <v>1.1375999999999999</v>
      </c>
      <c r="J559" s="403">
        <v>43441.336111111108</v>
      </c>
      <c r="K559">
        <v>1.1364000000000001</v>
      </c>
      <c r="L559">
        <v>0</v>
      </c>
      <c r="M559">
        <v>12</v>
      </c>
      <c r="N559">
        <v>1.22</v>
      </c>
      <c r="O559" s="553">
        <v>0.44027777777228039</v>
      </c>
    </row>
    <row r="560" spans="1:15">
      <c r="A560" s="552">
        <v>559</v>
      </c>
      <c r="B560" s="552" t="s">
        <v>97</v>
      </c>
      <c r="C560" s="552">
        <v>1</v>
      </c>
      <c r="D560">
        <v>0.01</v>
      </c>
      <c r="E560">
        <v>0.01</v>
      </c>
      <c r="F560" s="411">
        <v>43441.429166666669</v>
      </c>
      <c r="G560">
        <v>1.1376999999999999</v>
      </c>
      <c r="H560" s="411">
        <v>43441.429166666669</v>
      </c>
      <c r="I560">
        <v>1.1376999999999999</v>
      </c>
      <c r="J560" s="403">
        <v>43441.445833333331</v>
      </c>
      <c r="K560">
        <v>1.1365000000000001</v>
      </c>
      <c r="L560">
        <v>0</v>
      </c>
      <c r="M560">
        <v>12</v>
      </c>
      <c r="N560">
        <v>1.2</v>
      </c>
      <c r="O560" s="553">
        <v>1.6666666662786156E-2</v>
      </c>
    </row>
    <row r="561" spans="1:15">
      <c r="A561" s="552">
        <v>560</v>
      </c>
      <c r="B561" s="552" t="s">
        <v>97</v>
      </c>
      <c r="C561" s="552">
        <v>1</v>
      </c>
      <c r="D561">
        <v>0.01</v>
      </c>
      <c r="E561">
        <v>0.01</v>
      </c>
      <c r="F561" s="411">
        <v>43441.521527777775</v>
      </c>
      <c r="G561">
        <v>1.1377999999999999</v>
      </c>
      <c r="H561" s="411">
        <v>43441.521527777775</v>
      </c>
      <c r="I561">
        <v>1.1377999999999999</v>
      </c>
      <c r="J561" s="403">
        <v>43441.582638888889</v>
      </c>
      <c r="K561">
        <v>1.1366000000000001</v>
      </c>
      <c r="L561">
        <v>0</v>
      </c>
      <c r="M561">
        <v>12</v>
      </c>
      <c r="N561">
        <v>1.2</v>
      </c>
      <c r="O561" s="553">
        <v>6.1111111113859806E-2</v>
      </c>
    </row>
    <row r="562" spans="1:15">
      <c r="A562" s="552">
        <v>561</v>
      </c>
      <c r="B562" s="552" t="s">
        <v>97</v>
      </c>
      <c r="C562" s="552">
        <v>3</v>
      </c>
      <c r="D562">
        <v>0.01</v>
      </c>
      <c r="E562">
        <v>0.03</v>
      </c>
      <c r="F562" s="411">
        <v>43441.585416666669</v>
      </c>
      <c r="G562">
        <v>1.137</v>
      </c>
      <c r="H562" s="411">
        <v>43441.606249999997</v>
      </c>
      <c r="I562">
        <v>1.1408</v>
      </c>
      <c r="J562" s="403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53">
        <v>2.8472222220443655E-2</v>
      </c>
    </row>
    <row r="563" spans="1:15">
      <c r="A563" s="552">
        <v>562</v>
      </c>
      <c r="B563" s="552" t="s">
        <v>96</v>
      </c>
      <c r="C563" s="552">
        <v>1</v>
      </c>
      <c r="D563">
        <v>0.01</v>
      </c>
      <c r="E563">
        <v>0.01</v>
      </c>
      <c r="F563" s="411">
        <v>43441.615972222222</v>
      </c>
      <c r="G563">
        <v>1.1378999999999999</v>
      </c>
      <c r="H563" s="411">
        <v>43441.615972222222</v>
      </c>
      <c r="I563">
        <v>1.1378999999999999</v>
      </c>
      <c r="J563" s="403">
        <v>43441.620833333334</v>
      </c>
      <c r="K563">
        <v>1.1391</v>
      </c>
      <c r="L563">
        <v>0</v>
      </c>
      <c r="M563">
        <v>12</v>
      </c>
      <c r="N563">
        <v>1.2</v>
      </c>
      <c r="O563" s="553">
        <v>4.8611111124046147E-3</v>
      </c>
    </row>
    <row r="564" spans="1:15">
      <c r="A564" s="552">
        <v>563</v>
      </c>
      <c r="B564" s="552" t="s">
        <v>97</v>
      </c>
      <c r="C564" s="552">
        <v>1</v>
      </c>
      <c r="D564">
        <v>0.01</v>
      </c>
      <c r="E564">
        <v>0.01</v>
      </c>
      <c r="F564" s="411">
        <v>43441.62222222222</v>
      </c>
      <c r="G564">
        <v>1.1392</v>
      </c>
      <c r="H564" s="411">
        <v>43441.62222222222</v>
      </c>
      <c r="I564">
        <v>1.1392</v>
      </c>
      <c r="J564" s="403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53">
        <v>4.8611111124046147E-3</v>
      </c>
    </row>
    <row r="565" spans="1:15">
      <c r="A565" s="552">
        <v>564</v>
      </c>
      <c r="B565" s="552" t="s">
        <v>97</v>
      </c>
      <c r="C565" s="552">
        <v>4</v>
      </c>
      <c r="D565">
        <v>0.02</v>
      </c>
      <c r="E565">
        <v>0.05</v>
      </c>
      <c r="F565" s="411">
        <v>43441.634722222225</v>
      </c>
      <c r="G565">
        <v>1.1379999999999999</v>
      </c>
      <c r="H565" s="411">
        <v>43441.873611111114</v>
      </c>
      <c r="I565">
        <v>1.1419999999999999</v>
      </c>
      <c r="J565" s="403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53">
        <v>0.32291666666424135</v>
      </c>
    </row>
    <row r="566" spans="1:15">
      <c r="A566" s="552">
        <v>565</v>
      </c>
      <c r="B566" s="552" t="s">
        <v>96</v>
      </c>
      <c r="C566" s="552">
        <v>1</v>
      </c>
      <c r="D566">
        <v>0.01</v>
      </c>
      <c r="E566">
        <v>0.01</v>
      </c>
      <c r="F566" s="411">
        <v>43441.645833333336</v>
      </c>
      <c r="G566">
        <v>1.1385000000000001</v>
      </c>
      <c r="H566" s="411">
        <v>43441.645833333336</v>
      </c>
      <c r="I566">
        <v>1.1385000000000001</v>
      </c>
      <c r="J566" s="403">
        <v>43441.655555555553</v>
      </c>
      <c r="K566">
        <v>1.1396999999999999</v>
      </c>
      <c r="L566">
        <v>0</v>
      </c>
      <c r="M566">
        <v>12</v>
      </c>
      <c r="N566">
        <v>1.2</v>
      </c>
      <c r="O566" s="553">
        <v>9.7222222175332718E-3</v>
      </c>
    </row>
    <row r="567" spans="1:15">
      <c r="A567" s="552">
        <v>566</v>
      </c>
      <c r="B567" s="552" t="s">
        <v>96</v>
      </c>
      <c r="C567" s="552">
        <v>2</v>
      </c>
      <c r="D567">
        <v>0.01</v>
      </c>
      <c r="E567">
        <v>0.02</v>
      </c>
      <c r="F567" s="411">
        <v>43441.660416666666</v>
      </c>
      <c r="G567">
        <v>1.1395999999999999</v>
      </c>
      <c r="H567" s="411">
        <v>43441.668749999997</v>
      </c>
      <c r="I567">
        <v>1.1383000000000001</v>
      </c>
      <c r="J567" s="403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53">
        <v>6.8749999998544808E-2</v>
      </c>
    </row>
    <row r="568" spans="1:15">
      <c r="A568" s="552">
        <v>567</v>
      </c>
      <c r="B568" s="552" t="s">
        <v>96</v>
      </c>
      <c r="C568" s="552">
        <v>1</v>
      </c>
      <c r="D568">
        <v>0.01</v>
      </c>
      <c r="E568">
        <v>0.01</v>
      </c>
      <c r="F568" s="411">
        <v>43441.731944444444</v>
      </c>
      <c r="G568">
        <v>1.1395</v>
      </c>
      <c r="H568" s="411">
        <v>43441.731944444444</v>
      </c>
      <c r="I568">
        <v>1.1395</v>
      </c>
      <c r="J568" s="403">
        <v>43441.813194444447</v>
      </c>
      <c r="K568">
        <v>1.1407</v>
      </c>
      <c r="L568">
        <v>0</v>
      </c>
      <c r="M568">
        <v>12</v>
      </c>
      <c r="N568">
        <v>1.2</v>
      </c>
      <c r="O568" s="553">
        <v>8.1250000002910383E-2</v>
      </c>
    </row>
    <row r="569" spans="1:15">
      <c r="A569" s="552">
        <v>568</v>
      </c>
      <c r="B569" s="552" t="s">
        <v>96</v>
      </c>
      <c r="C569" s="552">
        <v>1</v>
      </c>
      <c r="D569">
        <v>0.01</v>
      </c>
      <c r="E569">
        <v>0.01</v>
      </c>
      <c r="F569" s="411">
        <v>43441.821527777778</v>
      </c>
      <c r="G569">
        <v>1.1404000000000001</v>
      </c>
      <c r="H569" s="411">
        <v>43441.821527777778</v>
      </c>
      <c r="I569">
        <v>1.1404000000000001</v>
      </c>
      <c r="J569" s="403">
        <v>43441.852083333331</v>
      </c>
      <c r="K569">
        <v>1.1415999999999999</v>
      </c>
      <c r="L569">
        <v>0</v>
      </c>
      <c r="M569">
        <v>12</v>
      </c>
      <c r="N569">
        <v>1.2</v>
      </c>
      <c r="O569" s="553">
        <v>3.0555555553291924E-2</v>
      </c>
    </row>
    <row r="570" spans="1:15">
      <c r="A570" s="552">
        <v>569</v>
      </c>
      <c r="B570" s="552" t="s">
        <v>96</v>
      </c>
      <c r="C570" s="552">
        <v>2</v>
      </c>
      <c r="D570">
        <v>0.01</v>
      </c>
      <c r="E570">
        <v>0.02</v>
      </c>
      <c r="F570" s="411">
        <v>43441.918749999997</v>
      </c>
      <c r="G570">
        <v>1.1407</v>
      </c>
      <c r="H570" s="411">
        <v>43441.956944444442</v>
      </c>
      <c r="I570">
        <v>1.1395</v>
      </c>
      <c r="J570" s="403">
        <v>43444.092361111114</v>
      </c>
      <c r="K570">
        <v>1.1414</v>
      </c>
      <c r="L570">
        <v>12</v>
      </c>
      <c r="M570">
        <v>19</v>
      </c>
      <c r="N570">
        <v>2.36</v>
      </c>
      <c r="O570" s="553">
        <v>0.17361111111677019</v>
      </c>
    </row>
    <row r="571" spans="1:15">
      <c r="A571" s="552">
        <v>570</v>
      </c>
      <c r="B571" s="552" t="s">
        <v>97</v>
      </c>
      <c r="C571" s="552">
        <v>2</v>
      </c>
      <c r="D571">
        <v>0.01</v>
      </c>
      <c r="E571">
        <v>0.02</v>
      </c>
      <c r="F571" s="411">
        <v>43444.098611111112</v>
      </c>
      <c r="G571">
        <v>1.1417999999999999</v>
      </c>
      <c r="H571" s="411">
        <v>43444.103472222225</v>
      </c>
      <c r="I571">
        <v>1.143</v>
      </c>
      <c r="J571" s="403">
        <v>43444.405555555553</v>
      </c>
      <c r="K571">
        <v>1.1412</v>
      </c>
      <c r="L571">
        <v>12</v>
      </c>
      <c r="M571">
        <v>18</v>
      </c>
      <c r="N571">
        <v>2.4</v>
      </c>
      <c r="O571" s="553">
        <v>0.30694444444088731</v>
      </c>
    </row>
    <row r="572" spans="1:15">
      <c r="A572" s="552">
        <v>571</v>
      </c>
      <c r="B572" s="552" t="s">
        <v>96</v>
      </c>
      <c r="C572" s="552">
        <v>8</v>
      </c>
      <c r="D572">
        <v>0.09</v>
      </c>
      <c r="E572">
        <v>0.27</v>
      </c>
      <c r="F572" s="411">
        <v>43444.136111111111</v>
      </c>
      <c r="G572">
        <v>1.1438999999999999</v>
      </c>
      <c r="H572" s="411">
        <v>43445.690972222219</v>
      </c>
      <c r="I572">
        <v>1.1325000000000001</v>
      </c>
      <c r="J572" s="403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53">
        <v>2.6555555555532919</v>
      </c>
    </row>
    <row r="573" spans="1:15">
      <c r="A573" s="552">
        <v>572</v>
      </c>
      <c r="B573" s="552" t="s">
        <v>97</v>
      </c>
      <c r="C573" s="552">
        <v>2</v>
      </c>
      <c r="D573">
        <v>0.01</v>
      </c>
      <c r="E573">
        <v>0.02</v>
      </c>
      <c r="F573" s="411">
        <v>43444.456944444442</v>
      </c>
      <c r="G573">
        <v>1.1411</v>
      </c>
      <c r="H573" s="411">
        <v>43444.523611111108</v>
      </c>
      <c r="I573">
        <v>1.1423000000000001</v>
      </c>
      <c r="J573" s="403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53">
        <v>0.17847222222189885</v>
      </c>
    </row>
    <row r="574" spans="1:15">
      <c r="A574" s="552">
        <v>573</v>
      </c>
      <c r="B574" s="552" t="s">
        <v>97</v>
      </c>
      <c r="C574" s="552">
        <v>1</v>
      </c>
      <c r="D574">
        <v>0.01</v>
      </c>
      <c r="E574">
        <v>0.01</v>
      </c>
      <c r="F574" s="411">
        <v>43444.662499999999</v>
      </c>
      <c r="G574">
        <v>1.1405000000000001</v>
      </c>
      <c r="H574" s="411">
        <v>43444.662499999999</v>
      </c>
      <c r="I574">
        <v>1.1405000000000001</v>
      </c>
      <c r="J574" s="403">
        <v>43444.705555555556</v>
      </c>
      <c r="K574">
        <v>1.1393</v>
      </c>
      <c r="L574">
        <v>0</v>
      </c>
      <c r="M574">
        <v>12</v>
      </c>
      <c r="N574">
        <v>1.2</v>
      </c>
      <c r="O574" s="553">
        <v>4.3055555557657499E-2</v>
      </c>
    </row>
    <row r="575" spans="1:15">
      <c r="A575" s="552">
        <v>574</v>
      </c>
      <c r="B575" s="552" t="s">
        <v>97</v>
      </c>
      <c r="C575" s="552">
        <v>1</v>
      </c>
      <c r="D575">
        <v>0.01</v>
      </c>
      <c r="E575">
        <v>0.01</v>
      </c>
      <c r="F575" s="411">
        <v>43444.719444444447</v>
      </c>
      <c r="G575">
        <v>1.1366000000000001</v>
      </c>
      <c r="H575" s="411">
        <v>43444.719444444447</v>
      </c>
      <c r="I575">
        <v>1.1366000000000001</v>
      </c>
      <c r="J575" s="403">
        <v>43444.819444444445</v>
      </c>
      <c r="K575">
        <v>1.1354</v>
      </c>
      <c r="L575">
        <v>0</v>
      </c>
      <c r="M575">
        <v>12</v>
      </c>
      <c r="N575">
        <v>1.2</v>
      </c>
      <c r="O575" s="553">
        <v>9.9999999998544808E-2</v>
      </c>
    </row>
    <row r="576" spans="1:15">
      <c r="A576" s="552">
        <v>575</v>
      </c>
      <c r="B576" s="552" t="s">
        <v>97</v>
      </c>
      <c r="C576" s="552">
        <v>2</v>
      </c>
      <c r="D576">
        <v>0.01</v>
      </c>
      <c r="E576">
        <v>0.02</v>
      </c>
      <c r="F576" s="411">
        <v>43445.345138888886</v>
      </c>
      <c r="G576">
        <v>1.1373</v>
      </c>
      <c r="H576" s="411">
        <v>43445.402083333334</v>
      </c>
      <c r="I576">
        <v>1.1385000000000001</v>
      </c>
      <c r="J576" s="403">
        <v>43445.62777777778</v>
      </c>
      <c r="K576">
        <v>1.1367</v>
      </c>
      <c r="L576">
        <v>12</v>
      </c>
      <c r="M576">
        <v>18</v>
      </c>
      <c r="N576">
        <v>2.4</v>
      </c>
      <c r="O576" s="553">
        <v>0.28263888889341615</v>
      </c>
    </row>
    <row r="577" spans="1:15">
      <c r="A577" s="552">
        <v>576</v>
      </c>
      <c r="B577" s="552" t="s">
        <v>97</v>
      </c>
      <c r="C577" s="552">
        <v>1</v>
      </c>
      <c r="D577">
        <v>0.01</v>
      </c>
      <c r="E577">
        <v>0.01</v>
      </c>
      <c r="F577" s="411">
        <v>43445.630555555559</v>
      </c>
      <c r="G577">
        <v>1.1363000000000001</v>
      </c>
      <c r="H577" s="411">
        <v>43445.630555555559</v>
      </c>
      <c r="I577">
        <v>1.1363000000000001</v>
      </c>
      <c r="J577" s="403">
        <v>43445.638888888891</v>
      </c>
      <c r="K577">
        <v>1.1351</v>
      </c>
      <c r="L577">
        <v>0</v>
      </c>
      <c r="M577">
        <v>12</v>
      </c>
      <c r="N577">
        <v>1.2</v>
      </c>
      <c r="O577" s="553">
        <v>8.333333331393078E-3</v>
      </c>
    </row>
    <row r="578" spans="1:15">
      <c r="A578" s="552">
        <v>577</v>
      </c>
      <c r="B578" s="552" t="s">
        <v>97</v>
      </c>
      <c r="C578" s="552">
        <v>1</v>
      </c>
      <c r="D578">
        <v>0.01</v>
      </c>
      <c r="E578">
        <v>0.01</v>
      </c>
      <c r="F578" s="411">
        <v>43445.648611111108</v>
      </c>
      <c r="G578">
        <v>1.1341000000000001</v>
      </c>
      <c r="H578" s="411">
        <v>43445.648611111108</v>
      </c>
      <c r="I578">
        <v>1.1341000000000001</v>
      </c>
      <c r="J578" s="403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53">
        <v>3.6111111112404615E-2</v>
      </c>
    </row>
    <row r="579" spans="1:15">
      <c r="A579" s="552">
        <v>578</v>
      </c>
      <c r="B579" s="552" t="s">
        <v>97</v>
      </c>
      <c r="C579" s="552">
        <v>1</v>
      </c>
      <c r="D579">
        <v>0.01</v>
      </c>
      <c r="E579">
        <v>0.01</v>
      </c>
      <c r="F579" s="411">
        <v>43445.703472222223</v>
      </c>
      <c r="G579">
        <v>1.1325000000000001</v>
      </c>
      <c r="H579" s="411">
        <v>43445.703472222223</v>
      </c>
      <c r="I579">
        <v>1.1325000000000001</v>
      </c>
      <c r="J579" s="403">
        <v>43445.740277777775</v>
      </c>
      <c r="K579">
        <v>1.1313</v>
      </c>
      <c r="L579">
        <v>0</v>
      </c>
      <c r="M579">
        <v>12</v>
      </c>
      <c r="N579">
        <v>1.2</v>
      </c>
      <c r="O579" s="553">
        <v>3.6805555551836733E-2</v>
      </c>
    </row>
    <row r="580" spans="1:15">
      <c r="A580" s="552">
        <v>579</v>
      </c>
      <c r="B580" s="552" t="s">
        <v>97</v>
      </c>
      <c r="C580" s="552">
        <v>6</v>
      </c>
      <c r="D580">
        <v>0.04</v>
      </c>
      <c r="E580">
        <v>0.12</v>
      </c>
      <c r="F580" s="411">
        <v>43445.743055555555</v>
      </c>
      <c r="G580">
        <v>1.1313</v>
      </c>
      <c r="H580" s="411">
        <v>43446.69027777778</v>
      </c>
      <c r="I580">
        <v>1.1377999999999999</v>
      </c>
      <c r="J580" s="403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53">
        <v>1.9131944444452529</v>
      </c>
    </row>
    <row r="581" spans="1:15">
      <c r="A581" s="552">
        <v>580</v>
      </c>
      <c r="B581" s="552" t="s">
        <v>96</v>
      </c>
      <c r="C581" s="552">
        <v>2</v>
      </c>
      <c r="D581">
        <v>0.01</v>
      </c>
      <c r="E581">
        <v>0.02</v>
      </c>
      <c r="F581" s="411">
        <v>43446.800694444442</v>
      </c>
      <c r="G581">
        <v>1.1375999999999999</v>
      </c>
      <c r="H581" s="411">
        <v>43446.833333333336</v>
      </c>
      <c r="I581">
        <v>1.1363000000000001</v>
      </c>
      <c r="J581" s="403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53">
        <v>0.57083333333866904</v>
      </c>
    </row>
    <row r="582" spans="1:15">
      <c r="A582" s="552">
        <v>581</v>
      </c>
      <c r="B582" s="552" t="s">
        <v>96</v>
      </c>
      <c r="C582" s="552">
        <v>2</v>
      </c>
      <c r="D582">
        <v>0.01</v>
      </c>
      <c r="E582">
        <v>0.02</v>
      </c>
      <c r="F582" s="411">
        <v>43447.423611111109</v>
      </c>
      <c r="G582">
        <v>1.1380999999999999</v>
      </c>
      <c r="H582" s="411">
        <v>43447.45416666667</v>
      </c>
      <c r="I582">
        <v>1.1368</v>
      </c>
      <c r="J582" s="403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53">
        <v>0.15000000000145519</v>
      </c>
    </row>
    <row r="583" spans="1:15">
      <c r="A583" s="552">
        <v>582</v>
      </c>
      <c r="B583" s="552" t="s">
        <v>96</v>
      </c>
      <c r="C583" s="552">
        <v>1</v>
      </c>
      <c r="D583">
        <v>0.01</v>
      </c>
      <c r="E583">
        <v>0.01</v>
      </c>
      <c r="F583" s="411">
        <v>43447.580555555556</v>
      </c>
      <c r="G583">
        <v>1.1373</v>
      </c>
      <c r="H583" s="411">
        <v>43447.580555555556</v>
      </c>
      <c r="I583">
        <v>1.1373</v>
      </c>
      <c r="J583" s="403">
        <v>43447.606249999997</v>
      </c>
      <c r="K583">
        <v>1.1386000000000001</v>
      </c>
      <c r="L583">
        <v>0</v>
      </c>
      <c r="M583">
        <v>13</v>
      </c>
      <c r="N583">
        <v>1.3</v>
      </c>
      <c r="O583" s="553">
        <v>2.569444444088731E-2</v>
      </c>
    </row>
    <row r="584" spans="1:15">
      <c r="A584" s="552">
        <v>583</v>
      </c>
      <c r="B584" s="552" t="s">
        <v>96</v>
      </c>
      <c r="C584" s="552">
        <v>1</v>
      </c>
      <c r="D584">
        <v>0.01</v>
      </c>
      <c r="E584">
        <v>0.01</v>
      </c>
      <c r="F584" s="411">
        <v>43447.613888888889</v>
      </c>
      <c r="G584">
        <v>1.135</v>
      </c>
      <c r="H584" s="411">
        <v>43447.613888888889</v>
      </c>
      <c r="I584">
        <v>1.135</v>
      </c>
      <c r="J584" s="403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53">
        <v>1.8055555556202307E-2</v>
      </c>
    </row>
    <row r="585" spans="1:15">
      <c r="A585" s="552">
        <v>584</v>
      </c>
      <c r="B585" s="552" t="s">
        <v>96</v>
      </c>
      <c r="C585" s="552">
        <v>2</v>
      </c>
      <c r="D585">
        <v>0.01</v>
      </c>
      <c r="E585">
        <v>0.02</v>
      </c>
      <c r="F585" s="411">
        <v>43447.640277777777</v>
      </c>
      <c r="G585">
        <v>1.1357999999999999</v>
      </c>
      <c r="H585" s="411">
        <v>43447.648611111108</v>
      </c>
      <c r="I585">
        <v>1.1345000000000001</v>
      </c>
      <c r="J585" s="403">
        <v>43447.797222222223</v>
      </c>
      <c r="K585">
        <v>1.1364000000000001</v>
      </c>
      <c r="L585">
        <v>13</v>
      </c>
      <c r="M585">
        <v>19</v>
      </c>
      <c r="N585">
        <v>2.5</v>
      </c>
      <c r="O585" s="553">
        <v>0.15694444444670808</v>
      </c>
    </row>
    <row r="586" spans="1:15">
      <c r="A586" s="552">
        <v>585</v>
      </c>
      <c r="B586" s="552" t="s">
        <v>97</v>
      </c>
      <c r="C586" s="552">
        <v>3</v>
      </c>
      <c r="D586">
        <v>0.01</v>
      </c>
      <c r="E586">
        <v>0.03</v>
      </c>
      <c r="F586" s="411">
        <v>43447.661111111112</v>
      </c>
      <c r="G586">
        <v>1.1336999999999999</v>
      </c>
      <c r="H586" s="411">
        <v>43447.755555555559</v>
      </c>
      <c r="I586">
        <v>1.1362000000000001</v>
      </c>
      <c r="J586" s="403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53">
        <v>0.72847222221753327</v>
      </c>
    </row>
    <row r="587" spans="1:15">
      <c r="A587" s="552">
        <v>586</v>
      </c>
      <c r="B587" s="552" t="s">
        <v>96</v>
      </c>
      <c r="C587" s="552">
        <v>7</v>
      </c>
      <c r="D587">
        <v>0.06</v>
      </c>
      <c r="E587">
        <v>0.18</v>
      </c>
      <c r="F587" s="411">
        <v>43447.814583333333</v>
      </c>
      <c r="G587">
        <v>1.1366000000000001</v>
      </c>
      <c r="H587" s="411">
        <v>43448.606249999997</v>
      </c>
      <c r="I587">
        <v>1.1274999999999999</v>
      </c>
      <c r="J587" s="403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53">
        <v>1.5604166666671517</v>
      </c>
    </row>
    <row r="588" spans="1:15">
      <c r="A588" s="552">
        <v>587</v>
      </c>
      <c r="B588" s="552" t="s">
        <v>97</v>
      </c>
      <c r="C588" s="552">
        <v>1</v>
      </c>
      <c r="D588">
        <v>0.01</v>
      </c>
      <c r="E588">
        <v>0.01</v>
      </c>
      <c r="F588" s="411">
        <v>43448.423611111109</v>
      </c>
      <c r="G588">
        <v>1.1294999999999999</v>
      </c>
      <c r="H588" s="411">
        <v>43448.423611111109</v>
      </c>
      <c r="I588">
        <v>1.1294999999999999</v>
      </c>
      <c r="J588" s="403">
        <v>43448.604166666664</v>
      </c>
      <c r="K588">
        <v>1.1283000000000001</v>
      </c>
      <c r="L588">
        <v>0</v>
      </c>
      <c r="M588">
        <v>12</v>
      </c>
      <c r="N588">
        <v>1.2</v>
      </c>
      <c r="O588" s="553">
        <v>0.18055555555474712</v>
      </c>
    </row>
    <row r="589" spans="1:15">
      <c r="A589" s="552">
        <v>588</v>
      </c>
      <c r="B589" s="552" t="s">
        <v>97</v>
      </c>
      <c r="C589" s="552">
        <v>10</v>
      </c>
      <c r="D589">
        <v>0.2</v>
      </c>
      <c r="E589">
        <v>0.60000000000000009</v>
      </c>
      <c r="F589" s="411">
        <v>43448.609027777777</v>
      </c>
      <c r="G589">
        <v>1.1278999999999999</v>
      </c>
      <c r="H589" s="411">
        <v>43454.425694444442</v>
      </c>
      <c r="I589">
        <v>1.1452</v>
      </c>
      <c r="J589" s="403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53">
        <v>5.0750000000043656</v>
      </c>
    </row>
    <row r="590" spans="1:15">
      <c r="A590" s="552">
        <v>589</v>
      </c>
      <c r="B590" s="552" t="s">
        <v>96</v>
      </c>
      <c r="C590" s="552">
        <v>1</v>
      </c>
      <c r="D590">
        <v>0.01</v>
      </c>
      <c r="E590">
        <v>0.01</v>
      </c>
      <c r="F590" s="411">
        <v>43451.472222222219</v>
      </c>
      <c r="G590">
        <v>1.1338999999999999</v>
      </c>
      <c r="H590" s="411">
        <v>43451.472222222219</v>
      </c>
      <c r="I590">
        <v>1.1338999999999999</v>
      </c>
      <c r="J590" s="403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53">
        <v>6.9444444445252884E-2</v>
      </c>
    </row>
    <row r="591" spans="1:15">
      <c r="A591" s="552">
        <v>590</v>
      </c>
      <c r="B591" s="552" t="s">
        <v>96</v>
      </c>
      <c r="C591" s="552">
        <v>1</v>
      </c>
      <c r="D591">
        <v>0.01</v>
      </c>
      <c r="E591">
        <v>0.01</v>
      </c>
      <c r="F591" s="411">
        <v>43451.552083333336</v>
      </c>
      <c r="G591">
        <v>1.1342000000000001</v>
      </c>
      <c r="H591" s="411">
        <v>43451.552083333336</v>
      </c>
      <c r="I591">
        <v>1.1342000000000001</v>
      </c>
      <c r="J591" s="403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53">
        <v>0.23402777777664596</v>
      </c>
    </row>
    <row r="592" spans="1:15">
      <c r="A592" s="552">
        <v>591</v>
      </c>
      <c r="B592" s="552" t="s">
        <v>96</v>
      </c>
      <c r="C592" s="552">
        <v>1</v>
      </c>
      <c r="D592">
        <v>0.01</v>
      </c>
      <c r="E592">
        <v>0.01</v>
      </c>
      <c r="F592" s="411">
        <v>43452.063888888886</v>
      </c>
      <c r="G592">
        <v>1.1347</v>
      </c>
      <c r="H592" s="411">
        <v>43452.063888888886</v>
      </c>
      <c r="I592">
        <v>1.1347</v>
      </c>
      <c r="J592" s="403">
        <v>43452.113194444442</v>
      </c>
      <c r="K592">
        <v>1.1358999999999999</v>
      </c>
      <c r="L592">
        <v>0</v>
      </c>
      <c r="M592">
        <v>12</v>
      </c>
      <c r="N592">
        <v>1.2</v>
      </c>
      <c r="O592" s="553">
        <v>4.9305555556202307E-2</v>
      </c>
    </row>
    <row r="593" spans="1:15">
      <c r="A593" s="552">
        <v>592</v>
      </c>
      <c r="B593" s="552" t="s">
        <v>96</v>
      </c>
      <c r="C593" s="552">
        <v>1</v>
      </c>
      <c r="D593">
        <v>0.01</v>
      </c>
      <c r="E593">
        <v>0.01</v>
      </c>
      <c r="F593" s="411">
        <v>43452.25</v>
      </c>
      <c r="G593">
        <v>1.1349</v>
      </c>
      <c r="H593" s="411">
        <v>43452.25</v>
      </c>
      <c r="I593">
        <v>1.1349</v>
      </c>
      <c r="J593" s="403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53">
        <v>0.13055555555911269</v>
      </c>
    </row>
    <row r="594" spans="1:15">
      <c r="A594" s="552">
        <v>593</v>
      </c>
      <c r="B594" s="552" t="s">
        <v>96</v>
      </c>
      <c r="C594" s="552">
        <v>1</v>
      </c>
      <c r="D594">
        <v>0.01</v>
      </c>
      <c r="E594">
        <v>0.01</v>
      </c>
      <c r="F594" s="411">
        <v>43452.42083333333</v>
      </c>
      <c r="G594">
        <v>1.1369</v>
      </c>
      <c r="H594" s="411">
        <v>43452.42083333333</v>
      </c>
      <c r="I594">
        <v>1.1369</v>
      </c>
      <c r="J594" s="403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53">
        <v>3.1944444446708076E-2</v>
      </c>
    </row>
    <row r="595" spans="1:15">
      <c r="A595" s="552">
        <v>594</v>
      </c>
      <c r="B595" s="552" t="s">
        <v>96</v>
      </c>
      <c r="C595" s="552">
        <v>3</v>
      </c>
      <c r="D595">
        <v>0.01</v>
      </c>
      <c r="E595">
        <v>0.03</v>
      </c>
      <c r="F595" s="411">
        <v>43452.577777777777</v>
      </c>
      <c r="G595">
        <v>1.1382000000000001</v>
      </c>
      <c r="H595" s="411">
        <v>43452.793749999997</v>
      </c>
      <c r="I595">
        <v>1.1355999999999999</v>
      </c>
      <c r="J595" s="403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53">
        <v>0.47083333333284827</v>
      </c>
    </row>
    <row r="596" spans="1:15">
      <c r="A596" s="552">
        <v>595</v>
      </c>
      <c r="B596" s="552" t="s">
        <v>96</v>
      </c>
      <c r="C596" s="552">
        <v>1</v>
      </c>
      <c r="D596">
        <v>0.01</v>
      </c>
      <c r="E596">
        <v>0.01</v>
      </c>
      <c r="F596" s="411">
        <v>43453.36041666667</v>
      </c>
      <c r="G596">
        <v>1.1395999999999999</v>
      </c>
      <c r="H596" s="411">
        <v>43453.36041666667</v>
      </c>
      <c r="I596">
        <v>1.1395999999999999</v>
      </c>
      <c r="J596" s="403">
        <v>43453.478472222225</v>
      </c>
      <c r="K596">
        <v>1.1408</v>
      </c>
      <c r="L596">
        <v>0</v>
      </c>
      <c r="M596">
        <v>12</v>
      </c>
      <c r="N596">
        <v>1.2</v>
      </c>
      <c r="O596" s="553">
        <v>0.11805555555474712</v>
      </c>
    </row>
    <row r="597" spans="1:15">
      <c r="A597" s="552">
        <v>596</v>
      </c>
      <c r="B597" s="552" t="s">
        <v>96</v>
      </c>
      <c r="C597" s="552">
        <v>1</v>
      </c>
      <c r="D597">
        <v>0.01</v>
      </c>
      <c r="E597">
        <v>0.01</v>
      </c>
      <c r="F597" s="411">
        <v>43453.490972222222</v>
      </c>
      <c r="G597">
        <v>1.1402000000000001</v>
      </c>
      <c r="H597" s="411">
        <v>43453.490972222222</v>
      </c>
      <c r="I597">
        <v>1.1402000000000001</v>
      </c>
      <c r="J597" s="403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53">
        <v>0.15277777778101154</v>
      </c>
    </row>
    <row r="598" spans="1:15">
      <c r="A598" s="552">
        <v>597</v>
      </c>
      <c r="B598" s="552" t="s">
        <v>96</v>
      </c>
      <c r="C598" s="552">
        <v>1</v>
      </c>
      <c r="D598">
        <v>0.01</v>
      </c>
      <c r="E598">
        <v>0.01</v>
      </c>
      <c r="F598" s="411">
        <v>43453.704861111109</v>
      </c>
      <c r="G598">
        <v>1.1425000000000001</v>
      </c>
      <c r="H598" s="411">
        <v>43453.704861111109</v>
      </c>
      <c r="I598">
        <v>1.1425000000000001</v>
      </c>
      <c r="J598" s="403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53">
        <v>0.12777777777955635</v>
      </c>
    </row>
    <row r="599" spans="1:15">
      <c r="A599" s="552">
        <v>598</v>
      </c>
      <c r="B599" s="552" t="s">
        <v>96</v>
      </c>
      <c r="C599" s="552">
        <v>2</v>
      </c>
      <c r="D599">
        <v>0.01</v>
      </c>
      <c r="E599">
        <v>0.02</v>
      </c>
      <c r="F599" s="411">
        <v>43453.844444444447</v>
      </c>
      <c r="G599">
        <v>1.1389</v>
      </c>
      <c r="H599" s="411">
        <v>43453.857638888891</v>
      </c>
      <c r="I599">
        <v>1.1376999999999999</v>
      </c>
      <c r="J599" s="403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53">
        <v>0.48333333332993789</v>
      </c>
    </row>
    <row r="600" spans="1:15">
      <c r="A600" s="552">
        <v>599</v>
      </c>
      <c r="B600" s="552" t="s">
        <v>96</v>
      </c>
      <c r="C600" s="552">
        <v>1</v>
      </c>
      <c r="D600">
        <v>0.01</v>
      </c>
      <c r="E600">
        <v>0.01</v>
      </c>
      <c r="F600" s="411">
        <v>43454.371527777781</v>
      </c>
      <c r="G600">
        <v>1.1420999999999999</v>
      </c>
      <c r="H600" s="411">
        <v>43454.371527777781</v>
      </c>
      <c r="I600">
        <v>1.1420999999999999</v>
      </c>
      <c r="J600" s="403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53">
        <v>2.4999999994179234E-2</v>
      </c>
    </row>
    <row r="601" spans="1:15">
      <c r="A601" s="552">
        <v>600</v>
      </c>
      <c r="B601" s="552" t="s">
        <v>96</v>
      </c>
      <c r="C601" s="552">
        <v>6</v>
      </c>
      <c r="D601">
        <v>0.04</v>
      </c>
      <c r="E601">
        <v>0.12</v>
      </c>
      <c r="F601" s="411">
        <v>43454.475694444445</v>
      </c>
      <c r="G601">
        <v>1.1478999999999999</v>
      </c>
      <c r="H601" s="411">
        <v>43454.702777777777</v>
      </c>
      <c r="I601">
        <v>1.1406000000000001</v>
      </c>
      <c r="J601" s="403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53">
        <v>0.28194444444670808</v>
      </c>
    </row>
    <row r="602" spans="1:15">
      <c r="A602" s="552">
        <v>601</v>
      </c>
      <c r="B602" s="552" t="s">
        <v>96</v>
      </c>
      <c r="C602" s="552">
        <v>1</v>
      </c>
      <c r="D602">
        <v>0.01</v>
      </c>
      <c r="E602">
        <v>0.01</v>
      </c>
      <c r="F602" s="411">
        <v>43454.792361111111</v>
      </c>
      <c r="G602">
        <v>1.1457999999999999</v>
      </c>
      <c r="H602" s="411">
        <v>43454.792361111111</v>
      </c>
      <c r="I602">
        <v>1.1457999999999999</v>
      </c>
      <c r="J602" s="403">
        <v>43454.808333333334</v>
      </c>
      <c r="K602">
        <v>1.147</v>
      </c>
      <c r="L602">
        <v>0</v>
      </c>
      <c r="M602">
        <v>12</v>
      </c>
      <c r="N602">
        <v>1.2</v>
      </c>
      <c r="O602" s="553">
        <v>1.5972222223354038E-2</v>
      </c>
    </row>
    <row r="603" spans="1:15">
      <c r="A603" s="552">
        <v>602</v>
      </c>
      <c r="B603" s="552" t="s">
        <v>96</v>
      </c>
      <c r="C603" s="552">
        <v>8</v>
      </c>
      <c r="D603">
        <v>0.09</v>
      </c>
      <c r="E603">
        <v>0.27</v>
      </c>
      <c r="F603" s="411">
        <v>43454.854861111111</v>
      </c>
      <c r="G603">
        <v>1.1479999999999999</v>
      </c>
      <c r="H603" s="411">
        <v>43455.8</v>
      </c>
      <c r="I603">
        <v>1.1366000000000001</v>
      </c>
      <c r="J603" s="403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53">
        <v>1.7881944444452529</v>
      </c>
    </row>
    <row r="604" spans="1:15">
      <c r="A604" s="552">
        <v>603</v>
      </c>
      <c r="B604" s="552" t="s">
        <v>97</v>
      </c>
      <c r="C604" s="552">
        <v>3</v>
      </c>
      <c r="D604">
        <v>0.01</v>
      </c>
      <c r="E604">
        <v>0.03</v>
      </c>
      <c r="F604" s="411">
        <v>43455.697222222225</v>
      </c>
      <c r="G604">
        <v>1.1393</v>
      </c>
      <c r="H604" s="411">
        <v>43455.709027777775</v>
      </c>
      <c r="I604">
        <v>1.1418999999999999</v>
      </c>
      <c r="J604" s="403">
        <v>43455.756944444445</v>
      </c>
      <c r="K604">
        <v>1.1393</v>
      </c>
      <c r="L604">
        <v>26</v>
      </c>
      <c r="M604">
        <v>26</v>
      </c>
      <c r="N604">
        <v>3.8</v>
      </c>
      <c r="O604" s="553">
        <v>5.9722222220443655E-2</v>
      </c>
    </row>
    <row r="605" spans="1:15">
      <c r="A605" s="552">
        <v>604</v>
      </c>
      <c r="B605" s="552" t="s">
        <v>97</v>
      </c>
      <c r="C605" s="552">
        <v>1</v>
      </c>
      <c r="D605">
        <v>0.01</v>
      </c>
      <c r="E605">
        <v>0.01</v>
      </c>
      <c r="F605" s="411">
        <v>43455.815972222219</v>
      </c>
      <c r="G605">
        <v>1.1369</v>
      </c>
      <c r="H605" s="411">
        <v>43455.815972222219</v>
      </c>
      <c r="I605">
        <v>1.1369</v>
      </c>
      <c r="J605" s="403">
        <v>43455.898611111108</v>
      </c>
      <c r="K605">
        <v>1.1356999999999999</v>
      </c>
      <c r="L605">
        <v>0</v>
      </c>
      <c r="M605">
        <v>12</v>
      </c>
      <c r="N605">
        <v>1.2</v>
      </c>
      <c r="O605" s="553">
        <v>8.2638888889050577E-2</v>
      </c>
    </row>
    <row r="606" spans="1:15">
      <c r="A606" s="552">
        <v>605</v>
      </c>
      <c r="B606" s="552" t="s">
        <v>97</v>
      </c>
      <c r="C606" s="552">
        <v>5</v>
      </c>
      <c r="D606">
        <v>0.03</v>
      </c>
      <c r="E606">
        <v>0.08</v>
      </c>
      <c r="F606" s="561">
        <v>43458</v>
      </c>
      <c r="G606">
        <v>1.1366000000000001</v>
      </c>
      <c r="H606" s="411">
        <v>43458.645833333336</v>
      </c>
      <c r="I606">
        <v>1.1422000000000001</v>
      </c>
      <c r="J606" s="403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53">
        <v>2.4041666666671517</v>
      </c>
    </row>
    <row r="607" spans="1:15">
      <c r="A607" s="552">
        <v>606</v>
      </c>
      <c r="B607" s="552" t="s">
        <v>96</v>
      </c>
      <c r="C607" s="552">
        <v>7</v>
      </c>
      <c r="D607">
        <v>0.06</v>
      </c>
      <c r="E607">
        <v>0.18</v>
      </c>
      <c r="F607" s="411">
        <v>43458.662499999999</v>
      </c>
      <c r="G607">
        <v>1.1435</v>
      </c>
      <c r="H607" s="411">
        <v>43460.881944444445</v>
      </c>
      <c r="I607">
        <v>1.1344000000000001</v>
      </c>
      <c r="J607" s="403">
        <v>43461.405555555553</v>
      </c>
      <c r="K607">
        <v>1.1394</v>
      </c>
      <c r="L607">
        <v>91</v>
      </c>
      <c r="M607">
        <v>50</v>
      </c>
      <c r="N607">
        <v>30.59</v>
      </c>
      <c r="O607" s="553">
        <v>2.7430555555547471</v>
      </c>
    </row>
    <row r="608" spans="1:15">
      <c r="A608" s="552">
        <v>607</v>
      </c>
      <c r="B608" s="552" t="s">
        <v>97</v>
      </c>
      <c r="C608" s="552">
        <v>3</v>
      </c>
      <c r="D608">
        <v>0.01</v>
      </c>
      <c r="E608">
        <v>0.03</v>
      </c>
      <c r="F608" s="411">
        <v>43460.459027777775</v>
      </c>
      <c r="G608">
        <v>1.1383000000000001</v>
      </c>
      <c r="H608" s="411">
        <v>43460.704861111109</v>
      </c>
      <c r="I608">
        <v>1.1411</v>
      </c>
      <c r="J608" s="403">
        <v>43460.771527777775</v>
      </c>
      <c r="K608">
        <v>1.1384000000000001</v>
      </c>
      <c r="L608">
        <v>28</v>
      </c>
      <c r="M608">
        <v>27</v>
      </c>
      <c r="N608">
        <v>4</v>
      </c>
      <c r="O608" s="553">
        <v>0.3125</v>
      </c>
    </row>
    <row r="609" spans="1:15">
      <c r="A609" s="552">
        <v>608</v>
      </c>
      <c r="B609" s="552" t="s">
        <v>97</v>
      </c>
      <c r="C609" s="552">
        <v>1</v>
      </c>
      <c r="D609">
        <v>0.01</v>
      </c>
      <c r="E609">
        <v>0.01</v>
      </c>
      <c r="F609" s="411">
        <v>43460.81527777778</v>
      </c>
      <c r="G609">
        <v>1.1363000000000001</v>
      </c>
      <c r="H609" s="411">
        <v>43460.81527777778</v>
      </c>
      <c r="I609">
        <v>1.1363000000000001</v>
      </c>
      <c r="J609" s="403">
        <v>43460.870833333334</v>
      </c>
      <c r="K609">
        <v>1.1351</v>
      </c>
      <c r="L609">
        <v>0</v>
      </c>
      <c r="M609">
        <v>12</v>
      </c>
      <c r="N609">
        <v>1.2</v>
      </c>
      <c r="O609" s="553">
        <v>5.5555555554747116E-2</v>
      </c>
    </row>
    <row r="610" spans="1:15">
      <c r="A610" s="552">
        <v>609</v>
      </c>
      <c r="B610" s="552" t="s">
        <v>97</v>
      </c>
      <c r="C610" s="552">
        <v>3</v>
      </c>
      <c r="D610">
        <v>0.01</v>
      </c>
      <c r="E610">
        <v>0.03</v>
      </c>
      <c r="F610" s="411">
        <v>43461.136111111111</v>
      </c>
      <c r="G610">
        <v>1.1379999999999999</v>
      </c>
      <c r="H610" s="411">
        <v>43461.518750000003</v>
      </c>
      <c r="I610">
        <v>1.1406000000000001</v>
      </c>
      <c r="J610" s="403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53">
        <v>0.44374999999854481</v>
      </c>
    </row>
    <row r="611" spans="1:15">
      <c r="A611" s="552">
        <v>610</v>
      </c>
      <c r="B611" s="552" t="s">
        <v>96</v>
      </c>
      <c r="C611" s="552">
        <v>3</v>
      </c>
      <c r="D611">
        <v>0.01</v>
      </c>
      <c r="E611">
        <v>0.03</v>
      </c>
      <c r="F611" s="411">
        <v>43461.529166666667</v>
      </c>
      <c r="G611">
        <v>1.1400999999999999</v>
      </c>
      <c r="H611" s="411">
        <v>43461.581944444442</v>
      </c>
      <c r="I611">
        <v>1.1375</v>
      </c>
      <c r="J611" s="403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53">
        <v>8.9583333334303461E-2</v>
      </c>
    </row>
    <row r="612" spans="1:15">
      <c r="A612" s="552">
        <v>611</v>
      </c>
      <c r="B612" s="552" t="s">
        <v>97</v>
      </c>
      <c r="C612" s="552">
        <v>7</v>
      </c>
      <c r="D612">
        <v>0.06</v>
      </c>
      <c r="E612">
        <v>0.18</v>
      </c>
      <c r="F612" s="411">
        <v>43461.587500000001</v>
      </c>
      <c r="G612">
        <v>1.1377999999999999</v>
      </c>
      <c r="H612" s="411">
        <v>43467.290277777778</v>
      </c>
      <c r="I612">
        <v>1.1477999999999999</v>
      </c>
      <c r="J612" s="403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53">
        <v>3.8111111111065838</v>
      </c>
    </row>
    <row r="613" spans="1:15">
      <c r="A613" s="552">
        <v>612</v>
      </c>
      <c r="B613" s="552" t="s">
        <v>96</v>
      </c>
      <c r="C613" s="552">
        <v>1</v>
      </c>
      <c r="D613">
        <v>0.01</v>
      </c>
      <c r="E613">
        <v>0.01</v>
      </c>
      <c r="F613" s="411">
        <v>43461.625</v>
      </c>
      <c r="G613">
        <v>1.1397999999999999</v>
      </c>
      <c r="H613" s="411">
        <v>43461.625</v>
      </c>
      <c r="I613">
        <v>1.1397999999999999</v>
      </c>
      <c r="J613" s="403">
        <v>43461.662499999999</v>
      </c>
      <c r="K613">
        <v>1.141</v>
      </c>
      <c r="L613">
        <v>0</v>
      </c>
      <c r="M613">
        <v>12</v>
      </c>
      <c r="N613">
        <v>1.2</v>
      </c>
      <c r="O613" s="553">
        <v>3.7499999998544808E-2</v>
      </c>
    </row>
    <row r="614" spans="1:15">
      <c r="A614" s="552">
        <v>613</v>
      </c>
      <c r="B614" s="552" t="s">
        <v>96</v>
      </c>
      <c r="C614" s="552">
        <v>3</v>
      </c>
      <c r="D614">
        <v>0.01</v>
      </c>
      <c r="E614">
        <v>0.03</v>
      </c>
      <c r="F614" s="411">
        <v>43461.668749999997</v>
      </c>
      <c r="G614">
        <v>1.1428</v>
      </c>
      <c r="H614" s="411">
        <v>43461.707638888889</v>
      </c>
      <c r="I614">
        <v>1.1402000000000001</v>
      </c>
      <c r="J614" s="403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53">
        <v>0.10069444444525288</v>
      </c>
    </row>
    <row r="615" spans="1:15">
      <c r="A615" s="552">
        <v>614</v>
      </c>
      <c r="B615" s="552" t="s">
        <v>96</v>
      </c>
      <c r="C615" s="552">
        <v>1</v>
      </c>
      <c r="D615">
        <v>0.01</v>
      </c>
      <c r="E615">
        <v>0.01</v>
      </c>
      <c r="F615" s="411">
        <v>43461.786111111112</v>
      </c>
      <c r="G615">
        <v>1.1440999999999999</v>
      </c>
      <c r="H615" s="411">
        <v>43461.786111111112</v>
      </c>
      <c r="I615">
        <v>1.1440999999999999</v>
      </c>
      <c r="J615" s="403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53">
        <v>4.3055555557657499E-2</v>
      </c>
    </row>
    <row r="616" spans="1:15">
      <c r="A616" s="552">
        <v>615</v>
      </c>
      <c r="B616" s="552" t="s">
        <v>96</v>
      </c>
      <c r="C616" s="552">
        <v>2</v>
      </c>
      <c r="D616">
        <v>0.01</v>
      </c>
      <c r="E616">
        <v>0.02</v>
      </c>
      <c r="F616" s="411">
        <v>43461.844444444447</v>
      </c>
      <c r="G616">
        <v>1.1447000000000001</v>
      </c>
      <c r="H616" s="411">
        <v>43461.907638888886</v>
      </c>
      <c r="I616">
        <v>1.143</v>
      </c>
      <c r="J616" s="403">
        <v>43462.134027777778</v>
      </c>
      <c r="K616">
        <v>1.1452</v>
      </c>
      <c r="L616">
        <v>17</v>
      </c>
      <c r="M616">
        <v>22</v>
      </c>
      <c r="N616">
        <v>2.46</v>
      </c>
      <c r="O616" s="553">
        <v>0.28958333333139308</v>
      </c>
    </row>
    <row r="617" spans="1:15">
      <c r="A617" s="552">
        <v>616</v>
      </c>
      <c r="B617" s="552" t="s">
        <v>96</v>
      </c>
      <c r="C617" s="552">
        <v>1</v>
      </c>
      <c r="D617">
        <v>0.01</v>
      </c>
      <c r="E617">
        <v>0.01</v>
      </c>
      <c r="F617" s="411">
        <v>43462.351388888892</v>
      </c>
      <c r="G617">
        <v>1.1453</v>
      </c>
      <c r="H617" s="411">
        <v>43462.351388888892</v>
      </c>
      <c r="I617">
        <v>1.1453</v>
      </c>
      <c r="J617" s="403">
        <v>43462.380555555559</v>
      </c>
      <c r="K617">
        <v>1.1465000000000001</v>
      </c>
      <c r="L617">
        <v>0</v>
      </c>
      <c r="M617">
        <v>12</v>
      </c>
      <c r="N617">
        <v>1.2</v>
      </c>
      <c r="O617" s="553">
        <v>2.9166666667151731E-2</v>
      </c>
    </row>
    <row r="618" spans="1:15">
      <c r="A618" s="552">
        <v>617</v>
      </c>
      <c r="B618" s="552" t="s">
        <v>96</v>
      </c>
      <c r="C618" s="552">
        <v>2</v>
      </c>
      <c r="D618">
        <v>0.01</v>
      </c>
      <c r="E618">
        <v>0.02</v>
      </c>
      <c r="F618" s="411">
        <v>43462.385416666664</v>
      </c>
      <c r="G618">
        <v>1.1460999999999999</v>
      </c>
      <c r="H618" s="411">
        <v>43462.420138888891</v>
      </c>
      <c r="I618">
        <v>1.1437999999999999</v>
      </c>
      <c r="J618" s="403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53">
        <v>9.7222222226264421E-2</v>
      </c>
    </row>
    <row r="619" spans="1:15">
      <c r="A619" s="552">
        <v>618</v>
      </c>
      <c r="B619" s="552" t="s">
        <v>96</v>
      </c>
      <c r="C619" s="552">
        <v>4</v>
      </c>
      <c r="D619">
        <v>0.02</v>
      </c>
      <c r="E619">
        <v>0.05</v>
      </c>
      <c r="F619" s="411">
        <v>43462.509027777778</v>
      </c>
      <c r="G619">
        <v>1.147</v>
      </c>
      <c r="H619" s="411">
        <v>43465.246527777781</v>
      </c>
      <c r="I619">
        <v>1.1426000000000001</v>
      </c>
      <c r="J619" s="403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53">
        <v>1.0090277777781012</v>
      </c>
    </row>
    <row r="620" spans="1:15">
      <c r="A620" s="552">
        <v>619</v>
      </c>
      <c r="B620" s="552" t="s">
        <v>96</v>
      </c>
      <c r="C620" s="552">
        <v>3</v>
      </c>
      <c r="D620">
        <v>0.01</v>
      </c>
      <c r="E620">
        <v>0.03</v>
      </c>
      <c r="F620" s="411">
        <v>43465.529166666667</v>
      </c>
      <c r="G620">
        <v>1.1458999999999999</v>
      </c>
      <c r="H620" s="411">
        <v>43465.682638888888</v>
      </c>
      <c r="I620">
        <v>1.1433</v>
      </c>
      <c r="J620" s="403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53">
        <v>0.21736111111385981</v>
      </c>
    </row>
    <row r="621" spans="1:15">
      <c r="A621" s="552">
        <v>620</v>
      </c>
      <c r="B621" s="552" t="s">
        <v>96</v>
      </c>
      <c r="C621" s="552">
        <v>2</v>
      </c>
      <c r="D621">
        <v>0.01</v>
      </c>
      <c r="E621">
        <v>0.02</v>
      </c>
      <c r="F621" s="411">
        <v>43465.749305555553</v>
      </c>
      <c r="G621">
        <v>1.1456999999999999</v>
      </c>
      <c r="H621" s="411">
        <v>43465.81527777778</v>
      </c>
      <c r="I621">
        <v>1.1444000000000001</v>
      </c>
      <c r="J621" s="403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53">
        <v>0.18819444444670808</v>
      </c>
    </row>
    <row r="622" spans="1:15">
      <c r="A622" s="552">
        <v>621</v>
      </c>
      <c r="B622" s="552" t="s">
        <v>96</v>
      </c>
      <c r="C622" s="552">
        <v>1</v>
      </c>
      <c r="D622">
        <v>0.01</v>
      </c>
      <c r="E622">
        <v>0.01</v>
      </c>
      <c r="F622" s="411">
        <v>43467.150694444441</v>
      </c>
      <c r="G622">
        <v>1.1446000000000001</v>
      </c>
      <c r="H622" s="411">
        <v>43467.150694444441</v>
      </c>
      <c r="I622">
        <v>1.1446000000000001</v>
      </c>
      <c r="J622" s="403">
        <v>43467.270833333336</v>
      </c>
      <c r="K622">
        <v>1.1457999999999999</v>
      </c>
      <c r="L622">
        <v>0</v>
      </c>
      <c r="M622">
        <v>12</v>
      </c>
      <c r="N622">
        <v>1.2</v>
      </c>
      <c r="O622" s="553">
        <v>0.12013888889487134</v>
      </c>
    </row>
    <row r="623" spans="1:15">
      <c r="A623" s="552">
        <v>622</v>
      </c>
      <c r="B623" s="552" t="s">
        <v>96</v>
      </c>
      <c r="C623" s="552">
        <v>10</v>
      </c>
      <c r="D623">
        <v>0.2</v>
      </c>
      <c r="E623">
        <v>0.60000000000000009</v>
      </c>
      <c r="F623" s="411">
        <v>43467.302083333336</v>
      </c>
      <c r="G623">
        <v>1.1491</v>
      </c>
      <c r="H623" s="411">
        <v>43468.038194444445</v>
      </c>
      <c r="I623">
        <v>1.1315</v>
      </c>
      <c r="J623" s="403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53">
        <v>1.3645833333284827</v>
      </c>
    </row>
    <row r="624" spans="1:15">
      <c r="A624" s="552">
        <v>623</v>
      </c>
      <c r="B624" s="552" t="s">
        <v>97</v>
      </c>
      <c r="C624" s="552">
        <v>1</v>
      </c>
      <c r="D624">
        <v>0.01</v>
      </c>
      <c r="E624">
        <v>0.01</v>
      </c>
      <c r="F624" s="411">
        <v>43467.401388888888</v>
      </c>
      <c r="G624">
        <v>1.1437999999999999</v>
      </c>
      <c r="H624" s="411">
        <v>43467.401388888888</v>
      </c>
      <c r="I624">
        <v>1.1437999999999999</v>
      </c>
      <c r="J624" s="403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53">
        <v>4.3750000004365575E-2</v>
      </c>
    </row>
    <row r="625" spans="1:15">
      <c r="A625" s="552">
        <v>624</v>
      </c>
      <c r="B625" s="552" t="s">
        <v>97</v>
      </c>
      <c r="C625" s="552">
        <v>1</v>
      </c>
      <c r="D625">
        <v>0.01</v>
      </c>
      <c r="E625">
        <v>0.01</v>
      </c>
      <c r="F625" s="411">
        <v>43467.458333333336</v>
      </c>
      <c r="G625">
        <v>1.1432</v>
      </c>
      <c r="H625" s="411">
        <v>43467.458333333336</v>
      </c>
      <c r="I625">
        <v>1.1432</v>
      </c>
      <c r="J625" s="403">
        <v>43467.554861111108</v>
      </c>
      <c r="K625">
        <v>1.1417999999999999</v>
      </c>
      <c r="L625">
        <v>0</v>
      </c>
      <c r="M625">
        <v>14</v>
      </c>
      <c r="N625">
        <v>1.4</v>
      </c>
      <c r="O625" s="553">
        <v>9.6527777772280388E-2</v>
      </c>
    </row>
    <row r="626" spans="1:15">
      <c r="A626" s="552">
        <v>625</v>
      </c>
      <c r="B626" s="552" t="s">
        <v>97</v>
      </c>
      <c r="C626" s="552">
        <v>1</v>
      </c>
      <c r="D626">
        <v>0.01</v>
      </c>
      <c r="E626">
        <v>0.01</v>
      </c>
      <c r="F626" s="411">
        <v>43467.56527777778</v>
      </c>
      <c r="G626">
        <v>1.1404000000000001</v>
      </c>
      <c r="H626" s="411">
        <v>43467.56527777778</v>
      </c>
      <c r="I626">
        <v>1.1404000000000001</v>
      </c>
      <c r="J626" s="403">
        <v>43467.601388888892</v>
      </c>
      <c r="K626">
        <v>1.1392</v>
      </c>
      <c r="L626">
        <v>0</v>
      </c>
      <c r="M626">
        <v>12</v>
      </c>
      <c r="N626">
        <v>1.2</v>
      </c>
      <c r="O626" s="553">
        <v>3.6111111112404615E-2</v>
      </c>
    </row>
    <row r="627" spans="1:15">
      <c r="A627" s="552">
        <v>626</v>
      </c>
      <c r="B627" s="552" t="s">
        <v>97</v>
      </c>
      <c r="C627" s="552">
        <v>1</v>
      </c>
      <c r="D627">
        <v>0.01</v>
      </c>
      <c r="E627">
        <v>0.01</v>
      </c>
      <c r="F627" s="411">
        <v>43467.606944444444</v>
      </c>
      <c r="G627">
        <v>1.1384000000000001</v>
      </c>
      <c r="H627" s="411">
        <v>43467.606944444444</v>
      </c>
      <c r="I627">
        <v>1.1384000000000001</v>
      </c>
      <c r="J627" s="403">
        <v>43467.620138888888</v>
      </c>
      <c r="K627">
        <v>1.137</v>
      </c>
      <c r="L627">
        <v>0</v>
      </c>
      <c r="M627">
        <v>14</v>
      </c>
      <c r="N627">
        <v>1.4</v>
      </c>
      <c r="O627" s="553">
        <v>1.3194444443797693E-2</v>
      </c>
    </row>
    <row r="628" spans="1:15">
      <c r="A628" s="552">
        <v>627</v>
      </c>
      <c r="B628" s="552" t="s">
        <v>97</v>
      </c>
      <c r="C628" s="552">
        <v>1</v>
      </c>
      <c r="D628">
        <v>0.01</v>
      </c>
      <c r="E628">
        <v>0.01</v>
      </c>
      <c r="F628" s="411">
        <v>43467.632638888892</v>
      </c>
      <c r="G628">
        <v>1.1373</v>
      </c>
      <c r="H628" s="411">
        <v>43467.632638888892</v>
      </c>
      <c r="I628">
        <v>1.1373</v>
      </c>
      <c r="J628" s="403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53">
        <v>3.2638888886140194E-2</v>
      </c>
    </row>
    <row r="629" spans="1:15">
      <c r="A629" s="552">
        <v>628</v>
      </c>
      <c r="B629" s="552" t="s">
        <v>97</v>
      </c>
      <c r="C629" s="552">
        <v>1</v>
      </c>
      <c r="D629">
        <v>0.01</v>
      </c>
      <c r="E629">
        <v>0.01</v>
      </c>
      <c r="F629" s="411">
        <v>43467.670138888891</v>
      </c>
      <c r="G629">
        <v>1.1365000000000001</v>
      </c>
      <c r="H629" s="411">
        <v>43467.670138888891</v>
      </c>
      <c r="I629">
        <v>1.1365000000000001</v>
      </c>
      <c r="J629" s="403">
        <v>43467.683333333334</v>
      </c>
      <c r="K629">
        <v>1.1353</v>
      </c>
      <c r="L629">
        <v>0</v>
      </c>
      <c r="M629">
        <v>12</v>
      </c>
      <c r="N629">
        <v>1.2</v>
      </c>
      <c r="O629" s="553">
        <v>1.3194444443797693E-2</v>
      </c>
    </row>
    <row r="630" spans="1:15">
      <c r="A630" s="552">
        <v>629</v>
      </c>
      <c r="B630" s="552" t="s">
        <v>97</v>
      </c>
      <c r="C630" s="552">
        <v>1</v>
      </c>
      <c r="D630">
        <v>0.01</v>
      </c>
      <c r="E630">
        <v>0.01</v>
      </c>
      <c r="F630" s="411">
        <v>43467.741666666669</v>
      </c>
      <c r="G630">
        <v>1.1355</v>
      </c>
      <c r="H630" s="411">
        <v>43467.741666666669</v>
      </c>
      <c r="I630">
        <v>1.1355</v>
      </c>
      <c r="J630" s="403">
        <v>43467.765972222223</v>
      </c>
      <c r="K630">
        <v>1.1343000000000001</v>
      </c>
      <c r="L630">
        <v>0</v>
      </c>
      <c r="M630">
        <v>12</v>
      </c>
      <c r="N630">
        <v>1.2</v>
      </c>
      <c r="O630" s="553">
        <v>2.4305555554747116E-2</v>
      </c>
    </row>
    <row r="631" spans="1:15">
      <c r="A631" s="552">
        <v>630</v>
      </c>
      <c r="B631" s="552" t="s">
        <v>97</v>
      </c>
      <c r="C631" s="552">
        <v>1</v>
      </c>
      <c r="D631">
        <v>0.01</v>
      </c>
      <c r="E631">
        <v>0.01</v>
      </c>
      <c r="F631" s="411">
        <v>43467.768750000003</v>
      </c>
      <c r="G631">
        <v>1.1347</v>
      </c>
      <c r="H631" s="411">
        <v>43467.768750000003</v>
      </c>
      <c r="I631">
        <v>1.1347</v>
      </c>
      <c r="J631" s="403">
        <v>43467.779166666667</v>
      </c>
      <c r="K631">
        <v>1.1335</v>
      </c>
      <c r="L631">
        <v>0</v>
      </c>
      <c r="M631">
        <v>12</v>
      </c>
      <c r="N631">
        <v>1.2</v>
      </c>
      <c r="O631" s="553">
        <v>1.0416666664241347E-2</v>
      </c>
    </row>
    <row r="632" spans="1:15">
      <c r="A632" s="552">
        <v>631</v>
      </c>
      <c r="B632" s="552" t="s">
        <v>97</v>
      </c>
      <c r="C632" s="552">
        <v>2</v>
      </c>
      <c r="D632">
        <v>0.01</v>
      </c>
      <c r="E632">
        <v>0.02</v>
      </c>
      <c r="F632" s="411">
        <v>43467.803472222222</v>
      </c>
      <c r="G632">
        <v>1.1332</v>
      </c>
      <c r="H632" s="411">
        <v>43467.888194444444</v>
      </c>
      <c r="I632">
        <v>1.1344000000000001</v>
      </c>
      <c r="J632" s="403">
        <v>43467.982638888891</v>
      </c>
      <c r="K632">
        <v>1.1328</v>
      </c>
      <c r="L632">
        <v>12</v>
      </c>
      <c r="M632">
        <v>16</v>
      </c>
      <c r="N632">
        <v>2.1</v>
      </c>
      <c r="O632" s="553">
        <v>0.17916666666860692</v>
      </c>
    </row>
    <row r="633" spans="1:15">
      <c r="A633" s="552">
        <v>632</v>
      </c>
      <c r="B633" s="552" t="s">
        <v>97</v>
      </c>
      <c r="C633" s="552">
        <v>1</v>
      </c>
      <c r="D633">
        <v>0.01</v>
      </c>
      <c r="E633">
        <v>0.01</v>
      </c>
      <c r="F633" s="411">
        <v>43467.991666666669</v>
      </c>
      <c r="G633">
        <v>1.1335</v>
      </c>
      <c r="H633" s="411">
        <v>43467.991666666669</v>
      </c>
      <c r="I633">
        <v>1.1335</v>
      </c>
      <c r="J633" s="403">
        <v>43467.994444444441</v>
      </c>
      <c r="K633">
        <v>1.1333</v>
      </c>
      <c r="L633">
        <v>0</v>
      </c>
      <c r="M633">
        <v>2</v>
      </c>
      <c r="N633">
        <v>0.2</v>
      </c>
      <c r="O633" s="553">
        <v>2.7777777722803876E-3</v>
      </c>
    </row>
    <row r="634" spans="1:15">
      <c r="A634" s="552">
        <v>633</v>
      </c>
      <c r="B634" s="552" t="s">
        <v>97</v>
      </c>
      <c r="C634" s="552">
        <v>1</v>
      </c>
      <c r="D634">
        <v>0.01</v>
      </c>
      <c r="E634">
        <v>0.01</v>
      </c>
      <c r="F634" s="411">
        <v>43468.003472222219</v>
      </c>
      <c r="G634">
        <v>1.1347</v>
      </c>
      <c r="H634" s="411">
        <v>43468.003472222219</v>
      </c>
      <c r="I634">
        <v>1.1347</v>
      </c>
      <c r="J634" s="403">
        <v>43468.011805555558</v>
      </c>
      <c r="K634">
        <v>1.1335</v>
      </c>
      <c r="L634">
        <v>0</v>
      </c>
      <c r="M634">
        <v>12</v>
      </c>
      <c r="N634">
        <v>1.2</v>
      </c>
      <c r="O634" s="553">
        <v>8.3333333386690356E-3</v>
      </c>
    </row>
    <row r="635" spans="1:15">
      <c r="A635" s="552">
        <v>634</v>
      </c>
      <c r="B635" s="552" t="s">
        <v>97</v>
      </c>
      <c r="C635" s="552">
        <v>4</v>
      </c>
      <c r="D635">
        <v>0.02</v>
      </c>
      <c r="E635">
        <v>0.05</v>
      </c>
      <c r="F635" s="411">
        <v>43468.05972222222</v>
      </c>
      <c r="G635">
        <v>1.1341000000000001</v>
      </c>
      <c r="H635" s="411">
        <v>43468.413888888892</v>
      </c>
      <c r="I635">
        <v>1.1382000000000001</v>
      </c>
      <c r="J635" s="403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53">
        <v>0.46875</v>
      </c>
    </row>
    <row r="636" spans="1:15">
      <c r="A636" s="552">
        <v>635</v>
      </c>
      <c r="B636" s="552" t="s">
        <v>97</v>
      </c>
      <c r="C636" s="552">
        <v>4</v>
      </c>
      <c r="D636">
        <v>0.02</v>
      </c>
      <c r="E636">
        <v>0.05</v>
      </c>
      <c r="F636" s="411">
        <v>43468.606249999997</v>
      </c>
      <c r="G636">
        <v>1.1355999999999999</v>
      </c>
      <c r="H636" s="411">
        <v>43468.672222222223</v>
      </c>
      <c r="I636">
        <v>1.1404000000000001</v>
      </c>
      <c r="J636" s="403">
        <v>43469.604166666664</v>
      </c>
      <c r="K636">
        <v>1.1371</v>
      </c>
      <c r="L636">
        <v>48</v>
      </c>
      <c r="M636">
        <v>33</v>
      </c>
      <c r="N636">
        <v>6.79</v>
      </c>
      <c r="O636" s="553">
        <v>0.99791666666715173</v>
      </c>
    </row>
    <row r="637" spans="1:15">
      <c r="A637" s="552">
        <v>636</v>
      </c>
      <c r="B637" s="552" t="s">
        <v>96</v>
      </c>
      <c r="C637" s="552">
        <v>2</v>
      </c>
      <c r="D637">
        <v>0.01</v>
      </c>
      <c r="E637">
        <v>0.02</v>
      </c>
      <c r="F637" s="411">
        <v>43468.683333333334</v>
      </c>
      <c r="G637">
        <v>1.1403000000000001</v>
      </c>
      <c r="H637" s="411">
        <v>43468.705555555556</v>
      </c>
      <c r="I637">
        <v>1.1391</v>
      </c>
      <c r="J637" s="403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53">
        <v>4.0277777778101154E-2</v>
      </c>
    </row>
    <row r="638" spans="1:15">
      <c r="A638" s="552">
        <v>637</v>
      </c>
      <c r="B638" s="552" t="s">
        <v>96</v>
      </c>
      <c r="C638" s="552">
        <v>1</v>
      </c>
      <c r="D638">
        <v>0.01</v>
      </c>
      <c r="E638">
        <v>0.01</v>
      </c>
      <c r="F638" s="411">
        <v>43468.734722222223</v>
      </c>
      <c r="G638">
        <v>1.1396999999999999</v>
      </c>
      <c r="H638" s="411">
        <v>43468.734722222223</v>
      </c>
      <c r="I638">
        <v>1.1396999999999999</v>
      </c>
      <c r="J638" s="403">
        <v>43469.084722222222</v>
      </c>
      <c r="K638">
        <v>1.141</v>
      </c>
      <c r="L638">
        <v>0</v>
      </c>
      <c r="M638">
        <v>13</v>
      </c>
      <c r="N638">
        <v>1.18</v>
      </c>
      <c r="O638" s="553">
        <v>0.34999999999854481</v>
      </c>
    </row>
    <row r="639" spans="1:15">
      <c r="A639" s="552">
        <v>638</v>
      </c>
      <c r="B639" s="552" t="s">
        <v>96</v>
      </c>
      <c r="C639" s="552">
        <v>4</v>
      </c>
      <c r="D639">
        <v>0.02</v>
      </c>
      <c r="E639">
        <v>0.05</v>
      </c>
      <c r="F639" s="411">
        <v>43469.415277777778</v>
      </c>
      <c r="G639">
        <v>1.1408</v>
      </c>
      <c r="H639" s="411">
        <v>43469.640972222223</v>
      </c>
      <c r="I639">
        <v>1.1359999999999999</v>
      </c>
      <c r="J639" s="403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53">
        <v>0.26875000000291038</v>
      </c>
    </row>
    <row r="640" spans="1:15">
      <c r="A640" s="552">
        <v>639</v>
      </c>
      <c r="B640" s="552" t="s">
        <v>97</v>
      </c>
      <c r="C640" s="552">
        <v>1</v>
      </c>
      <c r="D640">
        <v>0.01</v>
      </c>
      <c r="E640">
        <v>0.01</v>
      </c>
      <c r="F640" s="411">
        <v>43469.62777777778</v>
      </c>
      <c r="G640">
        <v>1.1372</v>
      </c>
      <c r="H640" s="411">
        <v>43469.62777777778</v>
      </c>
      <c r="I640">
        <v>1.1372</v>
      </c>
      <c r="J640" s="403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53">
        <v>1.3194444443797693E-2</v>
      </c>
    </row>
    <row r="641" spans="1:15">
      <c r="A641" s="552">
        <v>640</v>
      </c>
      <c r="B641" s="552" t="s">
        <v>97</v>
      </c>
      <c r="C641" s="552">
        <v>10</v>
      </c>
      <c r="D641">
        <v>0.2</v>
      </c>
      <c r="E641">
        <v>0.60000000000000009</v>
      </c>
      <c r="F641" s="411">
        <v>43469.65347222222</v>
      </c>
      <c r="G641">
        <v>1.1355</v>
      </c>
      <c r="H641" s="411">
        <v>43474.833333333336</v>
      </c>
      <c r="I641">
        <v>1.1543000000000001</v>
      </c>
      <c r="J641" s="403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53">
        <v>5.0034722222262644</v>
      </c>
    </row>
    <row r="642" spans="1:15">
      <c r="A642" s="552">
        <v>641</v>
      </c>
      <c r="B642" s="552" t="s">
        <v>96</v>
      </c>
      <c r="C642" s="552">
        <v>1</v>
      </c>
      <c r="D642">
        <v>0.01</v>
      </c>
      <c r="E642">
        <v>0.01</v>
      </c>
      <c r="F642" s="411">
        <v>43469.697916666664</v>
      </c>
      <c r="G642">
        <v>1.1392</v>
      </c>
      <c r="H642" s="411">
        <v>43469.697916666664</v>
      </c>
      <c r="I642">
        <v>1.1392</v>
      </c>
      <c r="J642" s="403">
        <v>43469.70208333333</v>
      </c>
      <c r="K642">
        <v>1.1404000000000001</v>
      </c>
      <c r="L642">
        <v>0</v>
      </c>
      <c r="M642">
        <v>12</v>
      </c>
      <c r="N642">
        <v>1.2</v>
      </c>
      <c r="O642" s="553">
        <v>4.166666665696539E-3</v>
      </c>
    </row>
    <row r="643" spans="1:15">
      <c r="A643" s="552">
        <v>642</v>
      </c>
      <c r="B643" s="552" t="s">
        <v>96</v>
      </c>
      <c r="C643" s="552">
        <v>2</v>
      </c>
      <c r="D643">
        <v>0.01</v>
      </c>
      <c r="E643">
        <v>0.02</v>
      </c>
      <c r="F643" s="411">
        <v>43469.712500000001</v>
      </c>
      <c r="G643">
        <v>1.141</v>
      </c>
      <c r="H643" s="411">
        <v>43469.759027777778</v>
      </c>
      <c r="I643">
        <v>1.1397999999999999</v>
      </c>
      <c r="J643" s="403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53">
        <v>0.40138888888759539</v>
      </c>
    </row>
    <row r="644" spans="1:15">
      <c r="A644" s="552">
        <v>643</v>
      </c>
      <c r="B644" s="552" t="s">
        <v>96</v>
      </c>
      <c r="C644" s="552">
        <v>1</v>
      </c>
      <c r="D644">
        <v>0.01</v>
      </c>
      <c r="E644">
        <v>0.01</v>
      </c>
      <c r="F644" s="411">
        <v>43472.29583333333</v>
      </c>
      <c r="G644">
        <v>1.1418999999999999</v>
      </c>
      <c r="H644" s="411">
        <v>43472.29583333333</v>
      </c>
      <c r="I644">
        <v>1.1418999999999999</v>
      </c>
      <c r="J644" s="403">
        <v>43472.370138888888</v>
      </c>
      <c r="K644">
        <v>1.1431</v>
      </c>
      <c r="L644">
        <v>0</v>
      </c>
      <c r="M644">
        <v>12</v>
      </c>
      <c r="N644">
        <v>1.2</v>
      </c>
      <c r="O644" s="553">
        <v>7.4305555557657499E-2</v>
      </c>
    </row>
    <row r="645" spans="1:15">
      <c r="A645" s="552">
        <v>644</v>
      </c>
      <c r="B645" s="552" t="s">
        <v>96</v>
      </c>
      <c r="C645" s="552">
        <v>1</v>
      </c>
      <c r="D645">
        <v>0.01</v>
      </c>
      <c r="E645">
        <v>0.01</v>
      </c>
      <c r="F645" s="411">
        <v>43472.407638888886</v>
      </c>
      <c r="G645">
        <v>1.143</v>
      </c>
      <c r="H645" s="411">
        <v>43472.407638888886</v>
      </c>
      <c r="I645">
        <v>1.143</v>
      </c>
      <c r="J645" s="403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53">
        <v>1.4583333337213844E-2</v>
      </c>
    </row>
    <row r="646" spans="1:15">
      <c r="A646" s="552">
        <v>645</v>
      </c>
      <c r="B646" s="552" t="s">
        <v>96</v>
      </c>
      <c r="C646" s="552">
        <v>1</v>
      </c>
      <c r="D646">
        <v>0.01</v>
      </c>
      <c r="E646">
        <v>0.01</v>
      </c>
      <c r="F646" s="411">
        <v>43472.457638888889</v>
      </c>
      <c r="G646">
        <v>1.1440999999999999</v>
      </c>
      <c r="H646" s="411">
        <v>43472.457638888889</v>
      </c>
      <c r="I646">
        <v>1.1440999999999999</v>
      </c>
      <c r="J646" s="403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53">
        <v>0.15347222222044365</v>
      </c>
    </row>
    <row r="647" spans="1:15">
      <c r="A647" s="552">
        <v>646</v>
      </c>
      <c r="B647" s="552" t="s">
        <v>96</v>
      </c>
      <c r="C647" s="552">
        <v>1</v>
      </c>
      <c r="D647">
        <v>0.01</v>
      </c>
      <c r="E647">
        <v>0.01</v>
      </c>
      <c r="F647" s="411">
        <v>43472.668749999997</v>
      </c>
      <c r="G647">
        <v>1.1462000000000001</v>
      </c>
      <c r="H647" s="411">
        <v>43472.668749999997</v>
      </c>
      <c r="I647">
        <v>1.1462000000000001</v>
      </c>
      <c r="J647" s="403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53">
        <v>0.12569444444670808</v>
      </c>
    </row>
    <row r="648" spans="1:15">
      <c r="A648" s="552">
        <v>647</v>
      </c>
      <c r="B648" s="552" t="s">
        <v>96</v>
      </c>
      <c r="C648" s="552">
        <v>1</v>
      </c>
      <c r="D648">
        <v>0.01</v>
      </c>
      <c r="E648">
        <v>0.01</v>
      </c>
      <c r="F648" s="411">
        <v>43473.127083333333</v>
      </c>
      <c r="G648">
        <v>1.1444000000000001</v>
      </c>
      <c r="H648" s="411">
        <v>43473.127083333333</v>
      </c>
      <c r="I648">
        <v>1.1444000000000001</v>
      </c>
      <c r="J648" s="403">
        <v>43473.421527777777</v>
      </c>
      <c r="K648">
        <v>1.1456</v>
      </c>
      <c r="L648">
        <v>0</v>
      </c>
      <c r="M648">
        <v>12</v>
      </c>
      <c r="N648">
        <v>1.2</v>
      </c>
      <c r="O648" s="553">
        <v>0.29444444444379769</v>
      </c>
    </row>
    <row r="649" spans="1:15">
      <c r="A649" s="552">
        <v>648</v>
      </c>
      <c r="B649" s="552" t="s">
        <v>96</v>
      </c>
      <c r="C649" s="552">
        <v>1</v>
      </c>
      <c r="D649">
        <v>0.01</v>
      </c>
      <c r="E649">
        <v>0.01</v>
      </c>
      <c r="F649" s="411">
        <v>43473.475694444445</v>
      </c>
      <c r="G649">
        <v>1.1440999999999999</v>
      </c>
      <c r="H649" s="411">
        <v>43473.475694444445</v>
      </c>
      <c r="I649">
        <v>1.1440999999999999</v>
      </c>
      <c r="J649" s="403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53">
        <v>5.486111110803904E-2</v>
      </c>
    </row>
    <row r="650" spans="1:15">
      <c r="A650" s="552">
        <v>649</v>
      </c>
      <c r="B650" s="552" t="s">
        <v>96</v>
      </c>
      <c r="C650" s="552">
        <v>3</v>
      </c>
      <c r="D650">
        <v>0.01</v>
      </c>
      <c r="E650">
        <v>0.03</v>
      </c>
      <c r="F650" s="411">
        <v>43473.546527777777</v>
      </c>
      <c r="G650">
        <v>1.1463000000000001</v>
      </c>
      <c r="H650" s="411">
        <v>43473.618055555555</v>
      </c>
      <c r="I650">
        <v>1.1432</v>
      </c>
      <c r="J650" s="403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53">
        <v>0.50486111111240461</v>
      </c>
    </row>
    <row r="651" spans="1:15">
      <c r="A651" s="552">
        <v>650</v>
      </c>
      <c r="B651" s="552" t="s">
        <v>96</v>
      </c>
      <c r="C651" s="552">
        <v>2</v>
      </c>
      <c r="D651">
        <v>0.01</v>
      </c>
      <c r="E651">
        <v>0.02</v>
      </c>
      <c r="F651" s="411">
        <v>43474.121527777781</v>
      </c>
      <c r="G651">
        <v>1.1462000000000001</v>
      </c>
      <c r="H651" s="411">
        <v>43474.161111111112</v>
      </c>
      <c r="I651">
        <v>1.145</v>
      </c>
      <c r="J651" s="403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53">
        <v>0.23680555554892635</v>
      </c>
    </row>
    <row r="652" spans="1:15">
      <c r="A652" s="552">
        <v>651</v>
      </c>
      <c r="B652" s="552" t="s">
        <v>96</v>
      </c>
      <c r="C652" s="552">
        <v>2</v>
      </c>
      <c r="D652">
        <v>0.01</v>
      </c>
      <c r="E652">
        <v>0.02</v>
      </c>
      <c r="F652" s="411">
        <v>43474.37222222222</v>
      </c>
      <c r="G652">
        <v>1.1469</v>
      </c>
      <c r="H652" s="411">
        <v>43474.466666666667</v>
      </c>
      <c r="I652">
        <v>1.1456999999999999</v>
      </c>
      <c r="J652" s="403">
        <v>43474.647222222222</v>
      </c>
      <c r="K652">
        <v>1.1475</v>
      </c>
      <c r="L652">
        <v>12</v>
      </c>
      <c r="M652">
        <v>18</v>
      </c>
      <c r="N652">
        <v>2.4</v>
      </c>
      <c r="O652" s="553">
        <v>0.27500000000145519</v>
      </c>
    </row>
    <row r="653" spans="1:15">
      <c r="A653" s="552">
        <v>652</v>
      </c>
      <c r="B653" s="552" t="s">
        <v>96</v>
      </c>
      <c r="C653" s="552">
        <v>3</v>
      </c>
      <c r="D653">
        <v>0.01</v>
      </c>
      <c r="E653">
        <v>0.03</v>
      </c>
      <c r="F653" s="411">
        <v>43474.684027777781</v>
      </c>
      <c r="G653">
        <v>1.1536</v>
      </c>
      <c r="H653" s="411">
        <v>43474.706944444442</v>
      </c>
      <c r="I653">
        <v>1.151</v>
      </c>
      <c r="J653" s="403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53">
        <v>5.4166666661330964E-2</v>
      </c>
    </row>
    <row r="654" spans="1:15">
      <c r="A654" s="552">
        <v>653</v>
      </c>
      <c r="B654" s="552" t="s">
        <v>96</v>
      </c>
      <c r="C654" s="552">
        <v>1</v>
      </c>
      <c r="D654">
        <v>0.01</v>
      </c>
      <c r="E654">
        <v>0.01</v>
      </c>
      <c r="F654" s="411">
        <v>43474.744444444441</v>
      </c>
      <c r="G654">
        <v>1.1531</v>
      </c>
      <c r="H654" s="411">
        <v>43474.744444444441</v>
      </c>
      <c r="I654">
        <v>1.1531</v>
      </c>
      <c r="J654" s="403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53">
        <v>8.8888888894871343E-2</v>
      </c>
    </row>
    <row r="655" spans="1:15">
      <c r="A655" s="552">
        <v>654</v>
      </c>
      <c r="B655" s="552" t="s">
        <v>96</v>
      </c>
      <c r="C655" s="552">
        <v>1</v>
      </c>
      <c r="D655">
        <v>0.01</v>
      </c>
      <c r="E655">
        <v>0.01</v>
      </c>
      <c r="F655" s="411">
        <v>43474.844444444447</v>
      </c>
      <c r="G655">
        <v>1.1535</v>
      </c>
      <c r="H655" s="411">
        <v>43474.844444444447</v>
      </c>
      <c r="I655">
        <v>1.1535</v>
      </c>
      <c r="J655" s="403">
        <v>43474.850694444445</v>
      </c>
      <c r="K655">
        <v>1.1547000000000001</v>
      </c>
      <c r="L655">
        <v>0</v>
      </c>
      <c r="M655">
        <v>12</v>
      </c>
      <c r="N655">
        <v>1.2</v>
      </c>
      <c r="O655" s="553">
        <v>6.2499999985448085E-3</v>
      </c>
    </row>
    <row r="656" spans="1:15">
      <c r="A656" s="552">
        <v>655</v>
      </c>
      <c r="B656" s="552" t="s">
        <v>96</v>
      </c>
      <c r="C656" s="552">
        <v>1</v>
      </c>
      <c r="D656">
        <v>0.01</v>
      </c>
      <c r="E656">
        <v>0.01</v>
      </c>
      <c r="F656" s="411">
        <v>43474.861805555556</v>
      </c>
      <c r="G656">
        <v>1.1539999999999999</v>
      </c>
      <c r="H656" s="411">
        <v>43474.861805555556</v>
      </c>
      <c r="I656">
        <v>1.1539999999999999</v>
      </c>
      <c r="J656" s="403">
        <v>43474.900694444441</v>
      </c>
      <c r="K656">
        <v>1.1552</v>
      </c>
      <c r="L656">
        <v>0</v>
      </c>
      <c r="M656">
        <v>12</v>
      </c>
      <c r="N656">
        <v>1.2</v>
      </c>
      <c r="O656" s="553">
        <v>3.8888888884685002E-2</v>
      </c>
    </row>
    <row r="657" spans="1:15">
      <c r="A657" s="552">
        <v>656</v>
      </c>
      <c r="B657" s="552" t="s">
        <v>96</v>
      </c>
      <c r="C657" s="552">
        <v>1</v>
      </c>
      <c r="D657">
        <v>0.01</v>
      </c>
      <c r="E657">
        <v>0.01</v>
      </c>
      <c r="F657" s="411">
        <v>43475.04583333333</v>
      </c>
      <c r="G657">
        <v>1.1552</v>
      </c>
      <c r="H657" s="411">
        <v>43475.04583333333</v>
      </c>
      <c r="I657">
        <v>1.1552</v>
      </c>
      <c r="J657" s="403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53">
        <v>0.13402777777810115</v>
      </c>
    </row>
    <row r="658" spans="1:15">
      <c r="A658" s="552">
        <v>657</v>
      </c>
      <c r="B658" s="552" t="s">
        <v>96</v>
      </c>
      <c r="C658" s="552">
        <v>5</v>
      </c>
      <c r="D658">
        <v>0.03</v>
      </c>
      <c r="E658">
        <v>0.08</v>
      </c>
      <c r="F658" s="411">
        <v>43475.333333333336</v>
      </c>
      <c r="G658">
        <v>1.1552</v>
      </c>
      <c r="H658" s="411">
        <v>43475.811111111114</v>
      </c>
      <c r="I658">
        <v>1.1491</v>
      </c>
      <c r="J658" s="403">
        <v>43476.350694444445</v>
      </c>
      <c r="K658">
        <v>1.1531</v>
      </c>
      <c r="L658">
        <v>61</v>
      </c>
      <c r="M658">
        <v>40</v>
      </c>
      <c r="N658">
        <v>12.32</v>
      </c>
      <c r="O658" s="553">
        <v>1.0173611111094942</v>
      </c>
    </row>
    <row r="659" spans="1:15">
      <c r="A659" s="552">
        <v>658</v>
      </c>
      <c r="B659" s="552" t="s">
        <v>96</v>
      </c>
      <c r="C659" s="552">
        <v>1</v>
      </c>
      <c r="D659">
        <v>0.01</v>
      </c>
      <c r="E659">
        <v>0.01</v>
      </c>
      <c r="F659" s="411">
        <v>43476.386111111111</v>
      </c>
      <c r="G659">
        <v>1.1523000000000001</v>
      </c>
      <c r="H659" s="411">
        <v>43476.386111111111</v>
      </c>
      <c r="I659">
        <v>1.1523000000000001</v>
      </c>
      <c r="J659" s="403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53">
        <v>0.10902777777664596</v>
      </c>
    </row>
    <row r="660" spans="1:15">
      <c r="A660" s="552">
        <v>659</v>
      </c>
      <c r="B660" s="552" t="s">
        <v>96</v>
      </c>
      <c r="C660" s="552">
        <v>11</v>
      </c>
      <c r="D660">
        <v>0.32</v>
      </c>
      <c r="E660">
        <v>0.92000000000000015</v>
      </c>
      <c r="F660" s="411">
        <v>43476.502083333333</v>
      </c>
      <c r="G660">
        <v>1.1529</v>
      </c>
      <c r="H660" s="411">
        <v>43489.84375</v>
      </c>
      <c r="I660">
        <v>1.1293</v>
      </c>
      <c r="J660" s="403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53">
        <v>10.152777777781012</v>
      </c>
    </row>
    <row r="661" spans="1:15">
      <c r="A661" s="552">
        <v>660</v>
      </c>
      <c r="B661" s="552" t="s">
        <v>97</v>
      </c>
      <c r="C661" s="552">
        <v>2</v>
      </c>
      <c r="D661">
        <v>0.01</v>
      </c>
      <c r="E661">
        <v>0.02</v>
      </c>
      <c r="F661" s="411">
        <v>43476.662499999999</v>
      </c>
      <c r="G661">
        <v>1.1465000000000001</v>
      </c>
      <c r="H661" s="411">
        <v>43476.697222222225</v>
      </c>
      <c r="I661">
        <v>1.1477999999999999</v>
      </c>
      <c r="J661" s="403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53">
        <v>0.22499999999854481</v>
      </c>
    </row>
    <row r="662" spans="1:15">
      <c r="A662" s="552">
        <v>661</v>
      </c>
      <c r="B662" s="552" t="s">
        <v>97</v>
      </c>
      <c r="C662" s="552">
        <v>2</v>
      </c>
      <c r="D662">
        <v>0.01</v>
      </c>
      <c r="E662">
        <v>0.02</v>
      </c>
      <c r="F662" s="411">
        <v>43479.043749999997</v>
      </c>
      <c r="G662">
        <v>1.1463000000000001</v>
      </c>
      <c r="H662" s="411">
        <v>43479.119444444441</v>
      </c>
      <c r="I662">
        <v>1.1476</v>
      </c>
      <c r="J662" s="403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53">
        <v>0.30208333333575865</v>
      </c>
    </row>
    <row r="663" spans="1:15">
      <c r="A663" s="552">
        <v>662</v>
      </c>
      <c r="B663" s="552" t="s">
        <v>97</v>
      </c>
      <c r="C663" s="552">
        <v>2</v>
      </c>
      <c r="D663">
        <v>0.01</v>
      </c>
      <c r="E663">
        <v>0.02</v>
      </c>
      <c r="F663" s="411">
        <v>43479.350694444445</v>
      </c>
      <c r="G663">
        <v>1.1459999999999999</v>
      </c>
      <c r="H663" s="411">
        <v>43479.365277777775</v>
      </c>
      <c r="I663">
        <v>1.1472</v>
      </c>
      <c r="J663" s="403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53">
        <v>0.11458333333575865</v>
      </c>
    </row>
    <row r="664" spans="1:15">
      <c r="A664" s="552">
        <v>663</v>
      </c>
      <c r="B664" s="552" t="s">
        <v>97</v>
      </c>
      <c r="C664" s="552">
        <v>2</v>
      </c>
      <c r="D664">
        <v>0.01</v>
      </c>
      <c r="E664">
        <v>0.02</v>
      </c>
      <c r="F664" s="411">
        <v>43479.49722222222</v>
      </c>
      <c r="G664">
        <v>1.1464000000000001</v>
      </c>
      <c r="H664" s="411">
        <v>43479.704861111109</v>
      </c>
      <c r="I664">
        <v>1.1476999999999999</v>
      </c>
      <c r="J664" s="403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53">
        <v>0.88611111111094942</v>
      </c>
    </row>
    <row r="665" spans="1:15">
      <c r="A665" s="552">
        <v>664</v>
      </c>
      <c r="B665" s="552" t="s">
        <v>97</v>
      </c>
      <c r="C665" s="552">
        <v>1</v>
      </c>
      <c r="D665">
        <v>0.01</v>
      </c>
      <c r="E665">
        <v>0.01</v>
      </c>
      <c r="F665" s="411">
        <v>43480.44027777778</v>
      </c>
      <c r="G665">
        <v>1.143</v>
      </c>
      <c r="H665" s="411">
        <v>43480.44027777778</v>
      </c>
      <c r="I665">
        <v>1.143</v>
      </c>
      <c r="J665" s="403">
        <v>43480.547222222223</v>
      </c>
      <c r="K665">
        <v>1.1417999999999999</v>
      </c>
      <c r="L665">
        <v>0</v>
      </c>
      <c r="M665">
        <v>12</v>
      </c>
      <c r="N665">
        <v>1.2</v>
      </c>
      <c r="O665" s="553">
        <v>0.10694444444379769</v>
      </c>
    </row>
    <row r="666" spans="1:15">
      <c r="A666" s="552">
        <v>665</v>
      </c>
      <c r="B666" s="552" t="s">
        <v>97</v>
      </c>
      <c r="C666" s="552">
        <v>3</v>
      </c>
      <c r="D666">
        <v>0.01</v>
      </c>
      <c r="E666">
        <v>0.03</v>
      </c>
      <c r="F666" s="411">
        <v>43480.605555555558</v>
      </c>
      <c r="G666">
        <v>1.1426000000000001</v>
      </c>
      <c r="H666" s="411">
        <v>43480.665277777778</v>
      </c>
      <c r="I666">
        <v>1.1452</v>
      </c>
      <c r="J666" s="403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53">
        <v>0.10486111111094942</v>
      </c>
    </row>
    <row r="667" spans="1:15">
      <c r="A667" s="552">
        <v>666</v>
      </c>
      <c r="B667" s="552" t="s">
        <v>97</v>
      </c>
      <c r="C667" s="552">
        <v>3</v>
      </c>
      <c r="D667">
        <v>0.01</v>
      </c>
      <c r="E667">
        <v>0.03</v>
      </c>
      <c r="F667" s="411">
        <v>43480.742361111108</v>
      </c>
      <c r="G667">
        <v>1.1388</v>
      </c>
      <c r="H667" s="411">
        <v>43480.886111111111</v>
      </c>
      <c r="I667">
        <v>1.1414</v>
      </c>
      <c r="J667" s="403">
        <v>43481.523611111108</v>
      </c>
      <c r="K667">
        <v>1.1388</v>
      </c>
      <c r="L667">
        <v>26</v>
      </c>
      <c r="M667">
        <v>26</v>
      </c>
      <c r="N667">
        <v>3.96</v>
      </c>
      <c r="O667" s="553">
        <v>0.78125</v>
      </c>
    </row>
    <row r="668" spans="1:15">
      <c r="A668" s="552">
        <v>667</v>
      </c>
      <c r="B668" s="552" t="s">
        <v>97</v>
      </c>
      <c r="C668" s="552">
        <v>3</v>
      </c>
      <c r="D668">
        <v>0.01</v>
      </c>
      <c r="E668">
        <v>0.03</v>
      </c>
      <c r="F668" s="411">
        <v>43481.536805555559</v>
      </c>
      <c r="G668">
        <v>1.1380999999999999</v>
      </c>
      <c r="H668" s="411">
        <v>43481.725694444445</v>
      </c>
      <c r="I668">
        <v>1.1406000000000001</v>
      </c>
      <c r="J668" s="403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53">
        <v>0.71944444443943212</v>
      </c>
    </row>
    <row r="669" spans="1:15">
      <c r="A669" s="552">
        <v>668</v>
      </c>
      <c r="B669" s="552" t="s">
        <v>97</v>
      </c>
      <c r="C669" s="552">
        <v>2</v>
      </c>
      <c r="D669">
        <v>0.01</v>
      </c>
      <c r="E669">
        <v>0.02</v>
      </c>
      <c r="F669" s="411">
        <v>43482.370833333334</v>
      </c>
      <c r="G669">
        <v>1.1385000000000001</v>
      </c>
      <c r="H669" s="411">
        <v>43482.427083333336</v>
      </c>
      <c r="I669">
        <v>1.1397999999999999</v>
      </c>
      <c r="J669" s="403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53">
        <v>0.32152777777810115</v>
      </c>
    </row>
    <row r="670" spans="1:15">
      <c r="A670" s="552">
        <v>669</v>
      </c>
      <c r="B670" s="552" t="s">
        <v>97</v>
      </c>
      <c r="C670" s="552">
        <v>3</v>
      </c>
      <c r="D670">
        <v>0.01</v>
      </c>
      <c r="E670">
        <v>0.03</v>
      </c>
      <c r="F670" s="411">
        <v>43482.706944444442</v>
      </c>
      <c r="G670">
        <v>1.1378999999999999</v>
      </c>
      <c r="H670" s="411">
        <v>43483.459722222222</v>
      </c>
      <c r="I670">
        <v>1.1404000000000001</v>
      </c>
      <c r="J670" s="403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53">
        <v>0.94861111111094942</v>
      </c>
    </row>
    <row r="671" spans="1:15">
      <c r="A671" s="552">
        <v>670</v>
      </c>
      <c r="B671" s="552" t="s">
        <v>97</v>
      </c>
      <c r="C671" s="552">
        <v>1</v>
      </c>
      <c r="D671">
        <v>0.01</v>
      </c>
      <c r="E671">
        <v>0.01</v>
      </c>
      <c r="F671" s="411">
        <v>43483.661805555559</v>
      </c>
      <c r="G671">
        <v>1.1382000000000001</v>
      </c>
      <c r="H671" s="411">
        <v>43483.661805555559</v>
      </c>
      <c r="I671">
        <v>1.1382000000000001</v>
      </c>
      <c r="J671" s="403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53">
        <v>8.333333331393078E-3</v>
      </c>
    </row>
    <row r="672" spans="1:15">
      <c r="A672" s="552">
        <v>671</v>
      </c>
      <c r="B672" s="552" t="s">
        <v>97</v>
      </c>
      <c r="C672" s="552">
        <v>2</v>
      </c>
      <c r="D672">
        <v>0.01</v>
      </c>
      <c r="E672">
        <v>0.02</v>
      </c>
      <c r="F672" s="411">
        <v>43483.737500000003</v>
      </c>
      <c r="G672">
        <v>1.1362000000000001</v>
      </c>
      <c r="H672" s="411">
        <v>43486.051388888889</v>
      </c>
      <c r="I672">
        <v>1.1375</v>
      </c>
      <c r="J672" s="403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53">
        <v>1.5034722222189885</v>
      </c>
    </row>
    <row r="673" spans="1:15">
      <c r="A673" s="552">
        <v>672</v>
      </c>
      <c r="B673" s="552" t="s">
        <v>97</v>
      </c>
      <c r="C673" s="552">
        <v>2</v>
      </c>
      <c r="D673">
        <v>0.01</v>
      </c>
      <c r="E673">
        <v>0.02</v>
      </c>
      <c r="F673" s="411">
        <v>43487.381249999999</v>
      </c>
      <c r="G673">
        <v>1.1354</v>
      </c>
      <c r="H673" s="411">
        <v>43487.464583333334</v>
      </c>
      <c r="I673">
        <v>1.1366000000000001</v>
      </c>
      <c r="J673" s="403">
        <v>43487.601388888892</v>
      </c>
      <c r="K673">
        <v>1.1348</v>
      </c>
      <c r="L673">
        <v>12</v>
      </c>
      <c r="M673">
        <v>18</v>
      </c>
      <c r="N673">
        <v>2.4</v>
      </c>
      <c r="O673" s="553">
        <v>0.22013888889341615</v>
      </c>
    </row>
    <row r="674" spans="1:15">
      <c r="A674" s="552">
        <v>673</v>
      </c>
      <c r="B674" s="552" t="s">
        <v>97</v>
      </c>
      <c r="C674" s="552">
        <v>1</v>
      </c>
      <c r="D674">
        <v>0.01</v>
      </c>
      <c r="E674">
        <v>0.01</v>
      </c>
      <c r="F674" s="411">
        <v>43487.604861111111</v>
      </c>
      <c r="G674">
        <v>1.1351</v>
      </c>
      <c r="H674" s="411">
        <v>43487.604861111111</v>
      </c>
      <c r="I674">
        <v>1.1351</v>
      </c>
      <c r="J674" s="403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53">
        <v>2.0833333335758653E-2</v>
      </c>
    </row>
    <row r="675" spans="1:15">
      <c r="A675" s="552">
        <v>674</v>
      </c>
      <c r="B675" s="552" t="s">
        <v>97</v>
      </c>
      <c r="C675" s="552">
        <v>4</v>
      </c>
      <c r="D675">
        <v>0.02</v>
      </c>
      <c r="E675">
        <v>0.05</v>
      </c>
      <c r="F675" s="411">
        <v>43487.629166666666</v>
      </c>
      <c r="G675">
        <v>1.1344000000000001</v>
      </c>
      <c r="H675" s="411">
        <v>43488.697222222225</v>
      </c>
      <c r="I675">
        <v>1.1386000000000001</v>
      </c>
      <c r="J675" s="403">
        <v>43489.385416666664</v>
      </c>
      <c r="K675">
        <v>1.1355</v>
      </c>
      <c r="L675">
        <v>42</v>
      </c>
      <c r="M675">
        <v>31</v>
      </c>
      <c r="N675">
        <v>7.2</v>
      </c>
      <c r="O675" s="553">
        <v>1.7562499999985448</v>
      </c>
    </row>
    <row r="676" spans="1:15">
      <c r="A676" s="552">
        <v>675</v>
      </c>
      <c r="B676" s="552" t="s">
        <v>97</v>
      </c>
      <c r="C676" s="552">
        <v>2</v>
      </c>
      <c r="D676">
        <v>0.01</v>
      </c>
      <c r="E676">
        <v>0.02</v>
      </c>
      <c r="F676" s="411">
        <v>43489.388194444444</v>
      </c>
      <c r="G676">
        <v>1.1355</v>
      </c>
      <c r="H676" s="411">
        <v>43489.401388888888</v>
      </c>
      <c r="I676">
        <v>1.1368</v>
      </c>
      <c r="J676" s="403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53">
        <v>4.6527777776645962E-2</v>
      </c>
    </row>
    <row r="677" spans="1:15">
      <c r="A677" s="552">
        <v>676</v>
      </c>
      <c r="B677" s="552" t="s">
        <v>97</v>
      </c>
      <c r="C677" s="552">
        <v>2</v>
      </c>
      <c r="D677">
        <v>0.01</v>
      </c>
      <c r="E677">
        <v>0.02</v>
      </c>
      <c r="F677" s="411">
        <v>43489.481249999997</v>
      </c>
      <c r="G677">
        <v>1.1342000000000001</v>
      </c>
      <c r="H677" s="411">
        <v>43489.572916666664</v>
      </c>
      <c r="I677">
        <v>1.1355</v>
      </c>
      <c r="J677" s="403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53">
        <v>0.11805555556202307</v>
      </c>
    </row>
    <row r="678" spans="1:15">
      <c r="A678" s="552">
        <v>677</v>
      </c>
      <c r="B678" s="552" t="s">
        <v>97</v>
      </c>
      <c r="C678" s="552">
        <v>5</v>
      </c>
      <c r="D678">
        <v>0.03</v>
      </c>
      <c r="E678">
        <v>0.08</v>
      </c>
      <c r="F678" s="411">
        <v>43489.617361111108</v>
      </c>
      <c r="G678">
        <v>1.1318999999999999</v>
      </c>
      <c r="H678" s="411">
        <v>43489.642361111109</v>
      </c>
      <c r="I678">
        <v>1.1375</v>
      </c>
      <c r="J678" s="403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53">
        <v>0.12638888889341615</v>
      </c>
    </row>
    <row r="679" spans="1:15">
      <c r="A679" s="552">
        <v>678</v>
      </c>
      <c r="B679" s="552" t="s">
        <v>97</v>
      </c>
      <c r="C679" s="552">
        <v>1</v>
      </c>
      <c r="D679">
        <v>0.01</v>
      </c>
      <c r="E679">
        <v>0.01</v>
      </c>
      <c r="F679" s="411">
        <v>43489.834027777775</v>
      </c>
      <c r="G679">
        <v>1.1303000000000001</v>
      </c>
      <c r="H679" s="411">
        <v>43489.834027777775</v>
      </c>
      <c r="I679">
        <v>1.1303000000000001</v>
      </c>
      <c r="J679" s="403">
        <v>43489.841666666667</v>
      </c>
      <c r="K679">
        <v>1.1291</v>
      </c>
      <c r="L679">
        <v>0</v>
      </c>
      <c r="M679">
        <v>12</v>
      </c>
      <c r="N679">
        <v>1.2</v>
      </c>
      <c r="O679" s="553">
        <v>7.6388888919609599E-3</v>
      </c>
    </row>
    <row r="680" spans="1:15">
      <c r="A680" s="552">
        <v>679</v>
      </c>
      <c r="B680" s="552" t="s">
        <v>97</v>
      </c>
      <c r="C680" s="552">
        <v>10</v>
      </c>
      <c r="D680">
        <v>0.2</v>
      </c>
      <c r="E680">
        <v>0.60000000000000009</v>
      </c>
      <c r="F680" s="411">
        <v>43489.957638888889</v>
      </c>
      <c r="G680">
        <v>1.1305000000000001</v>
      </c>
      <c r="H680" s="411">
        <v>43495.859027777777</v>
      </c>
      <c r="I680">
        <v>1.1491</v>
      </c>
      <c r="J680" s="403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53">
        <v>7.4229166666700621</v>
      </c>
    </row>
    <row r="681" spans="1:15">
      <c r="A681" s="552">
        <v>680</v>
      </c>
      <c r="B681" s="552" t="s">
        <v>96</v>
      </c>
      <c r="C681" s="552">
        <v>1</v>
      </c>
      <c r="D681">
        <v>0.01</v>
      </c>
      <c r="E681">
        <v>0.01</v>
      </c>
      <c r="F681" s="411">
        <v>43490.670138888891</v>
      </c>
      <c r="G681">
        <v>1.1380999999999999</v>
      </c>
      <c r="H681" s="411">
        <v>43490.670138888891</v>
      </c>
      <c r="I681">
        <v>1.1380999999999999</v>
      </c>
      <c r="J681" s="403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53">
        <v>9.0277777781011537E-3</v>
      </c>
    </row>
    <row r="682" spans="1:15">
      <c r="A682" s="552">
        <v>681</v>
      </c>
      <c r="B682" s="552" t="s">
        <v>96</v>
      </c>
      <c r="C682" s="552">
        <v>1</v>
      </c>
      <c r="D682">
        <v>0.01</v>
      </c>
      <c r="E682">
        <v>0.01</v>
      </c>
      <c r="F682" s="411">
        <v>43490.69027777778</v>
      </c>
      <c r="G682">
        <v>1.1398999999999999</v>
      </c>
      <c r="H682" s="411">
        <v>43490.69027777778</v>
      </c>
      <c r="I682">
        <v>1.1398999999999999</v>
      </c>
      <c r="J682" s="403">
        <v>43490.727777777778</v>
      </c>
      <c r="K682">
        <v>1.1411</v>
      </c>
      <c r="L682">
        <v>0</v>
      </c>
      <c r="M682">
        <v>12</v>
      </c>
      <c r="N682">
        <v>1.2</v>
      </c>
      <c r="O682" s="553">
        <v>3.7499999998544808E-2</v>
      </c>
    </row>
    <row r="683" spans="1:15">
      <c r="A683" s="552">
        <v>682</v>
      </c>
      <c r="B683" s="552" t="s">
        <v>96</v>
      </c>
      <c r="C683" s="552">
        <v>1</v>
      </c>
      <c r="D683">
        <v>0.01</v>
      </c>
      <c r="E683">
        <v>0.01</v>
      </c>
      <c r="F683" s="411">
        <v>43490.732638888891</v>
      </c>
      <c r="G683">
        <v>1.1407</v>
      </c>
      <c r="H683" s="411">
        <v>43490.732638888891</v>
      </c>
      <c r="I683">
        <v>1.1407</v>
      </c>
      <c r="J683" s="403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53">
        <v>0.46527777777373558</v>
      </c>
    </row>
    <row r="684" spans="1:15">
      <c r="A684" s="552">
        <v>683</v>
      </c>
      <c r="B684" s="552" t="s">
        <v>96</v>
      </c>
      <c r="C684" s="552">
        <v>1</v>
      </c>
      <c r="D684">
        <v>0.01</v>
      </c>
      <c r="E684">
        <v>0.01</v>
      </c>
      <c r="F684" s="411">
        <v>43493.379861111112</v>
      </c>
      <c r="G684">
        <v>1.1400999999999999</v>
      </c>
      <c r="H684" s="411">
        <v>43493.379861111112</v>
      </c>
      <c r="I684">
        <v>1.1400999999999999</v>
      </c>
      <c r="J684" s="403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53">
        <v>9.1666666667151731E-2</v>
      </c>
    </row>
    <row r="685" spans="1:15">
      <c r="A685" s="552">
        <v>684</v>
      </c>
      <c r="B685" s="552" t="s">
        <v>96</v>
      </c>
      <c r="C685" s="552">
        <v>1</v>
      </c>
      <c r="D685">
        <v>0.01</v>
      </c>
      <c r="E685">
        <v>0.01</v>
      </c>
      <c r="F685" s="411">
        <v>43493.540972222225</v>
      </c>
      <c r="G685">
        <v>1.1409</v>
      </c>
      <c r="H685" s="411">
        <v>43493.540972222225</v>
      </c>
      <c r="I685">
        <v>1.1409</v>
      </c>
      <c r="J685" s="403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53">
        <v>6.4583333332848269E-2</v>
      </c>
    </row>
    <row r="686" spans="1:15">
      <c r="A686" s="552">
        <v>685</v>
      </c>
      <c r="B686" s="552" t="s">
        <v>96</v>
      </c>
      <c r="C686" s="552">
        <v>2</v>
      </c>
      <c r="D686">
        <v>0.01</v>
      </c>
      <c r="E686">
        <v>0.02</v>
      </c>
      <c r="F686" s="411">
        <v>43493.623611111114</v>
      </c>
      <c r="G686">
        <v>1.1420999999999999</v>
      </c>
      <c r="H686" s="411">
        <v>43493.640277777777</v>
      </c>
      <c r="I686">
        <v>1.1408</v>
      </c>
      <c r="J686" s="403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53">
        <v>3.7499999998544808E-2</v>
      </c>
    </row>
    <row r="687" spans="1:15">
      <c r="A687" s="552">
        <v>686</v>
      </c>
      <c r="B687" s="552" t="s">
        <v>96</v>
      </c>
      <c r="C687" s="552">
        <v>1</v>
      </c>
      <c r="D687">
        <v>0.01</v>
      </c>
      <c r="E687">
        <v>0.01</v>
      </c>
      <c r="F687" s="411">
        <v>43493.689583333333</v>
      </c>
      <c r="G687">
        <v>1.1429</v>
      </c>
      <c r="H687" s="411">
        <v>43493.689583333333</v>
      </c>
      <c r="I687">
        <v>1.1429</v>
      </c>
      <c r="J687" s="403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53">
        <v>4.4444444443797693E-2</v>
      </c>
    </row>
    <row r="688" spans="1:15">
      <c r="A688" s="552">
        <v>687</v>
      </c>
      <c r="B688" s="552" t="s">
        <v>96</v>
      </c>
      <c r="C688" s="552">
        <v>1</v>
      </c>
      <c r="D688">
        <v>0.01</v>
      </c>
      <c r="E688">
        <v>0.01</v>
      </c>
      <c r="F688" s="411">
        <v>43493.845138888886</v>
      </c>
      <c r="G688">
        <v>1.1431</v>
      </c>
      <c r="H688" s="411">
        <v>43493.845138888886</v>
      </c>
      <c r="I688">
        <v>1.1431</v>
      </c>
      <c r="J688" s="403">
        <v>43494.381249999999</v>
      </c>
      <c r="K688">
        <v>1.1444000000000001</v>
      </c>
      <c r="L688">
        <v>0</v>
      </c>
      <c r="M688">
        <v>13</v>
      </c>
      <c r="N688">
        <v>1.18</v>
      </c>
      <c r="O688" s="553">
        <v>0.53611111111240461</v>
      </c>
    </row>
    <row r="689" spans="1:15">
      <c r="A689" s="552">
        <v>688</v>
      </c>
      <c r="B689" s="552" t="s">
        <v>96</v>
      </c>
      <c r="C689" s="552">
        <v>3</v>
      </c>
      <c r="D689">
        <v>0.01</v>
      </c>
      <c r="E689">
        <v>0.03</v>
      </c>
      <c r="F689" s="411">
        <v>43494.420138888891</v>
      </c>
      <c r="G689">
        <v>1.1438999999999999</v>
      </c>
      <c r="H689" s="411">
        <v>43494.706944444442</v>
      </c>
      <c r="I689">
        <v>1.1413</v>
      </c>
      <c r="J689" s="403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53">
        <v>0.30972222222044365</v>
      </c>
    </row>
    <row r="690" spans="1:15">
      <c r="A690" s="552">
        <v>689</v>
      </c>
      <c r="B690" s="552" t="s">
        <v>96</v>
      </c>
      <c r="C690" s="552">
        <v>1</v>
      </c>
      <c r="D690">
        <v>0.01</v>
      </c>
      <c r="E690">
        <v>0.01</v>
      </c>
      <c r="F690" s="411">
        <v>43494.738888888889</v>
      </c>
      <c r="G690">
        <v>1.1429</v>
      </c>
      <c r="H690" s="411">
        <v>43494.738888888889</v>
      </c>
      <c r="I690">
        <v>1.1429</v>
      </c>
      <c r="J690" s="403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53">
        <v>0.39236111110949423</v>
      </c>
    </row>
    <row r="691" spans="1:15">
      <c r="A691" s="552">
        <v>690</v>
      </c>
      <c r="B691" s="552" t="s">
        <v>96</v>
      </c>
      <c r="C691" s="552">
        <v>3</v>
      </c>
      <c r="D691">
        <v>0.01</v>
      </c>
      <c r="E691">
        <v>0.03</v>
      </c>
      <c r="F691" s="411">
        <v>43495.331250000003</v>
      </c>
      <c r="G691">
        <v>1.1444000000000001</v>
      </c>
      <c r="H691" s="411">
        <v>43495.631249999999</v>
      </c>
      <c r="I691">
        <v>1.1416999999999999</v>
      </c>
      <c r="J691" s="403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53">
        <v>0.50208333333284827</v>
      </c>
    </row>
    <row r="692" spans="1:15">
      <c r="A692" s="552">
        <v>691</v>
      </c>
      <c r="B692" s="552" t="s">
        <v>96</v>
      </c>
      <c r="C692" s="552">
        <v>1</v>
      </c>
      <c r="D692">
        <v>0.01</v>
      </c>
      <c r="E692">
        <v>0.01</v>
      </c>
      <c r="F692" s="411">
        <v>43495.839583333334</v>
      </c>
      <c r="G692">
        <v>1.1465000000000001</v>
      </c>
      <c r="H692" s="411">
        <v>43495.839583333334</v>
      </c>
      <c r="I692">
        <v>1.1465000000000001</v>
      </c>
      <c r="J692" s="403">
        <v>43495.847916666666</v>
      </c>
      <c r="K692">
        <v>1.1476999999999999</v>
      </c>
      <c r="L692">
        <v>0</v>
      </c>
      <c r="M692">
        <v>12</v>
      </c>
      <c r="N692">
        <v>1.2</v>
      </c>
      <c r="O692" s="553">
        <v>8.333333331393078E-3</v>
      </c>
    </row>
    <row r="693" spans="1:15">
      <c r="A693" s="552">
        <v>692</v>
      </c>
      <c r="B693" s="552" t="s">
        <v>96</v>
      </c>
      <c r="C693" s="552">
        <v>1</v>
      </c>
      <c r="D693">
        <v>0.01</v>
      </c>
      <c r="E693">
        <v>0.01</v>
      </c>
      <c r="F693" s="411">
        <v>43495.853472222225</v>
      </c>
      <c r="G693">
        <v>1.1475</v>
      </c>
      <c r="H693" s="411">
        <v>43495.853472222225</v>
      </c>
      <c r="I693">
        <v>1.1475</v>
      </c>
      <c r="J693" s="403">
        <v>43495.857638888891</v>
      </c>
      <c r="K693">
        <v>1.1487000000000001</v>
      </c>
      <c r="L693">
        <v>0</v>
      </c>
      <c r="M693">
        <v>12</v>
      </c>
      <c r="N693">
        <v>1.2</v>
      </c>
      <c r="O693" s="553">
        <v>4.166666665696539E-3</v>
      </c>
    </row>
    <row r="694" spans="1:15">
      <c r="A694" s="552">
        <v>693</v>
      </c>
      <c r="B694" s="552" t="s">
        <v>96</v>
      </c>
      <c r="C694" s="552">
        <v>1</v>
      </c>
      <c r="D694">
        <v>0.01</v>
      </c>
      <c r="E694">
        <v>0.01</v>
      </c>
      <c r="F694" s="411">
        <v>43495.879166666666</v>
      </c>
      <c r="G694">
        <v>1.1488</v>
      </c>
      <c r="H694" s="411">
        <v>43495.879166666666</v>
      </c>
      <c r="I694">
        <v>1.1488</v>
      </c>
      <c r="J694" s="403">
        <v>43496.162499999999</v>
      </c>
      <c r="K694">
        <v>1.1504000000000001</v>
      </c>
      <c r="L694">
        <v>0</v>
      </c>
      <c r="M694">
        <v>16</v>
      </c>
      <c r="N694">
        <v>1.23</v>
      </c>
      <c r="O694" s="553">
        <v>0.28333333333284827</v>
      </c>
    </row>
    <row r="695" spans="1:15">
      <c r="A695" s="552">
        <v>694</v>
      </c>
      <c r="B695" s="552" t="s">
        <v>96</v>
      </c>
      <c r="C695" s="552">
        <v>2</v>
      </c>
      <c r="D695">
        <v>0.01</v>
      </c>
      <c r="E695">
        <v>0.02</v>
      </c>
      <c r="F695" s="411">
        <v>43496.34097222222</v>
      </c>
      <c r="G695">
        <v>1.1501999999999999</v>
      </c>
      <c r="H695" s="411">
        <v>43496.375694444447</v>
      </c>
      <c r="I695">
        <v>1.1489</v>
      </c>
      <c r="J695" s="403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53">
        <v>4.8611111109494232E-2</v>
      </c>
    </row>
    <row r="696" spans="1:15">
      <c r="A696" s="552">
        <v>695</v>
      </c>
      <c r="B696" s="552" t="s">
        <v>96</v>
      </c>
      <c r="C696" s="552">
        <v>5</v>
      </c>
      <c r="D696">
        <v>0.03</v>
      </c>
      <c r="E696">
        <v>0.08</v>
      </c>
      <c r="F696" s="411">
        <v>43496.400694444441</v>
      </c>
      <c r="G696">
        <v>1.1497999999999999</v>
      </c>
      <c r="H696" s="411">
        <v>43496.763888888891</v>
      </c>
      <c r="I696">
        <v>1.1437999999999999</v>
      </c>
      <c r="J696" s="403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53">
        <v>1.203472222223354</v>
      </c>
    </row>
    <row r="697" spans="1:15">
      <c r="A697" s="552">
        <v>696</v>
      </c>
      <c r="B697" s="552" t="s">
        <v>96</v>
      </c>
      <c r="C697" s="552">
        <v>3</v>
      </c>
      <c r="D697">
        <v>0.01</v>
      </c>
      <c r="E697">
        <v>0.03</v>
      </c>
      <c r="F697" s="411">
        <v>43497.623611111114</v>
      </c>
      <c r="G697">
        <v>1.1475</v>
      </c>
      <c r="H697" s="411">
        <v>43497.688888888886</v>
      </c>
      <c r="I697">
        <v>1.1449</v>
      </c>
      <c r="J697" s="403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53">
        <v>9.7916666665696539E-2</v>
      </c>
    </row>
    <row r="698" spans="1:15">
      <c r="A698" s="552">
        <v>697</v>
      </c>
      <c r="B698" s="552" t="s">
        <v>96</v>
      </c>
      <c r="C698" s="552">
        <v>1</v>
      </c>
      <c r="D698">
        <v>0.01</v>
      </c>
      <c r="E698">
        <v>0.01</v>
      </c>
      <c r="F698" s="411">
        <v>43500.376388888886</v>
      </c>
      <c r="G698">
        <v>1.1440999999999999</v>
      </c>
      <c r="H698" s="411">
        <v>43500.376388888886</v>
      </c>
      <c r="I698">
        <v>1.1440999999999999</v>
      </c>
      <c r="J698" s="403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53">
        <v>4.7916666670062114E-2</v>
      </c>
    </row>
    <row r="699" spans="1:15">
      <c r="A699" s="552">
        <v>698</v>
      </c>
      <c r="B699" s="552" t="s">
        <v>96</v>
      </c>
      <c r="C699" s="552">
        <v>10</v>
      </c>
      <c r="D699">
        <v>0.2</v>
      </c>
      <c r="E699">
        <v>0.60000000000000009</v>
      </c>
      <c r="F699" s="411">
        <v>43500.628472222219</v>
      </c>
      <c r="G699">
        <v>1.1445000000000001</v>
      </c>
      <c r="H699" s="411">
        <v>43507.705555555556</v>
      </c>
      <c r="I699">
        <v>1.1274</v>
      </c>
      <c r="J699" s="403">
        <v>43515.776388888888</v>
      </c>
      <c r="K699">
        <v>1.1354</v>
      </c>
      <c r="L699">
        <v>171</v>
      </c>
      <c r="M699">
        <v>80</v>
      </c>
      <c r="N699">
        <v>117.53</v>
      </c>
      <c r="O699" s="553">
        <v>11.147916666668607</v>
      </c>
    </row>
    <row r="700" spans="1:15">
      <c r="A700" s="552">
        <v>699</v>
      </c>
      <c r="B700" s="552" t="s">
        <v>97</v>
      </c>
      <c r="C700" s="552">
        <v>2</v>
      </c>
      <c r="D700">
        <v>0.01</v>
      </c>
      <c r="E700">
        <v>0.02</v>
      </c>
      <c r="F700" s="411">
        <v>43501.442361111112</v>
      </c>
      <c r="G700">
        <v>1.1418999999999999</v>
      </c>
      <c r="H700" s="411">
        <v>43501.614583333336</v>
      </c>
      <c r="I700">
        <v>1.1431</v>
      </c>
      <c r="J700" s="403">
        <v>43501.664583333331</v>
      </c>
      <c r="K700">
        <v>1.1413</v>
      </c>
      <c r="L700">
        <v>12</v>
      </c>
      <c r="M700">
        <v>18</v>
      </c>
      <c r="N700">
        <v>2.4</v>
      </c>
      <c r="O700" s="553">
        <v>0.22222222221898846</v>
      </c>
    </row>
    <row r="701" spans="1:15">
      <c r="A701" s="552">
        <v>700</v>
      </c>
      <c r="B701" s="552" t="s">
        <v>97</v>
      </c>
      <c r="C701" s="552">
        <v>1</v>
      </c>
      <c r="D701">
        <v>0.01</v>
      </c>
      <c r="E701">
        <v>0.01</v>
      </c>
      <c r="F701" s="411">
        <v>43501.702777777777</v>
      </c>
      <c r="G701">
        <v>1.1413</v>
      </c>
      <c r="H701" s="411">
        <v>43501.702777777777</v>
      </c>
      <c r="I701">
        <v>1.1413</v>
      </c>
      <c r="J701" s="403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53">
        <v>0.40138888888759539</v>
      </c>
    </row>
    <row r="702" spans="1:15">
      <c r="A702" s="552">
        <v>701</v>
      </c>
      <c r="B702" s="552" t="s">
        <v>97</v>
      </c>
      <c r="C702" s="552">
        <v>1</v>
      </c>
      <c r="D702">
        <v>0.01</v>
      </c>
      <c r="E702">
        <v>0.01</v>
      </c>
      <c r="F702" s="411">
        <v>43502.143750000003</v>
      </c>
      <c r="G702">
        <v>1.1404000000000001</v>
      </c>
      <c r="H702" s="411">
        <v>43502.143750000003</v>
      </c>
      <c r="I702">
        <v>1.1404000000000001</v>
      </c>
      <c r="J702" s="403">
        <v>43502.327777777777</v>
      </c>
      <c r="K702">
        <v>1.1392</v>
      </c>
      <c r="L702">
        <v>0</v>
      </c>
      <c r="M702">
        <v>12</v>
      </c>
      <c r="N702">
        <v>1.2</v>
      </c>
      <c r="O702" s="553">
        <v>0.18402777777373558</v>
      </c>
    </row>
    <row r="703" spans="1:15">
      <c r="A703" s="552">
        <v>702</v>
      </c>
      <c r="B703" s="552" t="s">
        <v>97</v>
      </c>
      <c r="C703" s="552">
        <v>2</v>
      </c>
      <c r="D703">
        <v>0.01</v>
      </c>
      <c r="E703">
        <v>0.02</v>
      </c>
      <c r="F703" s="411">
        <v>43502.34097222222</v>
      </c>
      <c r="G703">
        <v>1.1384000000000001</v>
      </c>
      <c r="H703" s="411">
        <v>43502.493750000001</v>
      </c>
      <c r="I703">
        <v>1.1396999999999999</v>
      </c>
      <c r="J703" s="403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53">
        <v>0.36041666667006211</v>
      </c>
    </row>
    <row r="704" spans="1:15">
      <c r="A704" s="552">
        <v>703</v>
      </c>
      <c r="B704" s="552" t="s">
        <v>97</v>
      </c>
      <c r="C704" s="552">
        <v>1</v>
      </c>
      <c r="D704">
        <v>0.01</v>
      </c>
      <c r="E704">
        <v>0.01</v>
      </c>
      <c r="F704" s="411">
        <v>43502.709722222222</v>
      </c>
      <c r="G704">
        <v>1.1378999999999999</v>
      </c>
      <c r="H704" s="411">
        <v>43502.709722222222</v>
      </c>
      <c r="I704">
        <v>1.1378999999999999</v>
      </c>
      <c r="J704" s="403">
        <v>43502.804166666669</v>
      </c>
      <c r="K704">
        <v>1.1367</v>
      </c>
      <c r="L704">
        <v>0</v>
      </c>
      <c r="M704">
        <v>12</v>
      </c>
      <c r="N704">
        <v>1.2</v>
      </c>
      <c r="O704" s="553">
        <v>9.4444444446708076E-2</v>
      </c>
    </row>
    <row r="705" spans="1:15">
      <c r="A705" s="552">
        <v>704</v>
      </c>
      <c r="B705" s="552" t="s">
        <v>97</v>
      </c>
      <c r="C705" s="552">
        <v>1</v>
      </c>
      <c r="D705">
        <v>0.01</v>
      </c>
      <c r="E705">
        <v>0.01</v>
      </c>
      <c r="F705" s="411">
        <v>43503.340277777781</v>
      </c>
      <c r="G705">
        <v>1.1359999999999999</v>
      </c>
      <c r="H705" s="411">
        <v>43503.340277777781</v>
      </c>
      <c r="I705">
        <v>1.1359999999999999</v>
      </c>
      <c r="J705" s="403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53">
        <v>4.3749999997089617E-2</v>
      </c>
    </row>
    <row r="706" spans="1:15">
      <c r="A706" s="552">
        <v>705</v>
      </c>
      <c r="B706" s="552" t="s">
        <v>97</v>
      </c>
      <c r="C706" s="552">
        <v>2</v>
      </c>
      <c r="D706">
        <v>0.01</v>
      </c>
      <c r="E706">
        <v>0.02</v>
      </c>
      <c r="F706" s="411">
        <v>43503.474999999999</v>
      </c>
      <c r="G706">
        <v>1.1336999999999999</v>
      </c>
      <c r="H706" s="411">
        <v>43503.659722222219</v>
      </c>
      <c r="I706">
        <v>1.1349</v>
      </c>
      <c r="J706" s="403">
        <v>43504.395833333336</v>
      </c>
      <c r="K706">
        <v>1.1331</v>
      </c>
      <c r="L706">
        <v>12</v>
      </c>
      <c r="M706">
        <v>18</v>
      </c>
      <c r="N706">
        <v>2.44</v>
      </c>
      <c r="O706" s="553">
        <v>0.92083333333721384</v>
      </c>
    </row>
    <row r="707" spans="1:15">
      <c r="A707" s="552">
        <v>706</v>
      </c>
      <c r="B707" s="552" t="s">
        <v>97</v>
      </c>
      <c r="C707" s="552">
        <v>1</v>
      </c>
      <c r="D707">
        <v>0.01</v>
      </c>
      <c r="E707">
        <v>0.01</v>
      </c>
      <c r="F707" s="411">
        <v>43504.657638888886</v>
      </c>
      <c r="G707">
        <v>1.1343000000000001</v>
      </c>
      <c r="H707" s="411">
        <v>43504.657638888886</v>
      </c>
      <c r="I707">
        <v>1.1343000000000001</v>
      </c>
      <c r="J707" s="403">
        <v>43504.684027777781</v>
      </c>
      <c r="K707">
        <v>1.1331</v>
      </c>
      <c r="L707">
        <v>0</v>
      </c>
      <c r="M707">
        <v>12</v>
      </c>
      <c r="N707">
        <v>1.2</v>
      </c>
      <c r="O707" s="553">
        <v>2.6388888894871343E-2</v>
      </c>
    </row>
    <row r="708" spans="1:15">
      <c r="A708" s="552">
        <v>707</v>
      </c>
      <c r="B708" s="552" t="s">
        <v>97</v>
      </c>
      <c r="C708" s="552">
        <v>1</v>
      </c>
      <c r="D708">
        <v>0.01</v>
      </c>
      <c r="E708">
        <v>0.01</v>
      </c>
      <c r="F708" s="411">
        <v>43504.752083333333</v>
      </c>
      <c r="G708">
        <v>1.133</v>
      </c>
      <c r="H708" s="411">
        <v>43504.752083333333</v>
      </c>
      <c r="I708">
        <v>1.133</v>
      </c>
      <c r="J708" s="403">
        <v>43507.368055555555</v>
      </c>
      <c r="K708">
        <v>1.1317999999999999</v>
      </c>
      <c r="L708">
        <v>0</v>
      </c>
      <c r="M708">
        <v>12</v>
      </c>
      <c r="N708">
        <v>1.22</v>
      </c>
      <c r="O708" s="553">
        <v>0.61597222222189885</v>
      </c>
    </row>
    <row r="709" spans="1:15">
      <c r="A709" s="552">
        <v>708</v>
      </c>
      <c r="B709" s="552" t="s">
        <v>97</v>
      </c>
      <c r="C709" s="552">
        <v>1</v>
      </c>
      <c r="D709">
        <v>0.01</v>
      </c>
      <c r="E709">
        <v>0.01</v>
      </c>
      <c r="F709" s="411">
        <v>43507.422222222223</v>
      </c>
      <c r="G709">
        <v>1.1313</v>
      </c>
      <c r="H709" s="411">
        <v>43507.422222222223</v>
      </c>
      <c r="I709">
        <v>1.1313</v>
      </c>
      <c r="J709" s="403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53">
        <v>3.8888888884685002E-2</v>
      </c>
    </row>
    <row r="710" spans="1:15">
      <c r="A710" s="552">
        <v>709</v>
      </c>
      <c r="B710" s="552" t="s">
        <v>97</v>
      </c>
      <c r="C710" s="552">
        <v>2</v>
      </c>
      <c r="D710">
        <v>0.01</v>
      </c>
      <c r="E710">
        <v>0.02</v>
      </c>
      <c r="F710" s="411">
        <v>43507.468055555553</v>
      </c>
      <c r="G710">
        <v>1.1303000000000001</v>
      </c>
      <c r="H710" s="411">
        <v>43507.521527777775</v>
      </c>
      <c r="I710">
        <v>1.1315999999999999</v>
      </c>
      <c r="J710" s="403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53">
        <v>0.16944444444379769</v>
      </c>
    </row>
    <row r="711" spans="1:15">
      <c r="A711" s="552">
        <v>710</v>
      </c>
      <c r="B711" s="552" t="s">
        <v>97</v>
      </c>
      <c r="C711" s="552">
        <v>1</v>
      </c>
      <c r="D711">
        <v>0.01</v>
      </c>
      <c r="E711">
        <v>0.01</v>
      </c>
      <c r="F711" s="411">
        <v>43508.102777777778</v>
      </c>
      <c r="G711">
        <v>1.1281000000000001</v>
      </c>
      <c r="H711" s="411">
        <v>43508.102777777778</v>
      </c>
      <c r="I711">
        <v>1.1281000000000001</v>
      </c>
      <c r="J711" s="403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53">
        <v>0.29166666666424135</v>
      </c>
    </row>
    <row r="712" spans="1:15">
      <c r="A712" s="552">
        <v>711</v>
      </c>
      <c r="B712" s="552" t="s">
        <v>97</v>
      </c>
      <c r="C712" s="552">
        <v>6</v>
      </c>
      <c r="D712">
        <v>0.04</v>
      </c>
      <c r="E712">
        <v>0.12</v>
      </c>
      <c r="F712" s="411">
        <v>43508.411111111112</v>
      </c>
      <c r="G712">
        <v>1.1262000000000001</v>
      </c>
      <c r="H712" s="411">
        <v>43508.797222222223</v>
      </c>
      <c r="I712">
        <v>1.1334</v>
      </c>
      <c r="J712" s="403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53">
        <v>1.1958333333313931</v>
      </c>
    </row>
    <row r="713" spans="1:15">
      <c r="A713" s="552">
        <v>712</v>
      </c>
      <c r="B713" s="552" t="s">
        <v>97</v>
      </c>
      <c r="C713" s="552">
        <v>1</v>
      </c>
      <c r="D713">
        <v>0.01</v>
      </c>
      <c r="E713">
        <v>0.01</v>
      </c>
      <c r="F713" s="411">
        <v>43509.609722222223</v>
      </c>
      <c r="G713">
        <v>1.1295999999999999</v>
      </c>
      <c r="H713" s="411">
        <v>43509.609722222223</v>
      </c>
      <c r="I713">
        <v>1.1295999999999999</v>
      </c>
      <c r="J713" s="403">
        <v>43509.628472222219</v>
      </c>
      <c r="K713">
        <v>1.1284000000000001</v>
      </c>
      <c r="L713">
        <v>0</v>
      </c>
      <c r="M713">
        <v>12</v>
      </c>
      <c r="N713">
        <v>1.2</v>
      </c>
      <c r="O713" s="553">
        <v>1.8749999995634425E-2</v>
      </c>
    </row>
    <row r="714" spans="1:15">
      <c r="A714" s="552">
        <v>713</v>
      </c>
      <c r="B714" s="552" t="s">
        <v>97</v>
      </c>
      <c r="C714" s="552">
        <v>1</v>
      </c>
      <c r="D714">
        <v>0.01</v>
      </c>
      <c r="E714">
        <v>0.01</v>
      </c>
      <c r="F714" s="411">
        <v>43509.690972222219</v>
      </c>
      <c r="G714">
        <v>1.1297999999999999</v>
      </c>
      <c r="H714" s="411">
        <v>43509.690972222219</v>
      </c>
      <c r="I714">
        <v>1.1297999999999999</v>
      </c>
      <c r="J714" s="403">
        <v>43509.713888888888</v>
      </c>
      <c r="K714">
        <v>1.1286</v>
      </c>
      <c r="L714">
        <v>0</v>
      </c>
      <c r="M714">
        <v>12</v>
      </c>
      <c r="N714">
        <v>1.2</v>
      </c>
      <c r="O714" s="553">
        <v>2.2916666668606922E-2</v>
      </c>
    </row>
    <row r="715" spans="1:15">
      <c r="A715" s="552">
        <v>714</v>
      </c>
      <c r="B715" s="552" t="s">
        <v>97</v>
      </c>
      <c r="C715" s="552">
        <v>1</v>
      </c>
      <c r="D715">
        <v>0.01</v>
      </c>
      <c r="E715">
        <v>0.01</v>
      </c>
      <c r="F715" s="411">
        <v>43509.71597222222</v>
      </c>
      <c r="G715">
        <v>1.1289</v>
      </c>
      <c r="H715" s="411">
        <v>43509.71597222222</v>
      </c>
      <c r="I715">
        <v>1.1289</v>
      </c>
      <c r="J715" s="403">
        <v>43509.767361111109</v>
      </c>
      <c r="K715">
        <v>1.1276999999999999</v>
      </c>
      <c r="L715">
        <v>0</v>
      </c>
      <c r="M715">
        <v>12</v>
      </c>
      <c r="N715">
        <v>1.2</v>
      </c>
      <c r="O715" s="553">
        <v>5.1388888889050577E-2</v>
      </c>
    </row>
    <row r="716" spans="1:15">
      <c r="A716" s="552">
        <v>715</v>
      </c>
      <c r="B716" s="552" t="s">
        <v>97</v>
      </c>
      <c r="C716" s="552">
        <v>2</v>
      </c>
      <c r="D716">
        <v>0.01</v>
      </c>
      <c r="E716">
        <v>0.02</v>
      </c>
      <c r="F716" s="411">
        <v>43510.034722222219</v>
      </c>
      <c r="G716">
        <v>1.1263000000000001</v>
      </c>
      <c r="H716" s="411">
        <v>43510.168055555558</v>
      </c>
      <c r="I716">
        <v>1.1275999999999999</v>
      </c>
      <c r="J716" s="403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53">
        <v>0.36250000000291038</v>
      </c>
    </row>
    <row r="717" spans="1:15">
      <c r="A717" s="552">
        <v>716</v>
      </c>
      <c r="B717" s="552" t="s">
        <v>97</v>
      </c>
      <c r="C717" s="552">
        <v>3</v>
      </c>
      <c r="D717">
        <v>0.01</v>
      </c>
      <c r="E717">
        <v>0.03</v>
      </c>
      <c r="F717" s="411">
        <v>43510.413194444445</v>
      </c>
      <c r="G717">
        <v>1.1262000000000001</v>
      </c>
      <c r="H717" s="411">
        <v>43510.606249999997</v>
      </c>
      <c r="I717">
        <v>1.1296999999999999</v>
      </c>
      <c r="J717" s="403">
        <v>43511.57708333333</v>
      </c>
      <c r="K717">
        <v>1.1265000000000001</v>
      </c>
      <c r="L717">
        <v>35</v>
      </c>
      <c r="M717">
        <v>32</v>
      </c>
      <c r="N717">
        <v>3.96</v>
      </c>
      <c r="O717" s="553">
        <v>1.163888888884685</v>
      </c>
    </row>
    <row r="718" spans="1:15">
      <c r="A718" s="552">
        <v>717</v>
      </c>
      <c r="B718" s="552" t="s">
        <v>97</v>
      </c>
      <c r="C718" s="552">
        <v>6</v>
      </c>
      <c r="D718">
        <v>0.04</v>
      </c>
      <c r="E718">
        <v>0.12</v>
      </c>
      <c r="F718" s="411">
        <v>43511.624305555553</v>
      </c>
      <c r="G718">
        <v>1.1253</v>
      </c>
      <c r="H718" s="411">
        <v>43514.496527777781</v>
      </c>
      <c r="I718">
        <v>1.1328</v>
      </c>
      <c r="J718" s="403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53">
        <v>1.8895833333372138</v>
      </c>
    </row>
    <row r="719" spans="1:15">
      <c r="A719" s="552">
        <v>718</v>
      </c>
      <c r="B719" s="552" t="s">
        <v>97</v>
      </c>
      <c r="C719" s="552">
        <v>6</v>
      </c>
      <c r="D719">
        <v>0.04</v>
      </c>
      <c r="E719">
        <v>0.12</v>
      </c>
      <c r="F719" s="411">
        <v>43515.573611111111</v>
      </c>
      <c r="G719">
        <v>1.1284000000000001</v>
      </c>
      <c r="H719" s="411">
        <v>43516.720138888886</v>
      </c>
      <c r="I719">
        <v>1.1357999999999999</v>
      </c>
      <c r="J719" s="403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53">
        <v>3.0097222222248092</v>
      </c>
    </row>
    <row r="720" spans="1:15">
      <c r="A720" s="552">
        <v>719</v>
      </c>
      <c r="B720" s="552" t="s">
        <v>96</v>
      </c>
      <c r="C720" s="552">
        <v>1</v>
      </c>
      <c r="D720">
        <v>0.01</v>
      </c>
      <c r="E720">
        <v>0.01</v>
      </c>
      <c r="F720" s="411">
        <v>43515.862500000003</v>
      </c>
      <c r="G720">
        <v>1.1339999999999999</v>
      </c>
      <c r="H720" s="411">
        <v>43515.862500000003</v>
      </c>
      <c r="I720">
        <v>1.1339999999999999</v>
      </c>
      <c r="J720" s="403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53">
        <v>0.24097222222189885</v>
      </c>
    </row>
    <row r="721" spans="1:15">
      <c r="A721" s="552">
        <v>720</v>
      </c>
      <c r="B721" s="552" t="s">
        <v>96</v>
      </c>
      <c r="C721" s="552">
        <v>1</v>
      </c>
      <c r="D721">
        <v>0.01</v>
      </c>
      <c r="E721">
        <v>0.01</v>
      </c>
      <c r="F721" s="411">
        <v>43516.376388888886</v>
      </c>
      <c r="G721">
        <v>1.1338999999999999</v>
      </c>
      <c r="H721" s="411">
        <v>43516.376388888886</v>
      </c>
      <c r="I721">
        <v>1.1338999999999999</v>
      </c>
      <c r="J721" s="403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53">
        <v>3.4722222262644209E-3</v>
      </c>
    </row>
    <row r="722" spans="1:15">
      <c r="A722" s="552">
        <v>721</v>
      </c>
      <c r="B722" s="552" t="s">
        <v>96</v>
      </c>
      <c r="C722" s="552">
        <v>2</v>
      </c>
      <c r="D722">
        <v>0.01</v>
      </c>
      <c r="E722">
        <v>0.02</v>
      </c>
      <c r="F722" s="411">
        <v>43516.390972222223</v>
      </c>
      <c r="G722">
        <v>1.1346000000000001</v>
      </c>
      <c r="H722" s="411">
        <v>43516.51666666667</v>
      </c>
      <c r="I722">
        <v>1.1334</v>
      </c>
      <c r="J722" s="403">
        <v>43516.715277777781</v>
      </c>
      <c r="K722">
        <v>1.1352</v>
      </c>
      <c r="L722">
        <v>12</v>
      </c>
      <c r="M722">
        <v>18</v>
      </c>
      <c r="N722">
        <v>2.4</v>
      </c>
      <c r="O722" s="553">
        <v>0.3243055555576575</v>
      </c>
    </row>
    <row r="723" spans="1:15">
      <c r="A723" s="552">
        <v>722</v>
      </c>
      <c r="B723" s="552" t="s">
        <v>96</v>
      </c>
      <c r="C723" s="552">
        <v>1</v>
      </c>
      <c r="D723">
        <v>0.01</v>
      </c>
      <c r="E723">
        <v>0.01</v>
      </c>
      <c r="F723" s="411">
        <v>43516.718055555553</v>
      </c>
      <c r="G723">
        <v>1.1355999999999999</v>
      </c>
      <c r="H723" s="411">
        <v>43516.718055555553</v>
      </c>
      <c r="I723">
        <v>1.1355999999999999</v>
      </c>
      <c r="J723" s="403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53">
        <v>2.6388888887595385E-2</v>
      </c>
    </row>
    <row r="724" spans="1:15">
      <c r="A724" s="552">
        <v>723</v>
      </c>
      <c r="B724" s="552" t="s">
        <v>96</v>
      </c>
      <c r="C724" s="552">
        <v>2</v>
      </c>
      <c r="D724">
        <v>0.01</v>
      </c>
      <c r="E724">
        <v>0.02</v>
      </c>
      <c r="F724" s="411">
        <v>43516.899305555555</v>
      </c>
      <c r="G724">
        <v>1.1343000000000001</v>
      </c>
      <c r="H724" s="411">
        <v>43517.292361111111</v>
      </c>
      <c r="I724">
        <v>1.1331</v>
      </c>
      <c r="J724" s="403">
        <v>43517.385416666664</v>
      </c>
      <c r="K724">
        <v>1.1352</v>
      </c>
      <c r="L724">
        <v>12</v>
      </c>
      <c r="M724">
        <v>21</v>
      </c>
      <c r="N724">
        <v>2.63</v>
      </c>
      <c r="O724" s="553">
        <v>0.48611111110949423</v>
      </c>
    </row>
    <row r="725" spans="1:15">
      <c r="A725" s="552">
        <v>724</v>
      </c>
      <c r="B725" s="552" t="s">
        <v>96</v>
      </c>
      <c r="C725" s="552">
        <v>3</v>
      </c>
      <c r="D725">
        <v>0.01</v>
      </c>
      <c r="E725">
        <v>0.03</v>
      </c>
      <c r="F725" s="411">
        <v>43517.398611111108</v>
      </c>
      <c r="G725">
        <v>1.1354</v>
      </c>
      <c r="H725" s="411">
        <v>43517.442361111112</v>
      </c>
      <c r="I725">
        <v>1.1328</v>
      </c>
      <c r="J725" s="403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53">
        <v>0.14513888888905058</v>
      </c>
    </row>
    <row r="726" spans="1:15">
      <c r="A726" s="552">
        <v>725</v>
      </c>
      <c r="B726" s="552" t="s">
        <v>96</v>
      </c>
      <c r="C726" s="552">
        <v>3</v>
      </c>
      <c r="D726">
        <v>0.01</v>
      </c>
      <c r="E726">
        <v>0.03</v>
      </c>
      <c r="F726" s="411">
        <v>43517.631249999999</v>
      </c>
      <c r="G726">
        <v>1.1355</v>
      </c>
      <c r="H726" s="411">
        <v>43517.759027777778</v>
      </c>
      <c r="I726">
        <v>1.1329</v>
      </c>
      <c r="J726" s="403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53">
        <v>1.7118055555547471</v>
      </c>
    </row>
    <row r="727" spans="1:15">
      <c r="A727" s="552">
        <v>726</v>
      </c>
      <c r="B727" s="552" t="s">
        <v>97</v>
      </c>
      <c r="C727" s="552">
        <v>6</v>
      </c>
      <c r="D727">
        <v>0.04</v>
      </c>
      <c r="E727">
        <v>0.12</v>
      </c>
      <c r="F727" s="411">
        <v>43518.597916666666</v>
      </c>
      <c r="G727">
        <v>1.1331</v>
      </c>
      <c r="H727" s="411">
        <v>43524.488194444442</v>
      </c>
      <c r="I727">
        <v>1.1404000000000001</v>
      </c>
      <c r="J727" s="403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53">
        <v>4.0833333333357587</v>
      </c>
    </row>
    <row r="728" spans="1:15">
      <c r="A728" s="552">
        <v>727</v>
      </c>
      <c r="B728" s="552" t="s">
        <v>96</v>
      </c>
      <c r="C728" s="552">
        <v>1</v>
      </c>
      <c r="D728">
        <v>0.01</v>
      </c>
      <c r="E728">
        <v>0.01</v>
      </c>
      <c r="F728" s="411">
        <v>43521.380555555559</v>
      </c>
      <c r="G728">
        <v>1.135</v>
      </c>
      <c r="H728" s="411">
        <v>43521.380555555559</v>
      </c>
      <c r="I728">
        <v>1.135</v>
      </c>
      <c r="J728" s="403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53">
        <v>0.10555555555038154</v>
      </c>
    </row>
    <row r="729" spans="1:15">
      <c r="A729" s="552">
        <v>728</v>
      </c>
      <c r="B729" s="552" t="s">
        <v>96</v>
      </c>
      <c r="C729" s="552">
        <v>1</v>
      </c>
      <c r="D729">
        <v>0.01</v>
      </c>
      <c r="E729">
        <v>0.01</v>
      </c>
      <c r="F729" s="411">
        <v>43521.70208333333</v>
      </c>
      <c r="G729">
        <v>1.1348</v>
      </c>
      <c r="H729" s="411">
        <v>43521.70208333333</v>
      </c>
      <c r="I729">
        <v>1.1348</v>
      </c>
      <c r="J729" s="403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53">
        <v>0.13888888889050577</v>
      </c>
    </row>
    <row r="730" spans="1:15">
      <c r="A730" s="552">
        <v>729</v>
      </c>
      <c r="B730" s="552" t="s">
        <v>96</v>
      </c>
      <c r="C730" s="552">
        <v>2</v>
      </c>
      <c r="D730">
        <v>0.01</v>
      </c>
      <c r="E730">
        <v>0.02</v>
      </c>
      <c r="F730" s="411">
        <v>43521.96597222222</v>
      </c>
      <c r="G730">
        <v>1.1361000000000001</v>
      </c>
      <c r="H730" s="411">
        <v>43522.336805555555</v>
      </c>
      <c r="I730">
        <v>1.1349</v>
      </c>
      <c r="J730" s="403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53">
        <v>0.5</v>
      </c>
    </row>
    <row r="731" spans="1:15">
      <c r="A731" s="552">
        <v>730</v>
      </c>
      <c r="B731" s="552" t="s">
        <v>96</v>
      </c>
      <c r="C731" s="552">
        <v>1</v>
      </c>
      <c r="D731">
        <v>0.01</v>
      </c>
      <c r="E731">
        <v>0.01</v>
      </c>
      <c r="F731" s="411">
        <v>43522.501388888886</v>
      </c>
      <c r="G731">
        <v>1.1356999999999999</v>
      </c>
      <c r="H731" s="411">
        <v>43522.501388888886</v>
      </c>
      <c r="I731">
        <v>1.1356999999999999</v>
      </c>
      <c r="J731" s="403">
        <v>43522.616666666669</v>
      </c>
      <c r="K731">
        <v>1.1369</v>
      </c>
      <c r="L731">
        <v>0</v>
      </c>
      <c r="M731">
        <v>12</v>
      </c>
      <c r="N731">
        <v>1.2</v>
      </c>
      <c r="O731" s="553">
        <v>0.11527777778246673</v>
      </c>
    </row>
    <row r="732" spans="1:15">
      <c r="A732" s="552">
        <v>731</v>
      </c>
      <c r="B732" s="552" t="s">
        <v>96</v>
      </c>
      <c r="C732" s="552">
        <v>2</v>
      </c>
      <c r="D732">
        <v>0.01</v>
      </c>
      <c r="E732">
        <v>0.02</v>
      </c>
      <c r="F732" s="411">
        <v>43522.628472222219</v>
      </c>
      <c r="G732">
        <v>1.1366000000000001</v>
      </c>
      <c r="H732" s="411">
        <v>43522.666666666664</v>
      </c>
      <c r="I732">
        <v>1.1354</v>
      </c>
      <c r="J732" s="403">
        <v>43522.718055555553</v>
      </c>
      <c r="K732">
        <v>1.1372</v>
      </c>
      <c r="L732">
        <v>12</v>
      </c>
      <c r="M732">
        <v>18</v>
      </c>
      <c r="N732">
        <v>2.4</v>
      </c>
      <c r="O732" s="553">
        <v>8.9583333334303461E-2</v>
      </c>
    </row>
    <row r="733" spans="1:15">
      <c r="A733" s="552">
        <v>732</v>
      </c>
      <c r="B733" s="552" t="s">
        <v>96</v>
      </c>
      <c r="C733" s="552">
        <v>1</v>
      </c>
      <c r="D733">
        <v>0.01</v>
      </c>
      <c r="E733">
        <v>0.01</v>
      </c>
      <c r="F733" s="411">
        <v>43522.761805555558</v>
      </c>
      <c r="G733">
        <v>1.1371</v>
      </c>
      <c r="H733" s="411">
        <v>43522.761805555558</v>
      </c>
      <c r="I733">
        <v>1.1371</v>
      </c>
      <c r="J733" s="403">
        <v>43522.836805555555</v>
      </c>
      <c r="K733">
        <v>1.1383000000000001</v>
      </c>
      <c r="L733">
        <v>0</v>
      </c>
      <c r="M733">
        <v>12</v>
      </c>
      <c r="N733">
        <v>1.2</v>
      </c>
      <c r="O733" s="553">
        <v>7.4999999997089617E-2</v>
      </c>
    </row>
    <row r="734" spans="1:15">
      <c r="A734" s="552">
        <v>733</v>
      </c>
      <c r="B734" s="552" t="s">
        <v>96</v>
      </c>
      <c r="C734" s="552">
        <v>3</v>
      </c>
      <c r="D734">
        <v>0.01</v>
      </c>
      <c r="E734">
        <v>0.03</v>
      </c>
      <c r="F734" s="411">
        <v>43523.543055555558</v>
      </c>
      <c r="G734">
        <v>1.1395</v>
      </c>
      <c r="H734" s="411">
        <v>43523.729861111111</v>
      </c>
      <c r="I734">
        <v>1.1369</v>
      </c>
      <c r="J734" s="403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53">
        <v>0.94166666666569654</v>
      </c>
    </row>
    <row r="735" spans="1:15">
      <c r="A735" s="552">
        <v>734</v>
      </c>
      <c r="B735" s="552" t="s">
        <v>96</v>
      </c>
      <c r="C735" s="552">
        <v>3</v>
      </c>
      <c r="D735">
        <v>0.01</v>
      </c>
      <c r="E735">
        <v>0.03</v>
      </c>
      <c r="F735" s="411">
        <v>43524.60833333333</v>
      </c>
      <c r="G735">
        <v>1.1394</v>
      </c>
      <c r="H735" s="411">
        <v>43524.682638888888</v>
      </c>
      <c r="I735">
        <v>1.1367</v>
      </c>
      <c r="J735" s="403">
        <v>43524.722916666666</v>
      </c>
      <c r="K735">
        <v>1.1394</v>
      </c>
      <c r="L735">
        <v>27</v>
      </c>
      <c r="M735">
        <v>27</v>
      </c>
      <c r="N735">
        <v>4</v>
      </c>
      <c r="O735" s="553">
        <v>0.11458333333575865</v>
      </c>
    </row>
    <row r="736" spans="1:15">
      <c r="A736" s="552">
        <v>735</v>
      </c>
      <c r="B736" s="552" t="s">
        <v>97</v>
      </c>
      <c r="C736" s="552">
        <v>3</v>
      </c>
      <c r="D736">
        <v>0.01</v>
      </c>
      <c r="E736">
        <v>0.03</v>
      </c>
      <c r="F736" s="411">
        <v>43524.69027777778</v>
      </c>
      <c r="G736">
        <v>1.1365000000000001</v>
      </c>
      <c r="H736" s="411">
        <v>43524.722916666666</v>
      </c>
      <c r="I736">
        <v>1.1392</v>
      </c>
      <c r="J736" s="403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53">
        <v>0.46458333333430346</v>
      </c>
    </row>
    <row r="737" spans="1:15">
      <c r="A737" s="552">
        <v>736</v>
      </c>
      <c r="B737" s="552" t="s">
        <v>96</v>
      </c>
      <c r="C737" s="552">
        <v>3</v>
      </c>
      <c r="D737">
        <v>0.01</v>
      </c>
      <c r="E737">
        <v>0.03</v>
      </c>
      <c r="F737" s="411">
        <v>43524.727777777778</v>
      </c>
      <c r="G737">
        <v>1.1391</v>
      </c>
      <c r="H737" s="411">
        <v>43525.155555555553</v>
      </c>
      <c r="I737">
        <v>1.1365000000000001</v>
      </c>
      <c r="J737" s="403">
        <v>43525.65625</v>
      </c>
      <c r="K737">
        <v>1.1392</v>
      </c>
      <c r="L737">
        <v>26</v>
      </c>
      <c r="M737">
        <v>27</v>
      </c>
      <c r="N737">
        <v>3.8600000000000003</v>
      </c>
      <c r="O737" s="553">
        <v>0.92847222222189885</v>
      </c>
    </row>
    <row r="738" spans="1:15">
      <c r="A738" s="552">
        <v>737</v>
      </c>
      <c r="B738" s="552" t="s">
        <v>97</v>
      </c>
      <c r="C738" s="552">
        <v>1</v>
      </c>
      <c r="D738">
        <v>0.01</v>
      </c>
      <c r="E738">
        <v>0.01</v>
      </c>
      <c r="F738" s="411">
        <v>43525.368055555555</v>
      </c>
      <c r="G738">
        <v>1.1371</v>
      </c>
      <c r="H738" s="411">
        <v>43525.368055555555</v>
      </c>
      <c r="I738">
        <v>1.1371</v>
      </c>
      <c r="J738" s="403">
        <v>43525.390972222223</v>
      </c>
      <c r="K738">
        <v>1.1358999999999999</v>
      </c>
      <c r="L738">
        <v>0</v>
      </c>
      <c r="M738">
        <v>12</v>
      </c>
      <c r="N738">
        <v>1.2</v>
      </c>
      <c r="O738" s="553">
        <v>2.2916666668606922E-2</v>
      </c>
    </row>
    <row r="739" spans="1:15">
      <c r="A739" s="552">
        <v>738</v>
      </c>
      <c r="B739" s="552" t="s">
        <v>97</v>
      </c>
      <c r="C739" s="552">
        <v>4</v>
      </c>
      <c r="D739">
        <v>0.02</v>
      </c>
      <c r="E739">
        <v>0.05</v>
      </c>
      <c r="F739" s="411">
        <v>43525.404861111114</v>
      </c>
      <c r="G739">
        <v>1.1357999999999999</v>
      </c>
      <c r="H739" s="411">
        <v>43525.659722222219</v>
      </c>
      <c r="I739">
        <v>1.1397999999999999</v>
      </c>
      <c r="J739" s="403">
        <v>43525.775000000001</v>
      </c>
      <c r="K739">
        <v>1.1367</v>
      </c>
      <c r="L739">
        <v>40</v>
      </c>
      <c r="M739">
        <v>31</v>
      </c>
      <c r="N739">
        <v>7.2</v>
      </c>
      <c r="O739" s="553">
        <v>0.37013888888759539</v>
      </c>
    </row>
    <row r="740" spans="1:15">
      <c r="A740" s="552">
        <v>739</v>
      </c>
      <c r="B740" s="552" t="s">
        <v>96</v>
      </c>
      <c r="C740" s="552">
        <v>11</v>
      </c>
      <c r="D740">
        <v>0.32</v>
      </c>
      <c r="E740">
        <v>0.92000000000000015</v>
      </c>
      <c r="F740" s="411">
        <v>43525.669444444444</v>
      </c>
      <c r="G740">
        <v>1.1402000000000001</v>
      </c>
      <c r="H740" s="411">
        <v>43531.865277777775</v>
      </c>
      <c r="I740">
        <v>1.1187</v>
      </c>
      <c r="J740" s="403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53">
        <v>6.2916666666642413</v>
      </c>
    </row>
    <row r="741" spans="1:15">
      <c r="A741" s="552">
        <v>740</v>
      </c>
      <c r="B741" s="552" t="s">
        <v>97</v>
      </c>
      <c r="C741" s="552">
        <v>2</v>
      </c>
      <c r="D741">
        <v>0.01</v>
      </c>
      <c r="E741">
        <v>0.02</v>
      </c>
      <c r="F741" s="411">
        <v>43525.915972222225</v>
      </c>
      <c r="G741">
        <v>1.1363000000000001</v>
      </c>
      <c r="H741" s="561">
        <v>43528</v>
      </c>
      <c r="I741">
        <v>1.1376999999999999</v>
      </c>
      <c r="J741" s="403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53">
        <v>0.44861111111094942</v>
      </c>
    </row>
    <row r="742" spans="1:15">
      <c r="A742" s="552">
        <v>741</v>
      </c>
      <c r="B742" s="552" t="s">
        <v>97</v>
      </c>
      <c r="C742" s="552">
        <v>1</v>
      </c>
      <c r="D742">
        <v>0.01</v>
      </c>
      <c r="E742">
        <v>0.01</v>
      </c>
      <c r="F742" s="411">
        <v>43528.43472222222</v>
      </c>
      <c r="G742">
        <v>1.1344000000000001</v>
      </c>
      <c r="H742" s="411">
        <v>43528.43472222222</v>
      </c>
      <c r="I742">
        <v>1.1344000000000001</v>
      </c>
      <c r="J742" s="403">
        <v>43528.536111111112</v>
      </c>
      <c r="K742">
        <v>1.1332</v>
      </c>
      <c r="L742">
        <v>0</v>
      </c>
      <c r="M742">
        <v>12</v>
      </c>
      <c r="N742">
        <v>1.2</v>
      </c>
      <c r="O742" s="553">
        <v>0.10138888889196096</v>
      </c>
    </row>
    <row r="743" spans="1:15">
      <c r="A743" s="552">
        <v>742</v>
      </c>
      <c r="B743" s="552" t="s">
        <v>97</v>
      </c>
      <c r="C743" s="552">
        <v>2</v>
      </c>
      <c r="D743">
        <v>0.01</v>
      </c>
      <c r="E743">
        <v>0.02</v>
      </c>
      <c r="F743" s="411">
        <v>43528.705555555556</v>
      </c>
      <c r="G743">
        <v>1.1317999999999999</v>
      </c>
      <c r="H743" s="411">
        <v>43528.751388888886</v>
      </c>
      <c r="I743">
        <v>1.133</v>
      </c>
      <c r="J743" s="403">
        <v>43529.669444444444</v>
      </c>
      <c r="K743">
        <v>1.1312</v>
      </c>
      <c r="L743">
        <v>12</v>
      </c>
      <c r="M743">
        <v>18</v>
      </c>
      <c r="N743">
        <v>2.44</v>
      </c>
      <c r="O743" s="553">
        <v>0.96388888888759539</v>
      </c>
    </row>
    <row r="744" spans="1:15">
      <c r="A744" s="552">
        <v>743</v>
      </c>
      <c r="B744" s="552" t="s">
        <v>97</v>
      </c>
      <c r="C744" s="552">
        <v>1</v>
      </c>
      <c r="D744">
        <v>0.01</v>
      </c>
      <c r="E744">
        <v>0.01</v>
      </c>
      <c r="F744" s="411">
        <v>43529.705555555556</v>
      </c>
      <c r="G744">
        <v>1.1304000000000001</v>
      </c>
      <c r="H744" s="411">
        <v>43529.705555555556</v>
      </c>
      <c r="I744">
        <v>1.1304000000000001</v>
      </c>
      <c r="J744" s="403">
        <v>43529.762499999997</v>
      </c>
      <c r="K744">
        <v>1.1292</v>
      </c>
      <c r="L744">
        <v>0</v>
      </c>
      <c r="M744">
        <v>12</v>
      </c>
      <c r="N744">
        <v>1.2</v>
      </c>
      <c r="O744" s="553">
        <v>5.694444444088731E-2</v>
      </c>
    </row>
    <row r="745" spans="1:15">
      <c r="A745" s="552">
        <v>744</v>
      </c>
      <c r="B745" s="552" t="s">
        <v>97</v>
      </c>
      <c r="C745" s="552">
        <v>1</v>
      </c>
      <c r="D745">
        <v>0.01</v>
      </c>
      <c r="E745">
        <v>0.01</v>
      </c>
      <c r="F745" s="411">
        <v>43529.810416666667</v>
      </c>
      <c r="G745">
        <v>1.1301000000000001</v>
      </c>
      <c r="H745" s="411">
        <v>43529.810416666667</v>
      </c>
      <c r="I745">
        <v>1.1301000000000001</v>
      </c>
      <c r="J745" s="403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53">
        <v>0.79513888889050577</v>
      </c>
    </row>
    <row r="746" spans="1:15">
      <c r="A746" s="552">
        <v>745</v>
      </c>
      <c r="B746" s="552" t="s">
        <v>97</v>
      </c>
      <c r="C746" s="552">
        <v>1</v>
      </c>
      <c r="D746">
        <v>0.01</v>
      </c>
      <c r="E746">
        <v>0.01</v>
      </c>
      <c r="F746" s="411">
        <v>43530.640277777777</v>
      </c>
      <c r="G746">
        <v>1.1315999999999999</v>
      </c>
      <c r="H746" s="411">
        <v>43530.640277777777</v>
      </c>
      <c r="I746">
        <v>1.1315999999999999</v>
      </c>
      <c r="J746" s="403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53">
        <v>0.54652777777664596</v>
      </c>
    </row>
    <row r="747" spans="1:15">
      <c r="A747" s="552">
        <v>746</v>
      </c>
      <c r="B747" s="552" t="s">
        <v>97</v>
      </c>
      <c r="C747" s="552">
        <v>1</v>
      </c>
      <c r="D747">
        <v>0.01</v>
      </c>
      <c r="E747">
        <v>0.01</v>
      </c>
      <c r="F747" s="411">
        <v>43531.624305555553</v>
      </c>
      <c r="G747">
        <v>1.1261000000000001</v>
      </c>
      <c r="H747" s="411">
        <v>43531.624305555553</v>
      </c>
      <c r="I747">
        <v>1.1261000000000001</v>
      </c>
      <c r="J747" s="403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53">
        <v>4.8611111124046147E-3</v>
      </c>
    </row>
    <row r="748" spans="1:15">
      <c r="A748" s="552">
        <v>747</v>
      </c>
      <c r="B748" s="552" t="s">
        <v>97</v>
      </c>
      <c r="C748" s="552">
        <v>1</v>
      </c>
      <c r="D748">
        <v>0.01</v>
      </c>
      <c r="E748">
        <v>0.01</v>
      </c>
      <c r="F748" s="411">
        <v>43531.633333333331</v>
      </c>
      <c r="G748">
        <v>1.1251</v>
      </c>
      <c r="H748" s="411">
        <v>43531.633333333331</v>
      </c>
      <c r="I748">
        <v>1.1251</v>
      </c>
      <c r="J748" s="403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53">
        <v>1.5277777776645962E-2</v>
      </c>
    </row>
    <row r="749" spans="1:15">
      <c r="A749" s="552">
        <v>748</v>
      </c>
      <c r="B749" s="552" t="s">
        <v>97</v>
      </c>
      <c r="C749" s="552">
        <v>1</v>
      </c>
      <c r="D749">
        <v>0.01</v>
      </c>
      <c r="E749">
        <v>0.01</v>
      </c>
      <c r="F749" s="411">
        <v>43531.651388888888</v>
      </c>
      <c r="G749">
        <v>1.1241000000000001</v>
      </c>
      <c r="H749" s="411">
        <v>43531.651388888888</v>
      </c>
      <c r="I749">
        <v>1.1241000000000001</v>
      </c>
      <c r="J749" s="403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53">
        <v>5.7638888887595385E-2</v>
      </c>
    </row>
    <row r="750" spans="1:15">
      <c r="A750" s="552">
        <v>749</v>
      </c>
      <c r="B750" s="552" t="s">
        <v>97</v>
      </c>
      <c r="C750" s="552">
        <v>2</v>
      </c>
      <c r="D750">
        <v>0.01</v>
      </c>
      <c r="E750">
        <v>0.02</v>
      </c>
      <c r="F750" s="411">
        <v>43531.750694444447</v>
      </c>
      <c r="G750">
        <v>1.1211</v>
      </c>
      <c r="H750" s="411">
        <v>43531.772222222222</v>
      </c>
      <c r="I750">
        <v>1.1223000000000001</v>
      </c>
      <c r="J750" s="403">
        <v>43531.856944444444</v>
      </c>
      <c r="K750">
        <v>1.1205000000000001</v>
      </c>
      <c r="L750">
        <v>12</v>
      </c>
      <c r="M750">
        <v>18</v>
      </c>
      <c r="N750">
        <v>2.4</v>
      </c>
      <c r="O750" s="553">
        <v>0.10624999999708962</v>
      </c>
    </row>
    <row r="751" spans="1:15">
      <c r="A751" s="552">
        <v>750</v>
      </c>
      <c r="B751" s="552" t="s">
        <v>97</v>
      </c>
      <c r="C751" s="552">
        <v>11</v>
      </c>
      <c r="D751">
        <v>0.32</v>
      </c>
      <c r="E751">
        <v>0.91999999999999993</v>
      </c>
      <c r="F751" s="411">
        <v>43532.292361111111</v>
      </c>
      <c r="G751">
        <v>1.1201000000000001</v>
      </c>
      <c r="H751" s="411">
        <v>43544.811111111114</v>
      </c>
      <c r="I751">
        <v>1.1423000000000001</v>
      </c>
      <c r="J751" s="403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53">
        <v>10.103472222224809</v>
      </c>
    </row>
    <row r="752" spans="1:15">
      <c r="A752" s="552">
        <v>751</v>
      </c>
      <c r="B752" s="552" t="s">
        <v>96</v>
      </c>
      <c r="C752" s="552">
        <v>2</v>
      </c>
      <c r="D752">
        <v>0.01</v>
      </c>
      <c r="E752">
        <v>0.02</v>
      </c>
      <c r="F752" s="411">
        <v>43535.963888888888</v>
      </c>
      <c r="G752">
        <v>1.1264000000000001</v>
      </c>
      <c r="H752" s="411">
        <v>43536.249305555553</v>
      </c>
      <c r="I752">
        <v>1.1252</v>
      </c>
      <c r="J752" s="403">
        <v>43536.394444444442</v>
      </c>
      <c r="K752">
        <v>1.1271</v>
      </c>
      <c r="L752">
        <v>12</v>
      </c>
      <c r="M752">
        <v>19</v>
      </c>
      <c r="N752">
        <v>2.48</v>
      </c>
      <c r="O752" s="553">
        <v>0.43055555555474712</v>
      </c>
    </row>
    <row r="753" spans="1:15">
      <c r="A753" s="552">
        <v>752</v>
      </c>
      <c r="B753" s="552" t="s">
        <v>96</v>
      </c>
      <c r="C753" s="552">
        <v>3</v>
      </c>
      <c r="D753">
        <v>0.01</v>
      </c>
      <c r="E753">
        <v>0.03</v>
      </c>
      <c r="F753" s="411">
        <v>43536.44027777778</v>
      </c>
      <c r="G753">
        <v>1.1279999999999999</v>
      </c>
      <c r="H753" s="411">
        <v>43536.527083333334</v>
      </c>
      <c r="I753">
        <v>1.1254</v>
      </c>
      <c r="J753" s="403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53">
        <v>0.13402777777810115</v>
      </c>
    </row>
    <row r="754" spans="1:15">
      <c r="A754" s="552">
        <v>753</v>
      </c>
      <c r="B754" s="552" t="s">
        <v>96</v>
      </c>
      <c r="C754" s="552">
        <v>2</v>
      </c>
      <c r="D754">
        <v>0.01</v>
      </c>
      <c r="E754">
        <v>0.02</v>
      </c>
      <c r="F754" s="411">
        <v>43536.577777777777</v>
      </c>
      <c r="G754">
        <v>1.1281000000000001</v>
      </c>
      <c r="H754" s="411">
        <v>43536.663194444445</v>
      </c>
      <c r="I754">
        <v>1.1269</v>
      </c>
      <c r="J754" s="403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53">
        <v>0.10416666666424135</v>
      </c>
    </row>
    <row r="755" spans="1:15">
      <c r="A755" s="552">
        <v>754</v>
      </c>
      <c r="B755" s="552" t="s">
        <v>96</v>
      </c>
      <c r="C755" s="552">
        <v>1</v>
      </c>
      <c r="D755">
        <v>0.01</v>
      </c>
      <c r="E755">
        <v>0.01</v>
      </c>
      <c r="F755" s="411">
        <v>43536.706944444442</v>
      </c>
      <c r="G755">
        <v>1.1274999999999999</v>
      </c>
      <c r="H755" s="411">
        <v>43536.706944444442</v>
      </c>
      <c r="I755">
        <v>1.1274999999999999</v>
      </c>
      <c r="J755" s="403">
        <v>43536.725694444445</v>
      </c>
      <c r="K755">
        <v>1.1287</v>
      </c>
      <c r="L755">
        <v>0</v>
      </c>
      <c r="M755">
        <v>12</v>
      </c>
      <c r="N755">
        <v>1.2</v>
      </c>
      <c r="O755" s="553">
        <v>1.8750000002910383E-2</v>
      </c>
    </row>
    <row r="756" spans="1:15">
      <c r="A756" s="552">
        <v>755</v>
      </c>
      <c r="B756" s="552" t="s">
        <v>96</v>
      </c>
      <c r="C756" s="552">
        <v>1</v>
      </c>
      <c r="D756">
        <v>0.01</v>
      </c>
      <c r="E756">
        <v>0.01</v>
      </c>
      <c r="F756" s="411">
        <v>43536.762499999997</v>
      </c>
      <c r="G756">
        <v>1.1292</v>
      </c>
      <c r="H756" s="411">
        <v>43536.762499999997</v>
      </c>
      <c r="I756">
        <v>1.1292</v>
      </c>
      <c r="J756" s="403">
        <v>43536.862500000003</v>
      </c>
      <c r="K756">
        <v>1.1304000000000001</v>
      </c>
      <c r="L756">
        <v>0</v>
      </c>
      <c r="M756">
        <v>12</v>
      </c>
      <c r="N756">
        <v>1.2</v>
      </c>
      <c r="O756" s="553">
        <v>0.10000000000582077</v>
      </c>
    </row>
    <row r="757" spans="1:15">
      <c r="A757" s="552">
        <v>756</v>
      </c>
      <c r="B757" s="552" t="s">
        <v>96</v>
      </c>
      <c r="C757" s="552">
        <v>2</v>
      </c>
      <c r="D757">
        <v>0.01</v>
      </c>
      <c r="E757">
        <v>0.02</v>
      </c>
      <c r="F757" s="411">
        <v>43536.869444444441</v>
      </c>
      <c r="G757">
        <v>1.1298999999999999</v>
      </c>
      <c r="H757" s="411">
        <v>43536.909722222219</v>
      </c>
      <c r="I757">
        <v>1.1286</v>
      </c>
      <c r="J757" s="403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53">
        <v>0.75069444444670808</v>
      </c>
    </row>
    <row r="758" spans="1:15">
      <c r="A758" s="552">
        <v>757</v>
      </c>
      <c r="B758" s="552" t="s">
        <v>96</v>
      </c>
      <c r="C758" s="552">
        <v>1</v>
      </c>
      <c r="D758">
        <v>0.01</v>
      </c>
      <c r="E758">
        <v>0.01</v>
      </c>
      <c r="F758" s="411">
        <v>43537.693749999999</v>
      </c>
      <c r="G758">
        <v>1.1302000000000001</v>
      </c>
      <c r="H758" s="411">
        <v>43537.693749999999</v>
      </c>
      <c r="I758">
        <v>1.1302000000000001</v>
      </c>
      <c r="J758" s="403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53">
        <v>1.8750000002910383E-2</v>
      </c>
    </row>
    <row r="759" spans="1:15">
      <c r="A759" s="552">
        <v>758</v>
      </c>
      <c r="B759" s="552" t="s">
        <v>96</v>
      </c>
      <c r="C759" s="552">
        <v>1</v>
      </c>
      <c r="D759">
        <v>0.01</v>
      </c>
      <c r="E759">
        <v>0.01</v>
      </c>
      <c r="F759" s="411">
        <v>43537.77847222222</v>
      </c>
      <c r="G759">
        <v>1.1301000000000001</v>
      </c>
      <c r="H759" s="411">
        <v>43537.77847222222</v>
      </c>
      <c r="I759">
        <v>1.1301000000000001</v>
      </c>
      <c r="J759" s="403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53">
        <v>4.7916666670062114E-2</v>
      </c>
    </row>
    <row r="760" spans="1:15">
      <c r="A760" s="552">
        <v>759</v>
      </c>
      <c r="B760" s="552" t="s">
        <v>96</v>
      </c>
      <c r="C760" s="552">
        <v>3</v>
      </c>
      <c r="D760">
        <v>0.01</v>
      </c>
      <c r="E760">
        <v>0.03</v>
      </c>
      <c r="F760" s="411">
        <v>43538.361805555556</v>
      </c>
      <c r="G760">
        <v>1.1324000000000001</v>
      </c>
      <c r="H760" s="411">
        <v>43538.53402777778</v>
      </c>
      <c r="I760">
        <v>1.1298999999999999</v>
      </c>
      <c r="J760" s="403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53">
        <v>0.80625000000145519</v>
      </c>
    </row>
    <row r="761" spans="1:15">
      <c r="A761" s="552">
        <v>760</v>
      </c>
      <c r="B761" s="552" t="s">
        <v>96</v>
      </c>
      <c r="C761" s="552">
        <v>2</v>
      </c>
      <c r="D761">
        <v>0.01</v>
      </c>
      <c r="E761">
        <v>0.02</v>
      </c>
      <c r="F761" s="411">
        <v>43539.370138888888</v>
      </c>
      <c r="G761">
        <v>1.1322000000000001</v>
      </c>
      <c r="H761" s="411">
        <v>43539.572222222225</v>
      </c>
      <c r="I761">
        <v>1.131</v>
      </c>
      <c r="J761" s="403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53">
        <v>0.24513888888759539</v>
      </c>
    </row>
    <row r="762" spans="1:15">
      <c r="A762" s="552">
        <v>761</v>
      </c>
      <c r="B762" s="552" t="s">
        <v>96</v>
      </c>
      <c r="C762" s="552">
        <v>1</v>
      </c>
      <c r="D762">
        <v>0.01</v>
      </c>
      <c r="E762">
        <v>0.01</v>
      </c>
      <c r="F762" s="411">
        <v>43539.675694444442</v>
      </c>
      <c r="G762">
        <v>1.1328</v>
      </c>
      <c r="H762" s="411">
        <v>43539.675694444442</v>
      </c>
      <c r="I762">
        <v>1.1328</v>
      </c>
      <c r="J762" s="403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53">
        <v>1.9444444449618459E-2</v>
      </c>
    </row>
    <row r="763" spans="1:15">
      <c r="A763" s="552">
        <v>762</v>
      </c>
      <c r="B763" s="552" t="s">
        <v>96</v>
      </c>
      <c r="C763" s="552">
        <v>2</v>
      </c>
      <c r="D763">
        <v>0.01</v>
      </c>
      <c r="E763">
        <v>0.02</v>
      </c>
      <c r="F763" s="411">
        <v>43539.705555555556</v>
      </c>
      <c r="G763">
        <v>1.1335</v>
      </c>
      <c r="H763" s="411">
        <v>43539.729166666664</v>
      </c>
      <c r="I763">
        <v>1.1322000000000001</v>
      </c>
      <c r="J763" s="403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53">
        <v>0.62291666666715173</v>
      </c>
    </row>
    <row r="764" spans="1:15">
      <c r="A764" s="552">
        <v>763</v>
      </c>
      <c r="B764" s="552" t="s">
        <v>96</v>
      </c>
      <c r="C764" s="552">
        <v>2</v>
      </c>
      <c r="D764">
        <v>0.01</v>
      </c>
      <c r="E764">
        <v>0.02</v>
      </c>
      <c r="F764" s="411">
        <v>43542.582638888889</v>
      </c>
      <c r="G764">
        <v>1.1349</v>
      </c>
      <c r="H764" s="411">
        <v>43542.684027777781</v>
      </c>
      <c r="I764">
        <v>1.1336999999999999</v>
      </c>
      <c r="J764" s="403">
        <v>43543.39166666667</v>
      </c>
      <c r="K764">
        <v>1.1355999999999999</v>
      </c>
      <c r="L764">
        <v>12</v>
      </c>
      <c r="M764">
        <v>19</v>
      </c>
      <c r="N764">
        <v>2.36</v>
      </c>
      <c r="O764" s="553">
        <v>0.80902777778101154</v>
      </c>
    </row>
    <row r="765" spans="1:15">
      <c r="A765" s="552">
        <v>764</v>
      </c>
      <c r="B765" s="552" t="s">
        <v>96</v>
      </c>
      <c r="C765" s="552">
        <v>1</v>
      </c>
      <c r="D765">
        <v>0.01</v>
      </c>
      <c r="E765">
        <v>0.01</v>
      </c>
      <c r="F765" s="411">
        <v>43543.573611111111</v>
      </c>
      <c r="G765">
        <v>1.1349</v>
      </c>
      <c r="H765" s="411">
        <v>43543.573611111111</v>
      </c>
      <c r="I765">
        <v>1.1349</v>
      </c>
      <c r="J765" s="403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53">
        <v>1.5277777776645962E-2</v>
      </c>
    </row>
    <row r="766" spans="1:15">
      <c r="A766" s="552">
        <v>765</v>
      </c>
      <c r="B766" s="552" t="s">
        <v>96</v>
      </c>
      <c r="C766" s="552">
        <v>1</v>
      </c>
      <c r="D766">
        <v>0.01</v>
      </c>
      <c r="E766">
        <v>0.01</v>
      </c>
      <c r="F766" s="411">
        <v>43543.65</v>
      </c>
      <c r="G766">
        <v>1.1343000000000001</v>
      </c>
      <c r="H766" s="411">
        <v>43543.65</v>
      </c>
      <c r="I766">
        <v>1.1343000000000001</v>
      </c>
      <c r="J766" s="403">
        <v>43543.681250000001</v>
      </c>
      <c r="K766">
        <v>1.1355</v>
      </c>
      <c r="L766">
        <v>0</v>
      </c>
      <c r="M766">
        <v>12</v>
      </c>
      <c r="N766">
        <v>1.2</v>
      </c>
      <c r="O766" s="553">
        <v>3.125E-2</v>
      </c>
    </row>
    <row r="767" spans="1:15">
      <c r="A767" s="552">
        <v>766</v>
      </c>
      <c r="B767" s="552" t="s">
        <v>96</v>
      </c>
      <c r="C767" s="552">
        <v>1</v>
      </c>
      <c r="D767">
        <v>0.01</v>
      </c>
      <c r="E767">
        <v>0.01</v>
      </c>
      <c r="F767" s="411">
        <v>43543.71875</v>
      </c>
      <c r="G767">
        <v>1.1346000000000001</v>
      </c>
      <c r="H767" s="411">
        <v>43543.71875</v>
      </c>
      <c r="I767">
        <v>1.1346000000000001</v>
      </c>
      <c r="J767" s="403">
        <v>43543.775000000001</v>
      </c>
      <c r="K767">
        <v>1.1357999999999999</v>
      </c>
      <c r="L767">
        <v>0</v>
      </c>
      <c r="M767">
        <v>12</v>
      </c>
      <c r="N767">
        <v>1.2</v>
      </c>
      <c r="O767" s="553">
        <v>5.6250000001455192E-2</v>
      </c>
    </row>
    <row r="768" spans="1:15">
      <c r="A768" s="552">
        <v>767</v>
      </c>
      <c r="B768" s="552" t="s">
        <v>96</v>
      </c>
      <c r="C768" s="552">
        <v>1</v>
      </c>
      <c r="D768">
        <v>0.01</v>
      </c>
      <c r="E768">
        <v>0.01</v>
      </c>
      <c r="F768" s="411">
        <v>43544.404861111114</v>
      </c>
      <c r="G768">
        <v>1.1338999999999999</v>
      </c>
      <c r="H768" s="411">
        <v>43544.404861111114</v>
      </c>
      <c r="I768">
        <v>1.1338999999999999</v>
      </c>
      <c r="J768" s="403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53">
        <v>4.8611111109494232E-2</v>
      </c>
    </row>
    <row r="769" spans="1:15">
      <c r="A769" s="552">
        <v>768</v>
      </c>
      <c r="B769" s="552" t="s">
        <v>96</v>
      </c>
      <c r="C769" s="552">
        <v>2</v>
      </c>
      <c r="D769">
        <v>0.01</v>
      </c>
      <c r="E769">
        <v>0.02</v>
      </c>
      <c r="F769" s="411">
        <v>43544.548611111109</v>
      </c>
      <c r="G769">
        <v>1.1362000000000001</v>
      </c>
      <c r="H769" s="411">
        <v>43544.698611111111</v>
      </c>
      <c r="I769">
        <v>1.135</v>
      </c>
      <c r="J769" s="403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53">
        <v>0.24305555555474712</v>
      </c>
    </row>
    <row r="770" spans="1:15">
      <c r="A770" s="552">
        <v>769</v>
      </c>
      <c r="B770" s="552" t="s">
        <v>96</v>
      </c>
      <c r="C770" s="552">
        <v>1</v>
      </c>
      <c r="D770">
        <v>0.01</v>
      </c>
      <c r="E770">
        <v>0.01</v>
      </c>
      <c r="F770" s="411">
        <v>43544.820833333331</v>
      </c>
      <c r="G770">
        <v>1.1435</v>
      </c>
      <c r="H770" s="411">
        <v>43544.820833333331</v>
      </c>
      <c r="I770">
        <v>1.1435</v>
      </c>
      <c r="J770" s="403">
        <v>43544.835416666669</v>
      </c>
      <c r="K770">
        <v>1.1447000000000001</v>
      </c>
      <c r="L770">
        <v>0</v>
      </c>
      <c r="M770">
        <v>12</v>
      </c>
      <c r="N770">
        <v>1.2</v>
      </c>
      <c r="O770" s="553">
        <v>1.4583333337213844E-2</v>
      </c>
    </row>
    <row r="771" spans="1:15">
      <c r="A771" s="552">
        <v>770</v>
      </c>
      <c r="B771" s="552" t="s">
        <v>96</v>
      </c>
      <c r="C771" s="552">
        <v>13</v>
      </c>
      <c r="D771">
        <v>0.86</v>
      </c>
      <c r="E771">
        <v>2.3000000000000003</v>
      </c>
      <c r="F771" s="411">
        <v>43544.838194444441</v>
      </c>
      <c r="G771">
        <v>1.1444000000000001</v>
      </c>
      <c r="H771" s="411">
        <v>43580.554166666669</v>
      </c>
      <c r="I771">
        <v>1.1125</v>
      </c>
      <c r="J771" s="403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53">
        <v>29.829166666670062</v>
      </c>
    </row>
    <row r="772" spans="1:15">
      <c r="A772" s="552">
        <v>771</v>
      </c>
      <c r="B772" s="552" t="s">
        <v>97</v>
      </c>
      <c r="C772" s="552">
        <v>1</v>
      </c>
      <c r="D772">
        <v>0.01</v>
      </c>
      <c r="E772">
        <v>0.01</v>
      </c>
      <c r="F772" s="411">
        <v>43546.402777777781</v>
      </c>
      <c r="G772">
        <v>1.1322000000000001</v>
      </c>
      <c r="H772" s="411">
        <v>43546.402777777781</v>
      </c>
      <c r="I772">
        <v>1.1322000000000001</v>
      </c>
      <c r="J772" s="403">
        <v>43546.40625</v>
      </c>
      <c r="K772">
        <v>1.131</v>
      </c>
      <c r="L772">
        <v>0</v>
      </c>
      <c r="M772">
        <v>12.000000000001819</v>
      </c>
      <c r="N772">
        <v>1.2</v>
      </c>
      <c r="O772" s="553">
        <v>3.4722222189884633E-3</v>
      </c>
    </row>
    <row r="773" spans="1:15">
      <c r="A773" s="552">
        <v>772</v>
      </c>
      <c r="B773" s="552" t="s">
        <v>97</v>
      </c>
      <c r="C773" s="552">
        <v>2</v>
      </c>
      <c r="D773">
        <v>0.01</v>
      </c>
      <c r="E773">
        <v>0.02</v>
      </c>
      <c r="F773" s="411">
        <v>43546.410416666666</v>
      </c>
      <c r="G773">
        <v>1.1297999999999999</v>
      </c>
      <c r="H773" s="411">
        <v>43546.418055555558</v>
      </c>
      <c r="I773">
        <v>1.131</v>
      </c>
      <c r="J773" s="403">
        <v>43546.632638888892</v>
      </c>
      <c r="K773">
        <v>1.1292</v>
      </c>
      <c r="L773">
        <v>12</v>
      </c>
      <c r="M773">
        <v>18</v>
      </c>
      <c r="N773">
        <v>2.4</v>
      </c>
      <c r="O773" s="553">
        <v>0.22222222222626442</v>
      </c>
    </row>
    <row r="774" spans="1:15">
      <c r="A774" s="552">
        <v>773</v>
      </c>
      <c r="B774" s="552" t="s">
        <v>97</v>
      </c>
      <c r="C774" s="552">
        <v>1</v>
      </c>
      <c r="D774">
        <v>0.01</v>
      </c>
      <c r="E774">
        <v>0.01</v>
      </c>
      <c r="F774" s="411">
        <v>43546.637499999997</v>
      </c>
      <c r="G774">
        <v>1.1295999999999999</v>
      </c>
      <c r="H774" s="411">
        <v>43546.637499999997</v>
      </c>
      <c r="I774">
        <v>1.1295999999999999</v>
      </c>
      <c r="J774" s="403">
        <v>43546.646527777775</v>
      </c>
      <c r="K774">
        <v>1.1284000000000001</v>
      </c>
      <c r="L774">
        <v>0</v>
      </c>
      <c r="M774">
        <v>12</v>
      </c>
      <c r="N774">
        <v>1.2</v>
      </c>
      <c r="O774" s="553">
        <v>9.0277777781011537E-3</v>
      </c>
    </row>
    <row r="775" spans="1:15">
      <c r="A775" s="552">
        <v>774</v>
      </c>
      <c r="B775" s="552" t="s">
        <v>97</v>
      </c>
      <c r="C775" s="552">
        <v>4</v>
      </c>
      <c r="D775">
        <v>0.02</v>
      </c>
      <c r="E775">
        <v>0.05</v>
      </c>
      <c r="F775" s="411">
        <v>43546.661805555559</v>
      </c>
      <c r="G775">
        <v>1.1282000000000001</v>
      </c>
      <c r="H775" s="411">
        <v>43549.422222222223</v>
      </c>
      <c r="I775">
        <v>1.1322000000000001</v>
      </c>
      <c r="J775" s="403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53">
        <v>1.9131944444379769</v>
      </c>
    </row>
    <row r="776" spans="1:15">
      <c r="A776" s="552">
        <v>775</v>
      </c>
      <c r="B776" s="552" t="s">
        <v>97</v>
      </c>
      <c r="C776" s="552">
        <v>1</v>
      </c>
      <c r="D776">
        <v>0.01</v>
      </c>
      <c r="E776">
        <v>0.01</v>
      </c>
      <c r="F776" s="411">
        <v>43550.70416666667</v>
      </c>
      <c r="G776">
        <v>1.1286</v>
      </c>
      <c r="H776" s="411">
        <v>43550.70416666667</v>
      </c>
      <c r="I776">
        <v>1.1286</v>
      </c>
      <c r="J776" s="403">
        <v>43550.857638888891</v>
      </c>
      <c r="K776">
        <v>1.1274</v>
      </c>
      <c r="L776">
        <v>0</v>
      </c>
      <c r="M776">
        <v>12</v>
      </c>
      <c r="N776">
        <v>1.2</v>
      </c>
      <c r="O776" s="553">
        <v>0.15347222222044365</v>
      </c>
    </row>
    <row r="777" spans="1:15">
      <c r="A777" s="552">
        <v>776</v>
      </c>
      <c r="B777" s="552" t="s">
        <v>97</v>
      </c>
      <c r="C777" s="552">
        <v>1</v>
      </c>
      <c r="D777">
        <v>0.01</v>
      </c>
      <c r="E777">
        <v>0.01</v>
      </c>
      <c r="F777" s="411">
        <v>43551.102083333331</v>
      </c>
      <c r="G777">
        <v>1.1264000000000001</v>
      </c>
      <c r="H777" s="411">
        <v>43551.102083333331</v>
      </c>
      <c r="I777">
        <v>1.1264000000000001</v>
      </c>
      <c r="J777" s="403">
        <v>43551.134722222225</v>
      </c>
      <c r="K777">
        <v>1.1252</v>
      </c>
      <c r="L777">
        <v>0</v>
      </c>
      <c r="M777">
        <v>12</v>
      </c>
      <c r="N777">
        <v>1.2</v>
      </c>
      <c r="O777" s="553">
        <v>3.2638888893416151E-2</v>
      </c>
    </row>
    <row r="778" spans="1:15">
      <c r="A778" s="552">
        <v>777</v>
      </c>
      <c r="B778" s="552" t="s">
        <v>97</v>
      </c>
      <c r="C778" s="552">
        <v>3</v>
      </c>
      <c r="D778">
        <v>0.01</v>
      </c>
      <c r="E778">
        <v>0.03</v>
      </c>
      <c r="F778" s="411">
        <v>43551.378472222219</v>
      </c>
      <c r="G778">
        <v>1.1259999999999999</v>
      </c>
      <c r="H778" s="411">
        <v>43551.479861111111</v>
      </c>
      <c r="I778">
        <v>1.1285000000000001</v>
      </c>
      <c r="J778" s="403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53">
        <v>0.211111111115315</v>
      </c>
    </row>
    <row r="779" spans="1:15">
      <c r="A779" s="552">
        <v>778</v>
      </c>
      <c r="B779" s="552" t="s">
        <v>97</v>
      </c>
      <c r="C779" s="552">
        <v>1</v>
      </c>
      <c r="D779">
        <v>0.01</v>
      </c>
      <c r="E779">
        <v>0.01</v>
      </c>
      <c r="F779" s="411">
        <v>43551.593055555553</v>
      </c>
      <c r="G779">
        <v>1.1261000000000001</v>
      </c>
      <c r="H779" s="411">
        <v>43551.593055555553</v>
      </c>
      <c r="I779">
        <v>1.1261000000000001</v>
      </c>
      <c r="J779" s="403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53">
        <v>1.9444444449618459E-2</v>
      </c>
    </row>
    <row r="780" spans="1:15">
      <c r="A780" s="552">
        <v>779</v>
      </c>
      <c r="B780" s="552" t="s">
        <v>97</v>
      </c>
      <c r="C780" s="552">
        <v>2</v>
      </c>
      <c r="D780">
        <v>0.01</v>
      </c>
      <c r="E780">
        <v>0.02</v>
      </c>
      <c r="F780" s="411">
        <v>43551.684027777781</v>
      </c>
      <c r="G780">
        <v>1.1254</v>
      </c>
      <c r="H780" s="411">
        <v>43551.756944444445</v>
      </c>
      <c r="I780">
        <v>1.1266</v>
      </c>
      <c r="J780" s="403">
        <v>43551.885416666664</v>
      </c>
      <c r="K780">
        <v>1.1248</v>
      </c>
      <c r="L780">
        <v>12</v>
      </c>
      <c r="M780">
        <v>18</v>
      </c>
      <c r="N780">
        <v>2.4</v>
      </c>
      <c r="O780" s="553">
        <v>0.20138888888322981</v>
      </c>
    </row>
    <row r="781" spans="1:15">
      <c r="A781" s="552">
        <v>780</v>
      </c>
      <c r="B781" s="552" t="s">
        <v>97</v>
      </c>
      <c r="C781" s="552">
        <v>2</v>
      </c>
      <c r="D781">
        <v>0.01</v>
      </c>
      <c r="E781">
        <v>0.02</v>
      </c>
      <c r="F781" s="411">
        <v>43552.377083333333</v>
      </c>
      <c r="G781">
        <v>1.1238999999999999</v>
      </c>
      <c r="H781" s="411">
        <v>43552.413888888892</v>
      </c>
      <c r="I781">
        <v>1.1251</v>
      </c>
      <c r="J781" s="403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53">
        <v>0.14236111110949423</v>
      </c>
    </row>
    <row r="782" spans="1:15">
      <c r="A782" s="552">
        <v>781</v>
      </c>
      <c r="B782" s="552" t="s">
        <v>97</v>
      </c>
      <c r="C782" s="552">
        <v>2</v>
      </c>
      <c r="D782">
        <v>0.01</v>
      </c>
      <c r="E782">
        <v>0.02</v>
      </c>
      <c r="F782" s="411">
        <v>43552.622916666667</v>
      </c>
      <c r="G782">
        <v>1.1221000000000001</v>
      </c>
      <c r="H782" s="411">
        <v>43552.64166666667</v>
      </c>
      <c r="I782">
        <v>1.1234</v>
      </c>
      <c r="J782" s="403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53">
        <v>0.82708333332993789</v>
      </c>
    </row>
    <row r="783" spans="1:15">
      <c r="A783" s="552">
        <v>782</v>
      </c>
      <c r="B783" s="552" t="s">
        <v>97</v>
      </c>
      <c r="C783" s="552">
        <v>2</v>
      </c>
      <c r="D783">
        <v>0.01</v>
      </c>
      <c r="E783">
        <v>0.02</v>
      </c>
      <c r="F783" s="411">
        <v>43553.490972222222</v>
      </c>
      <c r="G783">
        <v>1.1222000000000001</v>
      </c>
      <c r="H783" s="411">
        <v>43553.53402777778</v>
      </c>
      <c r="I783">
        <v>1.1234999999999999</v>
      </c>
      <c r="J783" s="403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53">
        <v>0.29583333333721384</v>
      </c>
    </row>
    <row r="784" spans="1:15">
      <c r="A784" s="552">
        <v>783</v>
      </c>
      <c r="B784" s="552" t="s">
        <v>97</v>
      </c>
      <c r="C784" s="552">
        <v>3</v>
      </c>
      <c r="D784">
        <v>0.01</v>
      </c>
      <c r="E784">
        <v>0.03</v>
      </c>
      <c r="F784" s="411">
        <v>43553.790277777778</v>
      </c>
      <c r="G784">
        <v>1.1218999999999999</v>
      </c>
      <c r="H784" s="411">
        <v>43556.428472222222</v>
      </c>
      <c r="I784">
        <v>1.1244000000000001</v>
      </c>
      <c r="J784" s="403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53">
        <v>0.88958333332993789</v>
      </c>
    </row>
    <row r="785" spans="1:15">
      <c r="A785" s="552">
        <v>784</v>
      </c>
      <c r="B785" s="552" t="s">
        <v>97</v>
      </c>
      <c r="C785" s="552">
        <v>1</v>
      </c>
      <c r="D785">
        <v>0.01</v>
      </c>
      <c r="E785">
        <v>0.01</v>
      </c>
      <c r="F785" s="411">
        <v>43556.703472222223</v>
      </c>
      <c r="G785">
        <v>1.1222000000000001</v>
      </c>
      <c r="H785" s="411">
        <v>43556.703472222223</v>
      </c>
      <c r="I785">
        <v>1.1222000000000001</v>
      </c>
      <c r="J785" s="403">
        <v>43556.748611111114</v>
      </c>
      <c r="K785">
        <v>1.121</v>
      </c>
      <c r="L785">
        <v>0</v>
      </c>
      <c r="M785">
        <v>12</v>
      </c>
      <c r="N785">
        <v>1.2</v>
      </c>
      <c r="O785" s="553">
        <v>4.5138888890505768E-2</v>
      </c>
    </row>
    <row r="786" spans="1:15">
      <c r="A786" s="552">
        <v>785</v>
      </c>
      <c r="B786" s="552" t="s">
        <v>97</v>
      </c>
      <c r="C786" s="552">
        <v>1</v>
      </c>
      <c r="D786">
        <v>0.01</v>
      </c>
      <c r="E786">
        <v>0.01</v>
      </c>
      <c r="F786" s="411">
        <v>43557.379166666666</v>
      </c>
      <c r="G786">
        <v>1.1202000000000001</v>
      </c>
      <c r="H786" s="411">
        <v>43557.379166666666</v>
      </c>
      <c r="I786">
        <v>1.1202000000000001</v>
      </c>
      <c r="J786" s="403">
        <v>43557.6875</v>
      </c>
      <c r="K786">
        <v>1.119</v>
      </c>
      <c r="L786">
        <v>0</v>
      </c>
      <c r="M786">
        <v>12</v>
      </c>
      <c r="N786">
        <v>1.2</v>
      </c>
      <c r="O786" s="553">
        <v>0.30833333333430346</v>
      </c>
    </row>
    <row r="787" spans="1:15">
      <c r="A787" s="552">
        <v>786</v>
      </c>
      <c r="B787" s="552" t="s">
        <v>97</v>
      </c>
      <c r="C787" s="552">
        <v>5</v>
      </c>
      <c r="D787">
        <v>0.03</v>
      </c>
      <c r="E787">
        <v>0.08</v>
      </c>
      <c r="F787" s="411">
        <v>43557.713194444441</v>
      </c>
      <c r="G787">
        <v>1.1192</v>
      </c>
      <c r="H787" s="411">
        <v>43558.473611111112</v>
      </c>
      <c r="I787">
        <v>1.1249</v>
      </c>
      <c r="J787" s="403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53">
        <v>1.8951388888890506</v>
      </c>
    </row>
    <row r="788" spans="1:15">
      <c r="A788" s="552">
        <v>787</v>
      </c>
      <c r="B788" s="552" t="s">
        <v>97</v>
      </c>
      <c r="C788" s="552">
        <v>2</v>
      </c>
      <c r="D788">
        <v>0.01</v>
      </c>
      <c r="E788">
        <v>0.02</v>
      </c>
      <c r="F788" s="411">
        <v>43560.124305555553</v>
      </c>
      <c r="G788">
        <v>1.1221000000000001</v>
      </c>
      <c r="H788" s="411">
        <v>43560.34652777778</v>
      </c>
      <c r="I788">
        <v>1.1234</v>
      </c>
      <c r="J788" s="403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53">
        <v>0.59027777778101154</v>
      </c>
    </row>
    <row r="789" spans="1:15">
      <c r="A789" s="552">
        <v>788</v>
      </c>
      <c r="B789" s="552" t="s">
        <v>97</v>
      </c>
      <c r="C789" s="552">
        <v>3</v>
      </c>
      <c r="D789">
        <v>0.01</v>
      </c>
      <c r="E789">
        <v>0.03</v>
      </c>
      <c r="F789" s="411">
        <v>43563.552083333336</v>
      </c>
      <c r="G789">
        <v>1.1249</v>
      </c>
      <c r="H789" s="411">
        <v>43564.446527777778</v>
      </c>
      <c r="I789">
        <v>1.1274999999999999</v>
      </c>
      <c r="J789" s="403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53">
        <v>2.0770833333299379</v>
      </c>
    </row>
    <row r="790" spans="1:15">
      <c r="A790" s="552">
        <v>789</v>
      </c>
      <c r="B790" s="552" t="s">
        <v>97</v>
      </c>
      <c r="C790" s="552">
        <v>6</v>
      </c>
      <c r="D790">
        <v>0.04</v>
      </c>
      <c r="E790">
        <v>0.12</v>
      </c>
      <c r="F790" s="411">
        <v>43565.64166666667</v>
      </c>
      <c r="G790">
        <v>1.1236999999999999</v>
      </c>
      <c r="H790" s="411">
        <v>43567.444444444445</v>
      </c>
      <c r="I790">
        <v>1.1308</v>
      </c>
      <c r="J790" s="403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53">
        <v>5.7562499999985448</v>
      </c>
    </row>
    <row r="791" spans="1:15">
      <c r="A791" s="552">
        <v>790</v>
      </c>
      <c r="B791" s="552" t="s">
        <v>97</v>
      </c>
      <c r="C791" s="552">
        <v>1</v>
      </c>
      <c r="D791">
        <v>0.01</v>
      </c>
      <c r="E791">
        <v>0.01</v>
      </c>
      <c r="F791" s="411">
        <v>43573.40347222222</v>
      </c>
      <c r="G791">
        <v>1.1271</v>
      </c>
      <c r="H791" s="411">
        <v>43573.40347222222</v>
      </c>
      <c r="I791">
        <v>1.1271</v>
      </c>
      <c r="J791" s="403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53">
        <v>1.3194444443797693E-2</v>
      </c>
    </row>
    <row r="792" spans="1:15">
      <c r="A792" s="552">
        <v>791</v>
      </c>
      <c r="B792" s="552" t="s">
        <v>97</v>
      </c>
      <c r="C792" s="552">
        <v>1</v>
      </c>
      <c r="D792">
        <v>0.01</v>
      </c>
      <c r="E792">
        <v>0.01</v>
      </c>
      <c r="F792" s="411">
        <v>43573.428472222222</v>
      </c>
      <c r="G792">
        <v>1.1252</v>
      </c>
      <c r="H792" s="411">
        <v>43573.428472222222</v>
      </c>
      <c r="I792">
        <v>1.1252</v>
      </c>
      <c r="J792" s="403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53">
        <v>0.1756944444423425</v>
      </c>
    </row>
    <row r="793" spans="1:15">
      <c r="A793" s="552">
        <v>792</v>
      </c>
      <c r="B793" s="552" t="s">
        <v>97</v>
      </c>
      <c r="C793" s="552">
        <v>1</v>
      </c>
      <c r="D793">
        <v>0.01</v>
      </c>
      <c r="E793">
        <v>0.01</v>
      </c>
      <c r="F793" s="411">
        <v>43573.609027777777</v>
      </c>
      <c r="G793">
        <v>1.1241000000000001</v>
      </c>
      <c r="H793" s="411">
        <v>43573.609027777777</v>
      </c>
      <c r="I793">
        <v>1.1241000000000001</v>
      </c>
      <c r="J793" s="403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53">
        <v>0.18402777778101154</v>
      </c>
    </row>
    <row r="794" spans="1:15">
      <c r="A794" s="552">
        <v>793</v>
      </c>
      <c r="B794" s="552" t="s">
        <v>97</v>
      </c>
      <c r="C794" s="552">
        <v>1</v>
      </c>
      <c r="D794">
        <v>0.01</v>
      </c>
      <c r="E794">
        <v>0.01</v>
      </c>
      <c r="F794" s="411">
        <v>43578.654166666667</v>
      </c>
      <c r="G794">
        <v>1.1215999999999999</v>
      </c>
      <c r="H794" s="411">
        <v>43578.654166666667</v>
      </c>
      <c r="I794">
        <v>1.1215999999999999</v>
      </c>
      <c r="J794" s="403">
        <v>43578.674305555556</v>
      </c>
      <c r="K794">
        <v>1.1204000000000001</v>
      </c>
      <c r="L794">
        <v>0</v>
      </c>
      <c r="M794">
        <v>12</v>
      </c>
      <c r="N794">
        <v>1.2</v>
      </c>
      <c r="O794" s="553">
        <v>2.0138888889050577E-2</v>
      </c>
    </row>
    <row r="795" spans="1:15">
      <c r="A795" s="552">
        <v>794</v>
      </c>
      <c r="B795" s="552" t="s">
        <v>97</v>
      </c>
      <c r="C795" s="552">
        <v>3</v>
      </c>
      <c r="D795">
        <v>0.01</v>
      </c>
      <c r="E795">
        <v>0.03</v>
      </c>
      <c r="F795" s="411">
        <v>43578.692361111112</v>
      </c>
      <c r="G795">
        <v>1.1194999999999999</v>
      </c>
      <c r="H795" s="411">
        <v>43578.901388888888</v>
      </c>
      <c r="I795">
        <v>1.1220000000000001</v>
      </c>
      <c r="J795" s="403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53">
        <v>0.93402777777373558</v>
      </c>
    </row>
    <row r="796" spans="1:15">
      <c r="A796" s="552">
        <v>795</v>
      </c>
      <c r="B796" s="552" t="s">
        <v>97</v>
      </c>
      <c r="C796" s="552">
        <v>1</v>
      </c>
      <c r="D796">
        <v>0.01</v>
      </c>
      <c r="E796">
        <v>0.01</v>
      </c>
      <c r="F796" s="411">
        <v>43579.68472222222</v>
      </c>
      <c r="G796">
        <v>1.1198999999999999</v>
      </c>
      <c r="H796" s="411">
        <v>43579.68472222222</v>
      </c>
      <c r="I796">
        <v>1.1198999999999999</v>
      </c>
      <c r="J796" s="403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53">
        <v>6.8749999998544808E-2</v>
      </c>
    </row>
    <row r="797" spans="1:15">
      <c r="A797" s="552">
        <v>796</v>
      </c>
      <c r="B797" s="552" t="s">
        <v>97</v>
      </c>
      <c r="C797" s="552">
        <v>1</v>
      </c>
      <c r="D797">
        <v>0.01</v>
      </c>
      <c r="E797">
        <v>0.01</v>
      </c>
      <c r="F797" s="411">
        <v>43579.804166666669</v>
      </c>
      <c r="G797">
        <v>1.1156999999999999</v>
      </c>
      <c r="H797" s="411">
        <v>43579.804166666669</v>
      </c>
      <c r="I797">
        <v>1.1156999999999999</v>
      </c>
      <c r="J797" s="403">
        <v>43579.870138888888</v>
      </c>
      <c r="K797">
        <v>1.1145</v>
      </c>
      <c r="L797">
        <v>0</v>
      </c>
      <c r="M797">
        <v>12</v>
      </c>
      <c r="N797">
        <v>1.2</v>
      </c>
      <c r="O797" s="553">
        <v>6.5972222218988463E-2</v>
      </c>
    </row>
    <row r="798" spans="1:15">
      <c r="A798" s="552">
        <v>797</v>
      </c>
      <c r="B798" s="552" t="s">
        <v>97</v>
      </c>
      <c r="C798" s="552">
        <v>1</v>
      </c>
      <c r="D798">
        <v>0.01</v>
      </c>
      <c r="E798">
        <v>0.01</v>
      </c>
      <c r="F798" s="411">
        <v>43580.382638888892</v>
      </c>
      <c r="G798">
        <v>1.1153</v>
      </c>
      <c r="H798" s="411">
        <v>43580.382638888892</v>
      </c>
      <c r="I798">
        <v>1.1153</v>
      </c>
      <c r="J798" s="403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53">
        <v>4.8611111109494232E-2</v>
      </c>
    </row>
    <row r="799" spans="1:15">
      <c r="A799" s="552">
        <v>798</v>
      </c>
      <c r="B799" s="552" t="s">
        <v>97</v>
      </c>
      <c r="C799" s="552">
        <v>3</v>
      </c>
      <c r="D799">
        <v>0.01</v>
      </c>
      <c r="E799">
        <v>0.03</v>
      </c>
      <c r="F799" s="411">
        <v>43580.612500000003</v>
      </c>
      <c r="G799">
        <v>1.1124000000000001</v>
      </c>
      <c r="H799" s="411">
        <v>43580.686805555553</v>
      </c>
      <c r="I799">
        <v>1.115</v>
      </c>
      <c r="J799" s="403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53">
        <v>0.99166666666133096</v>
      </c>
    </row>
    <row r="800" spans="1:15">
      <c r="A800" s="552">
        <v>799</v>
      </c>
      <c r="B800" s="552" t="s">
        <v>97</v>
      </c>
      <c r="C800" s="552">
        <v>8</v>
      </c>
      <c r="D800">
        <v>0.09</v>
      </c>
      <c r="E800">
        <v>0.27</v>
      </c>
      <c r="F800" s="411">
        <v>43581.606249999997</v>
      </c>
      <c r="G800">
        <v>1.1129</v>
      </c>
      <c r="H800" s="411">
        <v>43586.679166666669</v>
      </c>
      <c r="I800">
        <v>1.1243000000000001</v>
      </c>
      <c r="J800" s="403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53">
        <v>3.2743055555620231</v>
      </c>
    </row>
    <row r="801" spans="1:15">
      <c r="A801" s="552">
        <v>800</v>
      </c>
      <c r="B801" s="552" t="s">
        <v>96</v>
      </c>
      <c r="C801" s="552">
        <v>1</v>
      </c>
      <c r="D801">
        <v>0.01</v>
      </c>
      <c r="E801">
        <v>0.01</v>
      </c>
      <c r="F801" s="411">
        <v>43586.673611111109</v>
      </c>
      <c r="G801">
        <v>1.1241000000000001</v>
      </c>
      <c r="H801" s="411">
        <v>43586.673611111109</v>
      </c>
      <c r="I801">
        <v>1.1241000000000001</v>
      </c>
      <c r="J801" s="403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53">
        <v>0.15972222222626442</v>
      </c>
    </row>
    <row r="802" spans="1:15">
      <c r="A802" s="552">
        <v>801</v>
      </c>
      <c r="B802" s="552" t="s">
        <v>96</v>
      </c>
      <c r="C802" s="552">
        <v>8</v>
      </c>
      <c r="D802">
        <v>0.09</v>
      </c>
      <c r="E802">
        <v>0.27</v>
      </c>
      <c r="F802" s="411">
        <v>43586.850694444445</v>
      </c>
      <c r="G802">
        <v>1.1262000000000001</v>
      </c>
      <c r="H802" s="411">
        <v>43588.605555555558</v>
      </c>
      <c r="I802">
        <v>1.1143000000000001</v>
      </c>
      <c r="J802" s="403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53">
        <v>1.8618055555562023</v>
      </c>
    </row>
    <row r="803" spans="1:15">
      <c r="A803" s="552">
        <v>802</v>
      </c>
      <c r="B803" s="552" t="s">
        <v>97</v>
      </c>
      <c r="C803" s="552">
        <v>2</v>
      </c>
      <c r="D803">
        <v>0.01</v>
      </c>
      <c r="E803">
        <v>0.02</v>
      </c>
      <c r="F803" s="411">
        <v>43586.884027777778</v>
      </c>
      <c r="G803">
        <v>1.1194999999999999</v>
      </c>
      <c r="H803" s="411">
        <v>43587.132638888892</v>
      </c>
      <c r="I803">
        <v>1.1207</v>
      </c>
      <c r="J803" s="403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53">
        <v>0.76319444444379769</v>
      </c>
    </row>
    <row r="804" spans="1:15">
      <c r="A804" s="552">
        <v>803</v>
      </c>
      <c r="B804" s="552" t="s">
        <v>97</v>
      </c>
      <c r="C804" s="552">
        <v>1</v>
      </c>
      <c r="D804">
        <v>0.01</v>
      </c>
      <c r="E804">
        <v>0.01</v>
      </c>
      <c r="F804" s="411">
        <v>43587.659722222219</v>
      </c>
      <c r="G804">
        <v>1.1180000000000001</v>
      </c>
      <c r="H804" s="411">
        <v>43587.659722222219</v>
      </c>
      <c r="I804">
        <v>1.1180000000000001</v>
      </c>
      <c r="J804" s="403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53">
        <v>0.61944444444816327</v>
      </c>
    </row>
    <row r="805" spans="1:15">
      <c r="A805" s="552">
        <v>804</v>
      </c>
      <c r="B805" s="552" t="s">
        <v>97</v>
      </c>
      <c r="C805" s="552">
        <v>6</v>
      </c>
      <c r="D805">
        <v>0.04</v>
      </c>
      <c r="E805">
        <v>0.11000000000000001</v>
      </c>
      <c r="F805" s="411">
        <v>43588.606944444444</v>
      </c>
      <c r="G805">
        <v>1.1147</v>
      </c>
      <c r="H805" s="411">
        <v>43592.351388888892</v>
      </c>
      <c r="I805">
        <v>1.1214</v>
      </c>
      <c r="J805" s="403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53">
        <v>2.0208333333357587</v>
      </c>
    </row>
    <row r="806" spans="1:15">
      <c r="A806" s="552">
        <v>805</v>
      </c>
      <c r="B806" s="552" t="s">
        <v>96</v>
      </c>
      <c r="C806" s="552">
        <v>1</v>
      </c>
      <c r="D806">
        <v>0.01</v>
      </c>
      <c r="E806">
        <v>0.01</v>
      </c>
      <c r="F806" s="411">
        <v>43588.727777777778</v>
      </c>
      <c r="G806">
        <v>1.1192</v>
      </c>
      <c r="H806" s="411">
        <v>43588.727777777778</v>
      </c>
      <c r="I806">
        <v>1.1192</v>
      </c>
      <c r="J806" s="403">
        <v>43588.93472222222</v>
      </c>
      <c r="K806">
        <v>1.1204000000000001</v>
      </c>
      <c r="L806">
        <v>0</v>
      </c>
      <c r="M806">
        <v>12</v>
      </c>
      <c r="N806">
        <v>1.2</v>
      </c>
      <c r="O806" s="553">
        <v>0.2069444444423425</v>
      </c>
    </row>
    <row r="807" spans="1:15">
      <c r="A807" s="552">
        <v>806</v>
      </c>
      <c r="B807" s="552" t="s">
        <v>96</v>
      </c>
      <c r="C807" s="552">
        <v>1</v>
      </c>
      <c r="D807">
        <v>0.01</v>
      </c>
      <c r="E807">
        <v>0.01</v>
      </c>
      <c r="F807" s="411">
        <v>43591.07916666667</v>
      </c>
      <c r="G807">
        <v>1.1188</v>
      </c>
      <c r="H807" s="411">
        <v>43591.07916666667</v>
      </c>
      <c r="I807">
        <v>1.1188</v>
      </c>
      <c r="J807" s="403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53">
        <v>0.47361111110512866</v>
      </c>
    </row>
    <row r="808" spans="1:15">
      <c r="A808" s="552">
        <v>807</v>
      </c>
      <c r="B808" s="552" t="s">
        <v>96</v>
      </c>
      <c r="C808" s="552">
        <v>1</v>
      </c>
      <c r="D808">
        <v>0.01</v>
      </c>
      <c r="E808">
        <v>0.01</v>
      </c>
      <c r="F808" s="411">
        <v>43591.613888888889</v>
      </c>
      <c r="G808">
        <v>1.1188</v>
      </c>
      <c r="H808" s="411">
        <v>43591.613888888889</v>
      </c>
      <c r="I808">
        <v>1.1188</v>
      </c>
      <c r="J808" s="403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53">
        <v>0.14791666666860692</v>
      </c>
    </row>
    <row r="809" spans="1:15">
      <c r="A809" s="552">
        <v>808</v>
      </c>
      <c r="B809" s="552" t="s">
        <v>96</v>
      </c>
      <c r="C809" s="552">
        <v>1</v>
      </c>
      <c r="D809">
        <v>0.01</v>
      </c>
      <c r="E809">
        <v>0.01</v>
      </c>
      <c r="F809" s="411">
        <v>43591.767361111109</v>
      </c>
      <c r="G809">
        <v>1.1201000000000001</v>
      </c>
      <c r="H809" s="411">
        <v>43591.767361111109</v>
      </c>
      <c r="I809">
        <v>1.1201000000000001</v>
      </c>
      <c r="J809" s="403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53">
        <v>0.56458333333284827</v>
      </c>
    </row>
    <row r="810" spans="1:15">
      <c r="A810" s="552">
        <v>809</v>
      </c>
      <c r="B810" s="552" t="s">
        <v>96</v>
      </c>
      <c r="C810" s="552">
        <v>4</v>
      </c>
      <c r="D810">
        <v>0.02</v>
      </c>
      <c r="E810">
        <v>0.05</v>
      </c>
      <c r="F810" s="411">
        <v>43592.334722222222</v>
      </c>
      <c r="G810">
        <v>1.121</v>
      </c>
      <c r="H810" s="411">
        <v>43592.753472222219</v>
      </c>
      <c r="I810">
        <v>1.117</v>
      </c>
      <c r="J810" s="403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53">
        <v>0.85416666666424135</v>
      </c>
    </row>
    <row r="811" spans="1:15">
      <c r="A811" s="552">
        <v>810</v>
      </c>
      <c r="B811" s="552" t="s">
        <v>97</v>
      </c>
      <c r="C811" s="552">
        <v>1</v>
      </c>
      <c r="D811">
        <v>0.01</v>
      </c>
      <c r="E811">
        <v>0.01</v>
      </c>
      <c r="F811" s="411">
        <v>43592.683333333334</v>
      </c>
      <c r="G811">
        <v>1.1187</v>
      </c>
      <c r="H811" s="411">
        <v>43592.683333333334</v>
      </c>
      <c r="I811">
        <v>1.1187</v>
      </c>
      <c r="J811" s="403">
        <v>43592.751388888886</v>
      </c>
      <c r="K811">
        <v>1.1174999999999999</v>
      </c>
      <c r="L811">
        <v>0</v>
      </c>
      <c r="M811">
        <v>12</v>
      </c>
      <c r="N811">
        <v>1.2</v>
      </c>
      <c r="O811" s="553">
        <v>6.8055555551836733E-2</v>
      </c>
    </row>
    <row r="812" spans="1:15">
      <c r="A812" s="552">
        <v>811</v>
      </c>
      <c r="B812" s="552" t="s">
        <v>97</v>
      </c>
      <c r="C812" s="552">
        <v>3</v>
      </c>
      <c r="D812">
        <v>0.01</v>
      </c>
      <c r="E812">
        <v>0.03</v>
      </c>
      <c r="F812" s="411">
        <v>43592.798611111109</v>
      </c>
      <c r="G812">
        <v>1.1173999999999999</v>
      </c>
      <c r="H812" s="411">
        <v>43593.188888888886</v>
      </c>
      <c r="I812">
        <v>1.1203000000000001</v>
      </c>
      <c r="J812" s="403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53">
        <v>1.6333333333313931</v>
      </c>
    </row>
    <row r="813" spans="1:15">
      <c r="A813" s="552">
        <v>812</v>
      </c>
      <c r="B813" s="552" t="s">
        <v>96</v>
      </c>
      <c r="C813" s="552">
        <v>1</v>
      </c>
      <c r="D813">
        <v>0.01</v>
      </c>
      <c r="E813">
        <v>0.01</v>
      </c>
      <c r="F813" s="411">
        <v>43593.390277777777</v>
      </c>
      <c r="G813">
        <v>1.1198999999999999</v>
      </c>
      <c r="H813" s="411">
        <v>43593.390277777777</v>
      </c>
      <c r="I813">
        <v>1.1198999999999999</v>
      </c>
      <c r="J813" s="403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53">
        <v>0.34236111111385981</v>
      </c>
    </row>
    <row r="814" spans="1:15">
      <c r="A814" s="552">
        <v>813</v>
      </c>
      <c r="B814" s="552" t="s">
        <v>96</v>
      </c>
      <c r="C814" s="552">
        <v>2</v>
      </c>
      <c r="D814">
        <v>0.01</v>
      </c>
      <c r="E814">
        <v>0.02</v>
      </c>
      <c r="F814" s="411">
        <v>43593.759722222225</v>
      </c>
      <c r="G814">
        <v>1.1198999999999999</v>
      </c>
      <c r="H814" s="411">
        <v>43593.762499999997</v>
      </c>
      <c r="I814">
        <v>1.1186</v>
      </c>
      <c r="J814" s="403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53">
        <v>0.89930555555474712</v>
      </c>
    </row>
    <row r="815" spans="1:15">
      <c r="A815" s="552">
        <v>814</v>
      </c>
      <c r="B815" s="552" t="s">
        <v>97</v>
      </c>
      <c r="C815" s="552">
        <v>6</v>
      </c>
      <c r="D815">
        <v>0.04</v>
      </c>
      <c r="E815">
        <v>0.12</v>
      </c>
      <c r="F815" s="411">
        <v>43594.44027777778</v>
      </c>
      <c r="G815">
        <v>1.1181000000000001</v>
      </c>
      <c r="H815" s="411">
        <v>43598.611111111109</v>
      </c>
      <c r="I815">
        <v>1.1253</v>
      </c>
      <c r="J815" s="403">
        <v>43599.59375</v>
      </c>
      <c r="K815">
        <v>1.1212</v>
      </c>
      <c r="L815">
        <v>71.999999999998181</v>
      </c>
      <c r="M815">
        <v>41</v>
      </c>
      <c r="N815">
        <v>20.78</v>
      </c>
      <c r="O815" s="553">
        <v>3.1534722222204437</v>
      </c>
    </row>
    <row r="816" spans="1:15">
      <c r="A816" s="552">
        <v>815</v>
      </c>
      <c r="B816" s="552" t="s">
        <v>96</v>
      </c>
      <c r="C816" s="552">
        <v>3</v>
      </c>
      <c r="D816">
        <v>0.01</v>
      </c>
      <c r="E816">
        <v>0.03</v>
      </c>
      <c r="F816" s="411">
        <v>43594.678472222222</v>
      </c>
      <c r="G816">
        <v>1.1242000000000001</v>
      </c>
      <c r="H816" s="411">
        <v>43594.772916666669</v>
      </c>
      <c r="I816">
        <v>1.1216999999999999</v>
      </c>
      <c r="J816" s="403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53">
        <v>0.93680555555329192</v>
      </c>
    </row>
    <row r="817" spans="1:15">
      <c r="A817" s="552">
        <v>816</v>
      </c>
      <c r="B817" s="552" t="s">
        <v>96</v>
      </c>
      <c r="C817" s="552">
        <v>2</v>
      </c>
      <c r="D817">
        <v>0.01</v>
      </c>
      <c r="E817">
        <v>0.02</v>
      </c>
      <c r="F817" s="411">
        <v>43595.705555555556</v>
      </c>
      <c r="G817">
        <v>1.1247</v>
      </c>
      <c r="H817" s="411">
        <v>43595.760416666664</v>
      </c>
      <c r="I817">
        <v>1.1234999999999999</v>
      </c>
      <c r="J817" s="403">
        <v>43598.611111111109</v>
      </c>
      <c r="K817">
        <v>1.1254</v>
      </c>
      <c r="L817">
        <v>12</v>
      </c>
      <c r="M817">
        <v>19</v>
      </c>
      <c r="N817">
        <v>2.36</v>
      </c>
      <c r="O817" s="553">
        <v>0.90555555555329192</v>
      </c>
    </row>
    <row r="818" spans="1:15">
      <c r="A818" s="552">
        <v>817</v>
      </c>
      <c r="B818" s="552" t="s">
        <v>96</v>
      </c>
      <c r="C818" s="552">
        <v>9</v>
      </c>
      <c r="D818">
        <v>0.13</v>
      </c>
      <c r="E818">
        <v>0.4</v>
      </c>
      <c r="F818" s="411">
        <v>43598.62222222222</v>
      </c>
      <c r="G818">
        <v>1.1256999999999999</v>
      </c>
      <c r="H818" s="411">
        <v>43608.631249999999</v>
      </c>
      <c r="I818">
        <v>1.1116999999999999</v>
      </c>
      <c r="J818" s="403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53">
        <v>8.1673611111109494</v>
      </c>
    </row>
    <row r="819" spans="1:15">
      <c r="A819" s="552">
        <v>818</v>
      </c>
      <c r="B819" s="552" t="s">
        <v>97</v>
      </c>
      <c r="C819" s="552">
        <v>1</v>
      </c>
      <c r="D819">
        <v>0.01</v>
      </c>
      <c r="E819">
        <v>0.01</v>
      </c>
      <c r="F819" s="411">
        <v>43599.618055555555</v>
      </c>
      <c r="G819">
        <v>1.1212</v>
      </c>
      <c r="H819" s="411">
        <v>43599.618055555555</v>
      </c>
      <c r="I819">
        <v>1.1212</v>
      </c>
      <c r="J819" s="403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53">
        <v>0.76666666667006211</v>
      </c>
    </row>
    <row r="820" spans="1:15">
      <c r="A820" s="552">
        <v>819</v>
      </c>
      <c r="B820" s="552" t="s">
        <v>97</v>
      </c>
      <c r="C820" s="552">
        <v>3</v>
      </c>
      <c r="D820">
        <v>0.01</v>
      </c>
      <c r="E820">
        <v>0.03</v>
      </c>
      <c r="F820" s="411">
        <v>43600.605555555558</v>
      </c>
      <c r="G820">
        <v>1.1187</v>
      </c>
      <c r="H820" s="411">
        <v>43600.686805555553</v>
      </c>
      <c r="I820">
        <v>1.1220000000000001</v>
      </c>
      <c r="J820" s="403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53">
        <v>1.0083333333313931</v>
      </c>
    </row>
    <row r="821" spans="1:15">
      <c r="A821" s="552">
        <v>820</v>
      </c>
      <c r="B821" s="552" t="s">
        <v>97</v>
      </c>
      <c r="C821" s="552">
        <v>1</v>
      </c>
      <c r="D821">
        <v>0.01</v>
      </c>
      <c r="E821">
        <v>0.01</v>
      </c>
      <c r="F821" s="411">
        <v>43601.686805555553</v>
      </c>
      <c r="G821">
        <v>1.1181000000000001</v>
      </c>
      <c r="H821" s="411">
        <v>43601.686805555553</v>
      </c>
      <c r="I821">
        <v>1.1181000000000001</v>
      </c>
      <c r="J821" s="403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53">
        <v>0.19236111111240461</v>
      </c>
    </row>
    <row r="822" spans="1:15">
      <c r="A822" s="552">
        <v>821</v>
      </c>
      <c r="B822" s="552" t="s">
        <v>97</v>
      </c>
      <c r="C822" s="552">
        <v>1</v>
      </c>
      <c r="D822">
        <v>0.01</v>
      </c>
      <c r="E822">
        <v>0.01</v>
      </c>
      <c r="F822" s="411">
        <v>43602.402777777781</v>
      </c>
      <c r="G822">
        <v>1.1178999999999999</v>
      </c>
      <c r="H822" s="411">
        <v>43602.402777777781</v>
      </c>
      <c r="I822">
        <v>1.1178999999999999</v>
      </c>
      <c r="J822" s="403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53">
        <v>6.9444444437976927E-2</v>
      </c>
    </row>
    <row r="823" spans="1:15">
      <c r="A823" s="552">
        <v>822</v>
      </c>
      <c r="B823" s="552" t="s">
        <v>97</v>
      </c>
      <c r="C823" s="552">
        <v>3</v>
      </c>
      <c r="D823">
        <v>0.01</v>
      </c>
      <c r="E823">
        <v>0.03</v>
      </c>
      <c r="F823" s="411">
        <v>43606.406944444447</v>
      </c>
      <c r="G823">
        <v>1.1153</v>
      </c>
      <c r="H823" s="411">
        <v>43606.708333333336</v>
      </c>
      <c r="I823">
        <v>1.1180000000000001</v>
      </c>
      <c r="J823" s="403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53">
        <v>0.9256944444423425</v>
      </c>
    </row>
    <row r="824" spans="1:15">
      <c r="A824" s="552">
        <v>823</v>
      </c>
      <c r="B824" s="552" t="s">
        <v>97</v>
      </c>
      <c r="C824" s="552">
        <v>1</v>
      </c>
      <c r="D824">
        <v>0.01</v>
      </c>
      <c r="E824">
        <v>0.01</v>
      </c>
      <c r="F824" s="411">
        <v>43607.48541666667</v>
      </c>
      <c r="G824">
        <v>1.1172</v>
      </c>
      <c r="H824" s="411">
        <v>43607.48541666667</v>
      </c>
      <c r="I824">
        <v>1.1172</v>
      </c>
      <c r="J824" s="403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53">
        <v>0.17361111110949423</v>
      </c>
    </row>
    <row r="825" spans="1:15">
      <c r="A825" s="552">
        <v>824</v>
      </c>
      <c r="B825" s="552" t="s">
        <v>97</v>
      </c>
      <c r="C825" s="552">
        <v>1</v>
      </c>
      <c r="D825">
        <v>0.01</v>
      </c>
      <c r="E825">
        <v>0.01</v>
      </c>
      <c r="F825" s="411">
        <v>43607.736805555556</v>
      </c>
      <c r="G825">
        <v>1.1158999999999999</v>
      </c>
      <c r="H825" s="411">
        <v>43607.736805555556</v>
      </c>
      <c r="I825">
        <v>1.1158999999999999</v>
      </c>
      <c r="J825" s="403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53">
        <v>0.55625000000145519</v>
      </c>
    </row>
    <row r="826" spans="1:15">
      <c r="A826" s="552">
        <v>825</v>
      </c>
      <c r="B826" s="552" t="s">
        <v>97</v>
      </c>
      <c r="C826" s="552">
        <v>1</v>
      </c>
      <c r="D826">
        <v>0.01</v>
      </c>
      <c r="E826">
        <v>0.01</v>
      </c>
      <c r="F826" s="411">
        <v>43608.388194444444</v>
      </c>
      <c r="G826">
        <v>1.1142000000000001</v>
      </c>
      <c r="H826" s="411">
        <v>43608.388194444444</v>
      </c>
      <c r="I826">
        <v>1.1142000000000001</v>
      </c>
      <c r="J826" s="403">
        <v>43608.493055555555</v>
      </c>
      <c r="K826">
        <v>1.113</v>
      </c>
      <c r="L826">
        <v>0</v>
      </c>
      <c r="M826">
        <v>12</v>
      </c>
      <c r="N826">
        <v>1.2</v>
      </c>
      <c r="O826" s="553">
        <v>0.10486111111094942</v>
      </c>
    </row>
    <row r="827" spans="1:15">
      <c r="A827" s="552">
        <v>826</v>
      </c>
      <c r="B827" s="552" t="s">
        <v>97</v>
      </c>
      <c r="C827" s="552">
        <v>1</v>
      </c>
      <c r="D827">
        <v>0.01</v>
      </c>
      <c r="E827">
        <v>0.01</v>
      </c>
      <c r="F827" s="411">
        <v>43608.605555555558</v>
      </c>
      <c r="G827">
        <v>1.1141000000000001</v>
      </c>
      <c r="H827" s="411">
        <v>43608.605555555558</v>
      </c>
      <c r="I827">
        <v>1.1141000000000001</v>
      </c>
      <c r="J827" s="403">
        <v>43608.627083333333</v>
      </c>
      <c r="K827">
        <v>1.1129</v>
      </c>
      <c r="L827">
        <v>0</v>
      </c>
      <c r="M827">
        <v>12</v>
      </c>
      <c r="N827">
        <v>1.2</v>
      </c>
      <c r="O827" s="553">
        <v>2.1527777775190771E-2</v>
      </c>
    </row>
    <row r="828" spans="1:15">
      <c r="A828" s="552">
        <v>827</v>
      </c>
      <c r="B828" s="552" t="s">
        <v>97</v>
      </c>
      <c r="C828" s="552">
        <v>7</v>
      </c>
      <c r="D828">
        <v>0.06</v>
      </c>
      <c r="E828">
        <v>0.18</v>
      </c>
      <c r="F828" s="411">
        <v>43608.656944444447</v>
      </c>
      <c r="G828">
        <v>1.1116999999999999</v>
      </c>
      <c r="H828" s="411">
        <v>43609.69027777778</v>
      </c>
      <c r="I828">
        <v>1.1207</v>
      </c>
      <c r="J828" s="403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53">
        <v>3.2312499999970896</v>
      </c>
    </row>
    <row r="829" spans="1:15">
      <c r="A829" s="552">
        <v>828</v>
      </c>
      <c r="B829" s="552" t="s">
        <v>96</v>
      </c>
      <c r="C829" s="552">
        <v>1</v>
      </c>
      <c r="D829">
        <v>0.01</v>
      </c>
      <c r="E829">
        <v>0.01</v>
      </c>
      <c r="F829" s="411">
        <v>43608.796527777777</v>
      </c>
      <c r="G829">
        <v>1.1181000000000001</v>
      </c>
      <c r="H829" s="411">
        <v>43608.796527777777</v>
      </c>
      <c r="I829">
        <v>1.1181000000000001</v>
      </c>
      <c r="J829" s="403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53">
        <v>0.54444444444379769</v>
      </c>
    </row>
    <row r="830" spans="1:15">
      <c r="A830" s="552">
        <v>829</v>
      </c>
      <c r="B830" s="552" t="s">
        <v>96</v>
      </c>
      <c r="C830" s="552">
        <v>2</v>
      </c>
      <c r="D830">
        <v>0.01</v>
      </c>
      <c r="E830">
        <v>0.02</v>
      </c>
      <c r="F830" s="411">
        <v>43609.392361111109</v>
      </c>
      <c r="G830">
        <v>1.1192</v>
      </c>
      <c r="H830" s="411">
        <v>43609.47152777778</v>
      </c>
      <c r="I830">
        <v>1.1178999999999999</v>
      </c>
      <c r="J830" s="403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53">
        <v>0.21180555555474712</v>
      </c>
    </row>
    <row r="831" spans="1:15">
      <c r="A831" s="552">
        <v>830</v>
      </c>
      <c r="B831" s="552" t="s">
        <v>96</v>
      </c>
      <c r="C831" s="552">
        <v>6</v>
      </c>
      <c r="D831">
        <v>0.04</v>
      </c>
      <c r="E831">
        <v>0.12</v>
      </c>
      <c r="F831" s="411">
        <v>43612.377083333333</v>
      </c>
      <c r="G831">
        <v>1.1201000000000001</v>
      </c>
      <c r="H831" s="411">
        <v>43614.716666666667</v>
      </c>
      <c r="I831">
        <v>1.113</v>
      </c>
      <c r="J831" s="403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53">
        <v>4.3159722222262644</v>
      </c>
    </row>
    <row r="832" spans="1:15">
      <c r="A832" s="552">
        <v>831</v>
      </c>
      <c r="B832" s="552" t="s">
        <v>97</v>
      </c>
      <c r="C832" s="552">
        <v>1</v>
      </c>
      <c r="D832">
        <v>0.01</v>
      </c>
      <c r="E832">
        <v>0.01</v>
      </c>
      <c r="F832" s="411">
        <v>43613.967361111114</v>
      </c>
      <c r="G832">
        <v>1.1162000000000001</v>
      </c>
      <c r="H832" s="411">
        <v>43613.967361111114</v>
      </c>
      <c r="I832">
        <v>1.1162000000000001</v>
      </c>
      <c r="J832" s="403">
        <v>43614.550694444442</v>
      </c>
      <c r="K832">
        <v>1.115</v>
      </c>
      <c r="L832">
        <v>0</v>
      </c>
      <c r="M832">
        <v>12</v>
      </c>
      <c r="N832">
        <v>1.22</v>
      </c>
      <c r="O832" s="553">
        <v>0.58333333332848269</v>
      </c>
    </row>
    <row r="833" spans="1:15">
      <c r="A833" s="552">
        <v>832</v>
      </c>
      <c r="B833" s="552" t="s">
        <v>97</v>
      </c>
      <c r="C833" s="552">
        <v>1</v>
      </c>
      <c r="D833">
        <v>0.01</v>
      </c>
      <c r="E833">
        <v>0.01</v>
      </c>
      <c r="F833" s="411">
        <v>43614.636805555558</v>
      </c>
      <c r="G833">
        <v>1.1147</v>
      </c>
      <c r="H833" s="411">
        <v>43614.636805555558</v>
      </c>
      <c r="I833">
        <v>1.1147</v>
      </c>
      <c r="J833" s="403">
        <v>43614.709722222222</v>
      </c>
      <c r="K833">
        <v>1.1134999999999999</v>
      </c>
      <c r="L833">
        <v>0</v>
      </c>
      <c r="M833">
        <v>12</v>
      </c>
      <c r="N833">
        <v>1.2</v>
      </c>
      <c r="O833" s="553">
        <v>7.2916666664241347E-2</v>
      </c>
    </row>
    <row r="834" spans="1:15">
      <c r="A834" s="552">
        <v>833</v>
      </c>
      <c r="B834" s="552" t="s">
        <v>97</v>
      </c>
      <c r="C834" s="552">
        <v>1</v>
      </c>
      <c r="D834">
        <v>0.01</v>
      </c>
      <c r="E834">
        <v>0.01</v>
      </c>
      <c r="F834" s="411">
        <v>43614.736805555556</v>
      </c>
      <c r="G834">
        <v>1.1132</v>
      </c>
      <c r="H834" s="411">
        <v>43614.736805555556</v>
      </c>
      <c r="I834">
        <v>1.1132</v>
      </c>
      <c r="J834" s="403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53">
        <v>0.91180555555183673</v>
      </c>
    </row>
    <row r="835" spans="1:15">
      <c r="A835" s="552">
        <v>834</v>
      </c>
      <c r="B835" s="552" t="s">
        <v>97</v>
      </c>
      <c r="C835" s="552">
        <v>4</v>
      </c>
      <c r="D835">
        <v>0.02</v>
      </c>
      <c r="E835">
        <v>0.05</v>
      </c>
      <c r="F835" s="411">
        <v>43615.706944444442</v>
      </c>
      <c r="G835">
        <v>1.1127</v>
      </c>
      <c r="H835" s="411">
        <v>43616.675694444442</v>
      </c>
      <c r="I835">
        <v>1.1169</v>
      </c>
      <c r="J835" s="403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53">
        <v>1.0027777777795563</v>
      </c>
    </row>
    <row r="836" spans="1:15">
      <c r="A836" s="552">
        <v>835</v>
      </c>
      <c r="B836" s="552" t="s">
        <v>96</v>
      </c>
      <c r="C836" s="552">
        <v>3</v>
      </c>
      <c r="D836">
        <v>0.01</v>
      </c>
      <c r="E836">
        <v>0.03</v>
      </c>
      <c r="F836" s="411">
        <v>43616.697916666664</v>
      </c>
      <c r="G836">
        <v>1.1172</v>
      </c>
      <c r="H836" s="411">
        <v>43616.706944444442</v>
      </c>
      <c r="I836">
        <v>1.1145</v>
      </c>
      <c r="J836" s="403">
        <v>43616.837500000001</v>
      </c>
      <c r="K836">
        <v>1.1172</v>
      </c>
      <c r="L836">
        <v>27</v>
      </c>
      <c r="M836">
        <v>27</v>
      </c>
      <c r="N836">
        <v>4</v>
      </c>
      <c r="O836" s="553">
        <v>0.13958333333721384</v>
      </c>
    </row>
    <row r="837" spans="1:15">
      <c r="A837" s="552">
        <v>836</v>
      </c>
      <c r="B837" s="552" t="s">
        <v>97</v>
      </c>
      <c r="C837" s="552">
        <v>9</v>
      </c>
      <c r="D837">
        <v>0.13</v>
      </c>
      <c r="E837">
        <v>0.4</v>
      </c>
      <c r="F837" s="411">
        <v>43616.716666666667</v>
      </c>
      <c r="G837">
        <v>1.1141000000000001</v>
      </c>
      <c r="H837" s="411">
        <v>43621.45</v>
      </c>
      <c r="I837">
        <v>1.1281000000000001</v>
      </c>
      <c r="J837" s="403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53">
        <v>3.1444444444423425</v>
      </c>
    </row>
    <row r="838" spans="1:15">
      <c r="A838" s="552">
        <v>837</v>
      </c>
      <c r="B838" s="552" t="s">
        <v>96</v>
      </c>
      <c r="C838" s="552">
        <v>1</v>
      </c>
      <c r="D838">
        <v>0.01</v>
      </c>
      <c r="E838">
        <v>0.01</v>
      </c>
      <c r="F838" s="411">
        <v>43619.365972222222</v>
      </c>
      <c r="G838">
        <v>1.1163000000000001</v>
      </c>
      <c r="H838" s="411">
        <v>43619.365972222222</v>
      </c>
      <c r="I838">
        <v>1.1163000000000001</v>
      </c>
      <c r="J838" s="403">
        <v>43619.445138888892</v>
      </c>
      <c r="K838">
        <v>1.1174999999999999</v>
      </c>
      <c r="L838">
        <v>0</v>
      </c>
      <c r="M838">
        <v>12</v>
      </c>
      <c r="N838">
        <v>1.2</v>
      </c>
      <c r="O838" s="553">
        <v>7.9166666670062114E-2</v>
      </c>
    </row>
    <row r="839" spans="1:15">
      <c r="A839" s="552">
        <v>838</v>
      </c>
      <c r="B839" s="552" t="s">
        <v>96</v>
      </c>
      <c r="C839" s="552">
        <v>1</v>
      </c>
      <c r="D839">
        <v>0.01</v>
      </c>
      <c r="E839">
        <v>0.01</v>
      </c>
      <c r="F839" s="411">
        <v>43619.581944444442</v>
      </c>
      <c r="G839">
        <v>1.1181000000000001</v>
      </c>
      <c r="H839" s="411">
        <v>43619.581944444442</v>
      </c>
      <c r="I839">
        <v>1.1181000000000001</v>
      </c>
      <c r="J839" s="403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53">
        <v>1.5972222223354038E-2</v>
      </c>
    </row>
    <row r="840" spans="1:15">
      <c r="A840" s="552">
        <v>839</v>
      </c>
      <c r="B840" s="552" t="s">
        <v>96</v>
      </c>
      <c r="C840" s="552">
        <v>1</v>
      </c>
      <c r="D840">
        <v>0.01</v>
      </c>
      <c r="E840">
        <v>0.01</v>
      </c>
      <c r="F840" s="411">
        <v>43619.629166666666</v>
      </c>
      <c r="G840">
        <v>1.1188</v>
      </c>
      <c r="H840" s="411">
        <v>43619.629166666666</v>
      </c>
      <c r="I840">
        <v>1.1188</v>
      </c>
      <c r="J840" s="403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53">
        <v>2.4305555554747116E-2</v>
      </c>
    </row>
    <row r="841" spans="1:15">
      <c r="A841" s="552">
        <v>840</v>
      </c>
      <c r="B841" s="552" t="s">
        <v>96</v>
      </c>
      <c r="C841" s="552">
        <v>1</v>
      </c>
      <c r="D841">
        <v>0.01</v>
      </c>
      <c r="E841">
        <v>0.01</v>
      </c>
      <c r="F841" s="411">
        <v>43619.698611111111</v>
      </c>
      <c r="G841">
        <v>1.1201000000000001</v>
      </c>
      <c r="H841" s="411">
        <v>43619.698611111111</v>
      </c>
      <c r="I841">
        <v>1.1201000000000001</v>
      </c>
      <c r="J841" s="403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53">
        <v>5.7638888887595385E-2</v>
      </c>
    </row>
    <row r="842" spans="1:15">
      <c r="A842" s="552">
        <v>841</v>
      </c>
      <c r="B842" s="552" t="s">
        <v>96</v>
      </c>
      <c r="C842" s="552">
        <v>1</v>
      </c>
      <c r="D842">
        <v>0.01</v>
      </c>
      <c r="E842">
        <v>0.01</v>
      </c>
      <c r="F842" s="411">
        <v>43619.834027777775</v>
      </c>
      <c r="G842">
        <v>1.1241000000000001</v>
      </c>
      <c r="H842" s="411">
        <v>43619.834027777775</v>
      </c>
      <c r="I842">
        <v>1.1241000000000001</v>
      </c>
      <c r="J842" s="403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53">
        <v>3.9583333338669036E-2</v>
      </c>
    </row>
    <row r="843" spans="1:15">
      <c r="A843" s="552">
        <v>842</v>
      </c>
      <c r="B843" s="552" t="s">
        <v>96</v>
      </c>
      <c r="C843" s="552">
        <v>1</v>
      </c>
      <c r="D843">
        <v>0.01</v>
      </c>
      <c r="E843">
        <v>0.01</v>
      </c>
      <c r="F843" s="411">
        <v>43619.905555555553</v>
      </c>
      <c r="G843">
        <v>1.1251</v>
      </c>
      <c r="H843" s="411">
        <v>43619.905555555553</v>
      </c>
      <c r="I843">
        <v>1.1251</v>
      </c>
      <c r="J843" s="403">
        <v>43620.367361111108</v>
      </c>
      <c r="K843">
        <v>1.1264000000000001</v>
      </c>
      <c r="L843">
        <v>0</v>
      </c>
      <c r="M843">
        <v>13</v>
      </c>
      <c r="N843">
        <v>1.18</v>
      </c>
      <c r="O843" s="553">
        <v>0.46180555555474712</v>
      </c>
    </row>
    <row r="844" spans="1:15">
      <c r="A844" s="552">
        <v>843</v>
      </c>
      <c r="B844" s="552" t="s">
        <v>96</v>
      </c>
      <c r="C844" s="552">
        <v>2</v>
      </c>
      <c r="D844">
        <v>0.01</v>
      </c>
      <c r="E844">
        <v>0.02</v>
      </c>
      <c r="F844" s="411">
        <v>43620.587500000001</v>
      </c>
      <c r="G844">
        <v>1.1247</v>
      </c>
      <c r="H844" s="411">
        <v>43620.594444444447</v>
      </c>
      <c r="I844">
        <v>1.1234999999999999</v>
      </c>
      <c r="J844" s="403">
        <v>43620.663194444445</v>
      </c>
      <c r="K844">
        <v>1.1253</v>
      </c>
      <c r="L844">
        <v>12</v>
      </c>
      <c r="M844">
        <v>18</v>
      </c>
      <c r="N844">
        <v>2.4</v>
      </c>
      <c r="O844" s="553">
        <v>7.5694444443797693E-2</v>
      </c>
    </row>
    <row r="845" spans="1:15">
      <c r="A845" s="552">
        <v>844</v>
      </c>
      <c r="B845" s="552" t="s">
        <v>96</v>
      </c>
      <c r="C845" s="552">
        <v>1</v>
      </c>
      <c r="D845">
        <v>0.01</v>
      </c>
      <c r="E845">
        <v>0.01</v>
      </c>
      <c r="F845" s="411">
        <v>43620.671527777777</v>
      </c>
      <c r="G845">
        <v>1.1234</v>
      </c>
      <c r="H845" s="411">
        <v>43620.671527777777</v>
      </c>
      <c r="I845">
        <v>1.1234</v>
      </c>
      <c r="J845" s="403">
        <v>43620.675694444442</v>
      </c>
      <c r="K845">
        <v>1.1246</v>
      </c>
      <c r="L845">
        <v>0</v>
      </c>
      <c r="M845">
        <v>12</v>
      </c>
      <c r="N845">
        <v>1.2</v>
      </c>
      <c r="O845" s="553">
        <v>4.166666665696539E-3</v>
      </c>
    </row>
    <row r="846" spans="1:15">
      <c r="A846" s="552">
        <v>845</v>
      </c>
      <c r="B846" s="552" t="s">
        <v>96</v>
      </c>
      <c r="C846" s="552">
        <v>1</v>
      </c>
      <c r="D846">
        <v>0.01</v>
      </c>
      <c r="E846">
        <v>0.01</v>
      </c>
      <c r="F846" s="411">
        <v>43620.689583333333</v>
      </c>
      <c r="G846">
        <v>1.1237999999999999</v>
      </c>
      <c r="H846" s="411">
        <v>43620.689583333333</v>
      </c>
      <c r="I846">
        <v>1.1237999999999999</v>
      </c>
      <c r="J846" s="403">
        <v>43620.802083333336</v>
      </c>
      <c r="K846">
        <v>1.125</v>
      </c>
      <c r="L846">
        <v>0</v>
      </c>
      <c r="M846">
        <v>12</v>
      </c>
      <c r="N846">
        <v>1.2</v>
      </c>
      <c r="O846" s="553">
        <v>0.11250000000291038</v>
      </c>
    </row>
    <row r="847" spans="1:15">
      <c r="A847" s="552">
        <v>846</v>
      </c>
      <c r="B847" s="552" t="s">
        <v>96</v>
      </c>
      <c r="C847" s="552">
        <v>1</v>
      </c>
      <c r="D847">
        <v>0.01</v>
      </c>
      <c r="E847">
        <v>0.01</v>
      </c>
      <c r="F847" s="411">
        <v>43620.847222222219</v>
      </c>
      <c r="G847">
        <v>1.1261000000000001</v>
      </c>
      <c r="H847" s="411">
        <v>43620.847222222219</v>
      </c>
      <c r="I847">
        <v>1.1261000000000001</v>
      </c>
      <c r="J847" s="403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53">
        <v>0.58541666666860692</v>
      </c>
    </row>
    <row r="848" spans="1:15">
      <c r="A848" s="552">
        <v>847</v>
      </c>
      <c r="B848" s="552" t="s">
        <v>96</v>
      </c>
      <c r="C848" s="552">
        <v>3</v>
      </c>
      <c r="D848">
        <v>0.01</v>
      </c>
      <c r="E848">
        <v>0.03</v>
      </c>
      <c r="F848" s="411">
        <v>43621.484027777777</v>
      </c>
      <c r="G848">
        <v>1.1281000000000001</v>
      </c>
      <c r="H848" s="411">
        <v>43621.575694444444</v>
      </c>
      <c r="I848">
        <v>1.1255999999999999</v>
      </c>
      <c r="J848" s="403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53">
        <v>0.11388888888905058</v>
      </c>
    </row>
    <row r="849" spans="1:15">
      <c r="A849" s="552">
        <v>848</v>
      </c>
      <c r="B849" s="552" t="s">
        <v>96</v>
      </c>
      <c r="C849" s="552">
        <v>5</v>
      </c>
      <c r="D849">
        <v>0.03</v>
      </c>
      <c r="E849">
        <v>0.08</v>
      </c>
      <c r="F849" s="411">
        <v>43621.622916666667</v>
      </c>
      <c r="G849">
        <v>1.1289</v>
      </c>
      <c r="H849" s="411">
        <v>43621.761111111111</v>
      </c>
      <c r="I849">
        <v>1.1234</v>
      </c>
      <c r="J849" s="403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53">
        <v>0.98541666666278616</v>
      </c>
    </row>
    <row r="850" spans="1:15">
      <c r="A850" s="552">
        <v>849</v>
      </c>
      <c r="B850" s="552" t="s">
        <v>97</v>
      </c>
      <c r="C850" s="552">
        <v>2</v>
      </c>
      <c r="D850">
        <v>0.01</v>
      </c>
      <c r="E850">
        <v>0.02</v>
      </c>
      <c r="F850" s="411">
        <v>43621.866666666669</v>
      </c>
      <c r="G850">
        <v>1.1222000000000001</v>
      </c>
      <c r="H850" s="411">
        <v>43622.337500000001</v>
      </c>
      <c r="I850">
        <v>1.1234999999999999</v>
      </c>
      <c r="J850" s="403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53">
        <v>0.70624999999563443</v>
      </c>
    </row>
    <row r="851" spans="1:15">
      <c r="A851" s="552">
        <v>850</v>
      </c>
      <c r="B851" s="552" t="s">
        <v>97</v>
      </c>
      <c r="C851" s="552">
        <v>4</v>
      </c>
      <c r="D851">
        <v>0.02</v>
      </c>
      <c r="E851">
        <v>0.05</v>
      </c>
      <c r="F851" s="411">
        <v>43622.576388888891</v>
      </c>
      <c r="G851">
        <v>1.1252</v>
      </c>
      <c r="H851" s="411">
        <v>43622.618750000001</v>
      </c>
      <c r="I851">
        <v>1.1304000000000001</v>
      </c>
      <c r="J851" s="403">
        <v>43622.631249999999</v>
      </c>
      <c r="K851">
        <v>1.1269</v>
      </c>
      <c r="L851">
        <v>52</v>
      </c>
      <c r="M851">
        <v>35</v>
      </c>
      <c r="N851">
        <v>6.9</v>
      </c>
      <c r="O851" s="553">
        <v>5.486111110803904E-2</v>
      </c>
    </row>
    <row r="852" spans="1:15">
      <c r="A852" s="552">
        <v>851</v>
      </c>
      <c r="B852" s="552" t="s">
        <v>96</v>
      </c>
      <c r="C852" s="552">
        <v>4</v>
      </c>
      <c r="D852">
        <v>0.02</v>
      </c>
      <c r="E852">
        <v>0.05</v>
      </c>
      <c r="F852" s="411">
        <v>43622.629166666666</v>
      </c>
      <c r="G852">
        <v>1.1288</v>
      </c>
      <c r="H852" s="411">
        <v>43622.65902777778</v>
      </c>
      <c r="I852">
        <v>1.1248</v>
      </c>
      <c r="J852" s="403">
        <v>43622.706250000003</v>
      </c>
      <c r="K852">
        <v>1.1277999999999999</v>
      </c>
      <c r="L852">
        <v>40</v>
      </c>
      <c r="M852">
        <v>30</v>
      </c>
      <c r="N852">
        <v>6.8</v>
      </c>
      <c r="O852" s="553">
        <v>7.7083333337213844E-2</v>
      </c>
    </row>
    <row r="853" spans="1:15">
      <c r="A853" s="552">
        <v>852</v>
      </c>
      <c r="B853" s="552" t="s">
        <v>97</v>
      </c>
      <c r="C853" s="552">
        <v>2</v>
      </c>
      <c r="D853">
        <v>0.01</v>
      </c>
      <c r="E853">
        <v>0.02</v>
      </c>
      <c r="F853" s="411">
        <v>43622.643055555556</v>
      </c>
      <c r="G853">
        <v>1.1271</v>
      </c>
      <c r="H853" s="411">
        <v>43622.647916666669</v>
      </c>
      <c r="I853">
        <v>1.1283000000000001</v>
      </c>
      <c r="J853" s="403">
        <v>43622.650694444441</v>
      </c>
      <c r="K853">
        <v>1.1265000000000001</v>
      </c>
      <c r="L853">
        <v>12</v>
      </c>
      <c r="M853">
        <v>18</v>
      </c>
      <c r="N853">
        <v>2.4</v>
      </c>
      <c r="O853" s="553">
        <v>7.6388888846850023E-3</v>
      </c>
    </row>
    <row r="854" spans="1:15">
      <c r="A854" s="552">
        <v>853</v>
      </c>
      <c r="B854" s="552" t="s">
        <v>97</v>
      </c>
      <c r="C854" s="552">
        <v>4</v>
      </c>
      <c r="D854">
        <v>0.02</v>
      </c>
      <c r="E854">
        <v>0.05</v>
      </c>
      <c r="F854" s="411">
        <v>43622.667361111111</v>
      </c>
      <c r="G854">
        <v>1.1257999999999999</v>
      </c>
      <c r="H854" s="411">
        <v>43622.736805555556</v>
      </c>
      <c r="I854">
        <v>1.1297999999999999</v>
      </c>
      <c r="J854" s="403">
        <v>43623.227777777778</v>
      </c>
      <c r="K854">
        <v>1.1268</v>
      </c>
      <c r="L854">
        <v>40</v>
      </c>
      <c r="M854">
        <v>30</v>
      </c>
      <c r="N854">
        <v>6.79</v>
      </c>
      <c r="O854" s="553">
        <v>0.56041666666715173</v>
      </c>
    </row>
    <row r="855" spans="1:15">
      <c r="A855" s="552">
        <v>854</v>
      </c>
      <c r="B855" s="552" t="s">
        <v>96</v>
      </c>
      <c r="C855" s="552">
        <v>1</v>
      </c>
      <c r="D855">
        <v>0.01</v>
      </c>
      <c r="E855">
        <v>0.01</v>
      </c>
      <c r="F855" s="411">
        <v>43622.719444444447</v>
      </c>
      <c r="G855">
        <v>1.1287</v>
      </c>
      <c r="H855" s="411">
        <v>43622.719444444447</v>
      </c>
      <c r="I855">
        <v>1.1287</v>
      </c>
      <c r="J855" s="403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53">
        <v>1.9444444442342501E-2</v>
      </c>
    </row>
    <row r="856" spans="1:15">
      <c r="A856" s="552">
        <v>855</v>
      </c>
      <c r="B856" s="552" t="s">
        <v>96</v>
      </c>
      <c r="C856" s="552">
        <v>1</v>
      </c>
      <c r="D856">
        <v>0.01</v>
      </c>
      <c r="E856">
        <v>0.01</v>
      </c>
      <c r="F856" s="411">
        <v>43623.367361111108</v>
      </c>
      <c r="G856">
        <v>1.1261000000000001</v>
      </c>
      <c r="H856" s="411">
        <v>43623.367361111108</v>
      </c>
      <c r="I856">
        <v>1.1261000000000001</v>
      </c>
      <c r="J856" s="403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53">
        <v>0.22569444444525288</v>
      </c>
    </row>
    <row r="857" spans="1:15">
      <c r="A857" s="552">
        <v>856</v>
      </c>
      <c r="B857" s="552" t="s">
        <v>97</v>
      </c>
      <c r="C857" s="552">
        <v>4</v>
      </c>
      <c r="D857">
        <v>0.04</v>
      </c>
      <c r="E857">
        <v>0.1</v>
      </c>
      <c r="F857" s="411">
        <v>43623.379166666666</v>
      </c>
      <c r="G857">
        <v>1.1263000000000001</v>
      </c>
      <c r="H857" s="411">
        <v>43623.680555555555</v>
      </c>
      <c r="I857">
        <v>1.1337999999999999</v>
      </c>
      <c r="J857" s="403">
        <v>43626</v>
      </c>
      <c r="K857">
        <v>1.1331</v>
      </c>
      <c r="L857">
        <v>75</v>
      </c>
      <c r="M857">
        <v>7</v>
      </c>
      <c r="N857">
        <v>-12.04</v>
      </c>
      <c r="O857" s="553">
        <v>0.62083333333430346</v>
      </c>
    </row>
    <row r="858" spans="1:15">
      <c r="A858" s="552">
        <v>857</v>
      </c>
      <c r="B858" s="552" t="s">
        <v>96</v>
      </c>
      <c r="C858" s="552">
        <v>1</v>
      </c>
      <c r="D858">
        <v>0.01</v>
      </c>
      <c r="E858">
        <v>0.01</v>
      </c>
      <c r="F858" s="411">
        <v>43623.603472222225</v>
      </c>
      <c r="G858">
        <v>1.1272</v>
      </c>
      <c r="H858" s="411">
        <v>43623.603472222225</v>
      </c>
      <c r="I858">
        <v>1.1272</v>
      </c>
      <c r="J858" s="403">
        <v>43623.604166666664</v>
      </c>
      <c r="K858">
        <v>1.1289</v>
      </c>
      <c r="L858">
        <v>0</v>
      </c>
      <c r="M858">
        <v>17</v>
      </c>
      <c r="N858">
        <v>1.7</v>
      </c>
      <c r="O858" s="553">
        <v>6.9444443943211809E-4</v>
      </c>
    </row>
    <row r="859" spans="1:15">
      <c r="A859" s="552">
        <v>858</v>
      </c>
      <c r="B859" s="552" t="s">
        <v>96</v>
      </c>
      <c r="C859" s="552">
        <v>1</v>
      </c>
      <c r="D859">
        <v>0.01</v>
      </c>
      <c r="E859">
        <v>0.01</v>
      </c>
      <c r="F859" s="411">
        <v>43623.623611111114</v>
      </c>
      <c r="G859">
        <v>1.1314</v>
      </c>
      <c r="H859" s="411">
        <v>43623.623611111114</v>
      </c>
      <c r="I859">
        <v>1.1314</v>
      </c>
      <c r="J859" s="403">
        <v>43623.673611111109</v>
      </c>
      <c r="K859">
        <v>1.1326000000000001</v>
      </c>
      <c r="L859">
        <v>0</v>
      </c>
      <c r="M859">
        <v>12</v>
      </c>
      <c r="N859">
        <v>1.2</v>
      </c>
      <c r="O859" s="553">
        <v>4.9999999995634425E-2</v>
      </c>
    </row>
    <row r="860" spans="1:15">
      <c r="A860" s="552">
        <v>859</v>
      </c>
      <c r="B860" s="552" t="s">
        <v>96</v>
      </c>
      <c r="C860" s="552">
        <v>4</v>
      </c>
      <c r="D860">
        <v>0.02</v>
      </c>
      <c r="E860">
        <v>0.05</v>
      </c>
      <c r="F860" s="411">
        <v>43623.706250000003</v>
      </c>
      <c r="G860">
        <v>1.1337999999999999</v>
      </c>
      <c r="H860" s="411">
        <v>43626.392361111109</v>
      </c>
      <c r="I860">
        <v>1.1297999999999999</v>
      </c>
      <c r="J860" s="403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53">
        <v>1.6854166666671517</v>
      </c>
    </row>
    <row r="861" spans="1:15">
      <c r="A861" s="552">
        <v>860</v>
      </c>
      <c r="B861" s="552" t="s">
        <v>97</v>
      </c>
      <c r="C861" s="552">
        <v>1</v>
      </c>
      <c r="D861">
        <v>0.01</v>
      </c>
      <c r="E861">
        <v>0.01</v>
      </c>
      <c r="F861" s="411">
        <v>43626.106944444444</v>
      </c>
      <c r="G861">
        <v>1.1322000000000001</v>
      </c>
      <c r="H861" s="411">
        <v>43626.106944444444</v>
      </c>
      <c r="I861">
        <v>1.1322000000000001</v>
      </c>
      <c r="J861" s="403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53">
        <v>0.15347222222044365</v>
      </c>
    </row>
    <row r="862" spans="1:15">
      <c r="A862" s="552">
        <v>861</v>
      </c>
      <c r="B862" s="552" t="s">
        <v>97</v>
      </c>
      <c r="C862" s="552">
        <v>1</v>
      </c>
      <c r="D862">
        <v>0.01</v>
      </c>
      <c r="E862">
        <v>0.01</v>
      </c>
      <c r="F862" s="411">
        <v>43626.634027777778</v>
      </c>
      <c r="G862">
        <v>1.1315</v>
      </c>
      <c r="H862" s="411">
        <v>43626.634027777778</v>
      </c>
      <c r="I862">
        <v>1.1315</v>
      </c>
      <c r="J862" s="403">
        <v>43626.665277777778</v>
      </c>
      <c r="K862">
        <v>1.1303000000000001</v>
      </c>
      <c r="L862">
        <v>0</v>
      </c>
      <c r="M862">
        <v>12</v>
      </c>
      <c r="N862">
        <v>1.2</v>
      </c>
      <c r="O862" s="553">
        <v>3.125E-2</v>
      </c>
    </row>
    <row r="863" spans="1:15">
      <c r="A863" s="552">
        <v>862</v>
      </c>
      <c r="B863" s="552" t="s">
        <v>97</v>
      </c>
      <c r="C863" s="552">
        <v>2</v>
      </c>
      <c r="D863">
        <v>0.01</v>
      </c>
      <c r="E863">
        <v>0.02</v>
      </c>
      <c r="F863" s="411">
        <v>43626.706250000003</v>
      </c>
      <c r="G863">
        <v>1.1315</v>
      </c>
      <c r="H863" s="411">
        <v>43627.390972222223</v>
      </c>
      <c r="I863">
        <v>1.1329</v>
      </c>
      <c r="J863" s="403">
        <v>43627.577777777777</v>
      </c>
      <c r="K863">
        <v>1.131</v>
      </c>
      <c r="L863">
        <v>14</v>
      </c>
      <c r="M863">
        <v>19</v>
      </c>
      <c r="N863">
        <v>2.42</v>
      </c>
      <c r="O863" s="553">
        <v>0.87152777777373558</v>
      </c>
    </row>
    <row r="864" spans="1:15">
      <c r="A864" s="552">
        <v>863</v>
      </c>
      <c r="B864" s="552" t="s">
        <v>96</v>
      </c>
      <c r="C864" s="552">
        <v>2</v>
      </c>
      <c r="D864">
        <v>0.01</v>
      </c>
      <c r="E864">
        <v>0.02</v>
      </c>
      <c r="F864" s="411">
        <v>43627.443055555559</v>
      </c>
      <c r="G864">
        <v>1.1316999999999999</v>
      </c>
      <c r="H864" s="411">
        <v>43627.605555555558</v>
      </c>
      <c r="I864">
        <v>1.1304000000000001</v>
      </c>
      <c r="J864" s="403">
        <v>43627.64166666667</v>
      </c>
      <c r="K864">
        <v>1.1323000000000001</v>
      </c>
      <c r="L864">
        <v>13</v>
      </c>
      <c r="M864">
        <v>19</v>
      </c>
      <c r="N864">
        <v>2.5</v>
      </c>
      <c r="O864" s="553">
        <v>0.19861111111094942</v>
      </c>
    </row>
    <row r="865" spans="1:15">
      <c r="A865" s="552">
        <v>864</v>
      </c>
      <c r="B865" s="552" t="s">
        <v>97</v>
      </c>
      <c r="C865" s="552">
        <v>3</v>
      </c>
      <c r="D865">
        <v>0.01</v>
      </c>
      <c r="E865">
        <v>0.03</v>
      </c>
      <c r="F865" s="411">
        <v>43627.607638888891</v>
      </c>
      <c r="G865">
        <v>1.1307</v>
      </c>
      <c r="H865" s="411">
        <v>43627.818055555559</v>
      </c>
      <c r="I865">
        <v>1.1333</v>
      </c>
      <c r="J865" s="403">
        <v>43628.774305555555</v>
      </c>
      <c r="K865">
        <v>1.1307</v>
      </c>
      <c r="L865">
        <v>26</v>
      </c>
      <c r="M865">
        <v>26</v>
      </c>
      <c r="N865">
        <v>3.96</v>
      </c>
      <c r="O865" s="553">
        <v>1.1666666666642413</v>
      </c>
    </row>
    <row r="866" spans="1:15">
      <c r="A866" s="552">
        <v>865</v>
      </c>
      <c r="B866" s="552" t="s">
        <v>96</v>
      </c>
      <c r="C866" s="552">
        <v>1</v>
      </c>
      <c r="D866">
        <v>0.01</v>
      </c>
      <c r="E866">
        <v>0.01</v>
      </c>
      <c r="F866" s="411">
        <v>43627.646527777775</v>
      </c>
      <c r="G866">
        <v>1.1321000000000001</v>
      </c>
      <c r="H866" s="411">
        <v>43627.646527777775</v>
      </c>
      <c r="I866">
        <v>1.1321000000000001</v>
      </c>
      <c r="J866" s="403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53">
        <v>0.17083333333721384</v>
      </c>
    </row>
    <row r="867" spans="1:15">
      <c r="A867" s="552">
        <v>866</v>
      </c>
      <c r="B867" s="552" t="s">
        <v>96</v>
      </c>
      <c r="C867" s="552">
        <v>9</v>
      </c>
      <c r="D867">
        <v>0.13</v>
      </c>
      <c r="E867">
        <v>0.4</v>
      </c>
      <c r="F867" s="411">
        <v>43628.456250000003</v>
      </c>
      <c r="G867">
        <v>1.1336999999999999</v>
      </c>
      <c r="H867" s="411">
        <v>43634.430555555555</v>
      </c>
      <c r="I867">
        <v>1.1193</v>
      </c>
      <c r="J867" s="403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53">
        <v>5.6708333333299379</v>
      </c>
    </row>
    <row r="868" spans="1:15">
      <c r="A868" s="552">
        <v>867</v>
      </c>
      <c r="B868" s="552" t="s">
        <v>97</v>
      </c>
      <c r="C868" s="552">
        <v>1</v>
      </c>
      <c r="D868">
        <v>0.01</v>
      </c>
      <c r="E868">
        <v>0.01</v>
      </c>
      <c r="F868" s="411">
        <v>43628.786805555559</v>
      </c>
      <c r="G868">
        <v>1.1292</v>
      </c>
      <c r="H868" s="411">
        <v>43628.786805555559</v>
      </c>
      <c r="I868">
        <v>1.1292</v>
      </c>
      <c r="J868" s="403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53">
        <v>0.83333333332848269</v>
      </c>
    </row>
    <row r="869" spans="1:15">
      <c r="A869" s="552">
        <v>868</v>
      </c>
      <c r="B869" s="552" t="s">
        <v>97</v>
      </c>
      <c r="C869" s="552">
        <v>1</v>
      </c>
      <c r="D869">
        <v>0.01</v>
      </c>
      <c r="E869">
        <v>0.01</v>
      </c>
      <c r="F869" s="411">
        <v>43629.638194444444</v>
      </c>
      <c r="G869">
        <v>1.1279999999999999</v>
      </c>
      <c r="H869" s="411">
        <v>43629.638194444444</v>
      </c>
      <c r="I869">
        <v>1.1279999999999999</v>
      </c>
      <c r="J869" s="403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53">
        <v>0.82916666667006211</v>
      </c>
    </row>
    <row r="870" spans="1:15">
      <c r="A870" s="552">
        <v>869</v>
      </c>
      <c r="B870" s="552" t="s">
        <v>97</v>
      </c>
      <c r="C870" s="552">
        <v>1</v>
      </c>
      <c r="D870">
        <v>0.01</v>
      </c>
      <c r="E870">
        <v>0.01</v>
      </c>
      <c r="F870" s="411">
        <v>43630.629166666666</v>
      </c>
      <c r="G870">
        <v>1.1235999999999999</v>
      </c>
      <c r="H870" s="411">
        <v>43630.629166666666</v>
      </c>
      <c r="I870">
        <v>1.1235999999999999</v>
      </c>
      <c r="J870" s="403">
        <v>43630.703472222223</v>
      </c>
      <c r="K870">
        <v>1.1224000000000001</v>
      </c>
      <c r="L870">
        <v>0</v>
      </c>
      <c r="M870">
        <v>12</v>
      </c>
      <c r="N870">
        <v>1.2</v>
      </c>
      <c r="O870" s="553">
        <v>7.4305555557657499E-2</v>
      </c>
    </row>
    <row r="871" spans="1:15">
      <c r="A871" s="552">
        <v>870</v>
      </c>
      <c r="B871" s="552" t="s">
        <v>97</v>
      </c>
      <c r="C871" s="552">
        <v>3</v>
      </c>
      <c r="D871">
        <v>0.01</v>
      </c>
      <c r="E871">
        <v>0.03</v>
      </c>
      <c r="F871" s="411">
        <v>43633.375694444447</v>
      </c>
      <c r="G871">
        <v>1.1209</v>
      </c>
      <c r="H871" s="411">
        <v>43633.597222222219</v>
      </c>
      <c r="I871">
        <v>1.1234999999999999</v>
      </c>
      <c r="J871" s="403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53">
        <v>1.0430555555503815</v>
      </c>
    </row>
    <row r="872" spans="1:15">
      <c r="A872" s="552">
        <v>871</v>
      </c>
      <c r="B872" s="552" t="s">
        <v>97</v>
      </c>
      <c r="C872" s="552">
        <v>1</v>
      </c>
      <c r="D872">
        <v>0.01</v>
      </c>
      <c r="E872">
        <v>0.01</v>
      </c>
      <c r="F872" s="411">
        <v>43634.429166666669</v>
      </c>
      <c r="G872">
        <v>1.1200000000000001</v>
      </c>
      <c r="H872" s="411">
        <v>43634.429166666669</v>
      </c>
      <c r="I872">
        <v>1.1200000000000001</v>
      </c>
      <c r="J872" s="403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53">
        <v>2.9166666667151731E-2</v>
      </c>
    </row>
    <row r="873" spans="1:15">
      <c r="A873" s="552">
        <v>872</v>
      </c>
      <c r="B873" s="552" t="s">
        <v>97</v>
      </c>
      <c r="C873" s="552">
        <v>11</v>
      </c>
      <c r="D873">
        <v>0.32</v>
      </c>
      <c r="E873">
        <v>0.92000000000000015</v>
      </c>
      <c r="F873" s="411">
        <v>43634.583333333336</v>
      </c>
      <c r="G873">
        <v>1.1194</v>
      </c>
      <c r="H873" s="411">
        <v>43641.101388888892</v>
      </c>
      <c r="I873">
        <v>1.1405000000000001</v>
      </c>
      <c r="J873" s="403">
        <v>43647.299305555556</v>
      </c>
      <c r="K873">
        <v>1.1328</v>
      </c>
      <c r="L873">
        <v>211</v>
      </c>
      <c r="M873">
        <v>77</v>
      </c>
      <c r="N873">
        <v>194.55</v>
      </c>
      <c r="O873" s="553">
        <v>8.7159722222204437</v>
      </c>
    </row>
    <row r="874" spans="1:15">
      <c r="A874" s="552">
        <v>873</v>
      </c>
      <c r="B874" s="552" t="s">
        <v>96</v>
      </c>
      <c r="C874" s="552">
        <v>1</v>
      </c>
      <c r="D874">
        <v>0.01</v>
      </c>
      <c r="E874">
        <v>0.01</v>
      </c>
      <c r="F874" s="411">
        <v>43636.137499999997</v>
      </c>
      <c r="G874">
        <v>1.1261000000000001</v>
      </c>
      <c r="H874" s="411">
        <v>43636.137499999997</v>
      </c>
      <c r="I874">
        <v>1.1261000000000001</v>
      </c>
      <c r="J874" s="403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53">
        <v>0.1993055555576575</v>
      </c>
    </row>
    <row r="875" spans="1:15">
      <c r="A875" s="552">
        <v>874</v>
      </c>
      <c r="B875" s="552" t="s">
        <v>96</v>
      </c>
      <c r="C875" s="552">
        <v>1</v>
      </c>
      <c r="D875">
        <v>0.01</v>
      </c>
      <c r="E875">
        <v>0.01</v>
      </c>
      <c r="F875" s="411">
        <v>43636.375694444447</v>
      </c>
      <c r="G875">
        <v>1.1273</v>
      </c>
      <c r="H875" s="411">
        <v>43636.375694444447</v>
      </c>
      <c r="I875">
        <v>1.1273</v>
      </c>
      <c r="J875" s="403">
        <v>43636.38958333333</v>
      </c>
      <c r="K875">
        <v>1.1285000000000001</v>
      </c>
      <c r="L875">
        <v>0</v>
      </c>
      <c r="M875">
        <v>12</v>
      </c>
      <c r="N875">
        <v>1.2</v>
      </c>
      <c r="O875" s="553">
        <v>1.3888888883229811E-2</v>
      </c>
    </row>
    <row r="876" spans="1:15">
      <c r="A876" s="552">
        <v>875</v>
      </c>
      <c r="B876" s="552" t="s">
        <v>96</v>
      </c>
      <c r="C876" s="552">
        <v>3</v>
      </c>
      <c r="D876">
        <v>0.01</v>
      </c>
      <c r="E876">
        <v>0.03</v>
      </c>
      <c r="F876" s="411">
        <v>43636.568749999999</v>
      </c>
      <c r="G876">
        <v>1.1308</v>
      </c>
      <c r="H876" s="411">
        <v>43636.715277777781</v>
      </c>
      <c r="I876">
        <v>1.1282000000000001</v>
      </c>
      <c r="J876" s="403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53">
        <v>0.81666666666569654</v>
      </c>
    </row>
    <row r="877" spans="1:15">
      <c r="A877" s="552">
        <v>876</v>
      </c>
      <c r="B877" s="552" t="s">
        <v>96</v>
      </c>
      <c r="C877" s="552">
        <v>1</v>
      </c>
      <c r="D877">
        <v>0.01</v>
      </c>
      <c r="E877">
        <v>0.01</v>
      </c>
      <c r="F877" s="411">
        <v>43637.39166666667</v>
      </c>
      <c r="G877">
        <v>1.1305000000000001</v>
      </c>
      <c r="H877" s="411">
        <v>43637.39166666667</v>
      </c>
      <c r="I877">
        <v>1.1305000000000001</v>
      </c>
      <c r="J877" s="403">
        <v>43637.583333333336</v>
      </c>
      <c r="K877">
        <v>1.1316999999999999</v>
      </c>
      <c r="L877">
        <v>0</v>
      </c>
      <c r="M877">
        <v>12</v>
      </c>
      <c r="N877">
        <v>1.2</v>
      </c>
      <c r="O877" s="553">
        <v>0.19166666666569654</v>
      </c>
    </row>
    <row r="878" spans="1:15">
      <c r="A878" s="552">
        <v>877</v>
      </c>
      <c r="B878" s="552" t="s">
        <v>96</v>
      </c>
      <c r="C878" s="552">
        <v>1</v>
      </c>
      <c r="D878">
        <v>0.01</v>
      </c>
      <c r="E878">
        <v>0.01</v>
      </c>
      <c r="F878" s="411">
        <v>43637.677083333336</v>
      </c>
      <c r="G878">
        <v>1.1318999999999999</v>
      </c>
      <c r="H878" s="411">
        <v>43637.677083333336</v>
      </c>
      <c r="I878">
        <v>1.1318999999999999</v>
      </c>
      <c r="J878" s="403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53">
        <v>7.4999999997089617E-2</v>
      </c>
    </row>
    <row r="879" spans="1:15">
      <c r="A879" s="552">
        <v>878</v>
      </c>
      <c r="B879" s="552" t="s">
        <v>96</v>
      </c>
      <c r="C879" s="552">
        <v>2</v>
      </c>
      <c r="D879">
        <v>0.01</v>
      </c>
      <c r="E879">
        <v>0.02</v>
      </c>
      <c r="F879" s="411">
        <v>43637.763194444444</v>
      </c>
      <c r="G879">
        <v>1.1339999999999999</v>
      </c>
      <c r="H879" s="411">
        <v>43637.767361111109</v>
      </c>
      <c r="I879">
        <v>1.1327</v>
      </c>
      <c r="J879" s="403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53">
        <v>3.5416666665696539E-2</v>
      </c>
    </row>
    <row r="880" spans="1:15">
      <c r="A880" s="552">
        <v>879</v>
      </c>
      <c r="B880" s="552" t="s">
        <v>96</v>
      </c>
      <c r="C880" s="552">
        <v>1</v>
      </c>
      <c r="D880">
        <v>0.01</v>
      </c>
      <c r="E880">
        <v>0.01</v>
      </c>
      <c r="F880" s="411">
        <v>43637.810416666667</v>
      </c>
      <c r="G880">
        <v>1.1363000000000001</v>
      </c>
      <c r="H880" s="411">
        <v>43637.810416666667</v>
      </c>
      <c r="I880">
        <v>1.1363000000000001</v>
      </c>
      <c r="J880" s="403">
        <v>43637.892361111109</v>
      </c>
      <c r="K880">
        <v>1.1375</v>
      </c>
      <c r="L880">
        <v>0</v>
      </c>
      <c r="M880">
        <v>12</v>
      </c>
      <c r="N880">
        <v>1.2</v>
      </c>
      <c r="O880" s="553">
        <v>8.1944444442342501E-2</v>
      </c>
    </row>
    <row r="881" spans="1:15">
      <c r="A881" s="552">
        <v>880</v>
      </c>
      <c r="B881" s="552" t="s">
        <v>96</v>
      </c>
      <c r="C881" s="552">
        <v>1</v>
      </c>
      <c r="D881">
        <v>0.01</v>
      </c>
      <c r="E881">
        <v>0.01</v>
      </c>
      <c r="F881" s="411">
        <v>43640.374305555553</v>
      </c>
      <c r="G881">
        <v>1.1380999999999999</v>
      </c>
      <c r="H881" s="411">
        <v>43640.374305555553</v>
      </c>
      <c r="I881">
        <v>1.1380999999999999</v>
      </c>
      <c r="J881" s="403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53">
        <v>6.25E-2</v>
      </c>
    </row>
    <row r="882" spans="1:15">
      <c r="A882" s="552">
        <v>881</v>
      </c>
      <c r="B882" s="552" t="s">
        <v>96</v>
      </c>
      <c r="C882" s="552">
        <v>2</v>
      </c>
      <c r="D882">
        <v>0.01</v>
      </c>
      <c r="E882">
        <v>0.02</v>
      </c>
      <c r="F882" s="411">
        <v>43640.609722222223</v>
      </c>
      <c r="G882">
        <v>1.1392</v>
      </c>
      <c r="H882" s="411">
        <v>43640.672222222223</v>
      </c>
      <c r="I882">
        <v>1.1379999999999999</v>
      </c>
      <c r="J882" s="403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53">
        <v>0.11597222222189885</v>
      </c>
    </row>
    <row r="883" spans="1:15">
      <c r="A883" s="552">
        <v>882</v>
      </c>
      <c r="B883" s="552" t="s">
        <v>96</v>
      </c>
      <c r="C883" s="552">
        <v>13</v>
      </c>
      <c r="D883">
        <v>0.86</v>
      </c>
      <c r="E883">
        <v>2.3000000000000003</v>
      </c>
      <c r="F883" s="411">
        <v>43641.361805555556</v>
      </c>
      <c r="G883">
        <v>1.1400999999999999</v>
      </c>
      <c r="H883" s="411">
        <v>43677.867361111108</v>
      </c>
      <c r="I883">
        <v>1.1072</v>
      </c>
      <c r="J883" s="403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53">
        <v>29.314583333332848</v>
      </c>
    </row>
    <row r="884" spans="1:15">
      <c r="A884" s="552">
        <v>883</v>
      </c>
      <c r="B884" s="552" t="s">
        <v>97</v>
      </c>
      <c r="C884" s="552">
        <v>1</v>
      </c>
      <c r="D884">
        <v>0.01</v>
      </c>
      <c r="E884">
        <v>0.01</v>
      </c>
      <c r="F884" s="411">
        <v>43647.352083333331</v>
      </c>
      <c r="G884">
        <v>1.133</v>
      </c>
      <c r="H884" s="411">
        <v>43647.352083333331</v>
      </c>
      <c r="I884">
        <v>1.133</v>
      </c>
      <c r="J884" s="403">
        <v>43647.37777777778</v>
      </c>
      <c r="K884">
        <v>1.1317999999999999</v>
      </c>
      <c r="L884">
        <v>0</v>
      </c>
      <c r="M884">
        <v>12</v>
      </c>
      <c r="N884">
        <v>1.2</v>
      </c>
      <c r="O884" s="553">
        <v>2.5694444448163267E-2</v>
      </c>
    </row>
    <row r="885" spans="1:15">
      <c r="A885" s="552">
        <v>884</v>
      </c>
      <c r="B885" s="552" t="s">
        <v>97</v>
      </c>
      <c r="C885" s="552">
        <v>3</v>
      </c>
      <c r="D885">
        <v>0.01</v>
      </c>
      <c r="E885">
        <v>0.03</v>
      </c>
      <c r="F885" s="411">
        <v>43647.381944444445</v>
      </c>
      <c r="G885">
        <v>1.1322000000000001</v>
      </c>
      <c r="H885" s="411">
        <v>43647.550694444442</v>
      </c>
      <c r="I885">
        <v>1.1348</v>
      </c>
      <c r="J885" s="403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53">
        <v>0.28611111111240461</v>
      </c>
    </row>
    <row r="886" spans="1:15">
      <c r="A886" s="552">
        <v>885</v>
      </c>
      <c r="B886" s="552" t="s">
        <v>97</v>
      </c>
      <c r="C886" s="552">
        <v>1</v>
      </c>
      <c r="D886">
        <v>0.01</v>
      </c>
      <c r="E886">
        <v>0.01</v>
      </c>
      <c r="F886" s="411">
        <v>43647.67083333333</v>
      </c>
      <c r="G886">
        <v>1.133</v>
      </c>
      <c r="H886" s="411">
        <v>43647.67083333333</v>
      </c>
      <c r="I886">
        <v>1.133</v>
      </c>
      <c r="J886" s="403">
        <v>43647.709027777775</v>
      </c>
      <c r="K886">
        <v>1.1313</v>
      </c>
      <c r="L886">
        <v>0</v>
      </c>
      <c r="M886">
        <v>17</v>
      </c>
      <c r="N886">
        <v>1.7</v>
      </c>
      <c r="O886" s="553">
        <v>3.8194444445252884E-2</v>
      </c>
    </row>
    <row r="887" spans="1:15">
      <c r="A887" s="552">
        <v>886</v>
      </c>
      <c r="B887" s="552" t="s">
        <v>97</v>
      </c>
      <c r="C887" s="552">
        <v>3</v>
      </c>
      <c r="D887">
        <v>0.01</v>
      </c>
      <c r="E887">
        <v>0.03</v>
      </c>
      <c r="F887" s="411">
        <v>43648.275000000001</v>
      </c>
      <c r="G887">
        <v>1.1281000000000001</v>
      </c>
      <c r="H887" s="411">
        <v>43648.494444444441</v>
      </c>
      <c r="I887">
        <v>1.1308</v>
      </c>
      <c r="J887" s="403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53">
        <v>1.0812499999956344</v>
      </c>
    </row>
    <row r="888" spans="1:15">
      <c r="A888" s="552">
        <v>887</v>
      </c>
      <c r="B888" s="552" t="s">
        <v>97</v>
      </c>
      <c r="C888" s="552">
        <v>2</v>
      </c>
      <c r="D888">
        <v>0.01</v>
      </c>
      <c r="E888">
        <v>0.02</v>
      </c>
      <c r="F888" s="411">
        <v>43649.614583333336</v>
      </c>
      <c r="G888">
        <v>1.1285000000000001</v>
      </c>
      <c r="H888" s="411">
        <v>43649.685416666667</v>
      </c>
      <c r="I888">
        <v>1.1297999999999999</v>
      </c>
      <c r="J888" s="403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53">
        <v>0.10694444444379769</v>
      </c>
    </row>
    <row r="889" spans="1:15">
      <c r="A889" s="552">
        <v>888</v>
      </c>
      <c r="B889" s="552" t="s">
        <v>97</v>
      </c>
      <c r="C889" s="552">
        <v>2</v>
      </c>
      <c r="D889">
        <v>0.01</v>
      </c>
      <c r="E889">
        <v>0.02</v>
      </c>
      <c r="F889" s="411">
        <v>43649.726388888892</v>
      </c>
      <c r="G889">
        <v>1.1279999999999999</v>
      </c>
      <c r="H889" s="411">
        <v>43650.152777777781</v>
      </c>
      <c r="I889">
        <v>1.1292</v>
      </c>
      <c r="J889" s="403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53">
        <v>0.92152777777664596</v>
      </c>
    </row>
    <row r="890" spans="1:15">
      <c r="A890" s="552">
        <v>889</v>
      </c>
      <c r="B890" s="552" t="s">
        <v>97</v>
      </c>
      <c r="C890" s="552">
        <v>1</v>
      </c>
      <c r="D890">
        <v>0.01</v>
      </c>
      <c r="E890">
        <v>0.01</v>
      </c>
      <c r="F890" s="411">
        <v>43651.617361111108</v>
      </c>
      <c r="G890">
        <v>1.1241000000000001</v>
      </c>
      <c r="H890" s="411">
        <v>43651.617361111108</v>
      </c>
      <c r="I890">
        <v>1.1241000000000001</v>
      </c>
      <c r="J890" s="403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53">
        <v>2.0833333335758653E-2</v>
      </c>
    </row>
    <row r="891" spans="1:15">
      <c r="A891" s="552">
        <v>890</v>
      </c>
      <c r="B891" s="552" t="s">
        <v>97</v>
      </c>
      <c r="C891" s="552">
        <v>2</v>
      </c>
      <c r="D891">
        <v>0.01</v>
      </c>
      <c r="E891">
        <v>0.02</v>
      </c>
      <c r="F891" s="411">
        <v>43651.665972222225</v>
      </c>
      <c r="G891">
        <v>1.1220000000000001</v>
      </c>
      <c r="H891" s="411">
        <v>43654.435416666667</v>
      </c>
      <c r="I891">
        <v>1.1233</v>
      </c>
      <c r="J891" s="403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53">
        <v>0.87569444443943212</v>
      </c>
    </row>
    <row r="892" spans="1:15">
      <c r="A892" s="552">
        <v>891</v>
      </c>
      <c r="B892" s="552" t="s">
        <v>97</v>
      </c>
      <c r="C892" s="552">
        <v>1</v>
      </c>
      <c r="D892">
        <v>0.01</v>
      </c>
      <c r="E892">
        <v>0.01</v>
      </c>
      <c r="F892" s="411">
        <v>43654.618055555555</v>
      </c>
      <c r="G892">
        <v>1.1221000000000001</v>
      </c>
      <c r="H892" s="411">
        <v>43654.618055555555</v>
      </c>
      <c r="I892">
        <v>1.1221000000000001</v>
      </c>
      <c r="J892" s="403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53">
        <v>0.13055555555911269</v>
      </c>
    </row>
    <row r="893" spans="1:15">
      <c r="A893" s="552">
        <v>892</v>
      </c>
      <c r="B893" s="552" t="s">
        <v>97</v>
      </c>
      <c r="C893" s="552">
        <v>1</v>
      </c>
      <c r="D893">
        <v>0.01</v>
      </c>
      <c r="E893">
        <v>0.01</v>
      </c>
      <c r="F893" s="411">
        <v>43655.383333333331</v>
      </c>
      <c r="G893">
        <v>1.1209</v>
      </c>
      <c r="H893" s="411">
        <v>43655.383333333331</v>
      </c>
      <c r="I893">
        <v>1.1209</v>
      </c>
      <c r="J893" s="403">
        <v>43655.453472222223</v>
      </c>
      <c r="K893">
        <v>1.1196999999999999</v>
      </c>
      <c r="L893">
        <v>0</v>
      </c>
      <c r="M893">
        <v>12</v>
      </c>
      <c r="N893">
        <v>1.2</v>
      </c>
      <c r="O893" s="553">
        <v>7.013888889196096E-2</v>
      </c>
    </row>
    <row r="894" spans="1:15">
      <c r="A894" s="552">
        <v>893</v>
      </c>
      <c r="B894" s="552" t="s">
        <v>97</v>
      </c>
      <c r="C894" s="552">
        <v>5</v>
      </c>
      <c r="D894">
        <v>0.03</v>
      </c>
      <c r="E894">
        <v>0.08</v>
      </c>
      <c r="F894" s="411">
        <v>43655.602083333331</v>
      </c>
      <c r="G894">
        <v>1.1206</v>
      </c>
      <c r="H894" s="411">
        <v>43657.204861111109</v>
      </c>
      <c r="I894">
        <v>1.1271</v>
      </c>
      <c r="J894" s="403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53">
        <v>4.8965277777824667</v>
      </c>
    </row>
    <row r="895" spans="1:15">
      <c r="A895" s="552">
        <v>894</v>
      </c>
      <c r="B895" s="552" t="s">
        <v>97</v>
      </c>
      <c r="C895" s="552">
        <v>1</v>
      </c>
      <c r="D895">
        <v>0.01</v>
      </c>
      <c r="E895">
        <v>0.01</v>
      </c>
      <c r="F895" s="411">
        <v>43662.606944444444</v>
      </c>
      <c r="G895">
        <v>1.1214</v>
      </c>
      <c r="H895" s="411">
        <v>43662.606944444444</v>
      </c>
      <c r="I895">
        <v>1.1214</v>
      </c>
      <c r="J895" s="403">
        <v>43663.367361111108</v>
      </c>
      <c r="K895">
        <v>1.1202000000000001</v>
      </c>
      <c r="L895">
        <v>0</v>
      </c>
      <c r="M895">
        <v>12</v>
      </c>
      <c r="N895">
        <v>1.22</v>
      </c>
      <c r="O895" s="553">
        <v>0.76041666666424135</v>
      </c>
    </row>
    <row r="896" spans="1:15">
      <c r="A896" s="552">
        <v>895</v>
      </c>
      <c r="B896" s="552" t="s">
        <v>97</v>
      </c>
      <c r="C896" s="552">
        <v>3</v>
      </c>
      <c r="D896">
        <v>0.01</v>
      </c>
      <c r="E896">
        <v>0.03</v>
      </c>
      <c r="F896" s="411">
        <v>43663.377083333333</v>
      </c>
      <c r="G896">
        <v>1.1207</v>
      </c>
      <c r="H896" s="411">
        <v>43664.122916666667</v>
      </c>
      <c r="I896">
        <v>1.1236999999999999</v>
      </c>
      <c r="J896" s="403">
        <v>43664.525000000001</v>
      </c>
      <c r="K896">
        <v>1.1209</v>
      </c>
      <c r="L896">
        <v>30</v>
      </c>
      <c r="M896">
        <v>28</v>
      </c>
      <c r="N896">
        <v>3.8</v>
      </c>
      <c r="O896" s="553">
        <v>1.1479166666686069</v>
      </c>
    </row>
    <row r="897" spans="1:15">
      <c r="A897" s="552">
        <v>896</v>
      </c>
      <c r="B897" s="552" t="s">
        <v>97</v>
      </c>
      <c r="C897" s="552">
        <v>4</v>
      </c>
      <c r="D897">
        <v>0.02</v>
      </c>
      <c r="E897">
        <v>0.05</v>
      </c>
      <c r="F897" s="411">
        <v>43664.600694444445</v>
      </c>
      <c r="G897">
        <v>1.1221000000000001</v>
      </c>
      <c r="H897" s="411">
        <v>43664.855555555558</v>
      </c>
      <c r="I897">
        <v>1.1267</v>
      </c>
      <c r="J897" s="403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53">
        <v>0.913888888884685</v>
      </c>
    </row>
    <row r="898" spans="1:15">
      <c r="A898" s="552">
        <v>897</v>
      </c>
      <c r="B898" s="552" t="s">
        <v>97</v>
      </c>
      <c r="C898" s="552">
        <v>2</v>
      </c>
      <c r="D898">
        <v>0.01</v>
      </c>
      <c r="E898">
        <v>0.02</v>
      </c>
      <c r="F898" s="411">
        <v>43665.615972222222</v>
      </c>
      <c r="G898">
        <v>1.1220000000000001</v>
      </c>
      <c r="H898" s="411">
        <v>43665.665972222225</v>
      </c>
      <c r="I898">
        <v>1.1233</v>
      </c>
      <c r="J898" s="403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53">
        <v>0.22361111111240461</v>
      </c>
    </row>
    <row r="899" spans="1:15">
      <c r="A899" s="552">
        <v>898</v>
      </c>
      <c r="B899" s="552" t="s">
        <v>97</v>
      </c>
      <c r="C899" s="552">
        <v>1</v>
      </c>
      <c r="D899">
        <v>0.01</v>
      </c>
      <c r="E899">
        <v>0.01</v>
      </c>
      <c r="F899" s="411">
        <v>43665.852777777778</v>
      </c>
      <c r="G899">
        <v>1.1213</v>
      </c>
      <c r="H899" s="411">
        <v>43665.852777777778</v>
      </c>
      <c r="I899">
        <v>1.1213</v>
      </c>
      <c r="J899" s="403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53">
        <v>1.2770833333343035</v>
      </c>
    </row>
    <row r="900" spans="1:15">
      <c r="A900" s="552">
        <v>899</v>
      </c>
      <c r="B900" s="552" t="s">
        <v>97</v>
      </c>
      <c r="C900" s="552">
        <v>1</v>
      </c>
      <c r="D900">
        <v>0.01</v>
      </c>
      <c r="E900">
        <v>0.01</v>
      </c>
      <c r="F900" s="411">
        <v>43669.664583333331</v>
      </c>
      <c r="G900">
        <v>1.1160000000000001</v>
      </c>
      <c r="H900" s="411">
        <v>43669.664583333331</v>
      </c>
      <c r="I900">
        <v>1.1160000000000001</v>
      </c>
      <c r="J900" s="403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53">
        <v>0.25</v>
      </c>
    </row>
    <row r="901" spans="1:15">
      <c r="A901" s="552">
        <v>900</v>
      </c>
      <c r="B901" s="552" t="s">
        <v>97</v>
      </c>
      <c r="C901" s="552">
        <v>1</v>
      </c>
      <c r="D901">
        <v>0.01</v>
      </c>
      <c r="E901">
        <v>0.01</v>
      </c>
      <c r="F901" s="411">
        <v>43669.942361111112</v>
      </c>
      <c r="G901">
        <v>1.1149</v>
      </c>
      <c r="H901" s="411">
        <v>43669.942361111112</v>
      </c>
      <c r="I901">
        <v>1.1149</v>
      </c>
      <c r="J901" s="403">
        <v>43670.395833333336</v>
      </c>
      <c r="K901">
        <v>1.1133</v>
      </c>
      <c r="L901">
        <v>0</v>
      </c>
      <c r="M901">
        <v>16</v>
      </c>
      <c r="N901">
        <v>1.62</v>
      </c>
      <c r="O901" s="553">
        <v>0.45347222222335404</v>
      </c>
    </row>
    <row r="902" spans="1:15">
      <c r="A902" s="552">
        <v>901</v>
      </c>
      <c r="B902" s="552" t="s">
        <v>97</v>
      </c>
      <c r="C902" s="552">
        <v>2</v>
      </c>
      <c r="D902">
        <v>0.01</v>
      </c>
      <c r="E902">
        <v>0.02</v>
      </c>
      <c r="F902" s="411">
        <v>43670.401388888888</v>
      </c>
      <c r="G902">
        <v>1.1134999999999999</v>
      </c>
      <c r="H902" s="411">
        <v>43670.531944444447</v>
      </c>
      <c r="I902">
        <v>1.1147</v>
      </c>
      <c r="J902" s="403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53">
        <v>0.97083333333284827</v>
      </c>
    </row>
    <row r="903" spans="1:15">
      <c r="A903" s="552">
        <v>902</v>
      </c>
      <c r="B903" s="552" t="s">
        <v>97</v>
      </c>
      <c r="C903" s="552">
        <v>2</v>
      </c>
      <c r="D903">
        <v>0.01</v>
      </c>
      <c r="E903">
        <v>0.02</v>
      </c>
      <c r="F903" s="411">
        <v>43671.512499999997</v>
      </c>
      <c r="G903">
        <v>1.1136999999999999</v>
      </c>
      <c r="H903" s="411">
        <v>43671.572916666664</v>
      </c>
      <c r="I903">
        <v>1.1149</v>
      </c>
      <c r="J903" s="403">
        <v>43671.574305555558</v>
      </c>
      <c r="K903">
        <v>1.1131</v>
      </c>
      <c r="L903">
        <v>12</v>
      </c>
      <c r="M903">
        <v>18</v>
      </c>
      <c r="N903">
        <v>2.4</v>
      </c>
      <c r="O903" s="553">
        <v>6.1805555560567882E-2</v>
      </c>
    </row>
    <row r="904" spans="1:15">
      <c r="A904" s="552">
        <v>903</v>
      </c>
      <c r="B904" s="552" t="s">
        <v>97</v>
      </c>
      <c r="C904" s="552">
        <v>6</v>
      </c>
      <c r="D904">
        <v>0.04</v>
      </c>
      <c r="E904">
        <v>0.12</v>
      </c>
      <c r="F904" s="411">
        <v>43671.594444444447</v>
      </c>
      <c r="G904">
        <v>1.1112</v>
      </c>
      <c r="H904" s="411">
        <v>43671.663194444445</v>
      </c>
      <c r="I904">
        <v>1.1184000000000001</v>
      </c>
      <c r="J904" s="403">
        <v>43671.763888888891</v>
      </c>
      <c r="K904">
        <v>1.1148</v>
      </c>
      <c r="L904">
        <v>72</v>
      </c>
      <c r="M904">
        <v>36</v>
      </c>
      <c r="N904">
        <v>17.2</v>
      </c>
      <c r="O904" s="553">
        <v>0.16944444444379769</v>
      </c>
    </row>
    <row r="905" spans="1:15">
      <c r="A905" s="552">
        <v>904</v>
      </c>
      <c r="B905" s="552" t="s">
        <v>97</v>
      </c>
      <c r="C905" s="552">
        <v>1</v>
      </c>
      <c r="D905">
        <v>0.01</v>
      </c>
      <c r="E905">
        <v>0.01</v>
      </c>
      <c r="F905" s="411">
        <v>43671.784722222219</v>
      </c>
      <c r="G905">
        <v>1.1138999999999999</v>
      </c>
      <c r="H905" s="411">
        <v>43671.784722222219</v>
      </c>
      <c r="I905">
        <v>1.1138999999999999</v>
      </c>
      <c r="J905" s="403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53">
        <v>1.1805555557657499E-2</v>
      </c>
    </row>
    <row r="906" spans="1:15">
      <c r="A906" s="552">
        <v>905</v>
      </c>
      <c r="B906" s="552" t="s">
        <v>97</v>
      </c>
      <c r="C906" s="552">
        <v>1</v>
      </c>
      <c r="D906">
        <v>0.01</v>
      </c>
      <c r="E906">
        <v>0.01</v>
      </c>
      <c r="F906" s="411">
        <v>43672.606944444444</v>
      </c>
      <c r="G906">
        <v>1.1135999999999999</v>
      </c>
      <c r="H906" s="411">
        <v>43672.606944444444</v>
      </c>
      <c r="I906">
        <v>1.1135999999999999</v>
      </c>
      <c r="J906" s="403">
        <v>43672.679861111108</v>
      </c>
      <c r="K906">
        <v>1.1124000000000001</v>
      </c>
      <c r="L906">
        <v>0</v>
      </c>
      <c r="M906">
        <v>12</v>
      </c>
      <c r="N906">
        <v>1.2</v>
      </c>
      <c r="O906" s="553">
        <v>7.2916666664241347E-2</v>
      </c>
    </row>
    <row r="907" spans="1:15">
      <c r="A907" s="552">
        <v>906</v>
      </c>
      <c r="B907" s="552" t="s">
        <v>97</v>
      </c>
      <c r="C907" s="552">
        <v>1</v>
      </c>
      <c r="D907">
        <v>0.01</v>
      </c>
      <c r="E907">
        <v>0.01</v>
      </c>
      <c r="F907" s="411">
        <v>43672.682638888888</v>
      </c>
      <c r="G907">
        <v>1.1125</v>
      </c>
      <c r="H907" s="411">
        <v>43672.682638888888</v>
      </c>
      <c r="I907">
        <v>1.1125</v>
      </c>
      <c r="J907" s="403">
        <v>43672.720138888886</v>
      </c>
      <c r="K907">
        <v>1.1113</v>
      </c>
      <c r="L907">
        <v>0</v>
      </c>
      <c r="M907">
        <v>12</v>
      </c>
      <c r="N907">
        <v>1.2</v>
      </c>
      <c r="O907" s="553">
        <v>3.7499999998544808E-2</v>
      </c>
    </row>
    <row r="908" spans="1:15">
      <c r="A908" s="552">
        <v>907</v>
      </c>
      <c r="B908" s="552" t="s">
        <v>97</v>
      </c>
      <c r="C908" s="552">
        <v>2</v>
      </c>
      <c r="D908">
        <v>0.01</v>
      </c>
      <c r="E908">
        <v>0.02</v>
      </c>
      <c r="F908" s="411">
        <v>43672.746527777781</v>
      </c>
      <c r="G908">
        <v>1.1123000000000001</v>
      </c>
      <c r="H908" s="411">
        <v>43675.114583333336</v>
      </c>
      <c r="I908">
        <v>1.1135999999999999</v>
      </c>
      <c r="J908" s="403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53">
        <v>0.6833333333270275</v>
      </c>
    </row>
    <row r="909" spans="1:15">
      <c r="A909" s="552">
        <v>908</v>
      </c>
      <c r="B909" s="552" t="s">
        <v>97</v>
      </c>
      <c r="C909" s="552">
        <v>4</v>
      </c>
      <c r="D909">
        <v>0.02</v>
      </c>
      <c r="E909">
        <v>0.05</v>
      </c>
      <c r="F909" s="411">
        <v>43675.598611111112</v>
      </c>
      <c r="G909">
        <v>1.1120000000000001</v>
      </c>
      <c r="H909" s="411">
        <v>43676.835416666669</v>
      </c>
      <c r="I909">
        <v>1.1160000000000001</v>
      </c>
      <c r="J909" s="403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53">
        <v>2.1263888888861402</v>
      </c>
    </row>
    <row r="910" spans="1:15">
      <c r="A910" s="552">
        <v>909</v>
      </c>
      <c r="B910" s="552" t="s">
        <v>97</v>
      </c>
      <c r="C910" s="552">
        <v>1</v>
      </c>
      <c r="D910">
        <v>0.01</v>
      </c>
      <c r="E910">
        <v>0.01</v>
      </c>
      <c r="F910" s="411">
        <v>43677.847916666666</v>
      </c>
      <c r="G910">
        <v>1.1112</v>
      </c>
      <c r="H910" s="411">
        <v>43677.847916666666</v>
      </c>
      <c r="I910">
        <v>1.1112</v>
      </c>
      <c r="J910" s="403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53">
        <v>1.1111111110949423E-2</v>
      </c>
    </row>
    <row r="911" spans="1:15">
      <c r="A911" s="552">
        <v>910</v>
      </c>
      <c r="B911" s="552" t="s">
        <v>97</v>
      </c>
      <c r="C911" s="552">
        <v>2</v>
      </c>
      <c r="D911">
        <v>0.01</v>
      </c>
      <c r="E911">
        <v>0.02</v>
      </c>
      <c r="F911" s="411">
        <v>43677.87222222222</v>
      </c>
      <c r="G911">
        <v>1.1073</v>
      </c>
      <c r="H911" s="411">
        <v>43677.876388888886</v>
      </c>
      <c r="I911">
        <v>1.1085</v>
      </c>
      <c r="J911" s="403">
        <v>43677.912499999999</v>
      </c>
      <c r="K911">
        <v>1.1067</v>
      </c>
      <c r="L911">
        <v>12</v>
      </c>
      <c r="M911">
        <v>18</v>
      </c>
      <c r="N911">
        <v>2.4</v>
      </c>
      <c r="O911" s="553">
        <v>4.0277777778101154E-2</v>
      </c>
    </row>
    <row r="912" spans="1:15">
      <c r="A912" s="552">
        <v>911</v>
      </c>
      <c r="B912" s="552" t="s">
        <v>97</v>
      </c>
      <c r="C912" s="552">
        <v>1</v>
      </c>
      <c r="D912">
        <v>0.01</v>
      </c>
      <c r="E912">
        <v>0.01</v>
      </c>
      <c r="F912" s="411">
        <v>43677.939583333333</v>
      </c>
      <c r="G912">
        <v>1.1071</v>
      </c>
      <c r="H912" s="411">
        <v>43677.939583333333</v>
      </c>
      <c r="I912">
        <v>1.1071</v>
      </c>
      <c r="J912" s="403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53">
        <v>0.15486111111385981</v>
      </c>
    </row>
    <row r="913" spans="1:15">
      <c r="A913" s="552">
        <v>912</v>
      </c>
      <c r="B913" s="552" t="s">
        <v>97</v>
      </c>
      <c r="C913" s="552">
        <v>1</v>
      </c>
      <c r="D913">
        <v>0.01</v>
      </c>
      <c r="E913">
        <v>0.01</v>
      </c>
      <c r="F913" s="411">
        <v>43678.138888888891</v>
      </c>
      <c r="G913">
        <v>1.1043000000000001</v>
      </c>
      <c r="H913" s="411">
        <v>43678.138888888891</v>
      </c>
      <c r="I913">
        <v>1.1043000000000001</v>
      </c>
      <c r="J913" s="403">
        <v>43678.544444444444</v>
      </c>
      <c r="K913">
        <v>1.1031</v>
      </c>
      <c r="L913">
        <v>0</v>
      </c>
      <c r="M913">
        <v>12</v>
      </c>
      <c r="N913">
        <v>1.2</v>
      </c>
      <c r="O913" s="553">
        <v>0.40555555555329192</v>
      </c>
    </row>
    <row r="914" spans="1:15">
      <c r="A914" s="552">
        <v>913</v>
      </c>
      <c r="B914" s="552" t="s">
        <v>97</v>
      </c>
      <c r="C914" s="552">
        <v>10</v>
      </c>
      <c r="D914">
        <v>0.2</v>
      </c>
      <c r="E914">
        <v>0.60000000000000009</v>
      </c>
      <c r="F914" s="411">
        <v>43678.586805555555</v>
      </c>
      <c r="G914">
        <v>1.1037999999999999</v>
      </c>
      <c r="H914" s="411">
        <v>43682.998611111114</v>
      </c>
      <c r="I914">
        <v>1.1214</v>
      </c>
      <c r="J914" s="403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53">
        <v>9.0881944444481633</v>
      </c>
    </row>
    <row r="915" spans="1:15">
      <c r="A915" s="552">
        <v>914</v>
      </c>
      <c r="B915" s="552" t="s">
        <v>96</v>
      </c>
      <c r="C915" s="552">
        <v>1</v>
      </c>
      <c r="D915">
        <v>0.01</v>
      </c>
      <c r="E915">
        <v>0.01</v>
      </c>
      <c r="F915" s="411">
        <v>43682.689583333333</v>
      </c>
      <c r="G915">
        <v>1.1192</v>
      </c>
      <c r="H915" s="411">
        <v>43682.689583333333</v>
      </c>
      <c r="I915">
        <v>1.1192</v>
      </c>
      <c r="J915" s="403">
        <v>43682.77847222222</v>
      </c>
      <c r="K915">
        <v>1.1204000000000001</v>
      </c>
      <c r="L915">
        <v>0</v>
      </c>
      <c r="M915">
        <v>12</v>
      </c>
      <c r="N915">
        <v>1.2</v>
      </c>
      <c r="O915" s="553">
        <v>8.8888888887595385E-2</v>
      </c>
    </row>
    <row r="916" spans="1:15">
      <c r="A916" s="552">
        <v>915</v>
      </c>
      <c r="B916" s="552" t="s">
        <v>96</v>
      </c>
      <c r="C916" s="552">
        <v>5</v>
      </c>
      <c r="D916">
        <v>0.03</v>
      </c>
      <c r="E916">
        <v>0.08</v>
      </c>
      <c r="F916" s="411">
        <v>43683.163194444445</v>
      </c>
      <c r="G916">
        <v>1.1227</v>
      </c>
      <c r="H916" s="411">
        <v>43683.636111111111</v>
      </c>
      <c r="I916">
        <v>1.1172</v>
      </c>
      <c r="J916" s="403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53">
        <v>0.92430555555620231</v>
      </c>
    </row>
    <row r="917" spans="1:15">
      <c r="A917" s="552">
        <v>916</v>
      </c>
      <c r="B917" s="552" t="s">
        <v>96</v>
      </c>
      <c r="C917" s="552">
        <v>3</v>
      </c>
      <c r="D917">
        <v>0.01</v>
      </c>
      <c r="E917">
        <v>0.03</v>
      </c>
      <c r="F917" s="411">
        <v>43684.123611111114</v>
      </c>
      <c r="G917">
        <v>1.121</v>
      </c>
      <c r="H917" s="411">
        <v>43684.46875</v>
      </c>
      <c r="I917">
        <v>1.1184000000000001</v>
      </c>
      <c r="J917" s="403">
        <v>43684.62777777778</v>
      </c>
      <c r="K917">
        <v>1.121</v>
      </c>
      <c r="L917">
        <v>26</v>
      </c>
      <c r="M917">
        <v>26</v>
      </c>
      <c r="N917">
        <v>3.8</v>
      </c>
      <c r="O917" s="553">
        <v>0.50416666666569654</v>
      </c>
    </row>
    <row r="918" spans="1:15">
      <c r="A918" s="552">
        <v>917</v>
      </c>
      <c r="B918" s="552" t="s">
        <v>96</v>
      </c>
      <c r="C918" s="552">
        <v>3</v>
      </c>
      <c r="D918">
        <v>0.01</v>
      </c>
      <c r="E918">
        <v>0.03</v>
      </c>
      <c r="F918" s="411">
        <v>43684.665277777778</v>
      </c>
      <c r="G918">
        <v>1.1235999999999999</v>
      </c>
      <c r="H918" s="411">
        <v>43684.70208333333</v>
      </c>
      <c r="I918">
        <v>1.1209</v>
      </c>
      <c r="J918" s="403">
        <v>43684.743055555555</v>
      </c>
      <c r="K918">
        <v>1.1235999999999999</v>
      </c>
      <c r="L918">
        <v>27</v>
      </c>
      <c r="M918">
        <v>27</v>
      </c>
      <c r="N918">
        <v>4</v>
      </c>
      <c r="O918" s="553">
        <v>7.7777777776645962E-2</v>
      </c>
    </row>
    <row r="919" spans="1:15">
      <c r="A919" s="552">
        <v>918</v>
      </c>
      <c r="B919" s="552" t="s">
        <v>96</v>
      </c>
      <c r="C919" s="552">
        <v>4</v>
      </c>
      <c r="D919">
        <v>0.02</v>
      </c>
      <c r="E919">
        <v>0.05</v>
      </c>
      <c r="F919" s="411">
        <v>43684.771527777775</v>
      </c>
      <c r="G919">
        <v>1.1233</v>
      </c>
      <c r="H919" s="411">
        <v>43685.572222222225</v>
      </c>
      <c r="I919">
        <v>1.1193</v>
      </c>
      <c r="J919" s="403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53">
        <v>0.92152777778392192</v>
      </c>
    </row>
    <row r="920" spans="1:15">
      <c r="A920" s="552">
        <v>919</v>
      </c>
      <c r="B920" s="552" t="s">
        <v>96</v>
      </c>
      <c r="C920" s="552">
        <v>2</v>
      </c>
      <c r="D920">
        <v>0.01</v>
      </c>
      <c r="E920">
        <v>0.02</v>
      </c>
      <c r="F920" s="411">
        <v>43685.695833333331</v>
      </c>
      <c r="G920">
        <v>1.1207</v>
      </c>
      <c r="H920" s="411">
        <v>43685.705555555556</v>
      </c>
      <c r="I920">
        <v>1.1194999999999999</v>
      </c>
      <c r="J920" s="403">
        <v>43685.716666666667</v>
      </c>
      <c r="K920">
        <v>1.1213</v>
      </c>
      <c r="L920">
        <v>12</v>
      </c>
      <c r="M920">
        <v>18</v>
      </c>
      <c r="N920">
        <v>2.4</v>
      </c>
      <c r="O920" s="553">
        <v>2.0833333335758653E-2</v>
      </c>
    </row>
    <row r="921" spans="1:15">
      <c r="A921" s="552">
        <v>920</v>
      </c>
      <c r="B921" s="552" t="s">
        <v>96</v>
      </c>
      <c r="C921" s="552">
        <v>2</v>
      </c>
      <c r="D921">
        <v>0.01</v>
      </c>
      <c r="E921">
        <v>0.02</v>
      </c>
      <c r="F921" s="411">
        <v>43685.836111111108</v>
      </c>
      <c r="G921">
        <v>1.1196999999999999</v>
      </c>
      <c r="H921" s="411">
        <v>43685.855555555558</v>
      </c>
      <c r="I921">
        <v>1.1184000000000001</v>
      </c>
      <c r="J921" s="403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53">
        <v>0.64444444444961846</v>
      </c>
    </row>
    <row r="922" spans="1:15">
      <c r="A922" s="552">
        <v>921</v>
      </c>
      <c r="B922" s="552" t="s">
        <v>96</v>
      </c>
      <c r="C922" s="552">
        <v>2</v>
      </c>
      <c r="D922">
        <v>0.01</v>
      </c>
      <c r="E922">
        <v>0.02</v>
      </c>
      <c r="F922" s="411">
        <v>43686.542361111111</v>
      </c>
      <c r="G922">
        <v>1.1203000000000001</v>
      </c>
      <c r="H922" s="411">
        <v>43686.668749999997</v>
      </c>
      <c r="I922">
        <v>1.1191</v>
      </c>
      <c r="J922" s="403">
        <v>43686.725694444445</v>
      </c>
      <c r="K922">
        <v>1.1209</v>
      </c>
      <c r="L922">
        <v>12</v>
      </c>
      <c r="M922">
        <v>18</v>
      </c>
      <c r="N922">
        <v>2.4</v>
      </c>
      <c r="O922" s="553">
        <v>0.18333333333430346</v>
      </c>
    </row>
    <row r="923" spans="1:15">
      <c r="A923" s="552">
        <v>922</v>
      </c>
      <c r="B923" s="552" t="s">
        <v>96</v>
      </c>
      <c r="C923" s="552">
        <v>4</v>
      </c>
      <c r="D923">
        <v>0.02</v>
      </c>
      <c r="E923">
        <v>0.05</v>
      </c>
      <c r="F923" s="411">
        <v>43686.779861111114</v>
      </c>
      <c r="G923">
        <v>1.1215999999999999</v>
      </c>
      <c r="H923" s="411">
        <v>43689.392361111109</v>
      </c>
      <c r="I923">
        <v>1.1175999999999999</v>
      </c>
      <c r="J923" s="403">
        <v>43689.618055555555</v>
      </c>
      <c r="K923">
        <v>1.1207</v>
      </c>
      <c r="L923">
        <v>40</v>
      </c>
      <c r="M923">
        <v>31</v>
      </c>
      <c r="N923">
        <v>7.16</v>
      </c>
      <c r="O923" s="553">
        <v>0.83819444444088731</v>
      </c>
    </row>
    <row r="924" spans="1:15">
      <c r="A924" s="552">
        <v>923</v>
      </c>
      <c r="B924" s="552" t="s">
        <v>96</v>
      </c>
      <c r="C924" s="552">
        <v>3</v>
      </c>
      <c r="D924">
        <v>0.01</v>
      </c>
      <c r="E924">
        <v>0.03</v>
      </c>
      <c r="F924" s="411">
        <v>43689.969444444447</v>
      </c>
      <c r="G924">
        <v>1.1215999999999999</v>
      </c>
      <c r="H924" s="411">
        <v>43690.198611111111</v>
      </c>
      <c r="I924">
        <v>1.119</v>
      </c>
      <c r="J924" s="403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53">
        <v>0.54513888888322981</v>
      </c>
    </row>
    <row r="925" spans="1:15">
      <c r="A925" s="552">
        <v>924</v>
      </c>
      <c r="B925" s="552" t="s">
        <v>96</v>
      </c>
      <c r="C925" s="552">
        <v>9</v>
      </c>
      <c r="D925">
        <v>0.13</v>
      </c>
      <c r="E925">
        <v>0.4</v>
      </c>
      <c r="F925" s="411">
        <v>43690.625</v>
      </c>
      <c r="G925">
        <v>1.1216999999999999</v>
      </c>
      <c r="H925" s="411">
        <v>43693.602083333331</v>
      </c>
      <c r="I925">
        <v>1.1073999999999999</v>
      </c>
      <c r="J925" s="403">
        <v>43700.729861111111</v>
      </c>
      <c r="K925">
        <v>1.1146</v>
      </c>
      <c r="L925">
        <v>143</v>
      </c>
      <c r="M925">
        <v>72</v>
      </c>
      <c r="N925">
        <v>77.11</v>
      </c>
      <c r="O925" s="553">
        <v>8.1048611111109494</v>
      </c>
    </row>
    <row r="926" spans="1:15">
      <c r="A926" s="552">
        <v>925</v>
      </c>
      <c r="B926" s="552" t="s">
        <v>97</v>
      </c>
      <c r="C926" s="552">
        <v>1</v>
      </c>
      <c r="D926">
        <v>0.01</v>
      </c>
      <c r="E926">
        <v>0.01</v>
      </c>
      <c r="F926" s="411">
        <v>43691.702777777777</v>
      </c>
      <c r="G926">
        <v>1.1146</v>
      </c>
      <c r="H926" s="411">
        <v>43691.702777777777</v>
      </c>
      <c r="I926">
        <v>1.1146</v>
      </c>
      <c r="J926" s="403">
        <v>43691.859027777777</v>
      </c>
      <c r="K926">
        <v>1.1133999999999999</v>
      </c>
      <c r="L926">
        <v>0</v>
      </c>
      <c r="M926">
        <v>12</v>
      </c>
      <c r="N926">
        <v>1.2</v>
      </c>
      <c r="O926" s="553">
        <v>0.15625</v>
      </c>
    </row>
    <row r="927" spans="1:15">
      <c r="A927" s="552">
        <v>926</v>
      </c>
      <c r="B927" s="552" t="s">
        <v>97</v>
      </c>
      <c r="C927" s="552">
        <v>2</v>
      </c>
      <c r="D927">
        <v>0.01</v>
      </c>
      <c r="E927">
        <v>0.02</v>
      </c>
      <c r="F927" s="411">
        <v>43691.897222222222</v>
      </c>
      <c r="G927">
        <v>1.1140000000000001</v>
      </c>
      <c r="H927" s="411">
        <v>43692.422222222223</v>
      </c>
      <c r="I927">
        <v>1.1153</v>
      </c>
      <c r="J927" s="403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53">
        <v>0.72847222222480923</v>
      </c>
    </row>
    <row r="928" spans="1:15">
      <c r="A928" s="552">
        <v>927</v>
      </c>
      <c r="B928" s="552" t="s">
        <v>97</v>
      </c>
      <c r="C928" s="552">
        <v>1</v>
      </c>
      <c r="D928">
        <v>0.01</v>
      </c>
      <c r="E928">
        <v>0.01</v>
      </c>
      <c r="F928" s="411">
        <v>43692.628472222219</v>
      </c>
      <c r="G928">
        <v>1.1141000000000001</v>
      </c>
      <c r="H928" s="411">
        <v>43692.628472222219</v>
      </c>
      <c r="I928">
        <v>1.1141000000000001</v>
      </c>
      <c r="J928" s="403">
        <v>43692.654166666667</v>
      </c>
      <c r="K928">
        <v>1.1128</v>
      </c>
      <c r="L928">
        <v>0</v>
      </c>
      <c r="M928">
        <v>13</v>
      </c>
      <c r="N928">
        <v>1.3</v>
      </c>
      <c r="O928" s="553">
        <v>2.5694444448163267E-2</v>
      </c>
    </row>
    <row r="929" spans="1:15">
      <c r="A929" s="552">
        <v>928</v>
      </c>
      <c r="B929" s="552" t="s">
        <v>97</v>
      </c>
      <c r="C929" s="552">
        <v>2</v>
      </c>
      <c r="D929">
        <v>0.01</v>
      </c>
      <c r="E929">
        <v>0.02</v>
      </c>
      <c r="F929" s="411">
        <v>43692.688194444447</v>
      </c>
      <c r="G929">
        <v>1.1103000000000001</v>
      </c>
      <c r="H929" s="411">
        <v>43692.827777777777</v>
      </c>
      <c r="I929">
        <v>1.1115999999999999</v>
      </c>
      <c r="J929" s="403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53">
        <v>0.45138888888322981</v>
      </c>
    </row>
    <row r="930" spans="1:15">
      <c r="A930" s="552">
        <v>929</v>
      </c>
      <c r="B930" s="552" t="s">
        <v>97</v>
      </c>
      <c r="C930" s="552">
        <v>1</v>
      </c>
      <c r="D930">
        <v>0.01</v>
      </c>
      <c r="E930">
        <v>0.01</v>
      </c>
      <c r="F930" s="411">
        <v>43693.529166666667</v>
      </c>
      <c r="G930">
        <v>1.1080000000000001</v>
      </c>
      <c r="H930" s="411">
        <v>43693.529166666667</v>
      </c>
      <c r="I930">
        <v>1.1080000000000001</v>
      </c>
      <c r="J930" s="403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53">
        <v>7.9166666662786156E-2</v>
      </c>
    </row>
    <row r="931" spans="1:15">
      <c r="A931" s="552">
        <v>930</v>
      </c>
      <c r="B931" s="552" t="s">
        <v>97</v>
      </c>
      <c r="C931" s="552">
        <v>3</v>
      </c>
      <c r="D931">
        <v>0.01</v>
      </c>
      <c r="E931">
        <v>0.03</v>
      </c>
      <c r="F931" s="411">
        <v>43693.683333333334</v>
      </c>
      <c r="G931">
        <v>1.1087</v>
      </c>
      <c r="H931" s="411">
        <v>43696.539583333331</v>
      </c>
      <c r="I931">
        <v>1.1113</v>
      </c>
      <c r="J931" s="403">
        <v>43696.836111111108</v>
      </c>
      <c r="K931">
        <v>1.1087</v>
      </c>
      <c r="L931">
        <v>26</v>
      </c>
      <c r="M931">
        <v>26</v>
      </c>
      <c r="N931">
        <v>3.84</v>
      </c>
      <c r="O931" s="553">
        <v>1.1527777777737356</v>
      </c>
    </row>
    <row r="932" spans="1:15">
      <c r="A932" s="552">
        <v>931</v>
      </c>
      <c r="B932" s="552" t="s">
        <v>97</v>
      </c>
      <c r="C932" s="552">
        <v>3</v>
      </c>
      <c r="D932">
        <v>0.01</v>
      </c>
      <c r="E932">
        <v>0.03</v>
      </c>
      <c r="F932" s="411">
        <v>43697.664583333331</v>
      </c>
      <c r="G932">
        <v>1.1077999999999999</v>
      </c>
      <c r="H932" s="411">
        <v>43697.81527777778</v>
      </c>
      <c r="I932">
        <v>1.1103000000000001</v>
      </c>
      <c r="J932" s="403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53">
        <v>1.6708333333372138</v>
      </c>
    </row>
    <row r="933" spans="1:15">
      <c r="A933" s="552">
        <v>932</v>
      </c>
      <c r="B933" s="552" t="s">
        <v>97</v>
      </c>
      <c r="C933" s="552">
        <v>1</v>
      </c>
      <c r="D933">
        <v>0.01</v>
      </c>
      <c r="E933">
        <v>0.01</v>
      </c>
      <c r="F933" s="411">
        <v>43699.397916666669</v>
      </c>
      <c r="G933">
        <v>1.1102000000000001</v>
      </c>
      <c r="H933" s="411">
        <v>43699.397916666669</v>
      </c>
      <c r="I933">
        <v>1.1102000000000001</v>
      </c>
      <c r="J933" s="403">
        <v>43699.472916666666</v>
      </c>
      <c r="K933">
        <v>1.109</v>
      </c>
      <c r="L933">
        <v>0</v>
      </c>
      <c r="M933">
        <v>12</v>
      </c>
      <c r="N933">
        <v>1.2</v>
      </c>
      <c r="O933" s="553">
        <v>7.4999999997089617E-2</v>
      </c>
    </row>
    <row r="934" spans="1:15">
      <c r="A934" s="552">
        <v>933</v>
      </c>
      <c r="B934" s="552" t="s">
        <v>97</v>
      </c>
      <c r="C934" s="552">
        <v>1</v>
      </c>
      <c r="D934">
        <v>0.01</v>
      </c>
      <c r="E934">
        <v>0.01</v>
      </c>
      <c r="F934" s="411">
        <v>43699.497916666667</v>
      </c>
      <c r="G934">
        <v>1.1081000000000001</v>
      </c>
      <c r="H934" s="411">
        <v>43699.497916666667</v>
      </c>
      <c r="I934">
        <v>1.1081000000000001</v>
      </c>
      <c r="J934" s="403">
        <v>43699.538194444445</v>
      </c>
      <c r="K934">
        <v>1.1069</v>
      </c>
      <c r="L934">
        <v>0</v>
      </c>
      <c r="M934">
        <v>12</v>
      </c>
      <c r="N934">
        <v>1.2</v>
      </c>
      <c r="O934" s="553">
        <v>4.0277777778101154E-2</v>
      </c>
    </row>
    <row r="935" spans="1:15">
      <c r="A935" s="552">
        <v>934</v>
      </c>
      <c r="B935" s="552" t="s">
        <v>97</v>
      </c>
      <c r="C935" s="552">
        <v>2</v>
      </c>
      <c r="D935">
        <v>0.01</v>
      </c>
      <c r="E935">
        <v>0.02</v>
      </c>
      <c r="F935" s="411">
        <v>43699.565972222219</v>
      </c>
      <c r="G935">
        <v>1.1081000000000001</v>
      </c>
      <c r="H935" s="411">
        <v>43699.660416666666</v>
      </c>
      <c r="I935">
        <v>1.1095999999999999</v>
      </c>
      <c r="J935" s="403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53">
        <v>0.11458333333575865</v>
      </c>
    </row>
    <row r="936" spans="1:15">
      <c r="A936" s="552">
        <v>935</v>
      </c>
      <c r="B936" s="552" t="s">
        <v>97</v>
      </c>
      <c r="C936" s="552">
        <v>2</v>
      </c>
      <c r="D936">
        <v>0.01</v>
      </c>
      <c r="E936">
        <v>0.02</v>
      </c>
      <c r="F936" s="411">
        <v>43699.690972222219</v>
      </c>
      <c r="G936">
        <v>1.1073</v>
      </c>
      <c r="H936" s="411">
        <v>43699.709722222222</v>
      </c>
      <c r="I936">
        <v>1.1085</v>
      </c>
      <c r="J936" s="403">
        <v>43700.244444444441</v>
      </c>
      <c r="K936">
        <v>1.1067</v>
      </c>
      <c r="L936">
        <v>12</v>
      </c>
      <c r="M936">
        <v>18</v>
      </c>
      <c r="N936">
        <v>2.44</v>
      </c>
      <c r="O936" s="553">
        <v>0.55347222222189885</v>
      </c>
    </row>
    <row r="937" spans="1:15">
      <c r="A937" s="552">
        <v>936</v>
      </c>
      <c r="B937" s="552" t="s">
        <v>97</v>
      </c>
      <c r="C937" s="552">
        <v>7</v>
      </c>
      <c r="D937">
        <v>0.06</v>
      </c>
      <c r="E937">
        <v>0.18</v>
      </c>
      <c r="F937" s="411">
        <v>43700.566666666666</v>
      </c>
      <c r="G937">
        <v>1.1060000000000001</v>
      </c>
      <c r="H937" s="411">
        <v>43700.859722222223</v>
      </c>
      <c r="I937">
        <v>1.1152</v>
      </c>
      <c r="J937" s="403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53">
        <v>1.2291666666642413</v>
      </c>
    </row>
    <row r="938" spans="1:15">
      <c r="A938" s="552">
        <v>937</v>
      </c>
      <c r="B938" s="552" t="s">
        <v>96</v>
      </c>
      <c r="C938" s="552">
        <v>1</v>
      </c>
      <c r="D938">
        <v>0.01</v>
      </c>
      <c r="E938">
        <v>0.01</v>
      </c>
      <c r="F938" s="411">
        <v>43700.743750000001</v>
      </c>
      <c r="G938">
        <v>1.1134999999999999</v>
      </c>
      <c r="H938" s="411">
        <v>43700.743750000001</v>
      </c>
      <c r="I938">
        <v>1.1134999999999999</v>
      </c>
      <c r="J938" s="403">
        <v>43700.749305555553</v>
      </c>
      <c r="K938">
        <v>1.1147</v>
      </c>
      <c r="L938">
        <v>0</v>
      </c>
      <c r="M938">
        <v>12</v>
      </c>
      <c r="N938">
        <v>1.2</v>
      </c>
      <c r="O938" s="553">
        <v>5.5555555518367328E-3</v>
      </c>
    </row>
    <row r="939" spans="1:15">
      <c r="A939" s="552">
        <v>938</v>
      </c>
      <c r="B939" s="552" t="s">
        <v>96</v>
      </c>
      <c r="C939" s="552">
        <v>1</v>
      </c>
      <c r="D939">
        <v>0.01</v>
      </c>
      <c r="E939">
        <v>0.01</v>
      </c>
      <c r="F939" s="411">
        <v>43700.752083333333</v>
      </c>
      <c r="G939">
        <v>1.1136999999999999</v>
      </c>
      <c r="H939" s="411">
        <v>43700.752083333333</v>
      </c>
      <c r="I939">
        <v>1.1136999999999999</v>
      </c>
      <c r="J939" s="403">
        <v>43700.859027777777</v>
      </c>
      <c r="K939">
        <v>1.1149</v>
      </c>
      <c r="L939">
        <v>0</v>
      </c>
      <c r="M939">
        <v>12</v>
      </c>
      <c r="N939">
        <v>1.2</v>
      </c>
      <c r="O939" s="553">
        <v>0.10694444444379769</v>
      </c>
    </row>
    <row r="940" spans="1:15">
      <c r="A940" s="552">
        <v>939</v>
      </c>
      <c r="B940" s="552" t="s">
        <v>96</v>
      </c>
      <c r="C940" s="552">
        <v>1</v>
      </c>
      <c r="D940">
        <v>0.01</v>
      </c>
      <c r="E940">
        <v>0.01</v>
      </c>
      <c r="F940" s="411">
        <v>43700.917361111111</v>
      </c>
      <c r="G940">
        <v>1.1140000000000001</v>
      </c>
      <c r="H940" s="411">
        <v>43700.917361111111</v>
      </c>
      <c r="I940">
        <v>1.1140000000000001</v>
      </c>
      <c r="J940" s="403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53">
        <v>8.3333333335758653E-2</v>
      </c>
    </row>
    <row r="941" spans="1:15">
      <c r="A941" s="552">
        <v>940</v>
      </c>
      <c r="B941" s="552" t="s">
        <v>96</v>
      </c>
      <c r="C941" s="552">
        <v>11</v>
      </c>
      <c r="D941">
        <v>0.32</v>
      </c>
      <c r="E941">
        <v>0.92000000000000015</v>
      </c>
      <c r="F941" s="411">
        <v>43703.004166666666</v>
      </c>
      <c r="G941">
        <v>1.1153999999999999</v>
      </c>
      <c r="H941" s="411">
        <v>43711.144444444442</v>
      </c>
      <c r="I941">
        <v>1.0939000000000001</v>
      </c>
      <c r="J941" s="403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53">
        <v>7.4944444444481633</v>
      </c>
    </row>
    <row r="942" spans="1:15">
      <c r="A942" s="552">
        <v>941</v>
      </c>
      <c r="B942" s="552" t="s">
        <v>97</v>
      </c>
      <c r="C942" s="552">
        <v>2</v>
      </c>
      <c r="D942">
        <v>0.01</v>
      </c>
      <c r="E942">
        <v>0.02</v>
      </c>
      <c r="F942" s="411">
        <v>43704.356944444444</v>
      </c>
      <c r="G942">
        <v>1.1101000000000001</v>
      </c>
      <c r="H942" s="411">
        <v>43704.404861111114</v>
      </c>
      <c r="I942">
        <v>1.1113999999999999</v>
      </c>
      <c r="J942" s="403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53">
        <v>0.27291666666860692</v>
      </c>
    </row>
    <row r="943" spans="1:15">
      <c r="A943" s="552">
        <v>942</v>
      </c>
      <c r="B943" s="552" t="s">
        <v>97</v>
      </c>
      <c r="C943" s="552">
        <v>1</v>
      </c>
      <c r="D943">
        <v>0.01</v>
      </c>
      <c r="E943">
        <v>0.01</v>
      </c>
      <c r="F943" s="411">
        <v>43704.638888888891</v>
      </c>
      <c r="G943">
        <v>1.1097999999999999</v>
      </c>
      <c r="H943" s="411">
        <v>43704.638888888891</v>
      </c>
      <c r="I943">
        <v>1.1097999999999999</v>
      </c>
      <c r="J943" s="403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53">
        <v>0.61805555555474712</v>
      </c>
    </row>
    <row r="944" spans="1:15">
      <c r="A944" s="552">
        <v>943</v>
      </c>
      <c r="B944" s="552" t="s">
        <v>97</v>
      </c>
      <c r="C944" s="552">
        <v>1</v>
      </c>
      <c r="D944">
        <v>0.01</v>
      </c>
      <c r="E944">
        <v>0.01</v>
      </c>
      <c r="F944" s="411">
        <v>43705.443749999999</v>
      </c>
      <c r="G944">
        <v>1.1089</v>
      </c>
      <c r="H944" s="411">
        <v>43705.443749999999</v>
      </c>
      <c r="I944">
        <v>1.1089</v>
      </c>
      <c r="J944" s="403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53">
        <v>0.18263888888759539</v>
      </c>
    </row>
    <row r="945" spans="1:15">
      <c r="A945" s="552">
        <v>944</v>
      </c>
      <c r="B945" s="552" t="s">
        <v>97</v>
      </c>
      <c r="C945" s="552">
        <v>1</v>
      </c>
      <c r="D945">
        <v>0.01</v>
      </c>
      <c r="E945">
        <v>0.01</v>
      </c>
      <c r="F945" s="411">
        <v>43705.630555555559</v>
      </c>
      <c r="G945">
        <v>1.1079000000000001</v>
      </c>
      <c r="H945" s="411">
        <v>43705.630555555559</v>
      </c>
      <c r="I945">
        <v>1.1079000000000001</v>
      </c>
      <c r="J945" s="403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53">
        <v>1.0034722222189885</v>
      </c>
    </row>
    <row r="946" spans="1:15">
      <c r="A946" s="552">
        <v>945</v>
      </c>
      <c r="B946" s="552" t="s">
        <v>97</v>
      </c>
      <c r="C946" s="552">
        <v>2</v>
      </c>
      <c r="D946">
        <v>0.01</v>
      </c>
      <c r="E946">
        <v>0.02</v>
      </c>
      <c r="F946" s="411">
        <v>43706.665277777778</v>
      </c>
      <c r="G946">
        <v>1.1061000000000001</v>
      </c>
      <c r="H946" s="411">
        <v>43706.692361111112</v>
      </c>
      <c r="I946">
        <v>1.1073999999999999</v>
      </c>
      <c r="J946" s="403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53">
        <v>7.9166666662786156E-2</v>
      </c>
    </row>
    <row r="947" spans="1:15">
      <c r="A947" s="552">
        <v>946</v>
      </c>
      <c r="B947" s="552" t="s">
        <v>97</v>
      </c>
      <c r="C947" s="552">
        <v>1</v>
      </c>
      <c r="D947">
        <v>0.01</v>
      </c>
      <c r="E947">
        <v>0.01</v>
      </c>
      <c r="F947" s="411">
        <v>43707.359027777777</v>
      </c>
      <c r="G947">
        <v>1.1037999999999999</v>
      </c>
      <c r="H947" s="411">
        <v>43707.359027777777</v>
      </c>
      <c r="I947">
        <v>1.1037999999999999</v>
      </c>
      <c r="J947" s="403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53">
        <v>0.34652777777955635</v>
      </c>
    </row>
    <row r="948" spans="1:15">
      <c r="A948" s="552">
        <v>947</v>
      </c>
      <c r="B948" s="552" t="s">
        <v>97</v>
      </c>
      <c r="C948" s="552">
        <v>1</v>
      </c>
      <c r="D948">
        <v>0.01</v>
      </c>
      <c r="E948">
        <v>0.01</v>
      </c>
      <c r="F948" s="411">
        <v>43707.71597222222</v>
      </c>
      <c r="G948">
        <v>1.0998000000000001</v>
      </c>
      <c r="H948" s="411">
        <v>43707.71597222222</v>
      </c>
      <c r="I948">
        <v>1.0998000000000001</v>
      </c>
      <c r="J948" s="403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53">
        <v>1.8055555556202307E-2</v>
      </c>
    </row>
    <row r="949" spans="1:15">
      <c r="A949" s="552">
        <v>948</v>
      </c>
      <c r="B949" s="552" t="s">
        <v>97</v>
      </c>
      <c r="C949" s="552">
        <v>1</v>
      </c>
      <c r="D949">
        <v>0.01</v>
      </c>
      <c r="E949">
        <v>0.01</v>
      </c>
      <c r="F949" s="411">
        <v>43707.752083333333</v>
      </c>
      <c r="G949">
        <v>1.0991</v>
      </c>
      <c r="H949" s="411">
        <v>43707.752083333333</v>
      </c>
      <c r="I949">
        <v>1.0991</v>
      </c>
      <c r="J949" s="403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53">
        <v>4.3749999997089617E-2</v>
      </c>
    </row>
    <row r="950" spans="1:15">
      <c r="A950" s="552">
        <v>949</v>
      </c>
      <c r="B950" s="552" t="s">
        <v>97</v>
      </c>
      <c r="C950" s="552">
        <v>1</v>
      </c>
      <c r="D950">
        <v>0.01</v>
      </c>
      <c r="E950">
        <v>0.01</v>
      </c>
      <c r="F950" s="411">
        <v>43707.8</v>
      </c>
      <c r="G950">
        <v>1.0979000000000001</v>
      </c>
      <c r="H950" s="411">
        <v>43707.8</v>
      </c>
      <c r="I950">
        <v>1.0979000000000001</v>
      </c>
      <c r="J950" s="403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53">
        <v>1.0416666664241347E-2</v>
      </c>
    </row>
    <row r="951" spans="1:15">
      <c r="A951" s="552">
        <v>950</v>
      </c>
      <c r="B951" s="552" t="s">
        <v>97</v>
      </c>
      <c r="C951" s="552">
        <v>2</v>
      </c>
      <c r="D951">
        <v>0.01</v>
      </c>
      <c r="E951">
        <v>0.02</v>
      </c>
      <c r="F951" s="411">
        <v>43707.871527777781</v>
      </c>
      <c r="G951">
        <v>1.0976999999999999</v>
      </c>
      <c r="H951" s="411">
        <v>43707.915277777778</v>
      </c>
      <c r="I951">
        <v>1.0989</v>
      </c>
      <c r="J951" s="403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53">
        <v>0.58333333332848269</v>
      </c>
    </row>
    <row r="952" spans="1:15">
      <c r="A952" s="552">
        <v>951</v>
      </c>
      <c r="B952" s="552" t="s">
        <v>97</v>
      </c>
      <c r="C952" s="552">
        <v>1</v>
      </c>
      <c r="D952">
        <v>0.01</v>
      </c>
      <c r="E952">
        <v>0.01</v>
      </c>
      <c r="F952" s="411">
        <v>43711.37777777778</v>
      </c>
      <c r="G952">
        <v>1.0941000000000001</v>
      </c>
      <c r="H952" s="411">
        <v>43711.37777777778</v>
      </c>
      <c r="I952">
        <v>1.0941000000000001</v>
      </c>
      <c r="J952" s="403">
        <v>43711.522222222222</v>
      </c>
      <c r="K952">
        <v>1.0929</v>
      </c>
      <c r="L952">
        <v>0</v>
      </c>
      <c r="M952">
        <v>12</v>
      </c>
      <c r="N952">
        <v>1.2</v>
      </c>
      <c r="O952" s="553">
        <v>0.1444444444423425</v>
      </c>
    </row>
    <row r="953" spans="1:15">
      <c r="A953" s="552">
        <v>952</v>
      </c>
      <c r="B953" s="552" t="s">
        <v>97</v>
      </c>
      <c r="C953" s="552">
        <v>9</v>
      </c>
      <c r="D953">
        <v>0.13</v>
      </c>
      <c r="E953">
        <v>0.4</v>
      </c>
      <c r="F953" s="411">
        <v>43711.540972222225</v>
      </c>
      <c r="G953">
        <v>1.0936999999999999</v>
      </c>
      <c r="H953" s="411">
        <v>43713.663888888892</v>
      </c>
      <c r="I953">
        <v>1.1079000000000001</v>
      </c>
      <c r="J953" s="403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53">
        <v>3.5756944444437977</v>
      </c>
    </row>
    <row r="954" spans="1:15">
      <c r="A954" s="552">
        <v>953</v>
      </c>
      <c r="B954" s="552" t="s">
        <v>96</v>
      </c>
      <c r="C954" s="552">
        <v>1</v>
      </c>
      <c r="D954">
        <v>0.01</v>
      </c>
      <c r="E954">
        <v>0.01</v>
      </c>
      <c r="F954" s="411">
        <v>43712.545138888891</v>
      </c>
      <c r="G954">
        <v>1.1016999999999999</v>
      </c>
      <c r="H954" s="411">
        <v>43712.545138888891</v>
      </c>
      <c r="I954">
        <v>1.1016999999999999</v>
      </c>
      <c r="J954" s="403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53">
        <v>0.13680555555038154</v>
      </c>
    </row>
    <row r="955" spans="1:15">
      <c r="A955" s="552">
        <v>954</v>
      </c>
      <c r="B955" s="552" t="s">
        <v>96</v>
      </c>
      <c r="C955" s="552">
        <v>2</v>
      </c>
      <c r="D955">
        <v>0.01</v>
      </c>
      <c r="E955">
        <v>0.02</v>
      </c>
      <c r="F955" s="411">
        <v>43713.158333333333</v>
      </c>
      <c r="G955">
        <v>1.1032999999999999</v>
      </c>
      <c r="H955" s="411">
        <v>43713.361805555556</v>
      </c>
      <c r="I955">
        <v>1.1020000000000001</v>
      </c>
      <c r="J955" s="403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53">
        <v>0.24444444444816327</v>
      </c>
    </row>
    <row r="956" spans="1:15">
      <c r="A956" s="552">
        <v>955</v>
      </c>
      <c r="B956" s="552" t="s">
        <v>96</v>
      </c>
      <c r="C956" s="552">
        <v>1</v>
      </c>
      <c r="D956">
        <v>0.01</v>
      </c>
      <c r="E956">
        <v>0.01</v>
      </c>
      <c r="F956" s="411">
        <v>43713.438194444447</v>
      </c>
      <c r="G956">
        <v>1.1037999999999999</v>
      </c>
      <c r="H956" s="411">
        <v>43713.438194444447</v>
      </c>
      <c r="I956">
        <v>1.1037999999999999</v>
      </c>
      <c r="J956" s="403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53">
        <v>7.4305555550381541E-2</v>
      </c>
    </row>
    <row r="957" spans="1:15">
      <c r="A957" s="552">
        <v>956</v>
      </c>
      <c r="B957" s="552" t="s">
        <v>96</v>
      </c>
      <c r="C957" s="552">
        <v>1</v>
      </c>
      <c r="D957">
        <v>0.01</v>
      </c>
      <c r="E957">
        <v>0.01</v>
      </c>
      <c r="F957" s="411">
        <v>43713.588194444441</v>
      </c>
      <c r="G957">
        <v>1.1061000000000001</v>
      </c>
      <c r="H957" s="411">
        <v>43713.588194444441</v>
      </c>
      <c r="I957">
        <v>1.1061000000000001</v>
      </c>
      <c r="J957" s="403">
        <v>43713.643055555556</v>
      </c>
      <c r="K957">
        <v>1.1073</v>
      </c>
      <c r="L957">
        <v>0</v>
      </c>
      <c r="M957">
        <v>12</v>
      </c>
      <c r="N957">
        <v>1.2</v>
      </c>
      <c r="O957" s="553">
        <v>5.4861111115314998E-2</v>
      </c>
    </row>
    <row r="958" spans="1:15">
      <c r="A958" s="552">
        <v>957</v>
      </c>
      <c r="B958" s="552" t="s">
        <v>96</v>
      </c>
      <c r="C958" s="552">
        <v>4</v>
      </c>
      <c r="D958">
        <v>0.02</v>
      </c>
      <c r="E958">
        <v>0.05</v>
      </c>
      <c r="F958" s="411">
        <v>43713.672222222223</v>
      </c>
      <c r="G958">
        <v>1.1065</v>
      </c>
      <c r="H958" s="411">
        <v>43714.520138888889</v>
      </c>
      <c r="I958">
        <v>1.1025</v>
      </c>
      <c r="J958" s="403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53">
        <v>0.98333333332993789</v>
      </c>
    </row>
    <row r="959" spans="1:15">
      <c r="A959" s="552">
        <v>958</v>
      </c>
      <c r="B959" s="552" t="s">
        <v>96</v>
      </c>
      <c r="C959" s="552">
        <v>3</v>
      </c>
      <c r="D959">
        <v>0.01</v>
      </c>
      <c r="E959">
        <v>0.03</v>
      </c>
      <c r="F959" s="411">
        <v>43714.676388888889</v>
      </c>
      <c r="G959">
        <v>1.1046</v>
      </c>
      <c r="H959" s="411">
        <v>43717.117361111108</v>
      </c>
      <c r="I959">
        <v>1.1017999999999999</v>
      </c>
      <c r="J959" s="403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53">
        <v>0.93194444444088731</v>
      </c>
    </row>
    <row r="960" spans="1:15">
      <c r="A960" s="552">
        <v>959</v>
      </c>
      <c r="B960" s="552" t="s">
        <v>96</v>
      </c>
      <c r="C960" s="552">
        <v>1</v>
      </c>
      <c r="D960">
        <v>0.01</v>
      </c>
      <c r="E960">
        <v>0.01</v>
      </c>
      <c r="F960" s="411">
        <v>43717.617361111108</v>
      </c>
      <c r="G960">
        <v>1.1043000000000001</v>
      </c>
      <c r="H960" s="411">
        <v>43717.617361111108</v>
      </c>
      <c r="I960">
        <v>1.1043000000000001</v>
      </c>
      <c r="J960" s="403">
        <v>43717.665972222225</v>
      </c>
      <c r="K960">
        <v>1.1054999999999999</v>
      </c>
      <c r="L960">
        <v>0</v>
      </c>
      <c r="M960">
        <v>12</v>
      </c>
      <c r="N960">
        <v>1.2</v>
      </c>
      <c r="O960" s="553">
        <v>4.8611111116770189E-2</v>
      </c>
    </row>
    <row r="961" spans="1:15">
      <c r="A961" s="552">
        <v>960</v>
      </c>
      <c r="B961" s="552" t="s">
        <v>97</v>
      </c>
      <c r="C961" s="552">
        <v>2</v>
      </c>
      <c r="D961">
        <v>0.01</v>
      </c>
      <c r="E961">
        <v>0.02</v>
      </c>
      <c r="F961" s="411">
        <v>43717.619444444441</v>
      </c>
      <c r="G961">
        <v>1.1045</v>
      </c>
      <c r="H961" s="411">
        <v>43717.668749999997</v>
      </c>
      <c r="I961">
        <v>1.1057999999999999</v>
      </c>
      <c r="J961" s="403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53">
        <v>0.79236111111822538</v>
      </c>
    </row>
    <row r="962" spans="1:15">
      <c r="A962" s="552">
        <v>961</v>
      </c>
      <c r="B962" s="552" t="s">
        <v>96</v>
      </c>
      <c r="C962" s="552">
        <v>5</v>
      </c>
      <c r="D962">
        <v>0.03</v>
      </c>
      <c r="E962">
        <v>0.08</v>
      </c>
      <c r="F962" s="411">
        <v>43717.682638888888</v>
      </c>
      <c r="G962">
        <v>1.1055999999999999</v>
      </c>
      <c r="H962" s="411">
        <v>43719.580555555556</v>
      </c>
      <c r="I962">
        <v>1.0999000000000001</v>
      </c>
      <c r="J962" s="403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53">
        <v>2.890277777776646</v>
      </c>
    </row>
    <row r="963" spans="1:15">
      <c r="A963" s="552">
        <v>962</v>
      </c>
      <c r="B963" s="552" t="s">
        <v>97</v>
      </c>
      <c r="C963" s="552">
        <v>2</v>
      </c>
      <c r="D963">
        <v>0.01</v>
      </c>
      <c r="E963">
        <v>0.02</v>
      </c>
      <c r="F963" s="411">
        <v>43718.543055555558</v>
      </c>
      <c r="G963">
        <v>1.1039000000000001</v>
      </c>
      <c r="H963" s="411">
        <v>43719.092361111114</v>
      </c>
      <c r="I963">
        <v>1.1052</v>
      </c>
      <c r="J963" s="403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53">
        <v>0.87361111110658385</v>
      </c>
    </row>
    <row r="964" spans="1:15">
      <c r="A964" s="552">
        <v>963</v>
      </c>
      <c r="B964" s="552" t="s">
        <v>97</v>
      </c>
      <c r="C964" s="552">
        <v>1</v>
      </c>
      <c r="D964">
        <v>0.01</v>
      </c>
      <c r="E964">
        <v>0.01</v>
      </c>
      <c r="F964" s="411">
        <v>43719.447222222225</v>
      </c>
      <c r="G964">
        <v>1.1028</v>
      </c>
      <c r="H964" s="411">
        <v>43719.447222222225</v>
      </c>
      <c r="I964">
        <v>1.1028</v>
      </c>
      <c r="J964" s="403">
        <v>43719.520833333336</v>
      </c>
      <c r="K964">
        <v>1.1015999999999999</v>
      </c>
      <c r="L964">
        <v>0</v>
      </c>
      <c r="M964">
        <v>12</v>
      </c>
      <c r="N964">
        <v>1.2</v>
      </c>
      <c r="O964" s="553">
        <v>7.3611111110949423E-2</v>
      </c>
    </row>
    <row r="965" spans="1:15">
      <c r="A965" s="552">
        <v>964</v>
      </c>
      <c r="B965" s="552" t="s">
        <v>97</v>
      </c>
      <c r="C965" s="552">
        <v>4</v>
      </c>
      <c r="D965">
        <v>0.02</v>
      </c>
      <c r="E965">
        <v>0.05</v>
      </c>
      <c r="F965" s="411">
        <v>43719.694444444445</v>
      </c>
      <c r="G965">
        <v>1.099</v>
      </c>
      <c r="H965" s="411">
        <v>43720.432638888888</v>
      </c>
      <c r="I965">
        <v>1.103</v>
      </c>
      <c r="J965" s="403">
        <v>43720.574999999997</v>
      </c>
      <c r="K965">
        <v>1.1000000000000001</v>
      </c>
      <c r="L965">
        <v>40</v>
      </c>
      <c r="M965">
        <v>30</v>
      </c>
      <c r="N965">
        <v>6.9</v>
      </c>
      <c r="O965" s="553">
        <v>0.88055555555183673</v>
      </c>
    </row>
    <row r="966" spans="1:15">
      <c r="A966" s="552">
        <v>965</v>
      </c>
      <c r="B966" s="552" t="s">
        <v>97</v>
      </c>
      <c r="C966" s="552">
        <v>1</v>
      </c>
      <c r="D966">
        <v>0.01</v>
      </c>
      <c r="E966">
        <v>0.01</v>
      </c>
      <c r="F966" s="411">
        <v>43720.588888888888</v>
      </c>
      <c r="G966">
        <v>1.0960000000000001</v>
      </c>
      <c r="H966" s="411">
        <v>43720.588888888888</v>
      </c>
      <c r="I966">
        <v>1.0960000000000001</v>
      </c>
      <c r="J966" s="403">
        <v>43720.606944444444</v>
      </c>
      <c r="K966">
        <v>1.0948</v>
      </c>
      <c r="L966">
        <v>0</v>
      </c>
      <c r="M966">
        <v>12</v>
      </c>
      <c r="N966">
        <v>1.2</v>
      </c>
      <c r="O966" s="553">
        <v>1.8055555556202307E-2</v>
      </c>
    </row>
    <row r="967" spans="1:15">
      <c r="A967" s="552">
        <v>966</v>
      </c>
      <c r="B967" s="552" t="s">
        <v>96</v>
      </c>
      <c r="C967" s="552">
        <v>3</v>
      </c>
      <c r="D967">
        <v>0.01</v>
      </c>
      <c r="E967">
        <v>0.03</v>
      </c>
      <c r="F967" s="411">
        <v>43720.605555555558</v>
      </c>
      <c r="G967">
        <v>1.0964</v>
      </c>
      <c r="H967" s="411">
        <v>43720.611111111109</v>
      </c>
      <c r="I967">
        <v>1.0936999999999999</v>
      </c>
      <c r="J967" s="403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53">
        <v>2.9166666667151731E-2</v>
      </c>
    </row>
    <row r="968" spans="1:15">
      <c r="A968" s="552">
        <v>967</v>
      </c>
      <c r="B968" s="552" t="s">
        <v>97</v>
      </c>
      <c r="C968" s="552">
        <v>9</v>
      </c>
      <c r="D968">
        <v>0.13</v>
      </c>
      <c r="E968">
        <v>0.4</v>
      </c>
      <c r="F968" s="411">
        <v>43720.618750000001</v>
      </c>
      <c r="G968">
        <v>1.0939000000000001</v>
      </c>
      <c r="H968" s="411">
        <v>43720.801388888889</v>
      </c>
      <c r="I968">
        <v>1.1082000000000001</v>
      </c>
      <c r="J968" s="403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53">
        <v>2.0104166666642413</v>
      </c>
    </row>
    <row r="969" spans="1:15">
      <c r="A969" s="552">
        <v>968</v>
      </c>
      <c r="B969" s="552" t="s">
        <v>96</v>
      </c>
      <c r="C969" s="552">
        <v>1</v>
      </c>
      <c r="D969">
        <v>0.01</v>
      </c>
      <c r="E969">
        <v>0.01</v>
      </c>
      <c r="F969" s="411">
        <v>43720.638888888891</v>
      </c>
      <c r="G969">
        <v>1.0968</v>
      </c>
      <c r="H969" s="411">
        <v>43720.638888888891</v>
      </c>
      <c r="I969">
        <v>1.0968</v>
      </c>
      <c r="J969" s="403">
        <v>43720.642361111109</v>
      </c>
      <c r="K969">
        <v>1.0982000000000001</v>
      </c>
      <c r="L969">
        <v>0</v>
      </c>
      <c r="M969">
        <v>14</v>
      </c>
      <c r="N969">
        <v>1.4</v>
      </c>
      <c r="O969" s="553">
        <v>3.4722222189884633E-3</v>
      </c>
    </row>
    <row r="970" spans="1:15">
      <c r="A970" s="552">
        <v>969</v>
      </c>
      <c r="B970" s="552" t="s">
        <v>96</v>
      </c>
      <c r="C970" s="552">
        <v>1</v>
      </c>
      <c r="D970">
        <v>0.01</v>
      </c>
      <c r="E970">
        <v>0.01</v>
      </c>
      <c r="F970" s="411">
        <v>43720.645138888889</v>
      </c>
      <c r="G970">
        <v>1.0980000000000001</v>
      </c>
      <c r="H970" s="411">
        <v>43720.645138888889</v>
      </c>
      <c r="I970">
        <v>1.0980000000000001</v>
      </c>
      <c r="J970" s="403">
        <v>43720.651388888888</v>
      </c>
      <c r="K970">
        <v>1.0992</v>
      </c>
      <c r="L970">
        <v>0</v>
      </c>
      <c r="M970">
        <v>12</v>
      </c>
      <c r="N970">
        <v>1.2</v>
      </c>
      <c r="O970" s="553">
        <v>6.2499999985448085E-3</v>
      </c>
    </row>
    <row r="971" spans="1:15">
      <c r="A971" s="552">
        <v>970</v>
      </c>
      <c r="B971" s="552" t="s">
        <v>96</v>
      </c>
      <c r="C971" s="552">
        <v>3</v>
      </c>
      <c r="D971">
        <v>0.01</v>
      </c>
      <c r="E971">
        <v>0.03</v>
      </c>
      <c r="F971" s="411">
        <v>43720.699305555558</v>
      </c>
      <c r="G971">
        <v>1.1055999999999999</v>
      </c>
      <c r="H971" s="411">
        <v>43720.709722222222</v>
      </c>
      <c r="I971">
        <v>1.103</v>
      </c>
      <c r="J971" s="403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53">
        <v>4.0277777778101154E-2</v>
      </c>
    </row>
    <row r="972" spans="1:15">
      <c r="A972" s="552">
        <v>971</v>
      </c>
      <c r="B972" s="552" t="s">
        <v>96</v>
      </c>
      <c r="C972" s="552">
        <v>1</v>
      </c>
      <c r="D972">
        <v>0.01</v>
      </c>
      <c r="E972">
        <v>0.01</v>
      </c>
      <c r="F972" s="411">
        <v>43720.752083333333</v>
      </c>
      <c r="G972">
        <v>1.1065</v>
      </c>
      <c r="H972" s="411">
        <v>43720.752083333333</v>
      </c>
      <c r="I972">
        <v>1.1065</v>
      </c>
      <c r="J972" s="403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53">
        <v>4.4444444443797693E-2</v>
      </c>
    </row>
    <row r="973" spans="1:15">
      <c r="A973" s="552">
        <v>972</v>
      </c>
      <c r="B973" s="552" t="s">
        <v>96</v>
      </c>
      <c r="C973" s="552">
        <v>2</v>
      </c>
      <c r="D973">
        <v>0.01</v>
      </c>
      <c r="E973">
        <v>0.02</v>
      </c>
      <c r="F973" s="411">
        <v>43720.806944444441</v>
      </c>
      <c r="G973">
        <v>1.1074999999999999</v>
      </c>
      <c r="H973" s="411">
        <v>43721.027083333334</v>
      </c>
      <c r="I973">
        <v>1.1062000000000001</v>
      </c>
      <c r="J973" s="403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53">
        <v>0.54097222222480923</v>
      </c>
    </row>
    <row r="974" spans="1:15">
      <c r="A974" s="552">
        <v>973</v>
      </c>
      <c r="B974" s="552" t="s">
        <v>96</v>
      </c>
      <c r="C974" s="552">
        <v>1</v>
      </c>
      <c r="D974">
        <v>0.01</v>
      </c>
      <c r="E974">
        <v>0.01</v>
      </c>
      <c r="F974" s="411">
        <v>43721.35833333333</v>
      </c>
      <c r="G974">
        <v>1.1087</v>
      </c>
      <c r="H974" s="411">
        <v>43721.35833333333</v>
      </c>
      <c r="I974">
        <v>1.1087</v>
      </c>
      <c r="J974" s="403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53">
        <v>1.8750000002910383E-2</v>
      </c>
    </row>
    <row r="975" spans="1:15">
      <c r="A975" s="552">
        <v>974</v>
      </c>
      <c r="B975" s="552" t="s">
        <v>96</v>
      </c>
      <c r="C975" s="552">
        <v>2</v>
      </c>
      <c r="D975">
        <v>0.01</v>
      </c>
      <c r="E975">
        <v>0.02</v>
      </c>
      <c r="F975" s="411">
        <v>43721.402083333334</v>
      </c>
      <c r="G975">
        <v>1.1099000000000001</v>
      </c>
      <c r="H975" s="411">
        <v>43721.418749999997</v>
      </c>
      <c r="I975">
        <v>1.1087</v>
      </c>
      <c r="J975" s="403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53">
        <v>0.10486111111094942</v>
      </c>
    </row>
    <row r="976" spans="1:15">
      <c r="A976" s="552">
        <v>975</v>
      </c>
      <c r="B976" s="552" t="s">
        <v>96</v>
      </c>
      <c r="C976" s="552">
        <v>7</v>
      </c>
      <c r="D976">
        <v>0.06</v>
      </c>
      <c r="E976">
        <v>0.18</v>
      </c>
      <c r="F976" s="411">
        <v>43721.59652777778</v>
      </c>
      <c r="G976">
        <v>1.1092</v>
      </c>
      <c r="H976" s="411">
        <v>43724.70416666667</v>
      </c>
      <c r="I976">
        <v>1.1001000000000001</v>
      </c>
      <c r="J976" s="403">
        <v>43725.700694444444</v>
      </c>
      <c r="K976">
        <v>1.1048</v>
      </c>
      <c r="L976">
        <v>91</v>
      </c>
      <c r="M976">
        <v>47</v>
      </c>
      <c r="N976">
        <v>30.02</v>
      </c>
      <c r="O976" s="553">
        <v>2.1041666666642413</v>
      </c>
    </row>
    <row r="977" spans="1:15">
      <c r="A977" s="552">
        <v>976</v>
      </c>
      <c r="B977" s="552" t="s">
        <v>97</v>
      </c>
      <c r="C977" s="552">
        <v>6</v>
      </c>
      <c r="D977">
        <v>0.04</v>
      </c>
      <c r="E977">
        <v>0.12</v>
      </c>
      <c r="F977" s="411">
        <v>43724.713194444441</v>
      </c>
      <c r="G977">
        <v>1.1002000000000001</v>
      </c>
      <c r="H977" s="411">
        <v>43725.931250000001</v>
      </c>
      <c r="I977">
        <v>1.1073999999999999</v>
      </c>
      <c r="J977" s="403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53">
        <v>2.1291666666729725</v>
      </c>
    </row>
    <row r="978" spans="1:15">
      <c r="A978" s="552">
        <v>977</v>
      </c>
      <c r="B978" s="552" t="s">
        <v>96</v>
      </c>
      <c r="C978" s="552">
        <v>1</v>
      </c>
      <c r="D978">
        <v>0.01</v>
      </c>
      <c r="E978">
        <v>0.01</v>
      </c>
      <c r="F978" s="411">
        <v>43726.377083333333</v>
      </c>
      <c r="G978">
        <v>1.1053999999999999</v>
      </c>
      <c r="H978" s="411">
        <v>43726.377083333333</v>
      </c>
      <c r="I978">
        <v>1.1053999999999999</v>
      </c>
      <c r="J978" s="403">
        <v>43726.382638888892</v>
      </c>
      <c r="K978">
        <v>1.1066</v>
      </c>
      <c r="L978">
        <v>0</v>
      </c>
      <c r="M978">
        <v>12</v>
      </c>
      <c r="N978">
        <v>1.2</v>
      </c>
      <c r="O978" s="553">
        <v>5.5555555591126904E-3</v>
      </c>
    </row>
    <row r="979" spans="1:15">
      <c r="A979" s="552">
        <v>978</v>
      </c>
      <c r="B979" s="552" t="s">
        <v>96</v>
      </c>
      <c r="C979" s="552">
        <v>2</v>
      </c>
      <c r="D979">
        <v>0.01</v>
      </c>
      <c r="E979">
        <v>0.02</v>
      </c>
      <c r="F979" s="411">
        <v>43726.390277777777</v>
      </c>
      <c r="G979">
        <v>1.1059000000000001</v>
      </c>
      <c r="H979" s="411">
        <v>43726.443055555559</v>
      </c>
      <c r="I979">
        <v>1.1047</v>
      </c>
      <c r="J979" s="403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53">
        <v>0.31388888889341615</v>
      </c>
    </row>
    <row r="980" spans="1:15">
      <c r="A980" s="552">
        <v>979</v>
      </c>
      <c r="B980" s="552" t="s">
        <v>96</v>
      </c>
      <c r="C980" s="552">
        <v>3</v>
      </c>
      <c r="D980">
        <v>0.01</v>
      </c>
      <c r="E980">
        <v>0.03</v>
      </c>
      <c r="F980" s="411">
        <v>43726.707638888889</v>
      </c>
      <c r="G980">
        <v>1.1057999999999999</v>
      </c>
      <c r="H980" s="411">
        <v>43726.863194444442</v>
      </c>
      <c r="I980">
        <v>1.1024</v>
      </c>
      <c r="J980" s="403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53">
        <v>0.71180555555474712</v>
      </c>
    </row>
    <row r="981" spans="1:15">
      <c r="A981" s="552">
        <v>980</v>
      </c>
      <c r="B981" s="552" t="s">
        <v>97</v>
      </c>
      <c r="C981" s="552">
        <v>1</v>
      </c>
      <c r="D981">
        <v>0.01</v>
      </c>
      <c r="E981">
        <v>0.01</v>
      </c>
      <c r="F981" s="411">
        <v>43726.85</v>
      </c>
      <c r="G981">
        <v>1.1035999999999999</v>
      </c>
      <c r="H981" s="411">
        <v>43726.85</v>
      </c>
      <c r="I981">
        <v>1.1035999999999999</v>
      </c>
      <c r="J981" s="403">
        <v>43726.863194444442</v>
      </c>
      <c r="K981">
        <v>1.1024</v>
      </c>
      <c r="L981">
        <v>0</v>
      </c>
      <c r="M981">
        <v>12</v>
      </c>
      <c r="N981">
        <v>1.2</v>
      </c>
      <c r="O981" s="553">
        <v>1.3194444443797693E-2</v>
      </c>
    </row>
    <row r="982" spans="1:15">
      <c r="A982" s="552">
        <v>981</v>
      </c>
      <c r="B982" s="552" t="s">
        <v>97</v>
      </c>
      <c r="C982" s="552">
        <v>4</v>
      </c>
      <c r="D982">
        <v>0.02</v>
      </c>
      <c r="E982">
        <v>0.05</v>
      </c>
      <c r="F982" s="411">
        <v>43726.897916666669</v>
      </c>
      <c r="G982">
        <v>1.1022000000000001</v>
      </c>
      <c r="H982" s="411">
        <v>43727.420138888891</v>
      </c>
      <c r="I982">
        <v>1.1062000000000001</v>
      </c>
      <c r="J982" s="403">
        <v>43728.570833333331</v>
      </c>
      <c r="K982">
        <v>1.1032</v>
      </c>
      <c r="L982">
        <v>40</v>
      </c>
      <c r="M982">
        <v>30</v>
      </c>
      <c r="N982">
        <v>7.09</v>
      </c>
      <c r="O982" s="553">
        <v>1.6729166666627862</v>
      </c>
    </row>
    <row r="983" spans="1:15">
      <c r="A983" s="552">
        <v>982</v>
      </c>
      <c r="B983" s="552" t="s">
        <v>96</v>
      </c>
      <c r="C983" s="552">
        <v>1</v>
      </c>
      <c r="D983">
        <v>0.01</v>
      </c>
      <c r="E983">
        <v>0.01</v>
      </c>
      <c r="F983" s="411">
        <v>43727.467361111114</v>
      </c>
      <c r="G983">
        <v>1.1059000000000001</v>
      </c>
      <c r="H983" s="411">
        <v>43727.467361111114</v>
      </c>
      <c r="I983">
        <v>1.1059000000000001</v>
      </c>
      <c r="J983" s="403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53">
        <v>9.4444444439432118E-2</v>
      </c>
    </row>
    <row r="984" spans="1:15">
      <c r="A984" s="552">
        <v>983</v>
      </c>
      <c r="B984" s="552" t="s">
        <v>96</v>
      </c>
      <c r="C984" s="552">
        <v>2</v>
      </c>
      <c r="D984">
        <v>0.01</v>
      </c>
      <c r="E984">
        <v>0.02</v>
      </c>
      <c r="F984" s="411">
        <v>43727.668749999997</v>
      </c>
      <c r="G984">
        <v>1.1057999999999999</v>
      </c>
      <c r="H984" s="411">
        <v>43727.737500000003</v>
      </c>
      <c r="I984">
        <v>1.1045</v>
      </c>
      <c r="J984" s="403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53">
        <v>0.71527777778101154</v>
      </c>
    </row>
    <row r="985" spans="1:15">
      <c r="A985" s="552">
        <v>984</v>
      </c>
      <c r="B985" s="552" t="s">
        <v>97</v>
      </c>
      <c r="C985" s="552">
        <v>1</v>
      </c>
      <c r="D985">
        <v>0.01</v>
      </c>
      <c r="E985">
        <v>0.01</v>
      </c>
      <c r="F985" s="411">
        <v>43728.622916666667</v>
      </c>
      <c r="G985">
        <v>1.1021000000000001</v>
      </c>
      <c r="H985" s="411">
        <v>43728.622916666667</v>
      </c>
      <c r="I985">
        <v>1.1021000000000001</v>
      </c>
      <c r="J985" s="403">
        <v>43728.679861111108</v>
      </c>
      <c r="K985">
        <v>1.1009</v>
      </c>
      <c r="L985">
        <v>0</v>
      </c>
      <c r="M985">
        <v>12</v>
      </c>
      <c r="N985">
        <v>1.2</v>
      </c>
      <c r="O985" s="553">
        <v>5.694444444088731E-2</v>
      </c>
    </row>
    <row r="986" spans="1:15">
      <c r="A986" s="552">
        <v>985</v>
      </c>
      <c r="B986" s="552" t="s">
        <v>97</v>
      </c>
      <c r="C986" s="552">
        <v>1</v>
      </c>
      <c r="D986">
        <v>0.01</v>
      </c>
      <c r="E986">
        <v>0.01</v>
      </c>
      <c r="F986" s="411">
        <v>43728.699305555558</v>
      </c>
      <c r="G986">
        <v>1.101</v>
      </c>
      <c r="H986" s="411">
        <v>43728.699305555558</v>
      </c>
      <c r="I986">
        <v>1.101</v>
      </c>
      <c r="J986" s="403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53">
        <v>3.8194444445252884E-2</v>
      </c>
    </row>
    <row r="987" spans="1:15">
      <c r="A987" s="552">
        <v>986</v>
      </c>
      <c r="B987" s="552" t="s">
        <v>97</v>
      </c>
      <c r="C987" s="552">
        <v>2</v>
      </c>
      <c r="D987">
        <v>0.01</v>
      </c>
      <c r="E987">
        <v>0.02</v>
      </c>
      <c r="F987" s="411">
        <v>43728.740972222222</v>
      </c>
      <c r="G987">
        <v>1.1001000000000001</v>
      </c>
      <c r="H987" s="411">
        <v>43728.802083333336</v>
      </c>
      <c r="I987">
        <v>1.1013999999999999</v>
      </c>
      <c r="J987" s="403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53">
        <v>0.65486111111385981</v>
      </c>
    </row>
  </sheetData>
  <autoFilter ref="A1:O1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"/>
  <dimension ref="A1:J288"/>
  <sheetViews>
    <sheetView workbookViewId="0">
      <selection activeCell="B1" sqref="B1:B1048576"/>
    </sheetView>
  </sheetViews>
  <sheetFormatPr defaultRowHeight="12.75"/>
  <cols>
    <col min="1" max="1" width="4" bestFit="1" customWidth="1"/>
    <col min="2" max="2" width="15.42578125" style="622" bestFit="1" customWidth="1"/>
    <col min="3" max="3" width="11.7109375" style="405" bestFit="1" customWidth="1"/>
    <col min="4" max="4" width="7.5703125" style="384" bestFit="1" customWidth="1"/>
    <col min="5" max="5" width="6.85546875" bestFit="1" customWidth="1"/>
    <col min="6" max="6" width="8" bestFit="1" customWidth="1"/>
    <col min="7" max="7" width="5" style="384" bestFit="1" customWidth="1"/>
    <col min="8" max="8" width="8" bestFit="1" customWidth="1"/>
    <col min="9" max="9" width="8.5703125" bestFit="1" customWidth="1"/>
    <col min="10" max="10" width="7.5703125" style="384" bestFit="1" customWidth="1"/>
  </cols>
  <sheetData>
    <row r="1" spans="1:10">
      <c r="A1" t="s">
        <v>1972</v>
      </c>
      <c r="B1" s="622" t="s">
        <v>1973</v>
      </c>
      <c r="C1" s="405" t="s">
        <v>225</v>
      </c>
      <c r="D1" s="384" t="s">
        <v>9</v>
      </c>
      <c r="E1" t="s">
        <v>1974</v>
      </c>
      <c r="F1" t="s">
        <v>1975</v>
      </c>
      <c r="G1" s="384" t="s">
        <v>214</v>
      </c>
      <c r="H1" t="s">
        <v>215</v>
      </c>
      <c r="I1" t="s">
        <v>88</v>
      </c>
      <c r="J1" s="384" t="s">
        <v>1976</v>
      </c>
    </row>
    <row r="2" spans="1:10">
      <c r="A2">
        <v>1</v>
      </c>
      <c r="B2" s="622">
        <v>43846.947916666664</v>
      </c>
      <c r="C2" s="405" t="s">
        <v>97</v>
      </c>
      <c r="D2" s="384">
        <v>1</v>
      </c>
      <c r="E2">
        <v>0.01</v>
      </c>
      <c r="F2">
        <v>1.11368</v>
      </c>
      <c r="G2" s="384">
        <v>0</v>
      </c>
      <c r="H2">
        <v>0</v>
      </c>
    </row>
    <row r="3" spans="1:10">
      <c r="A3">
        <v>2</v>
      </c>
      <c r="B3" s="622">
        <v>43846.947916666664</v>
      </c>
      <c r="C3" s="405" t="s">
        <v>2001</v>
      </c>
      <c r="D3" s="384">
        <v>1</v>
      </c>
      <c r="E3">
        <v>0.01</v>
      </c>
      <c r="F3">
        <v>1.11368</v>
      </c>
      <c r="G3" s="384">
        <v>0</v>
      </c>
      <c r="H3">
        <v>1.11338</v>
      </c>
    </row>
    <row r="4" spans="1:10">
      <c r="A4">
        <v>5</v>
      </c>
      <c r="B4" s="622">
        <v>43847.188194444447</v>
      </c>
      <c r="C4" s="405" t="s">
        <v>2001</v>
      </c>
      <c r="D4" s="384">
        <v>1</v>
      </c>
      <c r="E4">
        <v>0.01</v>
      </c>
      <c r="F4">
        <v>1.11368</v>
      </c>
      <c r="G4" s="384">
        <v>0</v>
      </c>
      <c r="H4">
        <v>1.11372</v>
      </c>
    </row>
    <row r="5" spans="1:10">
      <c r="A5">
        <v>6</v>
      </c>
      <c r="B5" s="622">
        <v>43847.206944444442</v>
      </c>
      <c r="C5" s="405" t="s">
        <v>1977</v>
      </c>
      <c r="D5" s="384">
        <v>1</v>
      </c>
      <c r="E5">
        <v>0.01</v>
      </c>
      <c r="F5">
        <v>1.11372</v>
      </c>
      <c r="G5" s="384">
        <v>0</v>
      </c>
      <c r="H5">
        <v>1.11372</v>
      </c>
      <c r="I5">
        <v>-0.15</v>
      </c>
      <c r="J5" s="384">
        <v>269.85000000000002</v>
      </c>
    </row>
    <row r="6" spans="1:10">
      <c r="A6">
        <v>3</v>
      </c>
      <c r="B6" s="622">
        <v>43847.188194444447</v>
      </c>
      <c r="C6" s="405" t="s">
        <v>97</v>
      </c>
      <c r="D6" s="384">
        <v>2</v>
      </c>
      <c r="E6">
        <v>0.02</v>
      </c>
      <c r="F6">
        <v>1.11419</v>
      </c>
      <c r="G6" s="384">
        <v>0</v>
      </c>
      <c r="H6">
        <v>0</v>
      </c>
    </row>
    <row r="7" spans="1:10">
      <c r="A7">
        <v>4</v>
      </c>
      <c r="B7" s="622">
        <v>43847.188194444447</v>
      </c>
      <c r="C7" s="405" t="s">
        <v>2001</v>
      </c>
      <c r="D7" s="384">
        <v>2</v>
      </c>
      <c r="E7">
        <v>0.02</v>
      </c>
      <c r="F7">
        <v>1.11419</v>
      </c>
      <c r="G7" s="384">
        <v>0</v>
      </c>
      <c r="H7">
        <v>1.11372</v>
      </c>
    </row>
    <row r="8" spans="1:10">
      <c r="A8">
        <v>7</v>
      </c>
      <c r="B8" s="622">
        <v>43847.206944444442</v>
      </c>
      <c r="C8" s="405" t="s">
        <v>1977</v>
      </c>
      <c r="D8" s="384">
        <v>2</v>
      </c>
      <c r="E8">
        <v>0.02</v>
      </c>
      <c r="F8">
        <v>1.11372</v>
      </c>
      <c r="G8" s="384">
        <v>0</v>
      </c>
      <c r="H8">
        <v>1.11372</v>
      </c>
      <c r="I8">
        <v>0.74</v>
      </c>
      <c r="J8" s="384">
        <v>270.58999999999997</v>
      </c>
    </row>
    <row r="9" spans="1:10">
      <c r="A9">
        <v>8</v>
      </c>
      <c r="B9" s="622">
        <v>43850.927083333336</v>
      </c>
      <c r="C9" s="405" t="s">
        <v>97</v>
      </c>
      <c r="D9" s="384">
        <v>3</v>
      </c>
      <c r="E9">
        <v>0.01</v>
      </c>
      <c r="F9">
        <v>1.10924</v>
      </c>
      <c r="G9" s="384">
        <v>0</v>
      </c>
      <c r="H9">
        <v>0</v>
      </c>
    </row>
    <row r="10" spans="1:10">
      <c r="A10">
        <v>9</v>
      </c>
      <c r="B10" s="622">
        <v>43850.927083333336</v>
      </c>
      <c r="C10" s="405" t="s">
        <v>2001</v>
      </c>
      <c r="D10" s="384">
        <v>3</v>
      </c>
      <c r="E10">
        <v>0.01</v>
      </c>
      <c r="F10">
        <v>1.10924</v>
      </c>
      <c r="G10" s="384">
        <v>0</v>
      </c>
      <c r="H10">
        <v>1.10894</v>
      </c>
    </row>
    <row r="11" spans="1:10">
      <c r="A11">
        <v>12</v>
      </c>
      <c r="B11" s="622">
        <v>43850.938888888886</v>
      </c>
      <c r="C11" s="405" t="s">
        <v>2001</v>
      </c>
      <c r="D11" s="384">
        <v>3</v>
      </c>
      <c r="E11">
        <v>0.01</v>
      </c>
      <c r="F11">
        <v>1.10924</v>
      </c>
      <c r="G11" s="384">
        <v>0</v>
      </c>
      <c r="H11">
        <v>1.1092900000000001</v>
      </c>
    </row>
    <row r="12" spans="1:10">
      <c r="A12">
        <v>13</v>
      </c>
      <c r="B12" s="622">
        <v>43851.10833333333</v>
      </c>
      <c r="C12" s="405" t="s">
        <v>1977</v>
      </c>
      <c r="D12" s="384">
        <v>3</v>
      </c>
      <c r="E12">
        <v>0.01</v>
      </c>
      <c r="F12">
        <v>1.1092900000000001</v>
      </c>
      <c r="G12" s="384">
        <v>0</v>
      </c>
      <c r="H12">
        <v>1.1092900000000001</v>
      </c>
      <c r="I12">
        <v>-0.16</v>
      </c>
      <c r="J12" s="384">
        <v>270.44</v>
      </c>
    </row>
    <row r="13" spans="1:10">
      <c r="A13">
        <v>10</v>
      </c>
      <c r="B13" s="622">
        <v>43850.938888888886</v>
      </c>
      <c r="C13" s="405" t="s">
        <v>97</v>
      </c>
      <c r="D13" s="384">
        <v>4</v>
      </c>
      <c r="E13">
        <v>0.02</v>
      </c>
      <c r="F13">
        <v>1.1097699999999999</v>
      </c>
      <c r="G13" s="384">
        <v>0</v>
      </c>
      <c r="H13">
        <v>0</v>
      </c>
    </row>
    <row r="14" spans="1:10">
      <c r="A14">
        <v>11</v>
      </c>
      <c r="B14" s="622">
        <v>43850.938888888886</v>
      </c>
      <c r="C14" s="405" t="s">
        <v>2001</v>
      </c>
      <c r="D14" s="384">
        <v>4</v>
      </c>
      <c r="E14">
        <v>0.02</v>
      </c>
      <c r="F14">
        <v>1.1097699999999999</v>
      </c>
      <c r="G14" s="384">
        <v>0</v>
      </c>
      <c r="H14">
        <v>1.1092900000000001</v>
      </c>
    </row>
    <row r="15" spans="1:10">
      <c r="A15">
        <v>14</v>
      </c>
      <c r="B15" s="622">
        <v>43851.10833333333</v>
      </c>
      <c r="C15" s="405" t="s">
        <v>1977</v>
      </c>
      <c r="D15" s="384">
        <v>4</v>
      </c>
      <c r="E15">
        <v>0.02</v>
      </c>
      <c r="F15">
        <v>1.1092900000000001</v>
      </c>
      <c r="G15" s="384">
        <v>0</v>
      </c>
      <c r="H15">
        <v>1.1092900000000001</v>
      </c>
      <c r="I15">
        <v>0.75</v>
      </c>
      <c r="J15" s="384">
        <v>271.18</v>
      </c>
    </row>
    <row r="16" spans="1:10">
      <c r="A16">
        <v>15</v>
      </c>
      <c r="B16" s="622">
        <v>43852.885416666664</v>
      </c>
      <c r="C16" s="405" t="s">
        <v>97</v>
      </c>
      <c r="D16" s="384">
        <v>5</v>
      </c>
      <c r="E16">
        <v>0.01</v>
      </c>
      <c r="F16">
        <v>1.1088199999999999</v>
      </c>
      <c r="G16" s="384">
        <v>0</v>
      </c>
      <c r="H16">
        <v>0</v>
      </c>
    </row>
    <row r="17" spans="1:10">
      <c r="A17">
        <v>16</v>
      </c>
      <c r="B17" s="622">
        <v>43852.885416666664</v>
      </c>
      <c r="C17" s="405" t="s">
        <v>2001</v>
      </c>
      <c r="D17" s="384">
        <v>5</v>
      </c>
      <c r="E17">
        <v>0.01</v>
      </c>
      <c r="F17">
        <v>1.1088199999999999</v>
      </c>
      <c r="G17" s="384">
        <v>0</v>
      </c>
      <c r="H17">
        <v>1.1085199999999999</v>
      </c>
    </row>
    <row r="18" spans="1:10">
      <c r="A18">
        <v>19</v>
      </c>
      <c r="B18" s="622">
        <v>43852.915277777778</v>
      </c>
      <c r="C18" s="405" t="s">
        <v>2001</v>
      </c>
      <c r="D18" s="384">
        <v>5</v>
      </c>
      <c r="E18">
        <v>0.01</v>
      </c>
      <c r="F18">
        <v>1.1088199999999999</v>
      </c>
      <c r="G18" s="384">
        <v>0</v>
      </c>
      <c r="H18">
        <v>1.1088499999999999</v>
      </c>
    </row>
    <row r="19" spans="1:10">
      <c r="A19">
        <v>20</v>
      </c>
      <c r="B19" s="622">
        <v>43853.120833333334</v>
      </c>
      <c r="C19" s="405" t="s">
        <v>1977</v>
      </c>
      <c r="D19" s="384">
        <v>5</v>
      </c>
      <c r="E19">
        <v>0.01</v>
      </c>
      <c r="F19">
        <v>1.1088499999999999</v>
      </c>
      <c r="G19" s="384">
        <v>0</v>
      </c>
      <c r="H19">
        <v>1.1088499999999999</v>
      </c>
      <c r="I19">
        <v>-0.15</v>
      </c>
      <c r="J19" s="384">
        <v>271.02999999999997</v>
      </c>
    </row>
    <row r="20" spans="1:10">
      <c r="A20">
        <v>17</v>
      </c>
      <c r="B20" s="622">
        <v>43852.915277777778</v>
      </c>
      <c r="C20" s="405" t="s">
        <v>97</v>
      </c>
      <c r="D20" s="384">
        <v>6</v>
      </c>
      <c r="E20">
        <v>0.02</v>
      </c>
      <c r="F20">
        <v>1.1093200000000001</v>
      </c>
      <c r="G20" s="384">
        <v>0</v>
      </c>
      <c r="H20">
        <v>0</v>
      </c>
    </row>
    <row r="21" spans="1:10">
      <c r="A21">
        <v>18</v>
      </c>
      <c r="B21" s="622">
        <v>43852.915277777778</v>
      </c>
      <c r="C21" s="405" t="s">
        <v>2001</v>
      </c>
      <c r="D21" s="384">
        <v>6</v>
      </c>
      <c r="E21">
        <v>0.02</v>
      </c>
      <c r="F21">
        <v>1.1093200000000001</v>
      </c>
      <c r="G21" s="384">
        <v>0</v>
      </c>
      <c r="H21">
        <v>1.1088499999999999</v>
      </c>
    </row>
    <row r="22" spans="1:10">
      <c r="A22">
        <v>21</v>
      </c>
      <c r="B22" s="622">
        <v>43853.120833333334</v>
      </c>
      <c r="C22" s="405" t="s">
        <v>1977</v>
      </c>
      <c r="D22" s="384">
        <v>6</v>
      </c>
      <c r="E22">
        <v>0.02</v>
      </c>
      <c r="F22">
        <v>1.1088499999999999</v>
      </c>
      <c r="G22" s="384">
        <v>0</v>
      </c>
      <c r="H22">
        <v>1.1088499999999999</v>
      </c>
      <c r="I22">
        <v>0.7</v>
      </c>
      <c r="J22" s="384">
        <v>271.73</v>
      </c>
    </row>
    <row r="23" spans="1:10">
      <c r="A23">
        <v>22</v>
      </c>
      <c r="B23" s="622">
        <v>43853.833333333336</v>
      </c>
      <c r="C23" s="405" t="s">
        <v>97</v>
      </c>
      <c r="D23" s="384">
        <v>7</v>
      </c>
      <c r="E23">
        <v>0.01</v>
      </c>
      <c r="F23">
        <v>1.1050899999999999</v>
      </c>
      <c r="G23" s="384">
        <v>0</v>
      </c>
      <c r="H23">
        <v>0</v>
      </c>
    </row>
    <row r="24" spans="1:10">
      <c r="A24">
        <v>23</v>
      </c>
      <c r="B24" s="622">
        <v>43853.833333333336</v>
      </c>
      <c r="C24" s="405" t="s">
        <v>2001</v>
      </c>
      <c r="D24" s="384">
        <v>7</v>
      </c>
      <c r="E24">
        <v>0.01</v>
      </c>
      <c r="F24">
        <v>1.1050899999999999</v>
      </c>
      <c r="G24" s="384">
        <v>0</v>
      </c>
      <c r="H24">
        <v>1.1047899999999999</v>
      </c>
    </row>
    <row r="25" spans="1:10">
      <c r="A25">
        <v>26</v>
      </c>
      <c r="B25" s="622">
        <v>43853.915277777778</v>
      </c>
      <c r="C25" s="405" t="s">
        <v>2001</v>
      </c>
      <c r="D25" s="384">
        <v>7</v>
      </c>
      <c r="E25">
        <v>0.01</v>
      </c>
      <c r="F25">
        <v>1.1050899999999999</v>
      </c>
      <c r="G25" s="384">
        <v>0</v>
      </c>
      <c r="H25">
        <v>1.1051200000000001</v>
      </c>
    </row>
    <row r="26" spans="1:10">
      <c r="A26">
        <v>27</v>
      </c>
      <c r="B26" s="622">
        <v>43854.099305555559</v>
      </c>
      <c r="C26" s="405" t="s">
        <v>1977</v>
      </c>
      <c r="D26" s="384">
        <v>7</v>
      </c>
      <c r="E26">
        <v>0.01</v>
      </c>
      <c r="F26">
        <v>1.1051200000000001</v>
      </c>
      <c r="G26" s="384">
        <v>0</v>
      </c>
      <c r="H26">
        <v>1.1051200000000001</v>
      </c>
      <c r="I26">
        <v>-0.14000000000000001</v>
      </c>
      <c r="J26" s="384">
        <v>271.58999999999997</v>
      </c>
    </row>
    <row r="27" spans="1:10">
      <c r="A27">
        <v>24</v>
      </c>
      <c r="B27" s="622">
        <v>43853.915277777778</v>
      </c>
      <c r="C27" s="405" t="s">
        <v>97</v>
      </c>
      <c r="D27" s="384">
        <v>8</v>
      </c>
      <c r="E27">
        <v>0.02</v>
      </c>
      <c r="F27">
        <v>1.1055900000000001</v>
      </c>
      <c r="G27" s="384">
        <v>0</v>
      </c>
      <c r="H27">
        <v>0</v>
      </c>
    </row>
    <row r="28" spans="1:10">
      <c r="A28">
        <v>25</v>
      </c>
      <c r="B28" s="622">
        <v>43853.915277777778</v>
      </c>
      <c r="C28" s="405" t="s">
        <v>2001</v>
      </c>
      <c r="D28" s="384">
        <v>8</v>
      </c>
      <c r="E28">
        <v>0.02</v>
      </c>
      <c r="F28">
        <v>1.1055900000000001</v>
      </c>
      <c r="G28" s="384">
        <v>0</v>
      </c>
      <c r="H28">
        <v>1.1051200000000001</v>
      </c>
    </row>
    <row r="29" spans="1:10">
      <c r="A29">
        <v>28</v>
      </c>
      <c r="B29" s="622">
        <v>43854.099305555559</v>
      </c>
      <c r="C29" s="405" t="s">
        <v>1977</v>
      </c>
      <c r="D29" s="384">
        <v>8</v>
      </c>
      <c r="E29">
        <v>0.02</v>
      </c>
      <c r="F29">
        <v>1.1051200000000001</v>
      </c>
      <c r="G29" s="384">
        <v>0</v>
      </c>
      <c r="H29">
        <v>1.1051200000000001</v>
      </c>
      <c r="I29">
        <v>0.73</v>
      </c>
      <c r="J29" s="384">
        <v>272.31</v>
      </c>
    </row>
    <row r="30" spans="1:10">
      <c r="A30">
        <v>29</v>
      </c>
      <c r="B30" s="622">
        <v>43854.895833333336</v>
      </c>
      <c r="C30" s="405" t="s">
        <v>97</v>
      </c>
      <c r="D30" s="384">
        <v>9</v>
      </c>
      <c r="E30">
        <v>0.01</v>
      </c>
      <c r="F30">
        <v>1.1030599999999999</v>
      </c>
      <c r="G30" s="384">
        <v>0</v>
      </c>
      <c r="H30">
        <v>0</v>
      </c>
    </row>
    <row r="31" spans="1:10">
      <c r="A31">
        <v>30</v>
      </c>
      <c r="B31" s="622">
        <v>43854.895833333336</v>
      </c>
      <c r="C31" s="405" t="s">
        <v>2001</v>
      </c>
      <c r="D31" s="384">
        <v>9</v>
      </c>
      <c r="E31">
        <v>0.01</v>
      </c>
      <c r="F31">
        <v>1.1030599999999999</v>
      </c>
      <c r="G31" s="384">
        <v>0</v>
      </c>
      <c r="H31">
        <v>1.10276</v>
      </c>
    </row>
    <row r="32" spans="1:10">
      <c r="A32">
        <v>31</v>
      </c>
      <c r="B32" s="622">
        <v>43854.929861111108</v>
      </c>
      <c r="C32" s="405" t="s">
        <v>1977</v>
      </c>
      <c r="D32" s="384">
        <v>9</v>
      </c>
      <c r="E32">
        <v>0.01</v>
      </c>
      <c r="F32">
        <v>1.10276</v>
      </c>
      <c r="G32" s="384">
        <v>0</v>
      </c>
      <c r="H32">
        <v>1.10276</v>
      </c>
      <c r="I32">
        <v>0.2</v>
      </c>
      <c r="J32" s="384">
        <v>272.51</v>
      </c>
    </row>
    <row r="33" spans="1:10">
      <c r="A33">
        <v>32</v>
      </c>
      <c r="B33" s="622">
        <v>43857.9375</v>
      </c>
      <c r="C33" s="405" t="s">
        <v>97</v>
      </c>
      <c r="D33" s="384">
        <v>10</v>
      </c>
      <c r="E33">
        <v>0.01</v>
      </c>
      <c r="F33">
        <v>1.10181</v>
      </c>
      <c r="G33" s="384">
        <v>0</v>
      </c>
      <c r="H33">
        <v>0</v>
      </c>
    </row>
    <row r="34" spans="1:10">
      <c r="A34">
        <v>33</v>
      </c>
      <c r="B34" s="622">
        <v>43857.9375</v>
      </c>
      <c r="C34" s="405" t="s">
        <v>2001</v>
      </c>
      <c r="D34" s="384">
        <v>10</v>
      </c>
      <c r="E34">
        <v>0.01</v>
      </c>
      <c r="F34">
        <v>1.10181</v>
      </c>
      <c r="G34" s="384">
        <v>0</v>
      </c>
      <c r="H34">
        <v>1.10151</v>
      </c>
    </row>
    <row r="35" spans="1:10">
      <c r="A35">
        <v>36</v>
      </c>
      <c r="B35" s="622">
        <v>43858.137499999997</v>
      </c>
      <c r="C35" s="405" t="s">
        <v>2001</v>
      </c>
      <c r="D35" s="384">
        <v>10</v>
      </c>
      <c r="E35">
        <v>0.01</v>
      </c>
      <c r="F35">
        <v>1.10181</v>
      </c>
      <c r="G35" s="384">
        <v>0</v>
      </c>
      <c r="H35">
        <v>1.10185</v>
      </c>
    </row>
    <row r="36" spans="1:10">
      <c r="A36">
        <v>37</v>
      </c>
      <c r="B36" s="622">
        <v>43858.168749999997</v>
      </c>
      <c r="C36" s="405" t="s">
        <v>1977</v>
      </c>
      <c r="D36" s="384">
        <v>10</v>
      </c>
      <c r="E36">
        <v>0.01</v>
      </c>
      <c r="F36">
        <v>1.10185</v>
      </c>
      <c r="G36" s="384">
        <v>0</v>
      </c>
      <c r="H36">
        <v>1.10185</v>
      </c>
      <c r="I36">
        <v>-0.15</v>
      </c>
      <c r="J36" s="384">
        <v>272.37</v>
      </c>
    </row>
    <row r="37" spans="1:10">
      <c r="A37">
        <v>34</v>
      </c>
      <c r="B37" s="622">
        <v>43858.137499999997</v>
      </c>
      <c r="C37" s="405" t="s">
        <v>97</v>
      </c>
      <c r="D37" s="384">
        <v>11</v>
      </c>
      <c r="E37">
        <v>0.02</v>
      </c>
      <c r="F37">
        <v>1.10232</v>
      </c>
      <c r="G37" s="384">
        <v>0</v>
      </c>
      <c r="H37">
        <v>0</v>
      </c>
    </row>
    <row r="38" spans="1:10">
      <c r="A38">
        <v>35</v>
      </c>
      <c r="B38" s="622">
        <v>43858.137499999997</v>
      </c>
      <c r="C38" s="405" t="s">
        <v>2001</v>
      </c>
      <c r="D38" s="384">
        <v>11</v>
      </c>
      <c r="E38">
        <v>0.02</v>
      </c>
      <c r="F38">
        <v>1.10232</v>
      </c>
      <c r="G38" s="384">
        <v>0</v>
      </c>
      <c r="H38">
        <v>1.10185</v>
      </c>
    </row>
    <row r="39" spans="1:10">
      <c r="A39">
        <v>38</v>
      </c>
      <c r="B39" s="622">
        <v>43858.168749999997</v>
      </c>
      <c r="C39" s="405" t="s">
        <v>1977</v>
      </c>
      <c r="D39" s="384">
        <v>11</v>
      </c>
      <c r="E39">
        <v>0.02</v>
      </c>
      <c r="F39">
        <v>1.10185</v>
      </c>
      <c r="G39" s="384">
        <v>0</v>
      </c>
      <c r="H39">
        <v>1.10185</v>
      </c>
      <c r="I39">
        <v>0.74</v>
      </c>
      <c r="J39" s="384">
        <v>273.11</v>
      </c>
    </row>
    <row r="40" spans="1:10">
      <c r="A40">
        <v>39</v>
      </c>
      <c r="B40" s="622">
        <v>43858.854166666664</v>
      </c>
      <c r="C40" s="405" t="s">
        <v>97</v>
      </c>
      <c r="D40" s="384">
        <v>12</v>
      </c>
      <c r="E40">
        <v>0.01</v>
      </c>
      <c r="F40">
        <v>1.10124</v>
      </c>
      <c r="G40" s="384">
        <v>0</v>
      </c>
      <c r="H40">
        <v>0</v>
      </c>
    </row>
    <row r="41" spans="1:10">
      <c r="A41">
        <v>40</v>
      </c>
      <c r="B41" s="622">
        <v>43858.854166666664</v>
      </c>
      <c r="C41" s="405" t="s">
        <v>2001</v>
      </c>
      <c r="D41" s="384">
        <v>12</v>
      </c>
      <c r="E41">
        <v>0.01</v>
      </c>
      <c r="F41">
        <v>1.10124</v>
      </c>
      <c r="G41" s="384">
        <v>0</v>
      </c>
      <c r="H41">
        <v>1.10094</v>
      </c>
    </row>
    <row r="42" spans="1:10">
      <c r="A42">
        <v>43</v>
      </c>
      <c r="B42" s="622">
        <v>43858.916666666664</v>
      </c>
      <c r="C42" s="405" t="s">
        <v>2001</v>
      </c>
      <c r="D42" s="384">
        <v>12</v>
      </c>
      <c r="E42">
        <v>0.01</v>
      </c>
      <c r="F42">
        <v>1.10124</v>
      </c>
      <c r="G42" s="384">
        <v>0</v>
      </c>
      <c r="H42">
        <v>1.1012900000000001</v>
      </c>
    </row>
    <row r="43" spans="1:10">
      <c r="A43">
        <v>47</v>
      </c>
      <c r="B43" s="622">
        <v>43859.104861111111</v>
      </c>
      <c r="C43" s="405" t="s">
        <v>2001</v>
      </c>
      <c r="D43" s="384">
        <v>12</v>
      </c>
      <c r="E43">
        <v>0.01</v>
      </c>
      <c r="F43">
        <v>1.10124</v>
      </c>
      <c r="G43" s="384">
        <v>0</v>
      </c>
      <c r="H43">
        <v>1.1018300000000001</v>
      </c>
    </row>
    <row r="44" spans="1:10">
      <c r="A44">
        <v>48</v>
      </c>
      <c r="B44" s="622">
        <v>43859.152777777781</v>
      </c>
      <c r="C44" s="405" t="s">
        <v>1977</v>
      </c>
      <c r="D44" s="384">
        <v>12</v>
      </c>
      <c r="E44">
        <v>0.01</v>
      </c>
      <c r="F44">
        <v>1.1018300000000001</v>
      </c>
      <c r="G44" s="384">
        <v>0</v>
      </c>
      <c r="H44">
        <v>1.1018300000000001</v>
      </c>
      <c r="I44">
        <v>-0.7</v>
      </c>
      <c r="J44" s="384">
        <v>272.41000000000003</v>
      </c>
    </row>
    <row r="45" spans="1:10">
      <c r="A45">
        <v>41</v>
      </c>
      <c r="B45" s="622">
        <v>43858.916666666664</v>
      </c>
      <c r="C45" s="405" t="s">
        <v>97</v>
      </c>
      <c r="D45" s="384">
        <v>13</v>
      </c>
      <c r="E45">
        <v>0.02</v>
      </c>
      <c r="F45">
        <v>1.1017600000000001</v>
      </c>
      <c r="G45" s="384">
        <v>0</v>
      </c>
      <c r="H45">
        <v>0</v>
      </c>
    </row>
    <row r="46" spans="1:10">
      <c r="A46">
        <v>42</v>
      </c>
      <c r="B46" s="622">
        <v>43858.916666666664</v>
      </c>
      <c r="C46" s="405" t="s">
        <v>2001</v>
      </c>
      <c r="D46" s="384">
        <v>13</v>
      </c>
      <c r="E46">
        <v>0.02</v>
      </c>
      <c r="F46">
        <v>1.1017600000000001</v>
      </c>
      <c r="G46" s="384">
        <v>0</v>
      </c>
      <c r="H46">
        <v>1.1012900000000001</v>
      </c>
    </row>
    <row r="47" spans="1:10">
      <c r="A47">
        <v>46</v>
      </c>
      <c r="B47" s="622">
        <v>43859.104861111111</v>
      </c>
      <c r="C47" s="405" t="s">
        <v>2001</v>
      </c>
      <c r="D47" s="384">
        <v>13</v>
      </c>
      <c r="E47">
        <v>0.02</v>
      </c>
      <c r="F47">
        <v>1.1017600000000001</v>
      </c>
      <c r="G47" s="384">
        <v>0</v>
      </c>
      <c r="H47">
        <v>1.1018300000000001</v>
      </c>
    </row>
    <row r="48" spans="1:10">
      <c r="A48">
        <v>49</v>
      </c>
      <c r="B48" s="622">
        <v>43859.152777777781</v>
      </c>
      <c r="C48" s="405" t="s">
        <v>1977</v>
      </c>
      <c r="D48" s="384">
        <v>13</v>
      </c>
      <c r="E48">
        <v>0.02</v>
      </c>
      <c r="F48">
        <v>1.1018300000000001</v>
      </c>
      <c r="G48" s="384">
        <v>0</v>
      </c>
      <c r="H48">
        <v>1.1018300000000001</v>
      </c>
      <c r="I48">
        <v>-0.35</v>
      </c>
      <c r="J48" s="384">
        <v>272.06</v>
      </c>
    </row>
    <row r="49" spans="1:10">
      <c r="A49">
        <v>44</v>
      </c>
      <c r="B49" s="622">
        <v>43859.104861111111</v>
      </c>
      <c r="C49" s="405" t="s">
        <v>97</v>
      </c>
      <c r="D49" s="384">
        <v>14</v>
      </c>
      <c r="E49">
        <v>0.03</v>
      </c>
      <c r="F49">
        <v>1.10267</v>
      </c>
      <c r="G49" s="384">
        <v>0</v>
      </c>
      <c r="H49">
        <v>0</v>
      </c>
    </row>
    <row r="50" spans="1:10">
      <c r="A50">
        <v>45</v>
      </c>
      <c r="B50" s="622">
        <v>43859.104861111111</v>
      </c>
      <c r="C50" s="405" t="s">
        <v>2001</v>
      </c>
      <c r="D50" s="384">
        <v>14</v>
      </c>
      <c r="E50">
        <v>0.03</v>
      </c>
      <c r="F50">
        <v>1.10267</v>
      </c>
      <c r="G50" s="384">
        <v>0</v>
      </c>
      <c r="H50">
        <v>1.1018300000000001</v>
      </c>
    </row>
    <row r="51" spans="1:10">
      <c r="A51">
        <v>50</v>
      </c>
      <c r="B51" s="622">
        <v>43859.152777777781</v>
      </c>
      <c r="C51" s="405" t="s">
        <v>1977</v>
      </c>
      <c r="D51" s="384">
        <v>14</v>
      </c>
      <c r="E51">
        <v>0.03</v>
      </c>
      <c r="F51">
        <v>1.1018300000000001</v>
      </c>
      <c r="G51" s="384">
        <v>0</v>
      </c>
      <c r="H51">
        <v>1.1018300000000001</v>
      </c>
      <c r="I51">
        <v>2.2200000000000002</v>
      </c>
      <c r="J51" s="384">
        <v>274.27999999999997</v>
      </c>
    </row>
    <row r="52" spans="1:10">
      <c r="A52">
        <v>51</v>
      </c>
      <c r="B52" s="622">
        <v>43859.916666666664</v>
      </c>
      <c r="C52" s="405" t="s">
        <v>97</v>
      </c>
      <c r="D52" s="384">
        <v>15</v>
      </c>
      <c r="E52">
        <v>0.01</v>
      </c>
      <c r="F52">
        <v>1.1020399999999999</v>
      </c>
      <c r="G52" s="384">
        <v>0</v>
      </c>
      <c r="H52">
        <v>0</v>
      </c>
    </row>
    <row r="53" spans="1:10">
      <c r="A53">
        <v>52</v>
      </c>
      <c r="B53" s="622">
        <v>43859.916666666664</v>
      </c>
      <c r="C53" s="405" t="s">
        <v>2001</v>
      </c>
      <c r="D53" s="384">
        <v>15</v>
      </c>
      <c r="E53">
        <v>0.01</v>
      </c>
      <c r="F53">
        <v>1.1020399999999999</v>
      </c>
      <c r="G53" s="384">
        <v>0</v>
      </c>
      <c r="H53">
        <v>1.1017399999999999</v>
      </c>
    </row>
    <row r="54" spans="1:10">
      <c r="A54">
        <v>53</v>
      </c>
      <c r="B54" s="622">
        <v>43859.916666666664</v>
      </c>
      <c r="C54" s="405" t="s">
        <v>1977</v>
      </c>
      <c r="D54" s="384">
        <v>15</v>
      </c>
      <c r="E54">
        <v>0.01</v>
      </c>
      <c r="F54">
        <v>1.1017399999999999</v>
      </c>
      <c r="G54" s="384">
        <v>0</v>
      </c>
      <c r="H54">
        <v>1.1017399999999999</v>
      </c>
      <c r="I54">
        <v>0.2</v>
      </c>
      <c r="J54" s="384">
        <v>274.48</v>
      </c>
    </row>
    <row r="55" spans="1:10">
      <c r="A55">
        <v>54</v>
      </c>
      <c r="B55" s="622">
        <v>43859.916666666664</v>
      </c>
      <c r="C55" s="405" t="s">
        <v>97</v>
      </c>
      <c r="D55" s="384">
        <v>16</v>
      </c>
      <c r="E55">
        <v>0.01</v>
      </c>
      <c r="F55">
        <v>1.10172</v>
      </c>
      <c r="G55" s="384">
        <v>0</v>
      </c>
      <c r="H55">
        <v>0</v>
      </c>
    </row>
    <row r="56" spans="1:10">
      <c r="A56">
        <v>55</v>
      </c>
      <c r="B56" s="622">
        <v>43859.916666666664</v>
      </c>
      <c r="C56" s="405" t="s">
        <v>2001</v>
      </c>
      <c r="D56" s="384">
        <v>16</v>
      </c>
      <c r="E56">
        <v>0.01</v>
      </c>
      <c r="F56">
        <v>1.10172</v>
      </c>
      <c r="G56" s="384">
        <v>0</v>
      </c>
      <c r="H56">
        <v>1.1014200000000001</v>
      </c>
    </row>
    <row r="57" spans="1:10">
      <c r="A57">
        <v>56</v>
      </c>
      <c r="B57" s="622">
        <v>43859.923611111109</v>
      </c>
      <c r="C57" s="405" t="s">
        <v>1977</v>
      </c>
      <c r="D57" s="384">
        <v>16</v>
      </c>
      <c r="E57">
        <v>0.01</v>
      </c>
      <c r="F57">
        <v>1.1014200000000001</v>
      </c>
      <c r="G57" s="384">
        <v>0</v>
      </c>
      <c r="H57">
        <v>1.1014200000000001</v>
      </c>
      <c r="I57">
        <v>0.2</v>
      </c>
      <c r="J57" s="384">
        <v>274.68</v>
      </c>
    </row>
    <row r="58" spans="1:10">
      <c r="A58">
        <v>57</v>
      </c>
      <c r="B58" s="622">
        <v>43859.923611111109</v>
      </c>
      <c r="C58" s="405" t="s">
        <v>97</v>
      </c>
      <c r="D58" s="384">
        <v>17</v>
      </c>
      <c r="E58">
        <v>0.01</v>
      </c>
      <c r="F58">
        <v>1.1013900000000001</v>
      </c>
      <c r="G58" s="384">
        <v>0</v>
      </c>
      <c r="H58">
        <v>0</v>
      </c>
    </row>
    <row r="59" spans="1:10">
      <c r="A59">
        <v>58</v>
      </c>
      <c r="B59" s="622">
        <v>43859.923611111109</v>
      </c>
      <c r="C59" s="405" t="s">
        <v>2001</v>
      </c>
      <c r="D59" s="384">
        <v>17</v>
      </c>
      <c r="E59">
        <v>0.01</v>
      </c>
      <c r="F59">
        <v>1.1013900000000001</v>
      </c>
      <c r="G59" s="384">
        <v>0</v>
      </c>
      <c r="H59">
        <v>1.1010899999999999</v>
      </c>
    </row>
    <row r="60" spans="1:10">
      <c r="A60">
        <v>59</v>
      </c>
      <c r="B60" s="622">
        <v>43859.923611111109</v>
      </c>
      <c r="C60" s="405" t="s">
        <v>1977</v>
      </c>
      <c r="D60" s="384">
        <v>17</v>
      </c>
      <c r="E60">
        <v>0.01</v>
      </c>
      <c r="F60">
        <v>1.1010899999999999</v>
      </c>
      <c r="G60" s="384">
        <v>0</v>
      </c>
      <c r="H60">
        <v>1.1010899999999999</v>
      </c>
      <c r="I60">
        <v>0.2</v>
      </c>
      <c r="J60" s="384">
        <v>274.88</v>
      </c>
    </row>
    <row r="61" spans="1:10">
      <c r="A61">
        <v>60</v>
      </c>
      <c r="B61" s="622">
        <v>43859.923611111109</v>
      </c>
      <c r="C61" s="405" t="s">
        <v>97</v>
      </c>
      <c r="D61" s="384">
        <v>18</v>
      </c>
      <c r="E61">
        <v>0.01</v>
      </c>
      <c r="F61">
        <v>1.10107</v>
      </c>
      <c r="G61" s="384">
        <v>0</v>
      </c>
      <c r="H61">
        <v>0</v>
      </c>
    </row>
    <row r="62" spans="1:10">
      <c r="A62">
        <v>61</v>
      </c>
      <c r="B62" s="622">
        <v>43859.923611111109</v>
      </c>
      <c r="C62" s="405" t="s">
        <v>2001</v>
      </c>
      <c r="D62" s="384">
        <v>18</v>
      </c>
      <c r="E62">
        <v>0.01</v>
      </c>
      <c r="F62">
        <v>1.10107</v>
      </c>
      <c r="G62" s="384">
        <v>0</v>
      </c>
      <c r="H62">
        <v>1.10077</v>
      </c>
    </row>
    <row r="63" spans="1:10">
      <c r="A63">
        <v>62</v>
      </c>
      <c r="B63" s="622">
        <v>43859.9375</v>
      </c>
      <c r="C63" s="405" t="s">
        <v>1977</v>
      </c>
      <c r="D63" s="384">
        <v>18</v>
      </c>
      <c r="E63">
        <v>0.01</v>
      </c>
      <c r="F63">
        <v>1.10077</v>
      </c>
      <c r="G63" s="384">
        <v>0</v>
      </c>
      <c r="H63">
        <v>1.10077</v>
      </c>
      <c r="I63">
        <v>0.2</v>
      </c>
      <c r="J63" s="384">
        <v>275.08</v>
      </c>
    </row>
    <row r="64" spans="1:10">
      <c r="A64">
        <v>63</v>
      </c>
      <c r="B64" s="622">
        <v>43860.03125</v>
      </c>
      <c r="C64" s="405" t="s">
        <v>97</v>
      </c>
      <c r="D64" s="384">
        <v>19</v>
      </c>
      <c r="E64">
        <v>0.01</v>
      </c>
      <c r="F64">
        <v>1.1010599999999999</v>
      </c>
      <c r="G64" s="384">
        <v>0</v>
      </c>
      <c r="H64">
        <v>0</v>
      </c>
    </row>
    <row r="65" spans="1:10">
      <c r="A65">
        <v>64</v>
      </c>
      <c r="B65" s="622">
        <v>43860.03125</v>
      </c>
      <c r="C65" s="405" t="s">
        <v>2001</v>
      </c>
      <c r="D65" s="384">
        <v>19</v>
      </c>
      <c r="E65">
        <v>0.01</v>
      </c>
      <c r="F65">
        <v>1.1010599999999999</v>
      </c>
      <c r="G65" s="384">
        <v>0</v>
      </c>
      <c r="H65">
        <v>1.10076</v>
      </c>
    </row>
    <row r="66" spans="1:10">
      <c r="A66">
        <v>67</v>
      </c>
      <c r="B66" s="622">
        <v>43860.058333333334</v>
      </c>
      <c r="C66" s="405" t="s">
        <v>2001</v>
      </c>
      <c r="D66" s="384">
        <v>19</v>
      </c>
      <c r="E66">
        <v>0.01</v>
      </c>
      <c r="F66">
        <v>1.1010599999999999</v>
      </c>
      <c r="G66" s="384">
        <v>0</v>
      </c>
      <c r="H66">
        <v>1.1010899999999999</v>
      </c>
    </row>
    <row r="67" spans="1:10">
      <c r="A67">
        <v>68</v>
      </c>
      <c r="B67" s="622">
        <v>43860.356249999997</v>
      </c>
      <c r="C67" s="405" t="s">
        <v>1977</v>
      </c>
      <c r="D67" s="384">
        <v>19</v>
      </c>
      <c r="E67">
        <v>0.01</v>
      </c>
      <c r="F67">
        <v>1.1010899999999999</v>
      </c>
      <c r="G67" s="384">
        <v>0</v>
      </c>
      <c r="H67">
        <v>1.1010899999999999</v>
      </c>
      <c r="I67">
        <v>-0.13</v>
      </c>
      <c r="J67" s="384">
        <v>274.95</v>
      </c>
    </row>
    <row r="68" spans="1:10">
      <c r="A68">
        <v>65</v>
      </c>
      <c r="B68" s="622">
        <v>43860.058333333334</v>
      </c>
      <c r="C68" s="405" t="s">
        <v>97</v>
      </c>
      <c r="D68" s="384">
        <v>20</v>
      </c>
      <c r="E68">
        <v>0.02</v>
      </c>
      <c r="F68">
        <v>1.1015600000000001</v>
      </c>
      <c r="G68" s="384">
        <v>0</v>
      </c>
      <c r="H68">
        <v>0</v>
      </c>
    </row>
    <row r="69" spans="1:10">
      <c r="A69">
        <v>66</v>
      </c>
      <c r="B69" s="622">
        <v>43860.058333333334</v>
      </c>
      <c r="C69" s="405" t="s">
        <v>2001</v>
      </c>
      <c r="D69" s="384">
        <v>20</v>
      </c>
      <c r="E69">
        <v>0.02</v>
      </c>
      <c r="F69">
        <v>1.1015600000000001</v>
      </c>
      <c r="G69" s="384">
        <v>0</v>
      </c>
      <c r="H69">
        <v>1.1010899999999999</v>
      </c>
    </row>
    <row r="70" spans="1:10">
      <c r="A70">
        <v>69</v>
      </c>
      <c r="B70" s="622">
        <v>43860.356249999997</v>
      </c>
      <c r="C70" s="405" t="s">
        <v>1977</v>
      </c>
      <c r="D70" s="384">
        <v>20</v>
      </c>
      <c r="E70">
        <v>0.02</v>
      </c>
      <c r="F70">
        <v>1.1010899999999999</v>
      </c>
      <c r="G70" s="384">
        <v>0</v>
      </c>
      <c r="H70">
        <v>1.1010899999999999</v>
      </c>
      <c r="I70">
        <v>0.74</v>
      </c>
      <c r="J70" s="384">
        <v>275.69</v>
      </c>
    </row>
    <row r="71" spans="1:10">
      <c r="A71">
        <v>70</v>
      </c>
      <c r="B71" s="622">
        <v>43860.833333333336</v>
      </c>
      <c r="C71" s="405" t="s">
        <v>97</v>
      </c>
      <c r="D71" s="384">
        <v>21</v>
      </c>
      <c r="E71">
        <v>0.01</v>
      </c>
      <c r="F71">
        <v>1.1037600000000001</v>
      </c>
      <c r="G71" s="384">
        <v>0</v>
      </c>
      <c r="H71">
        <v>0</v>
      </c>
    </row>
    <row r="72" spans="1:10">
      <c r="A72">
        <v>71</v>
      </c>
      <c r="B72" s="622">
        <v>43860.833333333336</v>
      </c>
      <c r="C72" s="405" t="s">
        <v>2001</v>
      </c>
      <c r="D72" s="384">
        <v>21</v>
      </c>
      <c r="E72">
        <v>0.01</v>
      </c>
      <c r="F72">
        <v>1.1037600000000001</v>
      </c>
      <c r="G72" s="384">
        <v>0</v>
      </c>
      <c r="H72">
        <v>1.1034600000000001</v>
      </c>
    </row>
    <row r="73" spans="1:10">
      <c r="A73">
        <v>72</v>
      </c>
      <c r="B73" s="622">
        <v>43860.854166666664</v>
      </c>
      <c r="C73" s="405" t="s">
        <v>1977</v>
      </c>
      <c r="D73" s="384">
        <v>21</v>
      </c>
      <c r="E73">
        <v>0.01</v>
      </c>
      <c r="F73">
        <v>1.1034600000000001</v>
      </c>
      <c r="G73" s="384">
        <v>0</v>
      </c>
      <c r="H73">
        <v>1.1034600000000001</v>
      </c>
      <c r="I73">
        <v>0.2</v>
      </c>
      <c r="J73" s="384">
        <v>275.89</v>
      </c>
    </row>
    <row r="74" spans="1:10">
      <c r="A74">
        <v>73</v>
      </c>
      <c r="B74" s="622">
        <v>43860.947916666664</v>
      </c>
      <c r="C74" s="405" t="s">
        <v>97</v>
      </c>
      <c r="D74" s="384">
        <v>22</v>
      </c>
      <c r="E74">
        <v>0.01</v>
      </c>
      <c r="F74">
        <v>1.1035299999999999</v>
      </c>
      <c r="G74" s="384">
        <v>0</v>
      </c>
      <c r="H74">
        <v>0</v>
      </c>
    </row>
    <row r="75" spans="1:10">
      <c r="A75">
        <v>74</v>
      </c>
      <c r="B75" s="622">
        <v>43860.947916666664</v>
      </c>
      <c r="C75" s="405" t="s">
        <v>2001</v>
      </c>
      <c r="D75" s="384">
        <v>22</v>
      </c>
      <c r="E75">
        <v>0.01</v>
      </c>
      <c r="F75">
        <v>1.1035299999999999</v>
      </c>
      <c r="G75" s="384">
        <v>0</v>
      </c>
      <c r="H75">
        <v>1.1032299999999999</v>
      </c>
    </row>
    <row r="76" spans="1:10">
      <c r="A76">
        <v>75</v>
      </c>
      <c r="B76" s="622">
        <v>43860.957638888889</v>
      </c>
      <c r="C76" s="405" t="s">
        <v>1977</v>
      </c>
      <c r="D76" s="384">
        <v>22</v>
      </c>
      <c r="E76">
        <v>0.01</v>
      </c>
      <c r="F76">
        <v>1.1032299999999999</v>
      </c>
      <c r="G76" s="384">
        <v>0</v>
      </c>
      <c r="H76">
        <v>1.1032299999999999</v>
      </c>
      <c r="I76">
        <v>0.2</v>
      </c>
      <c r="J76" s="384">
        <v>276.08999999999997</v>
      </c>
    </row>
    <row r="77" spans="1:10">
      <c r="A77">
        <v>76</v>
      </c>
      <c r="B77" s="622">
        <v>43860.957638888889</v>
      </c>
      <c r="C77" s="405" t="s">
        <v>97</v>
      </c>
      <c r="D77" s="384">
        <v>23</v>
      </c>
      <c r="E77">
        <v>0.01</v>
      </c>
      <c r="F77">
        <v>1.10321</v>
      </c>
      <c r="G77" s="384">
        <v>0</v>
      </c>
      <c r="H77">
        <v>0</v>
      </c>
    </row>
    <row r="78" spans="1:10">
      <c r="A78">
        <v>77</v>
      </c>
      <c r="B78" s="622">
        <v>43860.957638888889</v>
      </c>
      <c r="C78" s="405" t="s">
        <v>2001</v>
      </c>
      <c r="D78" s="384">
        <v>23</v>
      </c>
      <c r="E78">
        <v>0.01</v>
      </c>
      <c r="F78">
        <v>1.10321</v>
      </c>
      <c r="G78" s="384">
        <v>0</v>
      </c>
      <c r="H78">
        <v>1.1029100000000001</v>
      </c>
    </row>
    <row r="79" spans="1:10">
      <c r="A79">
        <v>78</v>
      </c>
      <c r="B79" s="622">
        <v>43861.080555555556</v>
      </c>
      <c r="C79" s="405" t="s">
        <v>1977</v>
      </c>
      <c r="D79" s="384">
        <v>23</v>
      </c>
      <c r="E79">
        <v>0.01</v>
      </c>
      <c r="F79">
        <v>1.1029100000000001</v>
      </c>
      <c r="G79" s="384">
        <v>0</v>
      </c>
      <c r="H79">
        <v>1.1029100000000001</v>
      </c>
      <c r="I79">
        <v>0.19</v>
      </c>
      <c r="J79" s="384">
        <v>276.27999999999997</v>
      </c>
    </row>
    <row r="80" spans="1:10">
      <c r="A80">
        <v>79</v>
      </c>
      <c r="B80" s="622">
        <v>43861.895833333336</v>
      </c>
      <c r="C80" s="405" t="s">
        <v>97</v>
      </c>
      <c r="D80" s="384">
        <v>24</v>
      </c>
      <c r="E80">
        <v>0.01</v>
      </c>
      <c r="F80">
        <v>1.1085199999999999</v>
      </c>
      <c r="G80" s="384">
        <v>0</v>
      </c>
      <c r="H80">
        <v>0</v>
      </c>
    </row>
    <row r="81" spans="1:10">
      <c r="A81">
        <v>80</v>
      </c>
      <c r="B81" s="622">
        <v>43861.895833333336</v>
      </c>
      <c r="C81" s="405" t="s">
        <v>2001</v>
      </c>
      <c r="D81" s="384">
        <v>24</v>
      </c>
      <c r="E81">
        <v>0.01</v>
      </c>
      <c r="F81">
        <v>1.1085199999999999</v>
      </c>
      <c r="G81" s="384">
        <v>0</v>
      </c>
      <c r="H81">
        <v>1.10822</v>
      </c>
    </row>
    <row r="82" spans="1:10">
      <c r="A82">
        <v>83</v>
      </c>
      <c r="B82" s="622">
        <v>43861.944444444445</v>
      </c>
      <c r="C82" s="405" t="s">
        <v>2001</v>
      </c>
      <c r="D82" s="384">
        <v>24</v>
      </c>
      <c r="E82">
        <v>0.01</v>
      </c>
      <c r="F82">
        <v>1.1085199999999999</v>
      </c>
      <c r="G82" s="384">
        <v>0</v>
      </c>
      <c r="H82">
        <v>1.10856</v>
      </c>
    </row>
    <row r="83" spans="1:10">
      <c r="A83">
        <v>84</v>
      </c>
      <c r="B83" s="622">
        <v>43864.024305555555</v>
      </c>
      <c r="C83" s="405" t="s">
        <v>1977</v>
      </c>
      <c r="D83" s="384">
        <v>24</v>
      </c>
      <c r="E83">
        <v>0.01</v>
      </c>
      <c r="F83">
        <v>1.10856</v>
      </c>
      <c r="G83" s="384">
        <v>0</v>
      </c>
      <c r="H83">
        <v>1.10856</v>
      </c>
      <c r="I83">
        <v>-0.15</v>
      </c>
      <c r="J83" s="384">
        <v>276.13</v>
      </c>
    </row>
    <row r="84" spans="1:10">
      <c r="A84">
        <v>81</v>
      </c>
      <c r="B84" s="622">
        <v>43861.944444444445</v>
      </c>
      <c r="C84" s="405" t="s">
        <v>97</v>
      </c>
      <c r="D84" s="384">
        <v>25</v>
      </c>
      <c r="E84">
        <v>0.02</v>
      </c>
      <c r="F84">
        <v>1.10903</v>
      </c>
      <c r="G84" s="384">
        <v>0</v>
      </c>
      <c r="H84">
        <v>0</v>
      </c>
    </row>
    <row r="85" spans="1:10">
      <c r="A85">
        <v>82</v>
      </c>
      <c r="B85" s="622">
        <v>43861.944444444445</v>
      </c>
      <c r="C85" s="405" t="s">
        <v>2001</v>
      </c>
      <c r="D85" s="384">
        <v>25</v>
      </c>
      <c r="E85">
        <v>0.02</v>
      </c>
      <c r="F85">
        <v>1.10903</v>
      </c>
      <c r="G85" s="384">
        <v>0</v>
      </c>
      <c r="H85">
        <v>1.10856</v>
      </c>
    </row>
    <row r="86" spans="1:10">
      <c r="A86">
        <v>85</v>
      </c>
      <c r="B86" s="622">
        <v>43864.024305555555</v>
      </c>
      <c r="C86" s="405" t="s">
        <v>1977</v>
      </c>
      <c r="D86" s="384">
        <v>25</v>
      </c>
      <c r="E86">
        <v>0.02</v>
      </c>
      <c r="F86">
        <v>1.10856</v>
      </c>
      <c r="G86" s="384">
        <v>0</v>
      </c>
      <c r="H86">
        <v>1.10856</v>
      </c>
      <c r="I86">
        <v>0.73</v>
      </c>
      <c r="J86" s="384">
        <v>276.86</v>
      </c>
    </row>
    <row r="87" spans="1:10">
      <c r="A87">
        <v>86</v>
      </c>
      <c r="B87" s="622">
        <v>43867.927083333336</v>
      </c>
      <c r="C87" s="405" t="s">
        <v>97</v>
      </c>
      <c r="D87" s="384">
        <v>26</v>
      </c>
      <c r="E87">
        <v>0.01</v>
      </c>
      <c r="F87">
        <v>1.0980700000000001</v>
      </c>
      <c r="G87" s="384">
        <v>0</v>
      </c>
      <c r="H87">
        <v>0</v>
      </c>
    </row>
    <row r="88" spans="1:10">
      <c r="A88">
        <v>87</v>
      </c>
      <c r="B88" s="622">
        <v>43867.927083333336</v>
      </c>
      <c r="C88" s="405" t="s">
        <v>2001</v>
      </c>
      <c r="D88" s="384">
        <v>26</v>
      </c>
      <c r="E88">
        <v>0.01</v>
      </c>
      <c r="F88">
        <v>1.0980700000000001</v>
      </c>
      <c r="G88" s="384">
        <v>0</v>
      </c>
      <c r="H88">
        <v>1.0977699999999999</v>
      </c>
    </row>
    <row r="89" spans="1:10">
      <c r="A89">
        <v>88</v>
      </c>
      <c r="B89" s="622">
        <v>43867.955555555556</v>
      </c>
      <c r="C89" s="405" t="s">
        <v>1977</v>
      </c>
      <c r="D89" s="384">
        <v>26</v>
      </c>
      <c r="E89">
        <v>0.01</v>
      </c>
      <c r="F89">
        <v>1.0977699999999999</v>
      </c>
      <c r="G89" s="384">
        <v>0</v>
      </c>
      <c r="H89">
        <v>1.0977699999999999</v>
      </c>
      <c r="I89">
        <v>0.2</v>
      </c>
      <c r="J89" s="384">
        <v>277.06</v>
      </c>
    </row>
    <row r="90" spans="1:10">
      <c r="A90">
        <v>89</v>
      </c>
      <c r="B90" s="622">
        <v>43867.955555555556</v>
      </c>
      <c r="C90" s="405" t="s">
        <v>97</v>
      </c>
      <c r="D90" s="384">
        <v>27</v>
      </c>
      <c r="E90">
        <v>0.01</v>
      </c>
      <c r="F90">
        <v>1.09775</v>
      </c>
      <c r="G90" s="384">
        <v>0</v>
      </c>
      <c r="H90">
        <v>0</v>
      </c>
    </row>
    <row r="91" spans="1:10">
      <c r="A91">
        <v>90</v>
      </c>
      <c r="B91" s="622">
        <v>43867.955555555556</v>
      </c>
      <c r="C91" s="405" t="s">
        <v>2001</v>
      </c>
      <c r="D91" s="384">
        <v>27</v>
      </c>
      <c r="E91">
        <v>0.01</v>
      </c>
      <c r="F91">
        <v>1.09775</v>
      </c>
      <c r="G91" s="384">
        <v>0</v>
      </c>
      <c r="H91">
        <v>1.09745</v>
      </c>
    </row>
    <row r="92" spans="1:10">
      <c r="A92">
        <v>93</v>
      </c>
      <c r="B92" s="622">
        <v>43867.999305555553</v>
      </c>
      <c r="C92" s="405" t="s">
        <v>2001</v>
      </c>
      <c r="D92" s="384">
        <v>27</v>
      </c>
      <c r="E92">
        <v>0.01</v>
      </c>
      <c r="F92">
        <v>1.09775</v>
      </c>
      <c r="G92" s="384">
        <v>0</v>
      </c>
      <c r="H92">
        <v>1.0978000000000001</v>
      </c>
    </row>
    <row r="93" spans="1:10">
      <c r="A93">
        <v>94</v>
      </c>
      <c r="B93" s="622">
        <v>43868.086111111108</v>
      </c>
      <c r="C93" s="405" t="s">
        <v>1977</v>
      </c>
      <c r="D93" s="384">
        <v>27</v>
      </c>
      <c r="E93">
        <v>0.01</v>
      </c>
      <c r="F93">
        <v>1.0978000000000001</v>
      </c>
      <c r="G93" s="384">
        <v>0</v>
      </c>
      <c r="H93">
        <v>1.0978000000000001</v>
      </c>
      <c r="I93">
        <v>-0.16</v>
      </c>
      <c r="J93" s="384">
        <v>276.89999999999998</v>
      </c>
    </row>
    <row r="94" spans="1:10">
      <c r="A94">
        <v>91</v>
      </c>
      <c r="B94" s="622">
        <v>43867.999305555553</v>
      </c>
      <c r="C94" s="405" t="s">
        <v>97</v>
      </c>
      <c r="D94" s="384">
        <v>28</v>
      </c>
      <c r="E94">
        <v>0.02</v>
      </c>
      <c r="F94">
        <v>1.0982700000000001</v>
      </c>
      <c r="G94" s="384">
        <v>0</v>
      </c>
      <c r="H94">
        <v>0</v>
      </c>
    </row>
    <row r="95" spans="1:10">
      <c r="A95">
        <v>92</v>
      </c>
      <c r="B95" s="622">
        <v>43867.999305555553</v>
      </c>
      <c r="C95" s="405" t="s">
        <v>2001</v>
      </c>
      <c r="D95" s="384">
        <v>28</v>
      </c>
      <c r="E95">
        <v>0.02</v>
      </c>
      <c r="F95">
        <v>1.0982700000000001</v>
      </c>
      <c r="G95" s="384">
        <v>0</v>
      </c>
      <c r="H95">
        <v>1.0978000000000001</v>
      </c>
    </row>
    <row r="96" spans="1:10">
      <c r="A96">
        <v>95</v>
      </c>
      <c r="B96" s="622">
        <v>43868.086111111108</v>
      </c>
      <c r="C96" s="405" t="s">
        <v>1977</v>
      </c>
      <c r="D96" s="384">
        <v>28</v>
      </c>
      <c r="E96">
        <v>0.02</v>
      </c>
      <c r="F96">
        <v>1.0978000000000001</v>
      </c>
      <c r="G96" s="384">
        <v>0</v>
      </c>
      <c r="H96">
        <v>1.0978000000000001</v>
      </c>
      <c r="I96">
        <v>0.73</v>
      </c>
      <c r="J96" s="384">
        <v>277.62</v>
      </c>
    </row>
    <row r="97" spans="1:10">
      <c r="A97">
        <v>96</v>
      </c>
      <c r="B97" s="622">
        <v>43872.833333333336</v>
      </c>
      <c r="C97" s="405" t="s">
        <v>97</v>
      </c>
      <c r="D97" s="384">
        <v>29</v>
      </c>
      <c r="E97">
        <v>0.01</v>
      </c>
      <c r="F97">
        <v>1.09216</v>
      </c>
      <c r="G97" s="384">
        <v>0</v>
      </c>
      <c r="H97">
        <v>0</v>
      </c>
    </row>
    <row r="98" spans="1:10">
      <c r="A98">
        <v>97</v>
      </c>
      <c r="B98" s="622">
        <v>43872.833333333336</v>
      </c>
      <c r="C98" s="405" t="s">
        <v>2001</v>
      </c>
      <c r="D98" s="384">
        <v>29</v>
      </c>
      <c r="E98">
        <v>0.01</v>
      </c>
      <c r="F98">
        <v>1.09216</v>
      </c>
      <c r="G98" s="384">
        <v>0</v>
      </c>
      <c r="H98">
        <v>1.0918600000000001</v>
      </c>
    </row>
    <row r="99" spans="1:10">
      <c r="A99">
        <v>98</v>
      </c>
      <c r="B99" s="622">
        <v>43872.838194444441</v>
      </c>
      <c r="C99" s="405" t="s">
        <v>1977</v>
      </c>
      <c r="D99" s="384">
        <v>29</v>
      </c>
      <c r="E99">
        <v>0.01</v>
      </c>
      <c r="F99">
        <v>1.0918600000000001</v>
      </c>
      <c r="G99" s="384">
        <v>0</v>
      </c>
      <c r="H99">
        <v>1.0918600000000001</v>
      </c>
      <c r="I99">
        <v>0.2</v>
      </c>
      <c r="J99" s="384">
        <v>277.82</v>
      </c>
    </row>
    <row r="100" spans="1:10">
      <c r="A100">
        <v>99</v>
      </c>
      <c r="B100" s="622">
        <v>43872.838194444441</v>
      </c>
      <c r="C100" s="405" t="s">
        <v>97</v>
      </c>
      <c r="D100" s="384">
        <v>30</v>
      </c>
      <c r="E100">
        <v>0.01</v>
      </c>
      <c r="F100">
        <v>1.09182</v>
      </c>
      <c r="G100" s="384">
        <v>0</v>
      </c>
      <c r="H100">
        <v>0</v>
      </c>
    </row>
    <row r="101" spans="1:10">
      <c r="A101">
        <v>100</v>
      </c>
      <c r="B101" s="622">
        <v>43872.838194444441</v>
      </c>
      <c r="C101" s="405" t="s">
        <v>2001</v>
      </c>
      <c r="D101" s="384">
        <v>30</v>
      </c>
      <c r="E101">
        <v>0.01</v>
      </c>
      <c r="F101">
        <v>1.09182</v>
      </c>
      <c r="G101" s="384">
        <v>0</v>
      </c>
      <c r="H101">
        <v>1.09152</v>
      </c>
    </row>
    <row r="102" spans="1:10">
      <c r="A102">
        <v>101</v>
      </c>
      <c r="B102" s="622">
        <v>43873.090277777781</v>
      </c>
      <c r="C102" s="405" t="s">
        <v>1977</v>
      </c>
      <c r="D102" s="384">
        <v>30</v>
      </c>
      <c r="E102">
        <v>0.01</v>
      </c>
      <c r="F102">
        <v>1.09152</v>
      </c>
      <c r="G102" s="384">
        <v>0</v>
      </c>
      <c r="H102">
        <v>1.09152</v>
      </c>
      <c r="I102">
        <v>0.19</v>
      </c>
      <c r="J102" s="384">
        <v>278.02</v>
      </c>
    </row>
    <row r="103" spans="1:10">
      <c r="A103">
        <v>102</v>
      </c>
      <c r="B103" s="622">
        <v>43873.958333333336</v>
      </c>
      <c r="C103" s="405" t="s">
        <v>97</v>
      </c>
      <c r="D103" s="384">
        <v>31</v>
      </c>
      <c r="E103">
        <v>0.01</v>
      </c>
      <c r="F103">
        <v>1.08754</v>
      </c>
      <c r="G103" s="384">
        <v>0</v>
      </c>
      <c r="H103">
        <v>0</v>
      </c>
    </row>
    <row r="104" spans="1:10">
      <c r="A104">
        <v>103</v>
      </c>
      <c r="B104" s="622">
        <v>43873.958333333336</v>
      </c>
      <c r="C104" s="405" t="s">
        <v>2001</v>
      </c>
      <c r="D104" s="384">
        <v>31</v>
      </c>
      <c r="E104">
        <v>0.01</v>
      </c>
      <c r="F104">
        <v>1.08754</v>
      </c>
      <c r="G104" s="384">
        <v>0</v>
      </c>
      <c r="H104">
        <v>1.08724</v>
      </c>
    </row>
    <row r="105" spans="1:10">
      <c r="A105">
        <v>104</v>
      </c>
      <c r="B105" s="622">
        <v>43873.987500000003</v>
      </c>
      <c r="C105" s="405" t="s">
        <v>1977</v>
      </c>
      <c r="D105" s="384">
        <v>31</v>
      </c>
      <c r="E105">
        <v>0.01</v>
      </c>
      <c r="F105">
        <v>1.08724</v>
      </c>
      <c r="G105" s="384">
        <v>0</v>
      </c>
      <c r="H105">
        <v>1.08724</v>
      </c>
      <c r="I105">
        <v>0.2</v>
      </c>
      <c r="J105" s="384">
        <v>278.22000000000003</v>
      </c>
    </row>
    <row r="106" spans="1:10">
      <c r="A106">
        <v>105</v>
      </c>
      <c r="B106" s="622">
        <v>43875.84375</v>
      </c>
      <c r="C106" s="405" t="s">
        <v>97</v>
      </c>
      <c r="D106" s="384">
        <v>32</v>
      </c>
      <c r="E106">
        <v>0.01</v>
      </c>
      <c r="F106">
        <v>1.08453</v>
      </c>
      <c r="G106" s="384">
        <v>0</v>
      </c>
      <c r="H106">
        <v>0</v>
      </c>
    </row>
    <row r="107" spans="1:10">
      <c r="A107">
        <v>106</v>
      </c>
      <c r="B107" s="622">
        <v>43875.84375</v>
      </c>
      <c r="C107" s="405" t="s">
        <v>2001</v>
      </c>
      <c r="D107" s="384">
        <v>32</v>
      </c>
      <c r="E107">
        <v>0.01</v>
      </c>
      <c r="F107">
        <v>1.08453</v>
      </c>
      <c r="G107" s="384">
        <v>0</v>
      </c>
      <c r="H107">
        <v>1.08423</v>
      </c>
    </row>
    <row r="108" spans="1:10">
      <c r="A108">
        <v>107</v>
      </c>
      <c r="B108" s="622">
        <v>43875.854166666664</v>
      </c>
      <c r="C108" s="405" t="s">
        <v>1977</v>
      </c>
      <c r="D108" s="384">
        <v>32</v>
      </c>
      <c r="E108">
        <v>0.01</v>
      </c>
      <c r="F108">
        <v>1.08423</v>
      </c>
      <c r="G108" s="384">
        <v>0</v>
      </c>
      <c r="H108">
        <v>1.08423</v>
      </c>
      <c r="I108">
        <v>0.2</v>
      </c>
      <c r="J108" s="384">
        <v>278.42</v>
      </c>
    </row>
    <row r="109" spans="1:10">
      <c r="A109">
        <v>108</v>
      </c>
      <c r="B109" s="622">
        <v>43875.885416666664</v>
      </c>
      <c r="C109" s="405" t="s">
        <v>97</v>
      </c>
      <c r="D109" s="384">
        <v>33</v>
      </c>
      <c r="E109">
        <v>0.01</v>
      </c>
      <c r="F109">
        <v>1.0845100000000001</v>
      </c>
      <c r="G109" s="384">
        <v>0</v>
      </c>
      <c r="H109">
        <v>0</v>
      </c>
    </row>
    <row r="110" spans="1:10">
      <c r="A110">
        <v>109</v>
      </c>
      <c r="B110" s="622">
        <v>43875.885416666664</v>
      </c>
      <c r="C110" s="405" t="s">
        <v>2001</v>
      </c>
      <c r="D110" s="384">
        <v>33</v>
      </c>
      <c r="E110">
        <v>0.01</v>
      </c>
      <c r="F110">
        <v>1.0845100000000001</v>
      </c>
      <c r="G110" s="384">
        <v>0</v>
      </c>
      <c r="H110">
        <v>1.0842099999999999</v>
      </c>
    </row>
    <row r="111" spans="1:10">
      <c r="A111">
        <v>110</v>
      </c>
      <c r="B111" s="622">
        <v>43875.896527777775</v>
      </c>
      <c r="C111" s="405" t="s">
        <v>1977</v>
      </c>
      <c r="D111" s="384">
        <v>33</v>
      </c>
      <c r="E111">
        <v>0.01</v>
      </c>
      <c r="F111">
        <v>1.0842099999999999</v>
      </c>
      <c r="G111" s="384">
        <v>0</v>
      </c>
      <c r="H111">
        <v>1.0842099999999999</v>
      </c>
      <c r="I111">
        <v>0.2</v>
      </c>
      <c r="J111" s="384">
        <v>278.62</v>
      </c>
    </row>
    <row r="112" spans="1:10">
      <c r="A112">
        <v>111</v>
      </c>
      <c r="B112" s="622">
        <v>43880.90625</v>
      </c>
      <c r="C112" s="405" t="s">
        <v>97</v>
      </c>
      <c r="D112" s="384">
        <v>34</v>
      </c>
      <c r="E112">
        <v>0.01</v>
      </c>
      <c r="F112">
        <v>1.0800700000000001</v>
      </c>
      <c r="G112" s="384">
        <v>0</v>
      </c>
      <c r="H112">
        <v>0</v>
      </c>
    </row>
    <row r="113" spans="1:10">
      <c r="A113">
        <v>112</v>
      </c>
      <c r="B113" s="622">
        <v>43880.90625</v>
      </c>
      <c r="C113" s="405" t="s">
        <v>2001</v>
      </c>
      <c r="D113" s="384">
        <v>34</v>
      </c>
      <c r="E113">
        <v>0.01</v>
      </c>
      <c r="F113">
        <v>1.0800700000000001</v>
      </c>
      <c r="G113" s="384">
        <v>0</v>
      </c>
      <c r="H113">
        <v>1.0797699999999999</v>
      </c>
    </row>
    <row r="114" spans="1:10">
      <c r="A114">
        <v>113</v>
      </c>
      <c r="B114" s="622">
        <v>43880.912499999999</v>
      </c>
      <c r="C114" s="405" t="s">
        <v>1977</v>
      </c>
      <c r="D114" s="384">
        <v>34</v>
      </c>
      <c r="E114">
        <v>0.01</v>
      </c>
      <c r="F114">
        <v>1.0797699999999999</v>
      </c>
      <c r="G114" s="384">
        <v>0</v>
      </c>
      <c r="H114">
        <v>1.0797699999999999</v>
      </c>
      <c r="I114">
        <v>0.2</v>
      </c>
      <c r="J114" s="384">
        <v>278.82</v>
      </c>
    </row>
    <row r="115" spans="1:10">
      <c r="A115">
        <v>114</v>
      </c>
      <c r="B115" s="622">
        <v>43880.912499999999</v>
      </c>
      <c r="C115" s="405" t="s">
        <v>97</v>
      </c>
      <c r="D115" s="384">
        <v>35</v>
      </c>
      <c r="E115">
        <v>0.01</v>
      </c>
      <c r="F115">
        <v>1.07975</v>
      </c>
      <c r="G115" s="384">
        <v>0</v>
      </c>
      <c r="H115">
        <v>0</v>
      </c>
    </row>
    <row r="116" spans="1:10">
      <c r="A116">
        <v>115</v>
      </c>
      <c r="B116" s="622">
        <v>43880.912499999999</v>
      </c>
      <c r="C116" s="405" t="s">
        <v>2001</v>
      </c>
      <c r="D116" s="384">
        <v>35</v>
      </c>
      <c r="E116">
        <v>0.01</v>
      </c>
      <c r="F116">
        <v>1.07975</v>
      </c>
      <c r="G116" s="384">
        <v>0</v>
      </c>
      <c r="H116">
        <v>1.07945</v>
      </c>
    </row>
    <row r="117" spans="1:10">
      <c r="A117">
        <v>118</v>
      </c>
      <c r="B117" s="622">
        <v>43880.929166666669</v>
      </c>
      <c r="C117" s="405" t="s">
        <v>2001</v>
      </c>
      <c r="D117" s="384">
        <v>35</v>
      </c>
      <c r="E117">
        <v>0.01</v>
      </c>
      <c r="F117">
        <v>1.07975</v>
      </c>
      <c r="G117" s="384">
        <v>0</v>
      </c>
      <c r="H117">
        <v>1.0798000000000001</v>
      </c>
    </row>
    <row r="118" spans="1:10">
      <c r="A118">
        <v>122</v>
      </c>
      <c r="B118" s="622">
        <v>43881.092361111114</v>
      </c>
      <c r="C118" s="405" t="s">
        <v>2001</v>
      </c>
      <c r="D118" s="384">
        <v>35</v>
      </c>
      <c r="E118">
        <v>0.01</v>
      </c>
      <c r="F118">
        <v>1.07975</v>
      </c>
      <c r="G118" s="384">
        <v>0</v>
      </c>
      <c r="H118">
        <v>1.0803499999999999</v>
      </c>
    </row>
    <row r="119" spans="1:10">
      <c r="A119">
        <v>123</v>
      </c>
      <c r="B119" s="622">
        <v>43881.147916666669</v>
      </c>
      <c r="C119" s="405" t="s">
        <v>1977</v>
      </c>
      <c r="D119" s="384">
        <v>35</v>
      </c>
      <c r="E119">
        <v>0.01</v>
      </c>
      <c r="F119">
        <v>1.0803499999999999</v>
      </c>
      <c r="G119" s="384">
        <v>0</v>
      </c>
      <c r="H119">
        <v>1.0803499999999999</v>
      </c>
      <c r="I119">
        <v>-0.72</v>
      </c>
      <c r="J119" s="384">
        <v>278.10000000000002</v>
      </c>
    </row>
    <row r="120" spans="1:10">
      <c r="A120">
        <v>116</v>
      </c>
      <c r="B120" s="622">
        <v>43880.929166666669</v>
      </c>
      <c r="C120" s="405" t="s">
        <v>97</v>
      </c>
      <c r="D120" s="384">
        <v>36</v>
      </c>
      <c r="E120">
        <v>0.02</v>
      </c>
      <c r="F120">
        <v>1.0802700000000001</v>
      </c>
      <c r="G120" s="384">
        <v>0</v>
      </c>
      <c r="H120">
        <v>0</v>
      </c>
    </row>
    <row r="121" spans="1:10">
      <c r="A121">
        <v>117</v>
      </c>
      <c r="B121" s="622">
        <v>43880.929166666669</v>
      </c>
      <c r="C121" s="405" t="s">
        <v>2001</v>
      </c>
      <c r="D121" s="384">
        <v>36</v>
      </c>
      <c r="E121">
        <v>0.02</v>
      </c>
      <c r="F121">
        <v>1.0802700000000001</v>
      </c>
      <c r="G121" s="384">
        <v>0</v>
      </c>
      <c r="H121">
        <v>1.0798000000000001</v>
      </c>
    </row>
    <row r="122" spans="1:10">
      <c r="A122">
        <v>121</v>
      </c>
      <c r="B122" s="622">
        <v>43881.092361111114</v>
      </c>
      <c r="C122" s="405" t="s">
        <v>2001</v>
      </c>
      <c r="D122" s="384">
        <v>36</v>
      </c>
      <c r="E122">
        <v>0.02</v>
      </c>
      <c r="F122">
        <v>1.0802700000000001</v>
      </c>
      <c r="G122" s="384">
        <v>0</v>
      </c>
      <c r="H122">
        <v>1.0803499999999999</v>
      </c>
    </row>
    <row r="123" spans="1:10">
      <c r="A123">
        <v>124</v>
      </c>
      <c r="B123" s="622">
        <v>43881.147916666669</v>
      </c>
      <c r="C123" s="405" t="s">
        <v>1977</v>
      </c>
      <c r="D123" s="384">
        <v>36</v>
      </c>
      <c r="E123">
        <v>0.02</v>
      </c>
      <c r="F123">
        <v>1.0803499999999999</v>
      </c>
      <c r="G123" s="384">
        <v>0</v>
      </c>
      <c r="H123">
        <v>1.0803499999999999</v>
      </c>
      <c r="I123">
        <v>-0.4</v>
      </c>
      <c r="J123" s="384">
        <v>277.69</v>
      </c>
    </row>
    <row r="124" spans="1:10">
      <c r="A124">
        <v>119</v>
      </c>
      <c r="B124" s="622">
        <v>43881.092361111114</v>
      </c>
      <c r="C124" s="405" t="s">
        <v>97</v>
      </c>
      <c r="D124" s="384">
        <v>37</v>
      </c>
      <c r="E124">
        <v>0.03</v>
      </c>
      <c r="F124">
        <v>1.08121</v>
      </c>
      <c r="G124" s="384">
        <v>0</v>
      </c>
      <c r="H124">
        <v>0</v>
      </c>
    </row>
    <row r="125" spans="1:10">
      <c r="A125">
        <v>120</v>
      </c>
      <c r="B125" s="622">
        <v>43881.092361111114</v>
      </c>
      <c r="C125" s="405" t="s">
        <v>2001</v>
      </c>
      <c r="D125" s="384">
        <v>37</v>
      </c>
      <c r="E125">
        <v>0.03</v>
      </c>
      <c r="F125">
        <v>1.08121</v>
      </c>
      <c r="G125" s="384">
        <v>0</v>
      </c>
      <c r="H125">
        <v>1.0803499999999999</v>
      </c>
    </row>
    <row r="126" spans="1:10">
      <c r="A126">
        <v>125</v>
      </c>
      <c r="B126" s="622">
        <v>43881.147916666669</v>
      </c>
      <c r="C126" s="405" t="s">
        <v>1977</v>
      </c>
      <c r="D126" s="384">
        <v>37</v>
      </c>
      <c r="E126">
        <v>0.03</v>
      </c>
      <c r="F126">
        <v>1.0803499999999999</v>
      </c>
      <c r="G126" s="384">
        <v>0</v>
      </c>
      <c r="H126">
        <v>1.0803499999999999</v>
      </c>
      <c r="I126">
        <v>2.2799999999999998</v>
      </c>
      <c r="J126" s="384">
        <v>279.97000000000003</v>
      </c>
    </row>
    <row r="127" spans="1:10">
      <c r="A127">
        <v>126</v>
      </c>
      <c r="B127" s="622">
        <v>43885.833333333336</v>
      </c>
      <c r="C127" s="405" t="s">
        <v>97</v>
      </c>
      <c r="D127" s="384">
        <v>38</v>
      </c>
      <c r="E127">
        <v>0.01</v>
      </c>
      <c r="F127">
        <v>1.08708</v>
      </c>
      <c r="G127" s="384">
        <v>0</v>
      </c>
      <c r="H127">
        <v>0</v>
      </c>
    </row>
    <row r="128" spans="1:10">
      <c r="A128">
        <v>127</v>
      </c>
      <c r="B128" s="622">
        <v>43885.833333333336</v>
      </c>
      <c r="C128" s="405" t="s">
        <v>2001</v>
      </c>
      <c r="D128" s="384">
        <v>38</v>
      </c>
      <c r="E128">
        <v>0.01</v>
      </c>
      <c r="F128">
        <v>1.08708</v>
      </c>
      <c r="G128" s="384">
        <v>0</v>
      </c>
      <c r="H128">
        <v>1.0867800000000001</v>
      </c>
    </row>
    <row r="129" spans="1:10">
      <c r="A129">
        <v>128</v>
      </c>
      <c r="B129" s="622">
        <v>43885.85</v>
      </c>
      <c r="C129" s="405" t="s">
        <v>1977</v>
      </c>
      <c r="D129" s="384">
        <v>38</v>
      </c>
      <c r="E129">
        <v>0.01</v>
      </c>
      <c r="F129">
        <v>1.0867800000000001</v>
      </c>
      <c r="G129" s="384">
        <v>0</v>
      </c>
      <c r="H129">
        <v>1.0867800000000001</v>
      </c>
      <c r="I129">
        <v>0.2</v>
      </c>
      <c r="J129" s="384">
        <v>280.17</v>
      </c>
    </row>
    <row r="130" spans="1:10">
      <c r="A130">
        <v>129</v>
      </c>
      <c r="B130" s="622">
        <v>43885.85</v>
      </c>
      <c r="C130" s="405" t="s">
        <v>97</v>
      </c>
      <c r="D130" s="384">
        <v>39</v>
      </c>
      <c r="E130">
        <v>0.01</v>
      </c>
      <c r="F130">
        <v>1.08677</v>
      </c>
      <c r="G130" s="384">
        <v>0</v>
      </c>
      <c r="H130">
        <v>0</v>
      </c>
    </row>
    <row r="131" spans="1:10">
      <c r="A131">
        <v>130</v>
      </c>
      <c r="B131" s="622">
        <v>43885.85</v>
      </c>
      <c r="C131" s="405" t="s">
        <v>2001</v>
      </c>
      <c r="D131" s="384">
        <v>39</v>
      </c>
      <c r="E131">
        <v>0.01</v>
      </c>
      <c r="F131">
        <v>1.08677</v>
      </c>
      <c r="G131" s="384">
        <v>0</v>
      </c>
      <c r="H131">
        <v>1.08647</v>
      </c>
    </row>
    <row r="132" spans="1:10">
      <c r="A132">
        <v>131</v>
      </c>
      <c r="B132" s="622">
        <v>43885.864583333336</v>
      </c>
      <c r="C132" s="405" t="s">
        <v>1977</v>
      </c>
      <c r="D132" s="384">
        <v>39</v>
      </c>
      <c r="E132">
        <v>0.01</v>
      </c>
      <c r="F132">
        <v>1.08647</v>
      </c>
      <c r="G132" s="384">
        <v>0</v>
      </c>
      <c r="H132">
        <v>1.08647</v>
      </c>
      <c r="I132">
        <v>0.2</v>
      </c>
      <c r="J132" s="384">
        <v>280.37</v>
      </c>
    </row>
    <row r="133" spans="1:10">
      <c r="A133">
        <v>132</v>
      </c>
      <c r="B133" s="622">
        <v>43886.833333333336</v>
      </c>
      <c r="C133" s="405" t="s">
        <v>97</v>
      </c>
      <c r="D133" s="384">
        <v>40</v>
      </c>
      <c r="E133">
        <v>0.01</v>
      </c>
      <c r="F133">
        <v>1.0882700000000001</v>
      </c>
      <c r="G133" s="384">
        <v>0</v>
      </c>
      <c r="H133">
        <v>0</v>
      </c>
    </row>
    <row r="134" spans="1:10">
      <c r="A134">
        <v>133</v>
      </c>
      <c r="B134" s="622">
        <v>43886.833333333336</v>
      </c>
      <c r="C134" s="405" t="s">
        <v>2001</v>
      </c>
      <c r="D134" s="384">
        <v>40</v>
      </c>
      <c r="E134">
        <v>0.01</v>
      </c>
      <c r="F134">
        <v>1.0882700000000001</v>
      </c>
      <c r="G134" s="384">
        <v>0</v>
      </c>
      <c r="H134">
        <v>1.0879700000000001</v>
      </c>
    </row>
    <row r="135" spans="1:10">
      <c r="A135">
        <v>134</v>
      </c>
      <c r="B135" s="622">
        <v>43886.838888888888</v>
      </c>
      <c r="C135" s="405" t="s">
        <v>1977</v>
      </c>
      <c r="D135" s="384">
        <v>40</v>
      </c>
      <c r="E135">
        <v>0.01</v>
      </c>
      <c r="F135">
        <v>1.0879700000000001</v>
      </c>
      <c r="G135" s="384">
        <v>0</v>
      </c>
      <c r="H135">
        <v>1.0879700000000001</v>
      </c>
      <c r="I135">
        <v>0.2</v>
      </c>
      <c r="J135" s="384">
        <v>280.57</v>
      </c>
    </row>
    <row r="136" spans="1:10">
      <c r="A136">
        <v>135</v>
      </c>
      <c r="B136" s="622">
        <v>43886.838888888888</v>
      </c>
      <c r="C136" s="405" t="s">
        <v>97</v>
      </c>
      <c r="D136" s="384">
        <v>41</v>
      </c>
      <c r="E136">
        <v>0.01</v>
      </c>
      <c r="F136">
        <v>1.08795</v>
      </c>
      <c r="G136" s="384">
        <v>0</v>
      </c>
      <c r="H136">
        <v>0</v>
      </c>
    </row>
    <row r="137" spans="1:10">
      <c r="A137">
        <v>136</v>
      </c>
      <c r="B137" s="622">
        <v>43886.838888888888</v>
      </c>
      <c r="C137" s="405" t="s">
        <v>2001</v>
      </c>
      <c r="D137" s="384">
        <v>41</v>
      </c>
      <c r="E137">
        <v>0.01</v>
      </c>
      <c r="F137">
        <v>1.08795</v>
      </c>
      <c r="G137" s="384">
        <v>0</v>
      </c>
      <c r="H137">
        <v>1.08765</v>
      </c>
    </row>
    <row r="138" spans="1:10">
      <c r="A138">
        <v>137</v>
      </c>
      <c r="B138" s="622">
        <v>43886.842361111114</v>
      </c>
      <c r="C138" s="405" t="s">
        <v>1977</v>
      </c>
      <c r="D138" s="384">
        <v>41</v>
      </c>
      <c r="E138">
        <v>0.01</v>
      </c>
      <c r="F138">
        <v>1.08765</v>
      </c>
      <c r="G138" s="384">
        <v>0</v>
      </c>
      <c r="H138">
        <v>1.08765</v>
      </c>
      <c r="I138">
        <v>0.2</v>
      </c>
      <c r="J138" s="384">
        <v>280.77</v>
      </c>
    </row>
    <row r="139" spans="1:10">
      <c r="A139">
        <v>138</v>
      </c>
      <c r="B139" s="622">
        <v>43886.842361111114</v>
      </c>
      <c r="C139" s="405" t="s">
        <v>97</v>
      </c>
      <c r="D139" s="384">
        <v>42</v>
      </c>
      <c r="E139">
        <v>0.01</v>
      </c>
      <c r="F139">
        <v>1.0876300000000001</v>
      </c>
      <c r="G139" s="384">
        <v>0</v>
      </c>
      <c r="H139">
        <v>0</v>
      </c>
    </row>
    <row r="140" spans="1:10">
      <c r="A140">
        <v>139</v>
      </c>
      <c r="B140" s="622">
        <v>43886.842361111114</v>
      </c>
      <c r="C140" s="405" t="s">
        <v>2001</v>
      </c>
      <c r="D140" s="384">
        <v>42</v>
      </c>
      <c r="E140">
        <v>0.01</v>
      </c>
      <c r="F140">
        <v>1.0876300000000001</v>
      </c>
      <c r="G140" s="384">
        <v>0</v>
      </c>
      <c r="H140">
        <v>1.0873299999999999</v>
      </c>
    </row>
    <row r="141" spans="1:10">
      <c r="A141">
        <v>140</v>
      </c>
      <c r="B141" s="622">
        <v>43886.856944444444</v>
      </c>
      <c r="C141" s="405" t="s">
        <v>1977</v>
      </c>
      <c r="D141" s="384">
        <v>42</v>
      </c>
      <c r="E141">
        <v>0.01</v>
      </c>
      <c r="F141">
        <v>1.0873299999999999</v>
      </c>
      <c r="G141" s="384">
        <v>0</v>
      </c>
      <c r="H141">
        <v>1.0873299999999999</v>
      </c>
      <c r="I141">
        <v>0.2</v>
      </c>
      <c r="J141" s="384">
        <v>280.97000000000003</v>
      </c>
    </row>
    <row r="142" spans="1:10">
      <c r="A142">
        <v>141</v>
      </c>
      <c r="B142" s="622">
        <v>43888.84375</v>
      </c>
      <c r="C142" s="405" t="s">
        <v>97</v>
      </c>
      <c r="D142" s="384">
        <v>43</v>
      </c>
      <c r="E142">
        <v>0.01</v>
      </c>
      <c r="F142">
        <v>1.0980399999999999</v>
      </c>
      <c r="G142" s="384">
        <v>0</v>
      </c>
      <c r="H142">
        <v>0</v>
      </c>
    </row>
    <row r="143" spans="1:10">
      <c r="A143">
        <v>142</v>
      </c>
      <c r="B143" s="622">
        <v>43888.84375</v>
      </c>
      <c r="C143" s="405" t="s">
        <v>2001</v>
      </c>
      <c r="D143" s="384">
        <v>43</v>
      </c>
      <c r="E143">
        <v>0.01</v>
      </c>
      <c r="F143">
        <v>1.0980399999999999</v>
      </c>
      <c r="G143" s="384">
        <v>0</v>
      </c>
      <c r="H143">
        <v>1.0977399999999999</v>
      </c>
    </row>
    <row r="144" spans="1:10">
      <c r="A144">
        <v>145</v>
      </c>
      <c r="B144" s="622">
        <v>43888.84652777778</v>
      </c>
      <c r="C144" s="405" t="s">
        <v>2001</v>
      </c>
      <c r="D144" s="384">
        <v>43</v>
      </c>
      <c r="E144">
        <v>0.01</v>
      </c>
      <c r="F144">
        <v>1.0980399999999999</v>
      </c>
      <c r="G144" s="384">
        <v>0</v>
      </c>
      <c r="H144">
        <v>1.0980799999999999</v>
      </c>
    </row>
    <row r="145" spans="1:10">
      <c r="A145">
        <v>146</v>
      </c>
      <c r="B145" s="622">
        <v>43888.87222222222</v>
      </c>
      <c r="C145" s="405" t="s">
        <v>1977</v>
      </c>
      <c r="D145" s="384">
        <v>43</v>
      </c>
      <c r="E145">
        <v>0.01</v>
      </c>
      <c r="F145">
        <v>1.0980799999999999</v>
      </c>
      <c r="G145" s="384">
        <v>0</v>
      </c>
      <c r="H145">
        <v>1.0980799999999999</v>
      </c>
      <c r="I145">
        <v>-0.14000000000000001</v>
      </c>
      <c r="J145" s="384">
        <v>280.83</v>
      </c>
    </row>
    <row r="146" spans="1:10">
      <c r="A146">
        <v>143</v>
      </c>
      <c r="B146" s="622">
        <v>43888.84652777778</v>
      </c>
      <c r="C146" s="405" t="s">
        <v>97</v>
      </c>
      <c r="D146" s="384">
        <v>44</v>
      </c>
      <c r="E146">
        <v>0.02</v>
      </c>
      <c r="F146">
        <v>1.0985499999999999</v>
      </c>
      <c r="G146" s="384">
        <v>0</v>
      </c>
      <c r="H146">
        <v>0</v>
      </c>
    </row>
    <row r="147" spans="1:10">
      <c r="A147">
        <v>144</v>
      </c>
      <c r="B147" s="622">
        <v>43888.84652777778</v>
      </c>
      <c r="C147" s="405" t="s">
        <v>2001</v>
      </c>
      <c r="D147" s="384">
        <v>44</v>
      </c>
      <c r="E147">
        <v>0.02</v>
      </c>
      <c r="F147">
        <v>1.0985499999999999</v>
      </c>
      <c r="G147" s="384">
        <v>0</v>
      </c>
      <c r="H147">
        <v>1.0980799999999999</v>
      </c>
    </row>
    <row r="148" spans="1:10">
      <c r="A148">
        <v>147</v>
      </c>
      <c r="B148" s="622">
        <v>43888.87222222222</v>
      </c>
      <c r="C148" s="405" t="s">
        <v>1977</v>
      </c>
      <c r="D148" s="384">
        <v>44</v>
      </c>
      <c r="E148">
        <v>0.02</v>
      </c>
      <c r="F148">
        <v>1.0980799999999999</v>
      </c>
      <c r="G148" s="384">
        <v>0</v>
      </c>
      <c r="H148">
        <v>1.0980799999999999</v>
      </c>
      <c r="I148">
        <v>0.74</v>
      </c>
      <c r="J148" s="384">
        <v>281.57</v>
      </c>
    </row>
    <row r="149" spans="1:10">
      <c r="A149">
        <v>148</v>
      </c>
      <c r="B149" s="622">
        <v>43888.96875</v>
      </c>
      <c r="C149" s="405" t="s">
        <v>97</v>
      </c>
      <c r="D149" s="384">
        <v>45</v>
      </c>
      <c r="E149">
        <v>0.01</v>
      </c>
      <c r="F149">
        <v>1.0997300000000001</v>
      </c>
      <c r="G149" s="384">
        <v>0</v>
      </c>
      <c r="H149">
        <v>0</v>
      </c>
    </row>
    <row r="150" spans="1:10">
      <c r="A150">
        <v>149</v>
      </c>
      <c r="B150" s="622">
        <v>43888.96875</v>
      </c>
      <c r="C150" s="405" t="s">
        <v>2001</v>
      </c>
      <c r="D150" s="384">
        <v>45</v>
      </c>
      <c r="E150">
        <v>0.01</v>
      </c>
      <c r="F150">
        <v>1.0997300000000001</v>
      </c>
      <c r="G150" s="384">
        <v>0</v>
      </c>
      <c r="H150">
        <v>1.0994299999999999</v>
      </c>
    </row>
    <row r="151" spans="1:10">
      <c r="A151">
        <v>150</v>
      </c>
      <c r="B151" s="622">
        <v>43888.96875</v>
      </c>
      <c r="C151" s="405" t="s">
        <v>1977</v>
      </c>
      <c r="D151" s="384">
        <v>45</v>
      </c>
      <c r="E151">
        <v>0.01</v>
      </c>
      <c r="F151">
        <v>1.0994299999999999</v>
      </c>
      <c r="G151" s="384">
        <v>0</v>
      </c>
      <c r="H151">
        <v>1.0994299999999999</v>
      </c>
      <c r="I151">
        <v>0.2</v>
      </c>
      <c r="J151" s="384">
        <v>281.77</v>
      </c>
    </row>
    <row r="152" spans="1:10">
      <c r="A152">
        <v>151</v>
      </c>
      <c r="B152" s="622">
        <v>43888.96875</v>
      </c>
      <c r="C152" s="405" t="s">
        <v>97</v>
      </c>
      <c r="D152" s="384">
        <v>46</v>
      </c>
      <c r="E152">
        <v>0.01</v>
      </c>
      <c r="F152">
        <v>1.0994200000000001</v>
      </c>
      <c r="G152" s="384">
        <v>0</v>
      </c>
      <c r="H152">
        <v>0</v>
      </c>
    </row>
    <row r="153" spans="1:10">
      <c r="A153">
        <v>152</v>
      </c>
      <c r="B153" s="622">
        <v>43888.96875</v>
      </c>
      <c r="C153" s="405" t="s">
        <v>2001</v>
      </c>
      <c r="D153" s="384">
        <v>46</v>
      </c>
      <c r="E153">
        <v>0.01</v>
      </c>
      <c r="F153">
        <v>1.0994200000000001</v>
      </c>
      <c r="G153" s="384">
        <v>0</v>
      </c>
      <c r="H153">
        <v>1.0991200000000001</v>
      </c>
    </row>
    <row r="154" spans="1:10">
      <c r="A154">
        <v>155</v>
      </c>
      <c r="B154" s="622">
        <v>43888.995138888888</v>
      </c>
      <c r="C154" s="405" t="s">
        <v>2001</v>
      </c>
      <c r="D154" s="384">
        <v>46</v>
      </c>
      <c r="E154">
        <v>0.01</v>
      </c>
      <c r="F154">
        <v>1.0994200000000001</v>
      </c>
      <c r="G154" s="384">
        <v>0</v>
      </c>
      <c r="H154">
        <v>1.09948</v>
      </c>
    </row>
    <row r="155" spans="1:10">
      <c r="A155">
        <v>156</v>
      </c>
      <c r="B155" s="622">
        <v>43889.125</v>
      </c>
      <c r="C155" s="405" t="s">
        <v>1977</v>
      </c>
      <c r="D155" s="384">
        <v>46</v>
      </c>
      <c r="E155">
        <v>0.01</v>
      </c>
      <c r="F155">
        <v>1.09948</v>
      </c>
      <c r="G155" s="384">
        <v>0</v>
      </c>
      <c r="H155">
        <v>1.09948</v>
      </c>
      <c r="I155">
        <v>-0.17</v>
      </c>
      <c r="J155" s="384">
        <v>281.60000000000002</v>
      </c>
    </row>
    <row r="156" spans="1:10">
      <c r="A156">
        <v>153</v>
      </c>
      <c r="B156" s="622">
        <v>43888.995138888888</v>
      </c>
      <c r="C156" s="405" t="s">
        <v>97</v>
      </c>
      <c r="D156" s="384">
        <v>47</v>
      </c>
      <c r="E156">
        <v>0.02</v>
      </c>
      <c r="F156">
        <v>1.09996</v>
      </c>
      <c r="G156" s="384">
        <v>0</v>
      </c>
      <c r="H156">
        <v>0</v>
      </c>
    </row>
    <row r="157" spans="1:10">
      <c r="A157">
        <v>154</v>
      </c>
      <c r="B157" s="622">
        <v>43888.995138888888</v>
      </c>
      <c r="C157" s="405" t="s">
        <v>2001</v>
      </c>
      <c r="D157" s="384">
        <v>47</v>
      </c>
      <c r="E157">
        <v>0.02</v>
      </c>
      <c r="F157">
        <v>1.09996</v>
      </c>
      <c r="G157" s="384">
        <v>0</v>
      </c>
      <c r="H157">
        <v>1.09948</v>
      </c>
    </row>
    <row r="158" spans="1:10">
      <c r="A158">
        <v>157</v>
      </c>
      <c r="B158" s="622">
        <v>43889.125</v>
      </c>
      <c r="C158" s="405" t="s">
        <v>1977</v>
      </c>
      <c r="D158" s="384">
        <v>47</v>
      </c>
      <c r="E158">
        <v>0.02</v>
      </c>
      <c r="F158">
        <v>1.09948</v>
      </c>
      <c r="G158" s="384">
        <v>0</v>
      </c>
      <c r="H158">
        <v>1.09948</v>
      </c>
      <c r="I158">
        <v>0.75</v>
      </c>
      <c r="J158" s="384">
        <v>282.35000000000002</v>
      </c>
    </row>
    <row r="159" spans="1:10">
      <c r="A159">
        <v>158</v>
      </c>
      <c r="B159" s="622">
        <v>43892.03125</v>
      </c>
      <c r="C159" s="405" t="s">
        <v>97</v>
      </c>
      <c r="D159" s="384">
        <v>48</v>
      </c>
      <c r="E159">
        <v>0.01</v>
      </c>
      <c r="F159">
        <v>1.1044499999999999</v>
      </c>
      <c r="G159" s="384">
        <v>0</v>
      </c>
      <c r="H159">
        <v>0</v>
      </c>
    </row>
    <row r="160" spans="1:10">
      <c r="A160">
        <v>159</v>
      </c>
      <c r="B160" s="622">
        <v>43892.03125</v>
      </c>
      <c r="C160" s="405" t="s">
        <v>2001</v>
      </c>
      <c r="D160" s="384">
        <v>48</v>
      </c>
      <c r="E160">
        <v>0.01</v>
      </c>
      <c r="F160">
        <v>1.1044499999999999</v>
      </c>
      <c r="G160" s="384">
        <v>0</v>
      </c>
      <c r="H160">
        <v>1.10415</v>
      </c>
    </row>
    <row r="161" spans="1:10">
      <c r="A161">
        <v>162</v>
      </c>
      <c r="B161" s="622">
        <v>43892.041666666664</v>
      </c>
      <c r="C161" s="405" t="s">
        <v>2001</v>
      </c>
      <c r="D161" s="384">
        <v>48</v>
      </c>
      <c r="E161">
        <v>0.01</v>
      </c>
      <c r="F161">
        <v>1.1044499999999999</v>
      </c>
      <c r="G161" s="384">
        <v>0</v>
      </c>
      <c r="H161">
        <v>1.10466</v>
      </c>
    </row>
    <row r="162" spans="1:10">
      <c r="A162">
        <v>166</v>
      </c>
      <c r="B162" s="622">
        <v>43892.043749999997</v>
      </c>
      <c r="C162" s="405" t="s">
        <v>2001</v>
      </c>
      <c r="D162" s="384">
        <v>48</v>
      </c>
      <c r="E162">
        <v>0.01</v>
      </c>
      <c r="F162">
        <v>1.1044499999999999</v>
      </c>
      <c r="G162" s="384">
        <v>0</v>
      </c>
      <c r="H162">
        <v>1.1052500000000001</v>
      </c>
    </row>
    <row r="163" spans="1:10">
      <c r="A163">
        <v>167</v>
      </c>
      <c r="B163" s="622">
        <v>43892.072916666664</v>
      </c>
      <c r="C163" s="405" t="s">
        <v>1977</v>
      </c>
      <c r="D163" s="384">
        <v>48</v>
      </c>
      <c r="E163">
        <v>0.01</v>
      </c>
      <c r="F163">
        <v>1.1052500000000001</v>
      </c>
      <c r="G163" s="384">
        <v>0</v>
      </c>
      <c r="H163">
        <v>1.1052500000000001</v>
      </c>
      <c r="I163">
        <v>-0.9</v>
      </c>
      <c r="J163" s="384">
        <v>281.45</v>
      </c>
    </row>
    <row r="164" spans="1:10">
      <c r="A164">
        <v>160</v>
      </c>
      <c r="B164" s="622">
        <v>43892.041666666664</v>
      </c>
      <c r="C164" s="405" t="s">
        <v>97</v>
      </c>
      <c r="D164" s="384">
        <v>49</v>
      </c>
      <c r="E164">
        <v>0.02</v>
      </c>
      <c r="F164">
        <v>1.1052200000000001</v>
      </c>
      <c r="G164" s="384">
        <v>0</v>
      </c>
      <c r="H164">
        <v>0</v>
      </c>
    </row>
    <row r="165" spans="1:10">
      <c r="A165">
        <v>161</v>
      </c>
      <c r="B165" s="622">
        <v>43892.041666666664</v>
      </c>
      <c r="C165" s="405" t="s">
        <v>2001</v>
      </c>
      <c r="D165" s="384">
        <v>49</v>
      </c>
      <c r="E165">
        <v>0.02</v>
      </c>
      <c r="F165">
        <v>1.1052200000000001</v>
      </c>
      <c r="G165" s="384">
        <v>0</v>
      </c>
      <c r="H165">
        <v>1.10466</v>
      </c>
    </row>
    <row r="166" spans="1:10">
      <c r="A166">
        <v>165</v>
      </c>
      <c r="B166" s="622">
        <v>43892.043749999997</v>
      </c>
      <c r="C166" s="405" t="s">
        <v>2001</v>
      </c>
      <c r="D166" s="384">
        <v>49</v>
      </c>
      <c r="E166">
        <v>0.02</v>
      </c>
      <c r="F166">
        <v>1.1052200000000001</v>
      </c>
      <c r="G166" s="384">
        <v>0</v>
      </c>
      <c r="H166">
        <v>1.1052500000000001</v>
      </c>
    </row>
    <row r="167" spans="1:10">
      <c r="A167">
        <v>168</v>
      </c>
      <c r="B167" s="622">
        <v>43892.072916666664</v>
      </c>
      <c r="C167" s="405" t="s">
        <v>1977</v>
      </c>
      <c r="D167" s="384">
        <v>49</v>
      </c>
      <c r="E167">
        <v>0.02</v>
      </c>
      <c r="F167">
        <v>1.1052500000000001</v>
      </c>
      <c r="G167" s="384">
        <v>0</v>
      </c>
      <c r="H167">
        <v>1.1052500000000001</v>
      </c>
      <c r="I167">
        <v>-0.26</v>
      </c>
      <c r="J167" s="384">
        <v>281.19</v>
      </c>
    </row>
    <row r="168" spans="1:10">
      <c r="A168">
        <v>163</v>
      </c>
      <c r="B168" s="622">
        <v>43892.043749999997</v>
      </c>
      <c r="C168" s="405" t="s">
        <v>97</v>
      </c>
      <c r="D168" s="384">
        <v>50</v>
      </c>
      <c r="E168">
        <v>0.03</v>
      </c>
      <c r="F168">
        <v>1.1061300000000001</v>
      </c>
      <c r="G168" s="384">
        <v>0</v>
      </c>
      <c r="H168">
        <v>0</v>
      </c>
    </row>
    <row r="169" spans="1:10">
      <c r="A169">
        <v>164</v>
      </c>
      <c r="B169" s="622">
        <v>43892.043749999997</v>
      </c>
      <c r="C169" s="405" t="s">
        <v>2001</v>
      </c>
      <c r="D169" s="384">
        <v>50</v>
      </c>
      <c r="E169">
        <v>0.03</v>
      </c>
      <c r="F169">
        <v>1.1061300000000001</v>
      </c>
      <c r="G169" s="384">
        <v>0</v>
      </c>
      <c r="H169">
        <v>1.1052500000000001</v>
      </c>
    </row>
    <row r="170" spans="1:10">
      <c r="A170">
        <v>169</v>
      </c>
      <c r="B170" s="622">
        <v>43892.072916666664</v>
      </c>
      <c r="C170" s="405" t="s">
        <v>1977</v>
      </c>
      <c r="D170" s="384">
        <v>50</v>
      </c>
      <c r="E170">
        <v>0.03</v>
      </c>
      <c r="F170">
        <v>1.1052500000000001</v>
      </c>
      <c r="G170" s="384">
        <v>0</v>
      </c>
      <c r="H170">
        <v>1.1052500000000001</v>
      </c>
      <c r="I170">
        <v>2.34</v>
      </c>
      <c r="J170" s="384">
        <v>283.52999999999997</v>
      </c>
    </row>
    <row r="171" spans="1:10">
      <c r="A171">
        <v>170</v>
      </c>
      <c r="B171" s="622">
        <v>43892.833333333336</v>
      </c>
      <c r="C171" s="405" t="s">
        <v>97</v>
      </c>
      <c r="D171" s="384">
        <v>51</v>
      </c>
      <c r="E171">
        <v>0.01</v>
      </c>
      <c r="F171">
        <v>1.1179699999999999</v>
      </c>
      <c r="G171" s="384">
        <v>0</v>
      </c>
      <c r="H171">
        <v>0</v>
      </c>
    </row>
    <row r="172" spans="1:10">
      <c r="A172">
        <v>171</v>
      </c>
      <c r="B172" s="622">
        <v>43892.833333333336</v>
      </c>
      <c r="C172" s="405" t="s">
        <v>2001</v>
      </c>
      <c r="D172" s="384">
        <v>51</v>
      </c>
      <c r="E172">
        <v>0.01</v>
      </c>
      <c r="F172">
        <v>1.1179699999999999</v>
      </c>
      <c r="G172" s="384">
        <v>0</v>
      </c>
      <c r="H172">
        <v>1.1176699999999999</v>
      </c>
    </row>
    <row r="173" spans="1:10">
      <c r="A173">
        <v>172</v>
      </c>
      <c r="B173" s="622">
        <v>43892.836111111108</v>
      </c>
      <c r="C173" s="405" t="s">
        <v>1977</v>
      </c>
      <c r="D173" s="384">
        <v>51</v>
      </c>
      <c r="E173">
        <v>0.01</v>
      </c>
      <c r="F173">
        <v>1.1176699999999999</v>
      </c>
      <c r="G173" s="384">
        <v>0</v>
      </c>
      <c r="H173">
        <v>1.1176699999999999</v>
      </c>
      <c r="I173">
        <v>0.2</v>
      </c>
      <c r="J173" s="384">
        <v>283.73</v>
      </c>
    </row>
    <row r="174" spans="1:10">
      <c r="A174">
        <v>173</v>
      </c>
      <c r="B174" s="622">
        <v>43892.836111111108</v>
      </c>
      <c r="C174" s="405" t="s">
        <v>97</v>
      </c>
      <c r="D174" s="384">
        <v>52</v>
      </c>
      <c r="E174">
        <v>0.01</v>
      </c>
      <c r="F174">
        <v>1.1176200000000001</v>
      </c>
      <c r="G174" s="384">
        <v>0</v>
      </c>
      <c r="H174">
        <v>0</v>
      </c>
    </row>
    <row r="175" spans="1:10">
      <c r="A175">
        <v>174</v>
      </c>
      <c r="B175" s="622">
        <v>43892.836111111108</v>
      </c>
      <c r="C175" s="405" t="s">
        <v>2001</v>
      </c>
      <c r="D175" s="384">
        <v>52</v>
      </c>
      <c r="E175">
        <v>0.01</v>
      </c>
      <c r="F175">
        <v>1.1176200000000001</v>
      </c>
      <c r="G175" s="384">
        <v>0</v>
      </c>
      <c r="H175">
        <v>1.1173200000000001</v>
      </c>
    </row>
    <row r="176" spans="1:10">
      <c r="A176">
        <v>175</v>
      </c>
      <c r="B176" s="622">
        <v>43892.837500000001</v>
      </c>
      <c r="C176" s="405" t="s">
        <v>1977</v>
      </c>
      <c r="D176" s="384">
        <v>52</v>
      </c>
      <c r="E176">
        <v>0.01</v>
      </c>
      <c r="F176">
        <v>1.1173200000000001</v>
      </c>
      <c r="G176" s="384">
        <v>0</v>
      </c>
      <c r="H176">
        <v>1.1173200000000001</v>
      </c>
      <c r="I176">
        <v>0.2</v>
      </c>
      <c r="J176" s="384">
        <v>283.93</v>
      </c>
    </row>
    <row r="177" spans="1:10">
      <c r="A177">
        <v>176</v>
      </c>
      <c r="B177" s="622">
        <v>43892.837500000001</v>
      </c>
      <c r="C177" s="405" t="s">
        <v>97</v>
      </c>
      <c r="D177" s="384">
        <v>53</v>
      </c>
      <c r="E177">
        <v>0.01</v>
      </c>
      <c r="F177">
        <v>1.1172899999999999</v>
      </c>
      <c r="G177" s="384">
        <v>0</v>
      </c>
      <c r="H177">
        <v>0</v>
      </c>
    </row>
    <row r="178" spans="1:10">
      <c r="A178">
        <v>177</v>
      </c>
      <c r="B178" s="622">
        <v>43892.837500000001</v>
      </c>
      <c r="C178" s="405" t="s">
        <v>2001</v>
      </c>
      <c r="D178" s="384">
        <v>53</v>
      </c>
      <c r="E178">
        <v>0.01</v>
      </c>
      <c r="F178">
        <v>1.1172899999999999</v>
      </c>
      <c r="G178" s="384">
        <v>0</v>
      </c>
      <c r="H178">
        <v>1.1169899999999999</v>
      </c>
    </row>
    <row r="179" spans="1:10">
      <c r="A179">
        <v>178</v>
      </c>
      <c r="B179" s="622">
        <v>43892.859722222223</v>
      </c>
      <c r="C179" s="405" t="s">
        <v>1977</v>
      </c>
      <c r="D179" s="384">
        <v>53</v>
      </c>
      <c r="E179">
        <v>0.01</v>
      </c>
      <c r="F179">
        <v>1.1169899999999999</v>
      </c>
      <c r="G179" s="384">
        <v>0</v>
      </c>
      <c r="H179">
        <v>1.1169899999999999</v>
      </c>
      <c r="I179">
        <v>0.2</v>
      </c>
      <c r="J179" s="384">
        <v>284.13</v>
      </c>
    </row>
    <row r="180" spans="1:10">
      <c r="A180">
        <v>179</v>
      </c>
      <c r="B180" s="622">
        <v>43893.875</v>
      </c>
      <c r="C180" s="405" t="s">
        <v>97</v>
      </c>
      <c r="D180" s="384">
        <v>54</v>
      </c>
      <c r="E180">
        <v>0.01</v>
      </c>
      <c r="F180">
        <v>1.11849</v>
      </c>
      <c r="G180" s="384">
        <v>0</v>
      </c>
      <c r="H180">
        <v>0</v>
      </c>
    </row>
    <row r="181" spans="1:10">
      <c r="A181">
        <v>180</v>
      </c>
      <c r="B181" s="622">
        <v>43893.875</v>
      </c>
      <c r="C181" s="405" t="s">
        <v>2001</v>
      </c>
      <c r="D181" s="384">
        <v>54</v>
      </c>
      <c r="E181">
        <v>0.01</v>
      </c>
      <c r="F181">
        <v>1.11849</v>
      </c>
      <c r="G181" s="384">
        <v>0</v>
      </c>
      <c r="H181">
        <v>1.11819</v>
      </c>
    </row>
    <row r="182" spans="1:10">
      <c r="A182">
        <v>181</v>
      </c>
      <c r="B182" s="622">
        <v>43893.875</v>
      </c>
      <c r="C182" s="405" t="s">
        <v>1977</v>
      </c>
      <c r="D182" s="384">
        <v>54</v>
      </c>
      <c r="E182">
        <v>0.01</v>
      </c>
      <c r="F182">
        <v>1.11819</v>
      </c>
      <c r="G182" s="384">
        <v>0</v>
      </c>
      <c r="H182">
        <v>1.11819</v>
      </c>
      <c r="I182">
        <v>0.2</v>
      </c>
      <c r="J182" s="384">
        <v>284.33</v>
      </c>
    </row>
    <row r="183" spans="1:10">
      <c r="A183">
        <v>182</v>
      </c>
      <c r="B183" s="622">
        <v>43893.875</v>
      </c>
      <c r="C183" s="405" t="s">
        <v>97</v>
      </c>
      <c r="D183" s="384">
        <v>55</v>
      </c>
      <c r="E183">
        <v>0.01</v>
      </c>
      <c r="F183">
        <v>1.11815</v>
      </c>
      <c r="G183" s="384">
        <v>0</v>
      </c>
      <c r="H183">
        <v>0</v>
      </c>
    </row>
    <row r="184" spans="1:10">
      <c r="A184">
        <v>183</v>
      </c>
      <c r="B184" s="622">
        <v>43893.875</v>
      </c>
      <c r="C184" s="405" t="s">
        <v>2001</v>
      </c>
      <c r="D184" s="384">
        <v>55</v>
      </c>
      <c r="E184">
        <v>0.01</v>
      </c>
      <c r="F184">
        <v>1.11815</v>
      </c>
      <c r="G184" s="384">
        <v>0</v>
      </c>
      <c r="H184">
        <v>1.11785</v>
      </c>
    </row>
    <row r="185" spans="1:10">
      <c r="A185">
        <v>186</v>
      </c>
      <c r="B185" s="622">
        <v>43893.878472222219</v>
      </c>
      <c r="C185" s="405" t="s">
        <v>2001</v>
      </c>
      <c r="D185" s="384">
        <v>55</v>
      </c>
      <c r="E185">
        <v>0.01</v>
      </c>
      <c r="F185">
        <v>1.11815</v>
      </c>
      <c r="G185" s="384">
        <v>0</v>
      </c>
      <c r="H185">
        <v>1.11819</v>
      </c>
    </row>
    <row r="186" spans="1:10">
      <c r="A186">
        <v>187</v>
      </c>
      <c r="B186" s="622">
        <v>43893.882638888892</v>
      </c>
      <c r="C186" s="405" t="s">
        <v>1977</v>
      </c>
      <c r="D186" s="384">
        <v>55</v>
      </c>
      <c r="E186">
        <v>0.01</v>
      </c>
      <c r="F186">
        <v>1.11819</v>
      </c>
      <c r="G186" s="384">
        <v>0</v>
      </c>
      <c r="H186">
        <v>1.11819</v>
      </c>
      <c r="I186">
        <v>-0.14000000000000001</v>
      </c>
      <c r="J186" s="384">
        <v>284.19</v>
      </c>
    </row>
    <row r="187" spans="1:10">
      <c r="A187">
        <v>184</v>
      </c>
      <c r="B187" s="622">
        <v>43893.878472222219</v>
      </c>
      <c r="C187" s="405" t="s">
        <v>97</v>
      </c>
      <c r="D187" s="384">
        <v>56</v>
      </c>
      <c r="E187">
        <v>0.02</v>
      </c>
      <c r="F187">
        <v>1.11866</v>
      </c>
      <c r="G187" s="384">
        <v>0</v>
      </c>
      <c r="H187">
        <v>0</v>
      </c>
    </row>
    <row r="188" spans="1:10">
      <c r="A188">
        <v>185</v>
      </c>
      <c r="B188" s="622">
        <v>43893.878472222219</v>
      </c>
      <c r="C188" s="405" t="s">
        <v>2001</v>
      </c>
      <c r="D188" s="384">
        <v>56</v>
      </c>
      <c r="E188">
        <v>0.02</v>
      </c>
      <c r="F188">
        <v>1.11866</v>
      </c>
      <c r="G188" s="384">
        <v>0</v>
      </c>
      <c r="H188">
        <v>1.11819</v>
      </c>
    </row>
    <row r="189" spans="1:10">
      <c r="A189">
        <v>188</v>
      </c>
      <c r="B189" s="622">
        <v>43893.882638888892</v>
      </c>
      <c r="C189" s="405" t="s">
        <v>1977</v>
      </c>
      <c r="D189" s="384">
        <v>56</v>
      </c>
      <c r="E189">
        <v>0.02</v>
      </c>
      <c r="F189">
        <v>1.11819</v>
      </c>
      <c r="G189" s="384">
        <v>0</v>
      </c>
      <c r="H189">
        <v>1.11819</v>
      </c>
      <c r="I189">
        <v>0.74</v>
      </c>
      <c r="J189" s="384">
        <v>284.93</v>
      </c>
    </row>
    <row r="190" spans="1:10">
      <c r="A190">
        <v>189</v>
      </c>
      <c r="B190" s="622">
        <v>43895.833333333336</v>
      </c>
      <c r="C190" s="405" t="s">
        <v>97</v>
      </c>
      <c r="D190" s="384">
        <v>57</v>
      </c>
      <c r="E190">
        <v>0.01</v>
      </c>
      <c r="F190">
        <v>1.12141</v>
      </c>
      <c r="G190" s="384">
        <v>0</v>
      </c>
      <c r="H190">
        <v>0</v>
      </c>
    </row>
    <row r="191" spans="1:10">
      <c r="A191">
        <v>190</v>
      </c>
      <c r="B191" s="622">
        <v>43895.833333333336</v>
      </c>
      <c r="C191" s="405" t="s">
        <v>2001</v>
      </c>
      <c r="D191" s="384">
        <v>57</v>
      </c>
      <c r="E191">
        <v>0.01</v>
      </c>
      <c r="F191">
        <v>1.12141</v>
      </c>
      <c r="G191" s="384">
        <v>0</v>
      </c>
      <c r="H191">
        <v>1.1211100000000001</v>
      </c>
    </row>
    <row r="192" spans="1:10">
      <c r="A192">
        <v>191</v>
      </c>
      <c r="B192" s="622">
        <v>43895.834722222222</v>
      </c>
      <c r="C192" s="405" t="s">
        <v>1977</v>
      </c>
      <c r="D192" s="384">
        <v>57</v>
      </c>
      <c r="E192">
        <v>0.01</v>
      </c>
      <c r="F192">
        <v>1.1211100000000001</v>
      </c>
      <c r="G192" s="384">
        <v>0</v>
      </c>
      <c r="H192">
        <v>1.1211100000000001</v>
      </c>
      <c r="I192">
        <v>0.2</v>
      </c>
      <c r="J192" s="384">
        <v>285.13</v>
      </c>
    </row>
    <row r="193" spans="1:10">
      <c r="A193">
        <v>192</v>
      </c>
      <c r="B193" s="622">
        <v>43895.834722222222</v>
      </c>
      <c r="C193" s="405" t="s">
        <v>97</v>
      </c>
      <c r="D193" s="384">
        <v>58</v>
      </c>
      <c r="E193">
        <v>0.01</v>
      </c>
      <c r="F193">
        <v>1.1210800000000001</v>
      </c>
      <c r="G193" s="384">
        <v>0</v>
      </c>
      <c r="H193">
        <v>0</v>
      </c>
    </row>
    <row r="194" spans="1:10">
      <c r="A194">
        <v>193</v>
      </c>
      <c r="B194" s="622">
        <v>43895.834722222222</v>
      </c>
      <c r="C194" s="405" t="s">
        <v>2001</v>
      </c>
      <c r="D194" s="384">
        <v>58</v>
      </c>
      <c r="E194">
        <v>0.01</v>
      </c>
      <c r="F194">
        <v>1.1210800000000001</v>
      </c>
      <c r="G194" s="384">
        <v>0</v>
      </c>
      <c r="H194">
        <v>1.1207800000000001</v>
      </c>
    </row>
    <row r="195" spans="1:10">
      <c r="A195">
        <v>194</v>
      </c>
      <c r="B195" s="622">
        <v>43895.836111111108</v>
      </c>
      <c r="C195" s="405" t="s">
        <v>1977</v>
      </c>
      <c r="D195" s="384">
        <v>58</v>
      </c>
      <c r="E195">
        <v>0.01</v>
      </c>
      <c r="F195">
        <v>1.1207800000000001</v>
      </c>
      <c r="G195" s="384">
        <v>0</v>
      </c>
      <c r="H195">
        <v>1.1207800000000001</v>
      </c>
      <c r="I195">
        <v>0.2</v>
      </c>
      <c r="J195" s="384">
        <v>285.33</v>
      </c>
    </row>
    <row r="196" spans="1:10">
      <c r="A196">
        <v>195</v>
      </c>
      <c r="B196" s="622">
        <v>43895.836111111108</v>
      </c>
      <c r="C196" s="405" t="s">
        <v>97</v>
      </c>
      <c r="D196" s="384">
        <v>59</v>
      </c>
      <c r="E196">
        <v>0.01</v>
      </c>
      <c r="F196">
        <v>1.12076</v>
      </c>
      <c r="G196" s="384">
        <v>0</v>
      </c>
      <c r="H196">
        <v>0</v>
      </c>
    </row>
    <row r="197" spans="1:10">
      <c r="A197">
        <v>196</v>
      </c>
      <c r="B197" s="622">
        <v>43895.836111111108</v>
      </c>
      <c r="C197" s="405" t="s">
        <v>2001</v>
      </c>
      <c r="D197" s="384">
        <v>59</v>
      </c>
      <c r="E197">
        <v>0.01</v>
      </c>
      <c r="F197">
        <v>1.12076</v>
      </c>
      <c r="G197" s="384">
        <v>0</v>
      </c>
      <c r="H197">
        <v>1.12046</v>
      </c>
    </row>
    <row r="198" spans="1:10">
      <c r="A198">
        <v>199</v>
      </c>
      <c r="B198" s="622">
        <v>43895.837500000001</v>
      </c>
      <c r="C198" s="405" t="s">
        <v>2001</v>
      </c>
      <c r="D198" s="384">
        <v>59</v>
      </c>
      <c r="E198">
        <v>0.01</v>
      </c>
      <c r="F198">
        <v>1.12076</v>
      </c>
      <c r="G198" s="384">
        <v>0</v>
      </c>
      <c r="H198">
        <v>1.1208</v>
      </c>
    </row>
    <row r="199" spans="1:10">
      <c r="A199">
        <v>200</v>
      </c>
      <c r="B199" s="622">
        <v>43895.857638888891</v>
      </c>
      <c r="C199" s="405" t="s">
        <v>1977</v>
      </c>
      <c r="D199" s="384">
        <v>59</v>
      </c>
      <c r="E199">
        <v>0.01</v>
      </c>
      <c r="F199">
        <v>1.1208</v>
      </c>
      <c r="G199" s="384">
        <v>0</v>
      </c>
      <c r="H199">
        <v>1.1208</v>
      </c>
      <c r="I199">
        <v>-0.14000000000000001</v>
      </c>
      <c r="J199" s="384">
        <v>285.19</v>
      </c>
    </row>
    <row r="200" spans="1:10">
      <c r="A200">
        <v>197</v>
      </c>
      <c r="B200" s="622">
        <v>43895.837500000001</v>
      </c>
      <c r="C200" s="405" t="s">
        <v>97</v>
      </c>
      <c r="D200" s="384">
        <v>60</v>
      </c>
      <c r="E200">
        <v>0.02</v>
      </c>
      <c r="F200">
        <v>1.12127</v>
      </c>
      <c r="G200" s="384">
        <v>0</v>
      </c>
      <c r="H200">
        <v>0</v>
      </c>
    </row>
    <row r="201" spans="1:10">
      <c r="A201">
        <v>198</v>
      </c>
      <c r="B201" s="622">
        <v>43895.837500000001</v>
      </c>
      <c r="C201" s="405" t="s">
        <v>2001</v>
      </c>
      <c r="D201" s="384">
        <v>60</v>
      </c>
      <c r="E201">
        <v>0.02</v>
      </c>
      <c r="F201">
        <v>1.12127</v>
      </c>
      <c r="G201" s="384">
        <v>0</v>
      </c>
      <c r="H201">
        <v>1.1208</v>
      </c>
    </row>
    <row r="202" spans="1:10">
      <c r="A202">
        <v>201</v>
      </c>
      <c r="B202" s="622">
        <v>43895.857638888891</v>
      </c>
      <c r="C202" s="405" t="s">
        <v>1977</v>
      </c>
      <c r="D202" s="384">
        <v>60</v>
      </c>
      <c r="E202">
        <v>0.02</v>
      </c>
      <c r="F202">
        <v>1.1208</v>
      </c>
      <c r="G202" s="384">
        <v>0</v>
      </c>
      <c r="H202">
        <v>1.1208</v>
      </c>
      <c r="I202">
        <v>0.74</v>
      </c>
      <c r="J202" s="384">
        <v>285.93</v>
      </c>
    </row>
    <row r="203" spans="1:10">
      <c r="A203">
        <v>202</v>
      </c>
      <c r="B203" s="622">
        <v>43895.857638888891</v>
      </c>
      <c r="C203" s="405" t="s">
        <v>97</v>
      </c>
      <c r="D203" s="384">
        <v>61</v>
      </c>
      <c r="E203">
        <v>0.01</v>
      </c>
      <c r="F203">
        <v>1.1207800000000001</v>
      </c>
      <c r="G203" s="384">
        <v>0</v>
      </c>
      <c r="H203">
        <v>0</v>
      </c>
    </row>
    <row r="204" spans="1:10">
      <c r="A204">
        <v>203</v>
      </c>
      <c r="B204" s="622">
        <v>43895.857638888891</v>
      </c>
      <c r="C204" s="405" t="s">
        <v>2001</v>
      </c>
      <c r="D204" s="384">
        <v>61</v>
      </c>
      <c r="E204">
        <v>0.01</v>
      </c>
      <c r="F204">
        <v>1.1207800000000001</v>
      </c>
      <c r="G204" s="384">
        <v>0</v>
      </c>
      <c r="H204">
        <v>1.1204799999999999</v>
      </c>
    </row>
    <row r="205" spans="1:10">
      <c r="A205">
        <v>204</v>
      </c>
      <c r="B205" s="622">
        <v>43895.866666666669</v>
      </c>
      <c r="C205" s="405" t="s">
        <v>1977</v>
      </c>
      <c r="D205" s="384">
        <v>61</v>
      </c>
      <c r="E205">
        <v>0.01</v>
      </c>
      <c r="F205">
        <v>1.1204799999999999</v>
      </c>
      <c r="G205" s="384">
        <v>0</v>
      </c>
      <c r="H205">
        <v>1.1204799999999999</v>
      </c>
      <c r="I205">
        <v>0.2</v>
      </c>
      <c r="J205" s="384">
        <v>286.13</v>
      </c>
    </row>
    <row r="206" spans="1:10">
      <c r="A206">
        <v>205</v>
      </c>
      <c r="B206" s="622">
        <v>43899.833333333336</v>
      </c>
      <c r="C206" s="405" t="s">
        <v>97</v>
      </c>
      <c r="D206" s="384">
        <v>62</v>
      </c>
      <c r="E206">
        <v>0.01</v>
      </c>
      <c r="F206">
        <v>1.14707</v>
      </c>
      <c r="G206" s="384">
        <v>0</v>
      </c>
      <c r="H206">
        <v>0</v>
      </c>
    </row>
    <row r="207" spans="1:10">
      <c r="A207">
        <v>206</v>
      </c>
      <c r="B207" s="622">
        <v>43899.833333333336</v>
      </c>
      <c r="C207" s="405" t="s">
        <v>2001</v>
      </c>
      <c r="D207" s="384">
        <v>62</v>
      </c>
      <c r="E207">
        <v>0.01</v>
      </c>
      <c r="F207">
        <v>1.14707</v>
      </c>
      <c r="G207" s="384">
        <v>0</v>
      </c>
      <c r="H207">
        <v>1.1467700000000001</v>
      </c>
    </row>
    <row r="208" spans="1:10">
      <c r="A208">
        <v>207</v>
      </c>
      <c r="B208" s="622">
        <v>43899.834027777775</v>
      </c>
      <c r="C208" s="405" t="s">
        <v>1977</v>
      </c>
      <c r="D208" s="384">
        <v>62</v>
      </c>
      <c r="E208">
        <v>0.01</v>
      </c>
      <c r="F208">
        <v>1.1467700000000001</v>
      </c>
      <c r="G208" s="384">
        <v>0</v>
      </c>
      <c r="H208">
        <v>1.1467700000000001</v>
      </c>
      <c r="I208">
        <v>0.2</v>
      </c>
      <c r="J208" s="384">
        <v>286.33</v>
      </c>
    </row>
    <row r="209" spans="1:10">
      <c r="A209">
        <v>208</v>
      </c>
      <c r="B209" s="622">
        <v>43899.834027777775</v>
      </c>
      <c r="C209" s="405" t="s">
        <v>97</v>
      </c>
      <c r="D209" s="384">
        <v>63</v>
      </c>
      <c r="E209">
        <v>0.01</v>
      </c>
      <c r="F209">
        <v>1.1467400000000001</v>
      </c>
      <c r="G209" s="384">
        <v>0</v>
      </c>
      <c r="H209">
        <v>0</v>
      </c>
    </row>
    <row r="210" spans="1:10">
      <c r="A210">
        <v>209</v>
      </c>
      <c r="B210" s="622">
        <v>43899.834027777775</v>
      </c>
      <c r="C210" s="405" t="s">
        <v>2001</v>
      </c>
      <c r="D210" s="384">
        <v>63</v>
      </c>
      <c r="E210">
        <v>0.01</v>
      </c>
      <c r="F210">
        <v>1.1467400000000001</v>
      </c>
      <c r="G210" s="384">
        <v>0</v>
      </c>
      <c r="H210">
        <v>1.1464399999999999</v>
      </c>
    </row>
    <row r="211" spans="1:10">
      <c r="A211">
        <v>210</v>
      </c>
      <c r="B211" s="622">
        <v>43899.834027777775</v>
      </c>
      <c r="C211" s="405" t="s">
        <v>1977</v>
      </c>
      <c r="D211" s="384">
        <v>63</v>
      </c>
      <c r="E211">
        <v>0.01</v>
      </c>
      <c r="F211">
        <v>1.1464399999999999</v>
      </c>
      <c r="G211" s="384">
        <v>0</v>
      </c>
      <c r="H211">
        <v>1.1464399999999999</v>
      </c>
      <c r="I211">
        <v>0.2</v>
      </c>
      <c r="J211" s="384">
        <v>286.52999999999997</v>
      </c>
    </row>
    <row r="212" spans="1:10">
      <c r="A212">
        <v>211</v>
      </c>
      <c r="B212" s="622">
        <v>43899.834027777775</v>
      </c>
      <c r="C212" s="405" t="s">
        <v>97</v>
      </c>
      <c r="D212" s="384">
        <v>64</v>
      </c>
      <c r="E212">
        <v>0.01</v>
      </c>
      <c r="F212">
        <v>1.1464000000000001</v>
      </c>
      <c r="G212" s="384">
        <v>0</v>
      </c>
      <c r="H212">
        <v>0</v>
      </c>
    </row>
    <row r="213" spans="1:10">
      <c r="A213">
        <v>212</v>
      </c>
      <c r="B213" s="622">
        <v>43899.834027777775</v>
      </c>
      <c r="C213" s="405" t="s">
        <v>2001</v>
      </c>
      <c r="D213" s="384">
        <v>64</v>
      </c>
      <c r="E213">
        <v>0.01</v>
      </c>
      <c r="F213">
        <v>1.1464000000000001</v>
      </c>
      <c r="G213" s="384">
        <v>0</v>
      </c>
      <c r="H213">
        <v>1.1460999999999999</v>
      </c>
    </row>
    <row r="214" spans="1:10">
      <c r="A214">
        <v>213</v>
      </c>
      <c r="B214" s="622">
        <v>43899.834722222222</v>
      </c>
      <c r="C214" s="405" t="s">
        <v>1977</v>
      </c>
      <c r="D214" s="384">
        <v>64</v>
      </c>
      <c r="E214">
        <v>0.01</v>
      </c>
      <c r="F214">
        <v>1.1460999999999999</v>
      </c>
      <c r="G214" s="384">
        <v>0</v>
      </c>
      <c r="H214">
        <v>1.1460999999999999</v>
      </c>
      <c r="I214">
        <v>0.2</v>
      </c>
      <c r="J214" s="384">
        <v>286.73</v>
      </c>
    </row>
    <row r="215" spans="1:10">
      <c r="A215">
        <v>214</v>
      </c>
      <c r="B215" s="622">
        <v>43899.834722222222</v>
      </c>
      <c r="C215" s="405" t="s">
        <v>97</v>
      </c>
      <c r="D215" s="384">
        <v>65</v>
      </c>
      <c r="E215">
        <v>0.01</v>
      </c>
      <c r="F215">
        <v>1.1460699999999999</v>
      </c>
      <c r="G215" s="384">
        <v>0</v>
      </c>
      <c r="H215">
        <v>0</v>
      </c>
    </row>
    <row r="216" spans="1:10">
      <c r="A216">
        <v>215</v>
      </c>
      <c r="B216" s="622">
        <v>43899.834722222222</v>
      </c>
      <c r="C216" s="405" t="s">
        <v>2001</v>
      </c>
      <c r="D216" s="384">
        <v>65</v>
      </c>
      <c r="E216">
        <v>0.01</v>
      </c>
      <c r="F216">
        <v>1.1460699999999999</v>
      </c>
      <c r="G216" s="384">
        <v>0</v>
      </c>
      <c r="H216">
        <v>1.14577</v>
      </c>
    </row>
    <row r="217" spans="1:10">
      <c r="A217">
        <v>216</v>
      </c>
      <c r="B217" s="622">
        <v>43899.834722222222</v>
      </c>
      <c r="C217" s="405" t="s">
        <v>1977</v>
      </c>
      <c r="D217" s="384">
        <v>65</v>
      </c>
      <c r="E217">
        <v>0.01</v>
      </c>
      <c r="F217">
        <v>1.14577</v>
      </c>
      <c r="G217" s="384">
        <v>0</v>
      </c>
      <c r="H217">
        <v>1.14577</v>
      </c>
      <c r="I217">
        <v>0.2</v>
      </c>
      <c r="J217" s="384">
        <v>286.93</v>
      </c>
    </row>
    <row r="218" spans="1:10">
      <c r="A218">
        <v>217</v>
      </c>
      <c r="B218" s="622">
        <v>43899.834722222222</v>
      </c>
      <c r="C218" s="405" t="s">
        <v>97</v>
      </c>
      <c r="D218" s="384">
        <v>66</v>
      </c>
      <c r="E218">
        <v>0.01</v>
      </c>
      <c r="F218">
        <v>1.14574</v>
      </c>
      <c r="G218" s="384">
        <v>0</v>
      </c>
      <c r="H218">
        <v>0</v>
      </c>
    </row>
    <row r="219" spans="1:10">
      <c r="A219">
        <v>218</v>
      </c>
      <c r="B219" s="622">
        <v>43899.834722222222</v>
      </c>
      <c r="C219" s="405" t="s">
        <v>2001</v>
      </c>
      <c r="D219" s="384">
        <v>66</v>
      </c>
      <c r="E219">
        <v>0.01</v>
      </c>
      <c r="F219">
        <v>1.14574</v>
      </c>
      <c r="G219" s="384">
        <v>0</v>
      </c>
      <c r="H219">
        <v>1.14544</v>
      </c>
    </row>
    <row r="220" spans="1:10">
      <c r="A220">
        <v>219</v>
      </c>
      <c r="B220" s="622">
        <v>43899.834722222222</v>
      </c>
      <c r="C220" s="405" t="s">
        <v>1977</v>
      </c>
      <c r="D220" s="384">
        <v>66</v>
      </c>
      <c r="E220">
        <v>0.01</v>
      </c>
      <c r="F220">
        <v>1.14544</v>
      </c>
      <c r="G220" s="384">
        <v>0</v>
      </c>
      <c r="H220">
        <v>1.14544</v>
      </c>
      <c r="I220">
        <v>0.2</v>
      </c>
      <c r="J220" s="384">
        <v>287.13</v>
      </c>
    </row>
    <row r="221" spans="1:10">
      <c r="A221">
        <v>220</v>
      </c>
      <c r="B221" s="622">
        <v>43908.916666666664</v>
      </c>
      <c r="C221" s="405" t="s">
        <v>97</v>
      </c>
      <c r="D221" s="384">
        <v>67</v>
      </c>
      <c r="E221">
        <v>0.01</v>
      </c>
      <c r="F221">
        <v>1.08721</v>
      </c>
      <c r="G221" s="384">
        <v>0</v>
      </c>
      <c r="H221">
        <v>0</v>
      </c>
    </row>
    <row r="222" spans="1:10">
      <c r="A222">
        <v>221</v>
      </c>
      <c r="B222" s="622">
        <v>43908.916666666664</v>
      </c>
      <c r="C222" s="405" t="s">
        <v>2001</v>
      </c>
      <c r="D222" s="384">
        <v>67</v>
      </c>
      <c r="E222">
        <v>0.01</v>
      </c>
      <c r="F222">
        <v>1.08721</v>
      </c>
      <c r="G222" s="384">
        <v>0</v>
      </c>
      <c r="H222">
        <v>1.08691</v>
      </c>
    </row>
    <row r="223" spans="1:10">
      <c r="A223">
        <v>222</v>
      </c>
      <c r="B223" s="622">
        <v>43908.916666666664</v>
      </c>
      <c r="C223" s="405" t="s">
        <v>1977</v>
      </c>
      <c r="D223" s="384">
        <v>67</v>
      </c>
      <c r="E223">
        <v>0.01</v>
      </c>
      <c r="F223">
        <v>1.08691</v>
      </c>
      <c r="G223" s="384">
        <v>0</v>
      </c>
      <c r="H223">
        <v>1.08691</v>
      </c>
      <c r="I223">
        <v>0.2</v>
      </c>
      <c r="J223" s="384">
        <v>287.33</v>
      </c>
    </row>
    <row r="224" spans="1:10">
      <c r="A224">
        <v>223</v>
      </c>
      <c r="B224" s="622">
        <v>43908.916666666664</v>
      </c>
      <c r="C224" s="405" t="s">
        <v>97</v>
      </c>
      <c r="D224" s="384">
        <v>68</v>
      </c>
      <c r="E224">
        <v>0.01</v>
      </c>
      <c r="F224">
        <v>1.08687</v>
      </c>
      <c r="G224" s="384">
        <v>0</v>
      </c>
      <c r="H224">
        <v>0</v>
      </c>
    </row>
    <row r="225" spans="1:10">
      <c r="A225">
        <v>224</v>
      </c>
      <c r="B225" s="622">
        <v>43908.916666666664</v>
      </c>
      <c r="C225" s="405" t="s">
        <v>2001</v>
      </c>
      <c r="D225" s="384">
        <v>68</v>
      </c>
      <c r="E225">
        <v>0.01</v>
      </c>
      <c r="F225">
        <v>1.08687</v>
      </c>
      <c r="G225" s="384">
        <v>0</v>
      </c>
      <c r="H225">
        <v>1.08657</v>
      </c>
    </row>
    <row r="226" spans="1:10">
      <c r="A226">
        <v>225</v>
      </c>
      <c r="B226" s="622">
        <v>43908.917361111111</v>
      </c>
      <c r="C226" s="405" t="s">
        <v>1977</v>
      </c>
      <c r="D226" s="384">
        <v>68</v>
      </c>
      <c r="E226">
        <v>0.01</v>
      </c>
      <c r="F226">
        <v>1.08657</v>
      </c>
      <c r="G226" s="384">
        <v>0</v>
      </c>
      <c r="H226">
        <v>1.08657</v>
      </c>
      <c r="I226">
        <v>0.2</v>
      </c>
      <c r="J226" s="384">
        <v>287.52999999999997</v>
      </c>
    </row>
    <row r="227" spans="1:10">
      <c r="A227">
        <v>226</v>
      </c>
      <c r="B227" s="622">
        <v>43908.917361111111</v>
      </c>
      <c r="C227" s="405" t="s">
        <v>97</v>
      </c>
      <c r="D227" s="384">
        <v>69</v>
      </c>
      <c r="E227">
        <v>0.01</v>
      </c>
      <c r="F227">
        <v>1.08649</v>
      </c>
      <c r="G227" s="384">
        <v>0</v>
      </c>
      <c r="H227">
        <v>0</v>
      </c>
    </row>
    <row r="228" spans="1:10">
      <c r="A228">
        <v>227</v>
      </c>
      <c r="B228" s="622">
        <v>43908.917361111111</v>
      </c>
      <c r="C228" s="405" t="s">
        <v>2001</v>
      </c>
      <c r="D228" s="384">
        <v>69</v>
      </c>
      <c r="E228">
        <v>0.01</v>
      </c>
      <c r="F228">
        <v>1.08649</v>
      </c>
      <c r="G228" s="384">
        <v>0</v>
      </c>
      <c r="H228">
        <v>1.08619</v>
      </c>
    </row>
    <row r="229" spans="1:10">
      <c r="A229">
        <v>228</v>
      </c>
      <c r="B229" s="622">
        <v>43908.917361111111</v>
      </c>
      <c r="C229" s="405" t="s">
        <v>1977</v>
      </c>
      <c r="D229" s="384">
        <v>69</v>
      </c>
      <c r="E229">
        <v>0.01</v>
      </c>
      <c r="F229">
        <v>1.08619</v>
      </c>
      <c r="G229" s="384">
        <v>0</v>
      </c>
      <c r="H229">
        <v>1.08619</v>
      </c>
      <c r="I229">
        <v>0.2</v>
      </c>
      <c r="J229" s="384">
        <v>287.73</v>
      </c>
    </row>
    <row r="230" spans="1:10">
      <c r="A230">
        <v>229</v>
      </c>
      <c r="B230" s="622">
        <v>43908.96597222222</v>
      </c>
      <c r="C230" s="405" t="s">
        <v>97</v>
      </c>
      <c r="D230" s="384">
        <v>70</v>
      </c>
      <c r="E230">
        <v>0.01</v>
      </c>
      <c r="F230">
        <v>1.0908599999999999</v>
      </c>
      <c r="G230" s="384">
        <v>0</v>
      </c>
      <c r="H230">
        <v>0</v>
      </c>
    </row>
    <row r="231" spans="1:10">
      <c r="A231">
        <v>230</v>
      </c>
      <c r="B231" s="622">
        <v>43908.96597222222</v>
      </c>
      <c r="C231" s="405" t="s">
        <v>2001</v>
      </c>
      <c r="D231" s="384">
        <v>70</v>
      </c>
      <c r="E231">
        <v>0.01</v>
      </c>
      <c r="F231">
        <v>1.0908599999999999</v>
      </c>
      <c r="G231" s="384">
        <v>0</v>
      </c>
      <c r="H231">
        <v>1.09056</v>
      </c>
    </row>
    <row r="232" spans="1:10">
      <c r="A232">
        <v>231</v>
      </c>
      <c r="B232" s="622">
        <v>43908.970833333333</v>
      </c>
      <c r="C232" s="405" t="s">
        <v>1977</v>
      </c>
      <c r="D232" s="384">
        <v>70</v>
      </c>
      <c r="E232">
        <v>0.01</v>
      </c>
      <c r="F232">
        <v>1.09056</v>
      </c>
      <c r="G232" s="384">
        <v>0</v>
      </c>
      <c r="H232">
        <v>1.09056</v>
      </c>
      <c r="I232">
        <v>0.2</v>
      </c>
      <c r="J232" s="384">
        <v>287.93</v>
      </c>
    </row>
    <row r="233" spans="1:10">
      <c r="A233">
        <v>232</v>
      </c>
      <c r="B233" s="622">
        <v>43908.970833333333</v>
      </c>
      <c r="C233" s="405" t="s">
        <v>97</v>
      </c>
      <c r="D233" s="384">
        <v>71</v>
      </c>
      <c r="E233">
        <v>0.01</v>
      </c>
      <c r="F233">
        <v>1.0905400000000001</v>
      </c>
      <c r="G233" s="384">
        <v>0</v>
      </c>
      <c r="H233">
        <v>0</v>
      </c>
    </row>
    <row r="234" spans="1:10">
      <c r="A234">
        <v>233</v>
      </c>
      <c r="B234" s="622">
        <v>43908.970833333333</v>
      </c>
      <c r="C234" s="405" t="s">
        <v>2001</v>
      </c>
      <c r="D234" s="384">
        <v>71</v>
      </c>
      <c r="E234">
        <v>0.01</v>
      </c>
      <c r="F234">
        <v>1.0905400000000001</v>
      </c>
      <c r="G234" s="384">
        <v>0</v>
      </c>
      <c r="H234">
        <v>1.0902400000000001</v>
      </c>
    </row>
    <row r="235" spans="1:10">
      <c r="A235">
        <v>236</v>
      </c>
      <c r="B235" s="622">
        <v>43908.974305555559</v>
      </c>
      <c r="C235" s="405" t="s">
        <v>2001</v>
      </c>
      <c r="D235" s="384">
        <v>71</v>
      </c>
      <c r="E235">
        <v>0.01</v>
      </c>
      <c r="F235">
        <v>1.0905400000000001</v>
      </c>
      <c r="G235" s="384">
        <v>0</v>
      </c>
      <c r="H235">
        <v>1.0905899999999999</v>
      </c>
    </row>
    <row r="236" spans="1:10">
      <c r="A236">
        <v>237</v>
      </c>
      <c r="B236" s="622">
        <v>43908.975694444445</v>
      </c>
      <c r="C236" s="405" t="s">
        <v>1977</v>
      </c>
      <c r="D236" s="384">
        <v>71</v>
      </c>
      <c r="E236">
        <v>0.01</v>
      </c>
      <c r="F236">
        <v>1.0905899999999999</v>
      </c>
      <c r="G236" s="384">
        <v>0</v>
      </c>
      <c r="H236">
        <v>1.0905899999999999</v>
      </c>
      <c r="I236">
        <v>-0.15</v>
      </c>
      <c r="J236" s="384">
        <v>287.77999999999997</v>
      </c>
    </row>
    <row r="237" spans="1:10">
      <c r="A237">
        <v>234</v>
      </c>
      <c r="B237" s="622">
        <v>43908.974305555559</v>
      </c>
      <c r="C237" s="405" t="s">
        <v>97</v>
      </c>
      <c r="D237" s="384">
        <v>72</v>
      </c>
      <c r="E237">
        <v>0.02</v>
      </c>
      <c r="F237">
        <v>1.0910599999999999</v>
      </c>
      <c r="G237" s="384">
        <v>0</v>
      </c>
      <c r="H237">
        <v>0</v>
      </c>
    </row>
    <row r="238" spans="1:10">
      <c r="A238">
        <v>235</v>
      </c>
      <c r="B238" s="622">
        <v>43908.974305555559</v>
      </c>
      <c r="C238" s="405" t="s">
        <v>2001</v>
      </c>
      <c r="D238" s="384">
        <v>72</v>
      </c>
      <c r="E238">
        <v>0.02</v>
      </c>
      <c r="F238">
        <v>1.0910599999999999</v>
      </c>
      <c r="G238" s="384">
        <v>0</v>
      </c>
      <c r="H238">
        <v>1.0905899999999999</v>
      </c>
    </row>
    <row r="239" spans="1:10">
      <c r="A239">
        <v>238</v>
      </c>
      <c r="B239" s="622">
        <v>43908.975694444445</v>
      </c>
      <c r="C239" s="405" t="s">
        <v>1977</v>
      </c>
      <c r="D239" s="384">
        <v>72</v>
      </c>
      <c r="E239">
        <v>0.02</v>
      </c>
      <c r="F239">
        <v>1.0905899999999999</v>
      </c>
      <c r="G239" s="384">
        <v>0</v>
      </c>
      <c r="H239">
        <v>1.0905899999999999</v>
      </c>
      <c r="I239">
        <v>0.74</v>
      </c>
      <c r="J239" s="384">
        <v>288.52</v>
      </c>
    </row>
    <row r="240" spans="1:10">
      <c r="A240">
        <v>239</v>
      </c>
      <c r="B240" s="622">
        <v>43908.975694444445</v>
      </c>
      <c r="C240" s="405" t="s">
        <v>97</v>
      </c>
      <c r="D240" s="384">
        <v>73</v>
      </c>
      <c r="E240">
        <v>0.01</v>
      </c>
      <c r="F240">
        <v>1.09049</v>
      </c>
      <c r="G240" s="384">
        <v>0</v>
      </c>
      <c r="H240">
        <v>0</v>
      </c>
    </row>
    <row r="241" spans="1:10">
      <c r="A241">
        <v>240</v>
      </c>
      <c r="B241" s="622">
        <v>43908.975694444445</v>
      </c>
      <c r="C241" s="405" t="s">
        <v>2001</v>
      </c>
      <c r="D241" s="384">
        <v>73</v>
      </c>
      <c r="E241">
        <v>0.01</v>
      </c>
      <c r="F241">
        <v>1.09049</v>
      </c>
      <c r="G241" s="384">
        <v>0</v>
      </c>
      <c r="H241">
        <v>1.09019</v>
      </c>
    </row>
    <row r="242" spans="1:10">
      <c r="A242">
        <v>243</v>
      </c>
      <c r="B242" s="622">
        <v>43908.981249999997</v>
      </c>
      <c r="C242" s="405" t="s">
        <v>2001</v>
      </c>
      <c r="D242" s="384">
        <v>73</v>
      </c>
      <c r="E242">
        <v>0.01</v>
      </c>
      <c r="F242">
        <v>1.09049</v>
      </c>
      <c r="G242" s="384">
        <v>0</v>
      </c>
      <c r="H242">
        <v>1.09053</v>
      </c>
    </row>
    <row r="243" spans="1:10">
      <c r="A243">
        <v>244</v>
      </c>
      <c r="B243" s="622">
        <v>43908.98541666667</v>
      </c>
      <c r="C243" s="405" t="s">
        <v>1977</v>
      </c>
      <c r="D243" s="384">
        <v>73</v>
      </c>
      <c r="E243">
        <v>0.01</v>
      </c>
      <c r="F243">
        <v>1.09053</v>
      </c>
      <c r="G243" s="384">
        <v>0</v>
      </c>
      <c r="H243">
        <v>1.09053</v>
      </c>
      <c r="I243">
        <v>-0.14000000000000001</v>
      </c>
      <c r="J243" s="384">
        <v>288.38</v>
      </c>
    </row>
    <row r="244" spans="1:10">
      <c r="A244">
        <v>241</v>
      </c>
      <c r="B244" s="622">
        <v>43908.981249999997</v>
      </c>
      <c r="C244" s="405" t="s">
        <v>97</v>
      </c>
      <c r="D244" s="384">
        <v>74</v>
      </c>
      <c r="E244">
        <v>0.02</v>
      </c>
      <c r="F244">
        <v>1.091</v>
      </c>
      <c r="G244" s="384">
        <v>0</v>
      </c>
      <c r="H244">
        <v>0</v>
      </c>
    </row>
    <row r="245" spans="1:10">
      <c r="A245">
        <v>242</v>
      </c>
      <c r="B245" s="622">
        <v>43908.981249999997</v>
      </c>
      <c r="C245" s="405" t="s">
        <v>2001</v>
      </c>
      <c r="D245" s="384">
        <v>74</v>
      </c>
      <c r="E245">
        <v>0.02</v>
      </c>
      <c r="F245">
        <v>1.091</v>
      </c>
      <c r="G245" s="384">
        <v>0</v>
      </c>
      <c r="H245">
        <v>1.09053</v>
      </c>
    </row>
    <row r="246" spans="1:10">
      <c r="A246">
        <v>245</v>
      </c>
      <c r="B246" s="622">
        <v>43908.98541666667</v>
      </c>
      <c r="C246" s="405" t="s">
        <v>1977</v>
      </c>
      <c r="D246" s="384">
        <v>74</v>
      </c>
      <c r="E246">
        <v>0.02</v>
      </c>
      <c r="F246">
        <v>1.09053</v>
      </c>
      <c r="G246" s="384">
        <v>0</v>
      </c>
      <c r="H246">
        <v>1.09053</v>
      </c>
      <c r="I246">
        <v>0.74</v>
      </c>
      <c r="J246" s="384">
        <v>289.12</v>
      </c>
    </row>
    <row r="247" spans="1:10">
      <c r="A247">
        <v>246</v>
      </c>
      <c r="B247" s="622">
        <v>43913.008333333331</v>
      </c>
      <c r="C247" s="405" t="s">
        <v>97</v>
      </c>
      <c r="D247" s="384">
        <v>75</v>
      </c>
      <c r="E247">
        <v>0.01</v>
      </c>
      <c r="F247">
        <v>1.07012</v>
      </c>
      <c r="G247" s="384">
        <v>0</v>
      </c>
      <c r="H247">
        <v>0</v>
      </c>
    </row>
    <row r="248" spans="1:10">
      <c r="A248">
        <v>247</v>
      </c>
      <c r="B248" s="622">
        <v>43913.008333333331</v>
      </c>
      <c r="C248" s="405" t="s">
        <v>2001</v>
      </c>
      <c r="D248" s="384">
        <v>75</v>
      </c>
      <c r="E248">
        <v>0.01</v>
      </c>
      <c r="F248">
        <v>1.07012</v>
      </c>
      <c r="G248" s="384">
        <v>0</v>
      </c>
      <c r="H248">
        <v>1.06982</v>
      </c>
    </row>
    <row r="249" spans="1:10">
      <c r="A249">
        <v>248</v>
      </c>
      <c r="B249" s="622">
        <v>43913.030555555553</v>
      </c>
      <c r="C249" s="405" t="s">
        <v>1977</v>
      </c>
      <c r="D249" s="384">
        <v>75</v>
      </c>
      <c r="E249">
        <v>0.01</v>
      </c>
      <c r="F249">
        <v>1.06982</v>
      </c>
      <c r="G249" s="384">
        <v>0</v>
      </c>
      <c r="H249">
        <v>1.06982</v>
      </c>
      <c r="I249">
        <v>0.2</v>
      </c>
      <c r="J249" s="384">
        <v>289.32</v>
      </c>
    </row>
    <row r="250" spans="1:10">
      <c r="A250">
        <v>249</v>
      </c>
      <c r="B250" s="622">
        <v>43915.833333333336</v>
      </c>
      <c r="C250" s="405" t="s">
        <v>97</v>
      </c>
      <c r="D250" s="384">
        <v>76</v>
      </c>
      <c r="E250">
        <v>0.01</v>
      </c>
      <c r="F250">
        <v>1.0849899999999999</v>
      </c>
      <c r="G250" s="384">
        <v>0</v>
      </c>
      <c r="H250">
        <v>0</v>
      </c>
    </row>
    <row r="251" spans="1:10">
      <c r="A251">
        <v>250</v>
      </c>
      <c r="B251" s="622">
        <v>43915.833333333336</v>
      </c>
      <c r="C251" s="405" t="s">
        <v>2001</v>
      </c>
      <c r="D251" s="384">
        <v>76</v>
      </c>
      <c r="E251">
        <v>0.01</v>
      </c>
      <c r="F251">
        <v>1.0849899999999999</v>
      </c>
      <c r="G251" s="384">
        <v>0</v>
      </c>
      <c r="H251">
        <v>1.0846899999999999</v>
      </c>
    </row>
    <row r="252" spans="1:10">
      <c r="A252">
        <v>251</v>
      </c>
      <c r="B252" s="622">
        <v>43915.834027777775</v>
      </c>
      <c r="C252" s="405" t="s">
        <v>1977</v>
      </c>
      <c r="D252" s="384">
        <v>76</v>
      </c>
      <c r="E252">
        <v>0.01</v>
      </c>
      <c r="F252">
        <v>1.0846899999999999</v>
      </c>
      <c r="G252" s="384">
        <v>0</v>
      </c>
      <c r="H252">
        <v>1.0846899999999999</v>
      </c>
      <c r="I252">
        <v>0.2</v>
      </c>
      <c r="J252" s="384">
        <v>289.52</v>
      </c>
    </row>
    <row r="253" spans="1:10">
      <c r="A253">
        <v>252</v>
      </c>
      <c r="B253" s="622">
        <v>43915.834027777775</v>
      </c>
      <c r="C253" s="405" t="s">
        <v>97</v>
      </c>
      <c r="D253" s="384">
        <v>77</v>
      </c>
      <c r="E253">
        <v>0.01</v>
      </c>
      <c r="F253">
        <v>1.08467</v>
      </c>
      <c r="G253" s="384">
        <v>0</v>
      </c>
      <c r="H253">
        <v>0</v>
      </c>
    </row>
    <row r="254" spans="1:10">
      <c r="A254">
        <v>253</v>
      </c>
      <c r="B254" s="622">
        <v>43915.834027777775</v>
      </c>
      <c r="C254" s="405" t="s">
        <v>2001</v>
      </c>
      <c r="D254" s="384">
        <v>77</v>
      </c>
      <c r="E254">
        <v>0.01</v>
      </c>
      <c r="F254">
        <v>1.08467</v>
      </c>
      <c r="G254" s="384">
        <v>0</v>
      </c>
      <c r="H254">
        <v>1.0843700000000001</v>
      </c>
    </row>
    <row r="255" spans="1:10">
      <c r="A255">
        <v>254</v>
      </c>
      <c r="B255" s="622">
        <v>43915.834027777775</v>
      </c>
      <c r="C255" s="405" t="s">
        <v>1977</v>
      </c>
      <c r="D255" s="384">
        <v>77</v>
      </c>
      <c r="E255">
        <v>0.01</v>
      </c>
      <c r="F255">
        <v>1.0843700000000001</v>
      </c>
      <c r="G255" s="384">
        <v>0</v>
      </c>
      <c r="H255">
        <v>1.0843700000000001</v>
      </c>
      <c r="I255">
        <v>0.2</v>
      </c>
      <c r="J255" s="384">
        <v>289.72000000000003</v>
      </c>
    </row>
    <row r="256" spans="1:10">
      <c r="A256">
        <v>255</v>
      </c>
      <c r="B256" s="622">
        <v>43915.834027777775</v>
      </c>
      <c r="C256" s="405" t="s">
        <v>97</v>
      </c>
      <c r="D256" s="384">
        <v>78</v>
      </c>
      <c r="E256">
        <v>0.01</v>
      </c>
      <c r="F256">
        <v>1.08436</v>
      </c>
      <c r="G256" s="384">
        <v>0</v>
      </c>
      <c r="H256">
        <v>0</v>
      </c>
    </row>
    <row r="257" spans="1:10">
      <c r="A257">
        <v>256</v>
      </c>
      <c r="B257" s="622">
        <v>43915.834027777775</v>
      </c>
      <c r="C257" s="405" t="s">
        <v>2001</v>
      </c>
      <c r="D257" s="384">
        <v>78</v>
      </c>
      <c r="E257">
        <v>0.01</v>
      </c>
      <c r="F257">
        <v>1.08436</v>
      </c>
      <c r="G257" s="384">
        <v>0</v>
      </c>
      <c r="H257">
        <v>1.08406</v>
      </c>
    </row>
    <row r="258" spans="1:10">
      <c r="A258">
        <v>259</v>
      </c>
      <c r="B258" s="622">
        <v>43915.845138888886</v>
      </c>
      <c r="C258" s="405" t="s">
        <v>2001</v>
      </c>
      <c r="D258" s="384">
        <v>78</v>
      </c>
      <c r="E258">
        <v>0.01</v>
      </c>
      <c r="F258">
        <v>1.08436</v>
      </c>
      <c r="G258" s="384">
        <v>0</v>
      </c>
      <c r="H258">
        <v>1.0844</v>
      </c>
    </row>
    <row r="259" spans="1:10">
      <c r="A259">
        <v>263</v>
      </c>
      <c r="B259" s="622">
        <v>43915.993055555555</v>
      </c>
      <c r="C259" s="405" t="s">
        <v>2001</v>
      </c>
      <c r="D259" s="384">
        <v>78</v>
      </c>
      <c r="E259">
        <v>0.01</v>
      </c>
      <c r="F259">
        <v>1.08436</v>
      </c>
      <c r="G259" s="384">
        <v>0</v>
      </c>
      <c r="H259">
        <v>1.0862499999999999</v>
      </c>
    </row>
    <row r="260" spans="1:10">
      <c r="A260">
        <v>268</v>
      </c>
      <c r="B260" s="622">
        <v>43916.294444444444</v>
      </c>
      <c r="C260" s="405" t="s">
        <v>2001</v>
      </c>
      <c r="D260" s="384">
        <v>78</v>
      </c>
      <c r="E260">
        <v>0.01</v>
      </c>
      <c r="F260">
        <v>1.08436</v>
      </c>
      <c r="G260" s="384">
        <v>0</v>
      </c>
      <c r="H260">
        <v>1.0885400000000001</v>
      </c>
    </row>
    <row r="261" spans="1:10">
      <c r="A261">
        <v>274</v>
      </c>
      <c r="B261" s="622">
        <v>43916.510416666664</v>
      </c>
      <c r="C261" s="405" t="s">
        <v>2001</v>
      </c>
      <c r="D261" s="384">
        <v>78</v>
      </c>
      <c r="E261">
        <v>0.01</v>
      </c>
      <c r="F261">
        <v>1.08436</v>
      </c>
      <c r="G261" s="384">
        <v>0</v>
      </c>
      <c r="H261">
        <v>1.0906499999999999</v>
      </c>
    </row>
    <row r="262" spans="1:10">
      <c r="A262">
        <v>281</v>
      </c>
      <c r="B262" s="622">
        <v>43916.584027777775</v>
      </c>
      <c r="C262" s="405" t="s">
        <v>2001</v>
      </c>
      <c r="D262" s="384">
        <v>78</v>
      </c>
      <c r="E262">
        <v>0.01</v>
      </c>
      <c r="F262">
        <v>1.08436</v>
      </c>
      <c r="G262" s="384">
        <v>0</v>
      </c>
      <c r="H262">
        <v>1.0925199999999999</v>
      </c>
    </row>
    <row r="263" spans="1:10">
      <c r="A263">
        <v>287</v>
      </c>
      <c r="B263" s="622">
        <v>43916.751388888886</v>
      </c>
      <c r="C263" s="405" t="s">
        <v>2114</v>
      </c>
      <c r="D263" s="384">
        <v>78</v>
      </c>
      <c r="E263">
        <v>0.01</v>
      </c>
      <c r="F263">
        <v>1.1001700000000001</v>
      </c>
      <c r="G263" s="384">
        <v>0</v>
      </c>
      <c r="H263">
        <v>1.0925199999999999</v>
      </c>
      <c r="I263">
        <v>-15.93</v>
      </c>
      <c r="J263" s="384">
        <v>8.7100000000000009</v>
      </c>
    </row>
    <row r="264" spans="1:10">
      <c r="A264">
        <v>257</v>
      </c>
      <c r="B264" s="622">
        <v>43915.845138888886</v>
      </c>
      <c r="C264" s="405" t="s">
        <v>97</v>
      </c>
      <c r="D264" s="384">
        <v>79</v>
      </c>
      <c r="E264">
        <v>0.02</v>
      </c>
      <c r="F264">
        <v>1.08487</v>
      </c>
      <c r="G264" s="384">
        <v>0</v>
      </c>
      <c r="H264">
        <v>0</v>
      </c>
    </row>
    <row r="265" spans="1:10">
      <c r="A265">
        <v>258</v>
      </c>
      <c r="B265" s="622">
        <v>43915.845138888886</v>
      </c>
      <c r="C265" s="405" t="s">
        <v>2001</v>
      </c>
      <c r="D265" s="384">
        <v>79</v>
      </c>
      <c r="E265">
        <v>0.02</v>
      </c>
      <c r="F265">
        <v>1.08487</v>
      </c>
      <c r="G265" s="384">
        <v>0</v>
      </c>
      <c r="H265">
        <v>1.0844</v>
      </c>
    </row>
    <row r="266" spans="1:10">
      <c r="A266">
        <v>262</v>
      </c>
      <c r="B266" s="622">
        <v>43915.993055555555</v>
      </c>
      <c r="C266" s="405" t="s">
        <v>2001</v>
      </c>
      <c r="D266" s="384">
        <v>79</v>
      </c>
      <c r="E266">
        <v>0.02</v>
      </c>
      <c r="F266">
        <v>1.08487</v>
      </c>
      <c r="G266" s="384">
        <v>0</v>
      </c>
      <c r="H266">
        <v>1.0862499999999999</v>
      </c>
    </row>
    <row r="267" spans="1:10">
      <c r="A267">
        <v>267</v>
      </c>
      <c r="B267" s="622">
        <v>43916.294444444444</v>
      </c>
      <c r="C267" s="405" t="s">
        <v>2001</v>
      </c>
      <c r="D267" s="384">
        <v>79</v>
      </c>
      <c r="E267">
        <v>0.02</v>
      </c>
      <c r="F267">
        <v>1.08487</v>
      </c>
      <c r="G267" s="384">
        <v>0</v>
      </c>
      <c r="H267">
        <v>1.0885400000000001</v>
      </c>
    </row>
    <row r="268" spans="1:10">
      <c r="A268">
        <v>273</v>
      </c>
      <c r="B268" s="622">
        <v>43916.510416666664</v>
      </c>
      <c r="C268" s="405" t="s">
        <v>2001</v>
      </c>
      <c r="D268" s="384">
        <v>79</v>
      </c>
      <c r="E268">
        <v>0.02</v>
      </c>
      <c r="F268">
        <v>1.08487</v>
      </c>
      <c r="G268" s="384">
        <v>0</v>
      </c>
      <c r="H268">
        <v>1.0906499999999999</v>
      </c>
    </row>
    <row r="269" spans="1:10">
      <c r="A269">
        <v>280</v>
      </c>
      <c r="B269" s="622">
        <v>43916.584027777775</v>
      </c>
      <c r="C269" s="405" t="s">
        <v>2001</v>
      </c>
      <c r="D269" s="384">
        <v>79</v>
      </c>
      <c r="E269">
        <v>0.02</v>
      </c>
      <c r="F269">
        <v>1.08487</v>
      </c>
      <c r="G269" s="384">
        <v>0</v>
      </c>
      <c r="H269">
        <v>1.0925199999999999</v>
      </c>
    </row>
    <row r="270" spans="1:10">
      <c r="A270">
        <v>286</v>
      </c>
      <c r="B270" s="622">
        <v>43916.751388888886</v>
      </c>
      <c r="C270" s="405" t="s">
        <v>2114</v>
      </c>
      <c r="D270" s="384">
        <v>79</v>
      </c>
      <c r="E270">
        <v>0.02</v>
      </c>
      <c r="F270">
        <v>1.1001700000000001</v>
      </c>
      <c r="G270" s="384">
        <v>0</v>
      </c>
      <c r="H270">
        <v>1.0925199999999999</v>
      </c>
      <c r="I270">
        <v>-30.84</v>
      </c>
      <c r="J270" s="384">
        <v>24.64</v>
      </c>
    </row>
    <row r="271" spans="1:10">
      <c r="A271">
        <v>260</v>
      </c>
      <c r="B271" s="622">
        <v>43915.993055555555</v>
      </c>
      <c r="C271" s="405" t="s">
        <v>97</v>
      </c>
      <c r="D271" s="384">
        <v>80</v>
      </c>
      <c r="E271">
        <v>0.03</v>
      </c>
      <c r="F271">
        <v>1.08839</v>
      </c>
      <c r="G271" s="384">
        <v>0</v>
      </c>
      <c r="H271">
        <v>0</v>
      </c>
    </row>
    <row r="272" spans="1:10">
      <c r="A272">
        <v>261</v>
      </c>
      <c r="B272" s="622">
        <v>43915.993055555555</v>
      </c>
      <c r="C272" s="405" t="s">
        <v>2001</v>
      </c>
      <c r="D272" s="384">
        <v>80</v>
      </c>
      <c r="E272">
        <v>0.03</v>
      </c>
      <c r="F272">
        <v>1.08839</v>
      </c>
      <c r="G272" s="384">
        <v>0</v>
      </c>
      <c r="H272">
        <v>1.0862499999999999</v>
      </c>
    </row>
    <row r="273" spans="1:10">
      <c r="A273">
        <v>266</v>
      </c>
      <c r="B273" s="622">
        <v>43916.294444444444</v>
      </c>
      <c r="C273" s="405" t="s">
        <v>2001</v>
      </c>
      <c r="D273" s="384">
        <v>80</v>
      </c>
      <c r="E273">
        <v>0.03</v>
      </c>
      <c r="F273">
        <v>1.08839</v>
      </c>
      <c r="G273" s="384">
        <v>0</v>
      </c>
      <c r="H273">
        <v>1.0885400000000001</v>
      </c>
    </row>
    <row r="274" spans="1:10">
      <c r="A274">
        <v>272</v>
      </c>
      <c r="B274" s="622">
        <v>43916.510416666664</v>
      </c>
      <c r="C274" s="405" t="s">
        <v>2001</v>
      </c>
      <c r="D274" s="384">
        <v>80</v>
      </c>
      <c r="E274">
        <v>0.03</v>
      </c>
      <c r="F274">
        <v>1.08839</v>
      </c>
      <c r="G274" s="384">
        <v>0</v>
      </c>
      <c r="H274">
        <v>1.0906499999999999</v>
      </c>
    </row>
    <row r="275" spans="1:10">
      <c r="A275">
        <v>279</v>
      </c>
      <c r="B275" s="622">
        <v>43916.584027777775</v>
      </c>
      <c r="C275" s="405" t="s">
        <v>2001</v>
      </c>
      <c r="D275" s="384">
        <v>80</v>
      </c>
      <c r="E275">
        <v>0.03</v>
      </c>
      <c r="F275">
        <v>1.08839</v>
      </c>
      <c r="G275" s="384">
        <v>0</v>
      </c>
      <c r="H275">
        <v>1.0925199999999999</v>
      </c>
    </row>
    <row r="276" spans="1:10">
      <c r="A276">
        <v>285</v>
      </c>
      <c r="B276" s="622">
        <v>43916.751388888886</v>
      </c>
      <c r="C276" s="405" t="s">
        <v>2114</v>
      </c>
      <c r="D276" s="384">
        <v>80</v>
      </c>
      <c r="E276">
        <v>0.03</v>
      </c>
      <c r="F276">
        <v>1.1001700000000001</v>
      </c>
      <c r="G276" s="384">
        <v>0</v>
      </c>
      <c r="H276">
        <v>1.0925199999999999</v>
      </c>
      <c r="I276">
        <v>-35.71</v>
      </c>
      <c r="J276" s="384">
        <v>55.48</v>
      </c>
    </row>
    <row r="277" spans="1:10">
      <c r="A277">
        <v>264</v>
      </c>
      <c r="B277" s="622">
        <v>43916.294444444444</v>
      </c>
      <c r="C277" s="405" t="s">
        <v>97</v>
      </c>
      <c r="D277" s="384">
        <v>81</v>
      </c>
      <c r="E277">
        <v>0.06</v>
      </c>
      <c r="F277">
        <v>1.09154</v>
      </c>
      <c r="G277" s="384">
        <v>0</v>
      </c>
      <c r="H277">
        <v>0</v>
      </c>
    </row>
    <row r="278" spans="1:10">
      <c r="A278">
        <v>265</v>
      </c>
      <c r="B278" s="622">
        <v>43916.294444444444</v>
      </c>
      <c r="C278" s="405" t="s">
        <v>2001</v>
      </c>
      <c r="D278" s="384">
        <v>81</v>
      </c>
      <c r="E278">
        <v>0.06</v>
      </c>
      <c r="F278">
        <v>1.09154</v>
      </c>
      <c r="G278" s="384">
        <v>0</v>
      </c>
      <c r="H278">
        <v>1.0885400000000001</v>
      </c>
    </row>
    <row r="279" spans="1:10">
      <c r="A279">
        <v>271</v>
      </c>
      <c r="B279" s="622">
        <v>43916.510416666664</v>
      </c>
      <c r="C279" s="405" t="s">
        <v>2001</v>
      </c>
      <c r="D279" s="384">
        <v>81</v>
      </c>
      <c r="E279">
        <v>0.06</v>
      </c>
      <c r="F279">
        <v>1.09154</v>
      </c>
      <c r="G279" s="384">
        <v>0</v>
      </c>
      <c r="H279">
        <v>1.0906499999999999</v>
      </c>
    </row>
    <row r="280" spans="1:10">
      <c r="A280">
        <v>278</v>
      </c>
      <c r="B280" s="622">
        <v>43916.584027777775</v>
      </c>
      <c r="C280" s="405" t="s">
        <v>2001</v>
      </c>
      <c r="D280" s="384">
        <v>81</v>
      </c>
      <c r="E280">
        <v>0.06</v>
      </c>
      <c r="F280">
        <v>1.09154</v>
      </c>
      <c r="G280" s="384">
        <v>0</v>
      </c>
      <c r="H280">
        <v>1.0925199999999999</v>
      </c>
    </row>
    <row r="281" spans="1:10">
      <c r="A281">
        <v>284</v>
      </c>
      <c r="B281" s="622">
        <v>43916.751388888886</v>
      </c>
      <c r="C281" s="405" t="s">
        <v>2114</v>
      </c>
      <c r="D281" s="384">
        <v>81</v>
      </c>
      <c r="E281">
        <v>0.06</v>
      </c>
      <c r="F281">
        <v>1.1001700000000001</v>
      </c>
      <c r="G281" s="384">
        <v>0</v>
      </c>
      <c r="H281">
        <v>1.0925199999999999</v>
      </c>
      <c r="I281">
        <v>-52.38</v>
      </c>
      <c r="J281" s="384">
        <v>91.19</v>
      </c>
    </row>
    <row r="282" spans="1:10">
      <c r="A282">
        <v>269</v>
      </c>
      <c r="B282" s="622">
        <v>43916.510416666664</v>
      </c>
      <c r="C282" s="405" t="s">
        <v>97</v>
      </c>
      <c r="D282" s="384">
        <v>82</v>
      </c>
      <c r="E282">
        <v>0.1</v>
      </c>
      <c r="F282">
        <v>1.0941099999999999</v>
      </c>
      <c r="G282" s="384">
        <v>0</v>
      </c>
      <c r="H282">
        <v>0</v>
      </c>
    </row>
    <row r="283" spans="1:10">
      <c r="A283">
        <v>270</v>
      </c>
      <c r="B283" s="622">
        <v>43916.510416666664</v>
      </c>
      <c r="C283" s="405" t="s">
        <v>2001</v>
      </c>
      <c r="D283" s="384">
        <v>82</v>
      </c>
      <c r="E283">
        <v>0.1</v>
      </c>
      <c r="F283">
        <v>1.0941099999999999</v>
      </c>
      <c r="G283" s="384">
        <v>0</v>
      </c>
      <c r="H283">
        <v>1.0906499999999999</v>
      </c>
    </row>
    <row r="284" spans="1:10">
      <c r="A284">
        <v>277</v>
      </c>
      <c r="B284" s="622">
        <v>43916.584027777775</v>
      </c>
      <c r="C284" s="405" t="s">
        <v>2001</v>
      </c>
      <c r="D284" s="384">
        <v>82</v>
      </c>
      <c r="E284">
        <v>0.1</v>
      </c>
      <c r="F284">
        <v>1.0941099999999999</v>
      </c>
      <c r="G284" s="384">
        <v>0</v>
      </c>
      <c r="H284">
        <v>1.0925199999999999</v>
      </c>
    </row>
    <row r="285" spans="1:10">
      <c r="A285">
        <v>283</v>
      </c>
      <c r="B285" s="622">
        <v>43916.751388888886</v>
      </c>
      <c r="C285" s="405" t="s">
        <v>2114</v>
      </c>
      <c r="D285" s="384">
        <v>82</v>
      </c>
      <c r="E285">
        <v>0.1</v>
      </c>
      <c r="F285">
        <v>1.1001700000000001</v>
      </c>
      <c r="G285" s="384">
        <v>0</v>
      </c>
      <c r="H285">
        <v>1.0925199999999999</v>
      </c>
      <c r="I285">
        <v>-61.6</v>
      </c>
      <c r="J285" s="384">
        <v>143.57</v>
      </c>
    </row>
    <row r="286" spans="1:10">
      <c r="A286">
        <v>275</v>
      </c>
      <c r="B286" s="622">
        <v>43916.584027777775</v>
      </c>
      <c r="C286" s="405" t="s">
        <v>97</v>
      </c>
      <c r="D286" s="384">
        <v>83</v>
      </c>
      <c r="E286">
        <v>0.19</v>
      </c>
      <c r="F286">
        <v>1.09582</v>
      </c>
      <c r="G286" s="384">
        <v>0</v>
      </c>
      <c r="H286">
        <v>0</v>
      </c>
    </row>
    <row r="287" spans="1:10">
      <c r="A287">
        <v>276</v>
      </c>
      <c r="B287" s="622">
        <v>43916.584027777775</v>
      </c>
      <c r="C287" s="405" t="s">
        <v>2001</v>
      </c>
      <c r="D287" s="384">
        <v>83</v>
      </c>
      <c r="E287">
        <v>0.19</v>
      </c>
      <c r="F287">
        <v>1.09582</v>
      </c>
      <c r="G287" s="384">
        <v>0</v>
      </c>
      <c r="H287">
        <v>1.0925199999999999</v>
      </c>
    </row>
    <row r="288" spans="1:10">
      <c r="A288">
        <v>282</v>
      </c>
      <c r="B288" s="622">
        <v>43916.751388888886</v>
      </c>
      <c r="C288" s="405" t="s">
        <v>2114</v>
      </c>
      <c r="D288" s="384">
        <v>83</v>
      </c>
      <c r="E288">
        <v>0.19</v>
      </c>
      <c r="F288">
        <v>1.1001700000000001</v>
      </c>
      <c r="G288" s="384">
        <v>0</v>
      </c>
      <c r="H288">
        <v>1.0925199999999999</v>
      </c>
      <c r="I288">
        <v>-84.55</v>
      </c>
      <c r="J288" s="384">
        <v>205.17</v>
      </c>
    </row>
  </sheetData>
  <sortState ref="A2:J288">
    <sortCondition ref="D2:D288"/>
    <sortCondition ref="B2:B28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Stilann</cp:lastModifiedBy>
  <cp:lastPrinted>2019-11-26T09:05:10Z</cp:lastPrinted>
  <dcterms:created xsi:type="dcterms:W3CDTF">2016-02-20T10:06:05Z</dcterms:created>
  <dcterms:modified xsi:type="dcterms:W3CDTF">2020-05-03T06:42:07Z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