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 activeTab="1"/>
  </bookViews>
  <sheets>
    <sheet name="Пары" sheetId="6" r:id="rId1"/>
    <sheet name="0,01" sheetId="8" r:id="rId2"/>
    <sheet name="0,10" sheetId="10" r:id="rId3"/>
    <sheet name="Лист1" sheetId="13" r:id="rId4"/>
  </sheets>
  <definedNames>
    <definedName name="Пары">Пары!$B$3:$E$21</definedName>
    <definedName name="Расчет1">'0,01'!$B$8:$H$17</definedName>
    <definedName name="Расчет2">'0,10'!$B$8:$K$17</definedName>
  </definedNames>
  <calcPr calcId="125725"/>
</workbook>
</file>

<file path=xl/calcChain.xml><?xml version="1.0" encoding="utf-8"?>
<calcChain xmlns="http://schemas.openxmlformats.org/spreadsheetml/2006/main">
  <c r="B9" i="10"/>
  <c r="B10" s="1"/>
  <c r="C3"/>
  <c r="C2"/>
  <c r="C1"/>
  <c r="D8" s="1"/>
  <c r="C2" i="8"/>
  <c r="B8"/>
  <c r="B9" s="1"/>
  <c r="C3"/>
  <c r="C1"/>
  <c r="D13" s="1"/>
  <c r="C17" l="1"/>
  <c r="C11"/>
  <c r="C14"/>
  <c r="C15"/>
  <c r="C10"/>
  <c r="C16"/>
  <c r="C12"/>
  <c r="C13"/>
  <c r="C8"/>
  <c r="C9"/>
  <c r="D10" i="10"/>
  <c r="B11"/>
  <c r="B12" s="1"/>
  <c r="B13" s="1"/>
  <c r="B14" s="1"/>
  <c r="B15" s="1"/>
  <c r="B16" s="1"/>
  <c r="B17" s="1"/>
  <c r="E17" s="1"/>
  <c r="D9"/>
  <c r="C10"/>
  <c r="C14"/>
  <c r="E10"/>
  <c r="D11"/>
  <c r="C16"/>
  <c r="E8"/>
  <c r="E9"/>
  <c r="E13"/>
  <c r="D14"/>
  <c r="C8"/>
  <c r="C9"/>
  <c r="E11"/>
  <c r="D16"/>
  <c r="D10" i="8"/>
  <c r="D8"/>
  <c r="D14"/>
  <c r="D11"/>
  <c r="D9"/>
  <c r="D15"/>
  <c r="D16"/>
  <c r="D12"/>
  <c r="D17"/>
  <c r="B10"/>
  <c r="B11" s="1"/>
  <c r="B12" s="1"/>
  <c r="B13" s="1"/>
  <c r="B14" s="1"/>
  <c r="B15" s="1"/>
  <c r="B16" s="1"/>
  <c r="B17" s="1"/>
  <c r="E8"/>
  <c r="E9"/>
  <c r="F13" l="1"/>
  <c r="G13" s="1"/>
  <c r="F12"/>
  <c r="G12" s="1"/>
  <c r="F16"/>
  <c r="G16" s="1"/>
  <c r="F11"/>
  <c r="G11" s="1"/>
  <c r="F15"/>
  <c r="G15" s="1"/>
  <c r="F9"/>
  <c r="G9" s="1"/>
  <c r="F14"/>
  <c r="G14" s="1"/>
  <c r="F10"/>
  <c r="G10" s="1"/>
  <c r="F17"/>
  <c r="G17" s="1"/>
  <c r="E12" i="10"/>
  <c r="D12"/>
  <c r="C15"/>
  <c r="C12"/>
  <c r="E16"/>
  <c r="C13"/>
  <c r="C11"/>
  <c r="F12" s="1"/>
  <c r="G12" s="1"/>
  <c r="E14"/>
  <c r="D17"/>
  <c r="F10"/>
  <c r="G10" s="1"/>
  <c r="F9"/>
  <c r="G9" s="1"/>
  <c r="F11"/>
  <c r="G11" s="1"/>
  <c r="C17"/>
  <c r="D15"/>
  <c r="D13"/>
  <c r="E15"/>
  <c r="E10" i="8"/>
  <c r="F17" i="10" l="1"/>
  <c r="G17" s="1"/>
  <c r="F14"/>
  <c r="G14" s="1"/>
  <c r="F13"/>
  <c r="G13" s="1"/>
  <c r="F16"/>
  <c r="G16" s="1"/>
  <c r="F15"/>
  <c r="G15" s="1"/>
  <c r="E11" i="8"/>
  <c r="E12" l="1"/>
  <c r="E13" l="1"/>
  <c r="E14" l="1"/>
  <c r="E15" l="1"/>
  <c r="E16" l="1"/>
  <c r="E17" l="1"/>
</calcChain>
</file>

<file path=xl/sharedStrings.xml><?xml version="1.0" encoding="utf-8"?>
<sst xmlns="http://schemas.openxmlformats.org/spreadsheetml/2006/main" count="59" uniqueCount="37">
  <si>
    <t>USDCAD</t>
  </si>
  <si>
    <t>EURJPY</t>
  </si>
  <si>
    <t>GBPJPY</t>
  </si>
  <si>
    <t>EURUSD</t>
  </si>
  <si>
    <t>AUDUSD</t>
  </si>
  <si>
    <t>USDJPY</t>
  </si>
  <si>
    <t>GBPUSD</t>
  </si>
  <si>
    <t>NZDUSD</t>
  </si>
  <si>
    <t>EURAUD</t>
  </si>
  <si>
    <t>EURGBP</t>
  </si>
  <si>
    <t>USDCHF</t>
  </si>
  <si>
    <t>EURCAD</t>
  </si>
  <si>
    <t>AUDJPY</t>
  </si>
  <si>
    <t>CHFJPY</t>
  </si>
  <si>
    <t>EURCHF</t>
  </si>
  <si>
    <t>GBPAUD</t>
  </si>
  <si>
    <t>GBPCAD</t>
  </si>
  <si>
    <t>GBPCHF</t>
  </si>
  <si>
    <t>NZDJPY</t>
  </si>
  <si>
    <t>маржа</t>
  </si>
  <si>
    <t>стоимость пункта при лоте</t>
  </si>
  <si>
    <t>пункт</t>
  </si>
  <si>
    <t>спред</t>
  </si>
  <si>
    <t>данные на 0,10 лота Альпари центовик</t>
  </si>
  <si>
    <t>маржа на позицию лотом</t>
  </si>
  <si>
    <t>пара</t>
  </si>
  <si>
    <t>депозит</t>
  </si>
  <si>
    <t>лот</t>
  </si>
  <si>
    <t>колено</t>
  </si>
  <si>
    <t>реверс $</t>
  </si>
  <si>
    <t>ТР $</t>
  </si>
  <si>
    <t>коэф</t>
  </si>
  <si>
    <t>рев пункт</t>
  </si>
  <si>
    <t>ТР пункт</t>
  </si>
  <si>
    <t>плечо</t>
  </si>
  <si>
    <t>БУ пункт</t>
  </si>
  <si>
    <t>БУ в $</t>
  </si>
</sst>
</file>

<file path=xl/styles.xml><?xml version="1.0" encoding="utf-8"?>
<styleSheet xmlns="http://schemas.openxmlformats.org/spreadsheetml/2006/main">
  <numFmts count="4">
    <numFmt numFmtId="164" formatCode="[$$-409]#,##0"/>
    <numFmt numFmtId="165" formatCode="[$$-409]#,##0.00"/>
    <numFmt numFmtId="166" formatCode=";;;"/>
    <numFmt numFmtId="167" formatCode="_-[$$-409]* #,##0.00_ ;_-[$$-409]* \-#,##0.00\ ;_-[$$-409]* &quot;-&quot;??_ ;_-@_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9">
    <xf numFmtId="0" fontId="0" fillId="0" borderId="0" xfId="0"/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Скрытая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1"/>
  <sheetViews>
    <sheetView workbookViewId="0">
      <selection activeCell="G21" sqref="G21"/>
    </sheetView>
  </sheetViews>
  <sheetFormatPr defaultRowHeight="15"/>
  <cols>
    <col min="1" max="1" width="9.140625" style="3"/>
    <col min="2" max="2" width="9.140625" style="2"/>
    <col min="3" max="4" width="9.140625" style="1"/>
    <col min="5" max="16384" width="9.140625" style="3"/>
  </cols>
  <sheetData>
    <row r="2" spans="2:10">
      <c r="C2" s="1" t="s">
        <v>21</v>
      </c>
      <c r="D2" s="1" t="s">
        <v>19</v>
      </c>
      <c r="E2" s="3" t="s">
        <v>22</v>
      </c>
      <c r="G2" s="17" t="s">
        <v>23</v>
      </c>
      <c r="H2" s="17"/>
      <c r="I2" s="17"/>
      <c r="J2" s="17"/>
    </row>
    <row r="3" spans="2:10">
      <c r="B3" s="2" t="s">
        <v>12</v>
      </c>
      <c r="C3" s="1">
        <v>0.88</v>
      </c>
      <c r="D3" s="1">
        <v>15.12</v>
      </c>
      <c r="E3" s="3">
        <v>6</v>
      </c>
    </row>
    <row r="4" spans="2:10">
      <c r="B4" s="2" t="s">
        <v>4</v>
      </c>
      <c r="C4" s="1">
        <v>1</v>
      </c>
      <c r="D4" s="1">
        <v>15.12</v>
      </c>
      <c r="E4" s="3">
        <v>4</v>
      </c>
    </row>
    <row r="5" spans="2:10">
      <c r="B5" s="2" t="s">
        <v>13</v>
      </c>
      <c r="C5" s="1">
        <v>0.88</v>
      </c>
      <c r="D5" s="1">
        <v>20.03</v>
      </c>
      <c r="E5" s="3">
        <v>7</v>
      </c>
    </row>
    <row r="6" spans="2:10">
      <c r="B6" s="2" t="s">
        <v>8</v>
      </c>
      <c r="C6" s="1">
        <v>0.76</v>
      </c>
      <c r="D6" s="1">
        <v>21.48</v>
      </c>
      <c r="E6" s="3">
        <v>7</v>
      </c>
    </row>
    <row r="7" spans="2:10">
      <c r="B7" s="2" t="s">
        <v>11</v>
      </c>
      <c r="C7" s="1">
        <v>0.75</v>
      </c>
      <c r="D7" s="1">
        <v>21.48</v>
      </c>
      <c r="E7" s="3">
        <v>11</v>
      </c>
    </row>
    <row r="8" spans="2:10">
      <c r="B8" s="2" t="s">
        <v>14</v>
      </c>
      <c r="C8" s="1">
        <v>1</v>
      </c>
      <c r="D8" s="1">
        <v>21.48</v>
      </c>
      <c r="E8" s="3">
        <v>3</v>
      </c>
    </row>
    <row r="9" spans="2:10">
      <c r="B9" s="2" t="s">
        <v>9</v>
      </c>
      <c r="C9" s="1">
        <v>1.25</v>
      </c>
      <c r="D9" s="1">
        <v>21.48</v>
      </c>
      <c r="E9" s="3">
        <v>3</v>
      </c>
    </row>
    <row r="10" spans="2:10">
      <c r="B10" s="2" t="s">
        <v>1</v>
      </c>
      <c r="C10" s="1">
        <v>0.88</v>
      </c>
      <c r="D10" s="1">
        <v>21.48</v>
      </c>
      <c r="E10" s="3">
        <v>4</v>
      </c>
    </row>
    <row r="11" spans="2:10">
      <c r="B11" s="2" t="s">
        <v>3</v>
      </c>
      <c r="C11" s="1">
        <v>1</v>
      </c>
      <c r="D11" s="1">
        <v>21.48</v>
      </c>
      <c r="E11" s="3">
        <v>2</v>
      </c>
    </row>
    <row r="12" spans="2:10">
      <c r="B12" s="2" t="s">
        <v>15</v>
      </c>
      <c r="C12" s="1">
        <v>0.76</v>
      </c>
      <c r="D12" s="1">
        <v>24.93</v>
      </c>
      <c r="E12" s="3">
        <v>10</v>
      </c>
    </row>
    <row r="13" spans="2:10">
      <c r="B13" s="2" t="s">
        <v>16</v>
      </c>
      <c r="C13" s="1">
        <v>0.75</v>
      </c>
      <c r="D13" s="1">
        <v>24.93</v>
      </c>
      <c r="E13" s="3">
        <v>10</v>
      </c>
    </row>
    <row r="14" spans="2:10">
      <c r="B14" s="2" t="s">
        <v>17</v>
      </c>
      <c r="C14" s="1">
        <v>1</v>
      </c>
      <c r="D14" s="1">
        <v>24.92</v>
      </c>
      <c r="E14" s="3">
        <v>8</v>
      </c>
    </row>
    <row r="15" spans="2:10">
      <c r="B15" s="2" t="s">
        <v>2</v>
      </c>
      <c r="C15" s="1">
        <v>0.88</v>
      </c>
      <c r="D15" s="1">
        <v>24.92</v>
      </c>
      <c r="E15" s="3">
        <v>8</v>
      </c>
    </row>
    <row r="16" spans="2:10">
      <c r="B16" s="2" t="s">
        <v>6</v>
      </c>
      <c r="C16" s="1">
        <v>1</v>
      </c>
      <c r="D16" s="1">
        <v>24.92</v>
      </c>
      <c r="E16" s="3">
        <v>4</v>
      </c>
    </row>
    <row r="17" spans="2:5">
      <c r="B17" s="2" t="s">
        <v>18</v>
      </c>
      <c r="C17" s="1">
        <v>0.88</v>
      </c>
      <c r="D17" s="1">
        <v>14.37</v>
      </c>
      <c r="E17" s="3">
        <v>10</v>
      </c>
    </row>
    <row r="18" spans="2:5">
      <c r="B18" s="2" t="s">
        <v>7</v>
      </c>
      <c r="C18" s="1">
        <v>1</v>
      </c>
      <c r="D18" s="1">
        <v>14.37</v>
      </c>
      <c r="E18" s="3">
        <v>4</v>
      </c>
    </row>
    <row r="19" spans="2:5">
      <c r="B19" s="2" t="s">
        <v>0</v>
      </c>
      <c r="C19" s="1">
        <v>0.75</v>
      </c>
      <c r="D19" s="1">
        <v>20</v>
      </c>
      <c r="E19" s="3">
        <v>4</v>
      </c>
    </row>
    <row r="20" spans="2:5">
      <c r="B20" s="2" t="s">
        <v>10</v>
      </c>
      <c r="C20" s="1">
        <v>1</v>
      </c>
      <c r="D20" s="1">
        <v>20</v>
      </c>
      <c r="E20" s="3">
        <v>4</v>
      </c>
    </row>
    <row r="21" spans="2:5">
      <c r="B21" s="2" t="s">
        <v>5</v>
      </c>
      <c r="C21" s="1">
        <v>0.88</v>
      </c>
      <c r="D21" s="1">
        <v>20</v>
      </c>
      <c r="E21" s="3">
        <v>3</v>
      </c>
    </row>
  </sheetData>
  <mergeCells count="1"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F21" sqref="F21"/>
    </sheetView>
  </sheetViews>
  <sheetFormatPr defaultRowHeight="15"/>
  <cols>
    <col min="1" max="2" width="9.140625" style="5"/>
    <col min="3" max="3" width="11.140625" style="5" customWidth="1"/>
    <col min="4" max="4" width="12" style="5" customWidth="1"/>
    <col min="5" max="5" width="11" style="5" customWidth="1"/>
    <col min="6" max="6" width="12.7109375" style="5" customWidth="1"/>
    <col min="7" max="7" width="12.5703125" style="5" customWidth="1"/>
    <col min="8" max="8" width="12.28515625" style="5" customWidth="1"/>
    <col min="9" max="10" width="11.85546875" style="5" customWidth="1"/>
    <col min="11" max="11" width="11.28515625" style="5" customWidth="1"/>
    <col min="12" max="16384" width="9.140625" style="5"/>
  </cols>
  <sheetData>
    <row r="1" spans="1:11">
      <c r="A1" s="6" t="s">
        <v>25</v>
      </c>
      <c r="B1" s="14" t="s">
        <v>3</v>
      </c>
      <c r="C1" s="4">
        <f>VLOOKUP(B1,Пары!B3:E21,2,0)</f>
        <v>1</v>
      </c>
      <c r="D1" s="18" t="s">
        <v>20</v>
      </c>
      <c r="E1" s="18"/>
      <c r="F1" s="18"/>
      <c r="G1" s="18"/>
      <c r="H1" s="7">
        <v>0.1</v>
      </c>
      <c r="J1" s="6" t="s">
        <v>26</v>
      </c>
      <c r="K1" s="8">
        <v>2000</v>
      </c>
    </row>
    <row r="2" spans="1:11">
      <c r="C2" s="15">
        <f>VLOOKUP(B1,Пары,3,0)*(500/K3)</f>
        <v>21.48</v>
      </c>
      <c r="D2" s="18" t="s">
        <v>24</v>
      </c>
      <c r="E2" s="18"/>
      <c r="F2" s="18"/>
      <c r="G2" s="18"/>
      <c r="H2" s="7">
        <v>0.1</v>
      </c>
      <c r="J2" s="6" t="s">
        <v>27</v>
      </c>
      <c r="K2" s="7">
        <v>0.01</v>
      </c>
    </row>
    <row r="3" spans="1:11">
      <c r="C3" s="5">
        <f>VLOOKUP(B1,Пары,4,0)</f>
        <v>2</v>
      </c>
      <c r="D3" s="18" t="s">
        <v>22</v>
      </c>
      <c r="E3" s="18"/>
      <c r="F3" s="18"/>
      <c r="G3" s="18"/>
      <c r="J3" s="13" t="s">
        <v>34</v>
      </c>
      <c r="K3" s="10">
        <v>500</v>
      </c>
    </row>
    <row r="4" spans="1:11" s="6" customFormat="1">
      <c r="K4" s="9"/>
    </row>
    <row r="5" spans="1:11" s="6" customFormat="1">
      <c r="C5" s="6" t="s">
        <v>31</v>
      </c>
      <c r="D5" s="6">
        <v>2</v>
      </c>
      <c r="E5" s="6" t="s">
        <v>32</v>
      </c>
      <c r="F5" s="6">
        <v>50</v>
      </c>
      <c r="G5" s="6" t="s">
        <v>33</v>
      </c>
      <c r="H5" s="6">
        <v>90</v>
      </c>
      <c r="K5" s="9"/>
    </row>
    <row r="7" spans="1:11">
      <c r="A7" s="6" t="s">
        <v>28</v>
      </c>
      <c r="B7" s="6" t="s">
        <v>27</v>
      </c>
      <c r="C7" s="6" t="s">
        <v>29</v>
      </c>
      <c r="D7" s="6" t="s">
        <v>30</v>
      </c>
      <c r="E7" s="6" t="s">
        <v>19</v>
      </c>
      <c r="F7" s="13" t="s">
        <v>35</v>
      </c>
      <c r="G7" s="14" t="s">
        <v>36</v>
      </c>
      <c r="H7" s="6"/>
    </row>
    <row r="8" spans="1:11">
      <c r="A8" s="5">
        <v>1</v>
      </c>
      <c r="B8" s="7">
        <f>K2</f>
        <v>0.01</v>
      </c>
      <c r="C8" s="4">
        <f t="shared" ref="C8:C10" si="0">(($C$1/10)*(B8*100))*$F$5</f>
        <v>5</v>
      </c>
      <c r="D8" s="4">
        <f>(($C$1/10)*(B8*100))*$H$5</f>
        <v>9</v>
      </c>
      <c r="E8" s="4">
        <f t="shared" ref="E8:E17" si="1">($C$2/10)*(B8*100)</f>
        <v>2.1480000000000001</v>
      </c>
      <c r="G8" s="4"/>
      <c r="H8" s="11"/>
    </row>
    <row r="9" spans="1:11">
      <c r="A9" s="5">
        <v>2</v>
      </c>
      <c r="B9" s="5">
        <f>B8*$D$5</f>
        <v>0.02</v>
      </c>
      <c r="C9" s="4">
        <f t="shared" si="0"/>
        <v>10</v>
      </c>
      <c r="D9" s="4">
        <f>(($C$1/10)*(B9*100))*$H$5</f>
        <v>18</v>
      </c>
      <c r="E9" s="4">
        <f t="shared" si="1"/>
        <v>4.2960000000000003</v>
      </c>
      <c r="F9" s="10">
        <f>(C8/(($C$1/10)*(B9*100)))+$C$3</f>
        <v>27</v>
      </c>
      <c r="G9" s="4">
        <f>(($C$1/10)*(B9*100))*F9</f>
        <v>5.4</v>
      </c>
      <c r="H9" s="11"/>
    </row>
    <row r="10" spans="1:11">
      <c r="A10" s="5">
        <v>3</v>
      </c>
      <c r="B10" s="6">
        <f t="shared" ref="B10:B17" si="2">B9*$D$5</f>
        <v>0.04</v>
      </c>
      <c r="C10" s="4">
        <f t="shared" si="0"/>
        <v>20</v>
      </c>
      <c r="D10" s="4">
        <f t="shared" ref="D10:D17" si="3">(($C$1/10)*(B10*100))*$H$5</f>
        <v>36</v>
      </c>
      <c r="E10" s="4">
        <f t="shared" si="1"/>
        <v>8.5920000000000005</v>
      </c>
      <c r="F10" s="10">
        <f>((SUM($C$8:C9))/(($C$1/10)*(B10*100)))+$C$3</f>
        <v>39.5</v>
      </c>
      <c r="G10" s="4">
        <f t="shared" ref="G10:G17" si="4">(($C$1/10)*(B10*100))*F10</f>
        <v>15.8</v>
      </c>
      <c r="H10" s="11"/>
    </row>
    <row r="11" spans="1:11">
      <c r="A11" s="6">
        <v>4</v>
      </c>
      <c r="B11" s="6">
        <f t="shared" si="2"/>
        <v>0.08</v>
      </c>
      <c r="C11" s="4">
        <f>(($C$1/10)*(B11*100))*$F$5</f>
        <v>40</v>
      </c>
      <c r="D11" s="4">
        <f t="shared" si="3"/>
        <v>72</v>
      </c>
      <c r="E11" s="4">
        <f t="shared" si="1"/>
        <v>17.184000000000001</v>
      </c>
      <c r="F11" s="10">
        <f>((SUM($C$8:C10))/(($C$1/10)*(B11*100)))+$C$3</f>
        <v>45.75</v>
      </c>
      <c r="G11" s="4">
        <f t="shared" si="4"/>
        <v>36.6</v>
      </c>
      <c r="H11" s="11"/>
    </row>
    <row r="12" spans="1:11">
      <c r="A12" s="6">
        <v>5</v>
      </c>
      <c r="B12" s="6">
        <f t="shared" si="2"/>
        <v>0.16</v>
      </c>
      <c r="C12" s="4">
        <f t="shared" ref="C12:C17" si="5">(($C$1/10)*(B12*100))*$F$5</f>
        <v>80</v>
      </c>
      <c r="D12" s="4">
        <f t="shared" si="3"/>
        <v>144</v>
      </c>
      <c r="E12" s="4">
        <f t="shared" si="1"/>
        <v>34.368000000000002</v>
      </c>
      <c r="F12" s="10">
        <f>((SUM($C$8:C11))/(($C$1/10)*(B12*100)))+$C$3</f>
        <v>48.875</v>
      </c>
      <c r="G12" s="4">
        <f t="shared" si="4"/>
        <v>78.2</v>
      </c>
      <c r="H12" s="11"/>
    </row>
    <row r="13" spans="1:11">
      <c r="A13" s="6">
        <v>6</v>
      </c>
      <c r="B13" s="6">
        <f t="shared" si="2"/>
        <v>0.32</v>
      </c>
      <c r="C13" s="4">
        <f t="shared" si="5"/>
        <v>160</v>
      </c>
      <c r="D13" s="4">
        <f t="shared" si="3"/>
        <v>288</v>
      </c>
      <c r="E13" s="4">
        <f t="shared" si="1"/>
        <v>68.736000000000004</v>
      </c>
      <c r="F13" s="10">
        <f>((SUM($C$8:C12))/(($C$1/10)*(B13*100)))+$C$3</f>
        <v>50.4375</v>
      </c>
      <c r="G13" s="4">
        <f t="shared" si="4"/>
        <v>161.4</v>
      </c>
      <c r="H13" s="11"/>
    </row>
    <row r="14" spans="1:11">
      <c r="A14" s="6">
        <v>7</v>
      </c>
      <c r="B14" s="6">
        <f t="shared" si="2"/>
        <v>0.64</v>
      </c>
      <c r="C14" s="4">
        <f t="shared" si="5"/>
        <v>320</v>
      </c>
      <c r="D14" s="4">
        <f t="shared" si="3"/>
        <v>576</v>
      </c>
      <c r="E14" s="4">
        <f t="shared" si="1"/>
        <v>137.47200000000001</v>
      </c>
      <c r="F14" s="10">
        <f>((SUM($C$8:C13))/(($C$1/10)*(B14*100)))+$C$3</f>
        <v>51.21875</v>
      </c>
      <c r="G14" s="4">
        <f t="shared" si="4"/>
        <v>327.8</v>
      </c>
      <c r="H14" s="11"/>
    </row>
    <row r="15" spans="1:11">
      <c r="A15" s="6">
        <v>8</v>
      </c>
      <c r="B15" s="6">
        <f t="shared" si="2"/>
        <v>1.28</v>
      </c>
      <c r="C15" s="4">
        <f t="shared" si="5"/>
        <v>640</v>
      </c>
      <c r="D15" s="4">
        <f t="shared" si="3"/>
        <v>1152</v>
      </c>
      <c r="E15" s="4">
        <f t="shared" si="1"/>
        <v>274.94400000000002</v>
      </c>
      <c r="F15" s="10">
        <f>((SUM($C$8:C14))/(($C$1/10)*(B15*100)))+$C$3</f>
        <v>51.609375</v>
      </c>
      <c r="G15" s="4">
        <f t="shared" si="4"/>
        <v>660.6</v>
      </c>
      <c r="H15" s="11"/>
    </row>
    <row r="16" spans="1:11">
      <c r="A16" s="6">
        <v>9</v>
      </c>
      <c r="B16" s="6">
        <f t="shared" si="2"/>
        <v>2.56</v>
      </c>
      <c r="C16" s="4">
        <f t="shared" si="5"/>
        <v>1280</v>
      </c>
      <c r="D16" s="4">
        <f t="shared" si="3"/>
        <v>2304</v>
      </c>
      <c r="E16" s="4">
        <f t="shared" si="1"/>
        <v>549.88800000000003</v>
      </c>
      <c r="F16" s="10">
        <f>((SUM($C$8:C15))/(($C$1/10)*(B16*100)))+$C$3</f>
        <v>51.8046875</v>
      </c>
      <c r="G16" s="4">
        <f t="shared" si="4"/>
        <v>1326.2</v>
      </c>
      <c r="H16" s="11"/>
    </row>
    <row r="17" spans="1:11">
      <c r="A17" s="6">
        <v>10</v>
      </c>
      <c r="B17" s="6">
        <f t="shared" si="2"/>
        <v>5.12</v>
      </c>
      <c r="C17" s="4">
        <f t="shared" si="5"/>
        <v>2560</v>
      </c>
      <c r="D17" s="4">
        <f t="shared" si="3"/>
        <v>4608</v>
      </c>
      <c r="E17" s="4">
        <f t="shared" si="1"/>
        <v>1099.7760000000001</v>
      </c>
      <c r="F17" s="10">
        <f>((SUM($C$8:C16))/(($C$1/10)*(B17*100)))+$C$3</f>
        <v>51.90234375</v>
      </c>
      <c r="G17" s="4">
        <f t="shared" si="4"/>
        <v>2657.4</v>
      </c>
      <c r="H17" s="11"/>
    </row>
    <row r="18" spans="1:11">
      <c r="A18" s="6"/>
      <c r="B18" s="6"/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A19" s="6"/>
      <c r="B19" s="6"/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A20" s="6"/>
      <c r="B20" s="6"/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A21" s="6"/>
      <c r="B21" s="6"/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  <pageSetup paperSize="9" orientation="portrait" horizontalDpi="300" verticalDpi="300" r:id="rId1"/>
  <ignoredErrors>
    <ignoredError sqref="D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5" sqref="I5"/>
    </sheetView>
  </sheetViews>
  <sheetFormatPr defaultRowHeight="15"/>
  <cols>
    <col min="1" max="2" width="9.140625" style="13"/>
    <col min="3" max="3" width="11.140625" style="13" customWidth="1"/>
    <col min="4" max="5" width="12" style="13" customWidth="1"/>
    <col min="6" max="6" width="12.7109375" style="13" customWidth="1"/>
    <col min="7" max="7" width="12.5703125" style="13" customWidth="1"/>
    <col min="8" max="8" width="12.28515625" style="13" customWidth="1"/>
    <col min="9" max="10" width="11.85546875" style="13" customWidth="1"/>
    <col min="11" max="11" width="11.28515625" style="13" customWidth="1"/>
    <col min="12" max="16384" width="9.140625" style="13"/>
  </cols>
  <sheetData>
    <row r="1" spans="1:11">
      <c r="A1" s="13" t="s">
        <v>25</v>
      </c>
      <c r="B1" s="16" t="s">
        <v>3</v>
      </c>
      <c r="C1" s="4">
        <f>VLOOKUP(B1,Пары!B3:E21,2,0)</f>
        <v>1</v>
      </c>
      <c r="D1" s="18" t="s">
        <v>20</v>
      </c>
      <c r="E1" s="18"/>
      <c r="F1" s="18"/>
      <c r="G1" s="18"/>
      <c r="H1" s="7">
        <v>0.1</v>
      </c>
      <c r="J1" s="13" t="s">
        <v>26</v>
      </c>
      <c r="K1" s="8">
        <v>100000</v>
      </c>
    </row>
    <row r="2" spans="1:11">
      <c r="C2" s="15">
        <f>VLOOKUP(B1,Пары,3,0)*(500/K3)</f>
        <v>1074</v>
      </c>
      <c r="D2" s="18" t="s">
        <v>24</v>
      </c>
      <c r="E2" s="18"/>
      <c r="F2" s="18"/>
      <c r="G2" s="18"/>
      <c r="H2" s="7">
        <v>0.1</v>
      </c>
      <c r="J2" s="13" t="s">
        <v>27</v>
      </c>
      <c r="K2" s="7">
        <v>0.1</v>
      </c>
    </row>
    <row r="3" spans="1:11">
      <c r="C3" s="13">
        <f>VLOOKUP(B1,Пары,4,0)</f>
        <v>2</v>
      </c>
      <c r="D3" s="18" t="s">
        <v>22</v>
      </c>
      <c r="E3" s="18"/>
      <c r="F3" s="18"/>
      <c r="G3" s="18"/>
      <c r="J3" s="13" t="s">
        <v>34</v>
      </c>
      <c r="K3" s="10">
        <v>10</v>
      </c>
    </row>
    <row r="4" spans="1:11">
      <c r="K4" s="9"/>
    </row>
    <row r="5" spans="1:11">
      <c r="C5" s="13" t="s">
        <v>31</v>
      </c>
      <c r="D5" s="13">
        <v>2</v>
      </c>
      <c r="E5" s="13" t="s">
        <v>32</v>
      </c>
      <c r="F5" s="13">
        <v>50</v>
      </c>
      <c r="G5" s="13" t="s">
        <v>33</v>
      </c>
      <c r="H5" s="13">
        <v>90</v>
      </c>
      <c r="K5" s="9"/>
    </row>
    <row r="7" spans="1:11">
      <c r="A7" s="13" t="s">
        <v>28</v>
      </c>
      <c r="B7" s="13" t="s">
        <v>27</v>
      </c>
      <c r="C7" s="13" t="s">
        <v>29</v>
      </c>
      <c r="D7" s="13" t="s">
        <v>30</v>
      </c>
      <c r="E7" s="13" t="s">
        <v>19</v>
      </c>
      <c r="F7" s="13" t="s">
        <v>35</v>
      </c>
      <c r="G7" s="14" t="s">
        <v>36</v>
      </c>
    </row>
    <row r="8" spans="1:11">
      <c r="A8" s="13">
        <v>1</v>
      </c>
      <c r="B8" s="7">
        <v>0.1</v>
      </c>
      <c r="C8" s="4">
        <f t="shared" ref="C8:C10" si="0">(($C$1/10)*(B8*100))*$F$5</f>
        <v>50</v>
      </c>
      <c r="D8" s="4">
        <f>(($C$1/10)*(B8*100))*$H$5</f>
        <v>90</v>
      </c>
      <c r="E8" s="4">
        <f t="shared" ref="E8:E17" si="1">($C$2/10)*(B8*100)</f>
        <v>1074</v>
      </c>
      <c r="G8" s="4"/>
      <c r="H8" s="11"/>
    </row>
    <row r="9" spans="1:11">
      <c r="A9" s="13">
        <v>2</v>
      </c>
      <c r="B9" s="7">
        <f>B8*$D$5</f>
        <v>0.2</v>
      </c>
      <c r="C9" s="4">
        <f t="shared" si="0"/>
        <v>100</v>
      </c>
      <c r="D9" s="4">
        <f>(($C$1/10)*(B9*100))*$H$5</f>
        <v>180</v>
      </c>
      <c r="E9" s="4">
        <f t="shared" si="1"/>
        <v>2148</v>
      </c>
      <c r="F9" s="10">
        <f>(C8/(($C$1/10)*(B9*100)))+$C$3</f>
        <v>27</v>
      </c>
      <c r="G9" s="4">
        <f>(($C$1/10)*(B9*100))*F9</f>
        <v>54</v>
      </c>
      <c r="H9" s="11"/>
    </row>
    <row r="10" spans="1:11">
      <c r="A10" s="13">
        <v>3</v>
      </c>
      <c r="B10" s="7">
        <f t="shared" ref="B10:B17" si="2">B9*$D$5</f>
        <v>0.4</v>
      </c>
      <c r="C10" s="4">
        <f t="shared" si="0"/>
        <v>200</v>
      </c>
      <c r="D10" s="4">
        <f t="shared" ref="D10:D17" si="3">(($C$1/10)*(B10*100))*$H$5</f>
        <v>360</v>
      </c>
      <c r="E10" s="4">
        <f t="shared" si="1"/>
        <v>4296</v>
      </c>
      <c r="F10" s="10">
        <f>((SUM($C$8:C9))/(($C$1/10)*(B10*100)))+$C$3</f>
        <v>39.5</v>
      </c>
      <c r="G10" s="4">
        <f t="shared" ref="G10:G17" si="4">(($C$1/10)*(B10*100))*F10</f>
        <v>158</v>
      </c>
      <c r="H10" s="11"/>
    </row>
    <row r="11" spans="1:11">
      <c r="A11" s="13">
        <v>4</v>
      </c>
      <c r="B11" s="7">
        <f t="shared" si="2"/>
        <v>0.8</v>
      </c>
      <c r="C11" s="4">
        <f>(($C$1/10)*(B11*100))*$F$5</f>
        <v>400</v>
      </c>
      <c r="D11" s="4">
        <f t="shared" si="3"/>
        <v>720</v>
      </c>
      <c r="E11" s="4">
        <f t="shared" si="1"/>
        <v>8592</v>
      </c>
      <c r="F11" s="10">
        <f>((SUM($C$8:C10))/(($C$1/10)*(B11*100)))+$C$3</f>
        <v>45.75</v>
      </c>
      <c r="G11" s="4">
        <f t="shared" si="4"/>
        <v>366</v>
      </c>
      <c r="H11" s="11"/>
    </row>
    <row r="12" spans="1:11">
      <c r="A12" s="13">
        <v>5</v>
      </c>
      <c r="B12" s="7">
        <f t="shared" si="2"/>
        <v>1.6</v>
      </c>
      <c r="C12" s="4">
        <f t="shared" ref="C12:C17" si="5">(($C$1/10)*(B12*100))*$F$5</f>
        <v>800</v>
      </c>
      <c r="D12" s="4">
        <f t="shared" si="3"/>
        <v>1440</v>
      </c>
      <c r="E12" s="4">
        <f t="shared" si="1"/>
        <v>17184</v>
      </c>
      <c r="F12" s="10">
        <f>((SUM($C$8:C11))/(($C$1/10)*(B12*100)))+$C$3</f>
        <v>48.875</v>
      </c>
      <c r="G12" s="4">
        <f t="shared" si="4"/>
        <v>782</v>
      </c>
      <c r="H12" s="11"/>
    </row>
    <row r="13" spans="1:11">
      <c r="A13" s="13">
        <v>6</v>
      </c>
      <c r="B13" s="7">
        <f t="shared" si="2"/>
        <v>3.2</v>
      </c>
      <c r="C13" s="4">
        <f t="shared" si="5"/>
        <v>1600</v>
      </c>
      <c r="D13" s="4">
        <f t="shared" si="3"/>
        <v>2880</v>
      </c>
      <c r="E13" s="4">
        <f t="shared" si="1"/>
        <v>34368</v>
      </c>
      <c r="F13" s="10">
        <f>((SUM($C$8:C12))/(($C$1/10)*(B13*100)))+$C$3</f>
        <v>50.4375</v>
      </c>
      <c r="G13" s="4">
        <f t="shared" si="4"/>
        <v>1614</v>
      </c>
      <c r="H13" s="11"/>
    </row>
    <row r="14" spans="1:11">
      <c r="A14" s="13">
        <v>7</v>
      </c>
      <c r="B14" s="7">
        <f t="shared" si="2"/>
        <v>6.4</v>
      </c>
      <c r="C14" s="4">
        <f t="shared" si="5"/>
        <v>3200</v>
      </c>
      <c r="D14" s="4">
        <f t="shared" si="3"/>
        <v>5760</v>
      </c>
      <c r="E14" s="4">
        <f t="shared" si="1"/>
        <v>68736</v>
      </c>
      <c r="F14" s="10">
        <f>((SUM($C$8:C13))/(($C$1/10)*(B14*100)))+$C$3</f>
        <v>51.21875</v>
      </c>
      <c r="G14" s="4">
        <f t="shared" si="4"/>
        <v>3278</v>
      </c>
      <c r="H14" s="11"/>
    </row>
    <row r="15" spans="1:11">
      <c r="A15" s="13">
        <v>8</v>
      </c>
      <c r="B15" s="7">
        <f t="shared" si="2"/>
        <v>12.8</v>
      </c>
      <c r="C15" s="4">
        <f t="shared" si="5"/>
        <v>6400</v>
      </c>
      <c r="D15" s="4">
        <f t="shared" si="3"/>
        <v>11520</v>
      </c>
      <c r="E15" s="4">
        <f t="shared" si="1"/>
        <v>137472</v>
      </c>
      <c r="F15" s="10">
        <f>((SUM($C$8:C14))/(($C$1/10)*(B15*100)))+$C$3</f>
        <v>51.609375</v>
      </c>
      <c r="G15" s="4">
        <f t="shared" si="4"/>
        <v>6606</v>
      </c>
      <c r="H15" s="11"/>
    </row>
    <row r="16" spans="1:11">
      <c r="A16" s="13">
        <v>9</v>
      </c>
      <c r="B16" s="7">
        <f t="shared" si="2"/>
        <v>25.6</v>
      </c>
      <c r="C16" s="4">
        <f t="shared" si="5"/>
        <v>12800</v>
      </c>
      <c r="D16" s="4">
        <f t="shared" si="3"/>
        <v>23040</v>
      </c>
      <c r="E16" s="4">
        <f t="shared" si="1"/>
        <v>274944</v>
      </c>
      <c r="F16" s="10">
        <f>((SUM($C$8:C15))/(($C$1/10)*(B16*100)))+$C$3</f>
        <v>51.8046875</v>
      </c>
      <c r="G16" s="4">
        <f t="shared" si="4"/>
        <v>13262</v>
      </c>
      <c r="H16" s="11"/>
    </row>
    <row r="17" spans="1:11">
      <c r="A17" s="13">
        <v>10</v>
      </c>
      <c r="B17" s="7">
        <f t="shared" si="2"/>
        <v>51.2</v>
      </c>
      <c r="C17" s="4">
        <f t="shared" si="5"/>
        <v>25600</v>
      </c>
      <c r="D17" s="4">
        <f t="shared" si="3"/>
        <v>46080</v>
      </c>
      <c r="E17" s="4">
        <f t="shared" si="1"/>
        <v>549888</v>
      </c>
      <c r="F17" s="10">
        <f>((SUM($C$8:C16))/(($C$1/10)*(B17*100)))+$C$3</f>
        <v>51.90234375</v>
      </c>
      <c r="G17" s="4">
        <f t="shared" si="4"/>
        <v>26574</v>
      </c>
      <c r="H17" s="11"/>
    </row>
    <row r="18" spans="1:11">
      <c r="C18" s="4"/>
      <c r="D18" s="4"/>
      <c r="E18" s="4"/>
      <c r="F18" s="4"/>
      <c r="G18" s="4"/>
      <c r="H18" s="4"/>
      <c r="I18" s="10"/>
      <c r="J18" s="4"/>
      <c r="K18" s="11"/>
    </row>
    <row r="19" spans="1:11">
      <c r="C19" s="4"/>
      <c r="D19" s="4"/>
      <c r="E19" s="4"/>
      <c r="F19" s="4"/>
      <c r="G19" s="4"/>
      <c r="H19" s="4"/>
      <c r="I19" s="10"/>
      <c r="J19" s="4"/>
      <c r="K19" s="11"/>
    </row>
    <row r="20" spans="1:11">
      <c r="C20" s="4"/>
      <c r="D20" s="4"/>
      <c r="E20" s="4"/>
      <c r="F20" s="4"/>
      <c r="G20" s="4"/>
      <c r="H20" s="4"/>
      <c r="I20" s="10"/>
      <c r="J20" s="4"/>
      <c r="K20" s="11"/>
    </row>
    <row r="21" spans="1:11">
      <c r="C21" s="4"/>
      <c r="D21" s="4"/>
      <c r="E21" s="4"/>
      <c r="F21" s="4"/>
      <c r="G21" s="4"/>
      <c r="H21" s="4"/>
      <c r="I21" s="10"/>
      <c r="J21" s="4"/>
      <c r="K21" s="11"/>
    </row>
  </sheetData>
  <mergeCells count="3">
    <mergeCell ref="D1:G1"/>
    <mergeCell ref="D2:G2"/>
    <mergeCell ref="D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:G10"/>
    </sheetView>
  </sheetViews>
  <sheetFormatPr defaultRowHeight="15"/>
  <cols>
    <col min="1" max="16384" width="9.140625" style="1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Пары</vt:lpstr>
      <vt:lpstr>0,01</vt:lpstr>
      <vt:lpstr>0,10</vt:lpstr>
      <vt:lpstr>Лист1</vt:lpstr>
      <vt:lpstr>Пары</vt:lpstr>
      <vt:lpstr>Расчет1</vt:lpstr>
      <vt:lpstr>Расчет2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cp:revision/>
  <dcterms:created xsi:type="dcterms:W3CDTF">2006-09-16T00:00:00Z</dcterms:created>
  <dcterms:modified xsi:type="dcterms:W3CDTF">2017-01-24T01:10:20Z</dcterms:modified>
</cp:coreProperties>
</file>